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7-2019\"/>
    </mc:Choice>
  </mc:AlternateContent>
  <bookViews>
    <workbookView xWindow="0" yWindow="0" windowWidth="25200" windowHeight="11160" activeTab="4"/>
  </bookViews>
  <sheets>
    <sheet name="прил1" sheetId="42" r:id="rId1"/>
    <sheet name="прил3" sheetId="52" r:id="rId2"/>
    <sheet name="прил5" sheetId="41" r:id="rId3"/>
    <sheet name="прил7" sheetId="2" r:id="rId4"/>
    <sheet name="прил9" sheetId="51" r:id="rId5"/>
    <sheet name="прил11" sheetId="40" r:id="rId6"/>
    <sheet name="прил13" sheetId="53" r:id="rId7"/>
    <sheet name="прил19т1" sheetId="54" r:id="rId8"/>
    <sheet name="прил19т5" sheetId="55" r:id="rId9"/>
  </sheets>
  <definedNames>
    <definedName name="_xlnm._FilterDatabase" localSheetId="5" hidden="1">прил11!$D$1:$D$447</definedName>
    <definedName name="_xlnm._FilterDatabase" localSheetId="3" hidden="1">прил7!$G$1:$G$645</definedName>
    <definedName name="_xlnm._FilterDatabase" localSheetId="4" hidden="1">прил9!$H$1:$H$680</definedName>
    <definedName name="_xlnm.Print_Area" localSheetId="5">прил11!$A$1:$F$447</definedName>
    <definedName name="_xlnm.Print_Area" localSheetId="3">прил7!$A$1:$H$644</definedName>
    <definedName name="_xlnm.Print_Area" localSheetId="4">прил9!$A$1:$I$680</definedName>
  </definedNames>
  <calcPr calcId="162913" refMode="R1C1"/>
  <fileRecoveryPr autoRecover="0"/>
</workbook>
</file>

<file path=xl/calcChain.xml><?xml version="1.0" encoding="utf-8"?>
<calcChain xmlns="http://schemas.openxmlformats.org/spreadsheetml/2006/main">
  <c r="H227" i="2" l="1"/>
  <c r="I182" i="51"/>
  <c r="I181" i="51"/>
  <c r="I180" i="51" s="1"/>
  <c r="I179" i="51" s="1"/>
  <c r="C75" i="41" l="1"/>
  <c r="C36" i="41"/>
  <c r="C33" i="41"/>
  <c r="H164" i="2" l="1"/>
  <c r="H163" i="2"/>
  <c r="C138" i="41" l="1"/>
  <c r="E30" i="55"/>
  <c r="E29" i="55"/>
  <c r="D29" i="55" s="1"/>
  <c r="E28" i="55"/>
  <c r="E27" i="55"/>
  <c r="D27" i="55" s="1"/>
  <c r="E26" i="55"/>
  <c r="D26" i="55" s="1"/>
  <c r="E25" i="55"/>
  <c r="D25" i="55" s="1"/>
  <c r="E24" i="55"/>
  <c r="E23" i="55"/>
  <c r="D28" i="55"/>
  <c r="D24" i="55"/>
  <c r="D23" i="55"/>
  <c r="H30" i="55"/>
  <c r="G30" i="55"/>
  <c r="F30" i="55"/>
  <c r="J30" i="54"/>
  <c r="I30" i="54"/>
  <c r="H30" i="54"/>
  <c r="G30" i="54"/>
  <c r="E30" i="54"/>
  <c r="F29" i="54"/>
  <c r="D29" i="54"/>
  <c r="F28" i="54"/>
  <c r="D28" i="54" s="1"/>
  <c r="F27" i="54"/>
  <c r="D27" i="54"/>
  <c r="F26" i="54"/>
  <c r="D26" i="54"/>
  <c r="F25" i="54"/>
  <c r="D25" i="54" s="1"/>
  <c r="F24" i="54"/>
  <c r="D24" i="54"/>
  <c r="F23" i="54"/>
  <c r="D23" i="54" s="1"/>
  <c r="H197" i="2"/>
  <c r="H196" i="2" s="1"/>
  <c r="H161" i="2"/>
  <c r="H160" i="2" s="1"/>
  <c r="I116" i="51"/>
  <c r="I152" i="51"/>
  <c r="F30" i="54" l="1"/>
  <c r="D30" i="54"/>
  <c r="F292" i="40"/>
  <c r="F291" i="40" s="1"/>
  <c r="F439" i="40"/>
  <c r="F438" i="40" s="1"/>
  <c r="D30" i="55"/>
  <c r="C130" i="41"/>
  <c r="C135" i="41"/>
  <c r="C87" i="41"/>
  <c r="C85" i="41"/>
  <c r="C82" i="41"/>
  <c r="C74" i="41"/>
  <c r="C48" i="41" l="1"/>
  <c r="C44" i="41"/>
  <c r="C43" i="41" s="1"/>
  <c r="C42" i="41" s="1"/>
  <c r="C30" i="41" l="1"/>
  <c r="C28" i="41"/>
  <c r="C27" i="41" s="1"/>
  <c r="H473" i="2" l="1"/>
  <c r="I618" i="51"/>
  <c r="H139" i="2"/>
  <c r="I95" i="51"/>
  <c r="H49" i="2"/>
  <c r="F198" i="40" s="1"/>
  <c r="F197" i="40" s="1"/>
  <c r="I33" i="51"/>
  <c r="C102" i="41"/>
  <c r="H472" i="2" l="1"/>
  <c r="F360" i="40"/>
  <c r="F359" i="40" s="1"/>
  <c r="H138" i="2"/>
  <c r="F408" i="40"/>
  <c r="F407" i="40" s="1"/>
  <c r="H48" i="2"/>
  <c r="H370" i="2"/>
  <c r="H369" i="2" s="1"/>
  <c r="H368" i="2" s="1"/>
  <c r="H367" i="2" s="1"/>
  <c r="H366" i="2" s="1"/>
  <c r="I460" i="51"/>
  <c r="I459" i="51" s="1"/>
  <c r="I458" i="51" s="1"/>
  <c r="I457" i="51" s="1"/>
  <c r="H395" i="2"/>
  <c r="H394" i="2" s="1"/>
  <c r="H393" i="2" s="1"/>
  <c r="H392" i="2" s="1"/>
  <c r="H391" i="2" s="1"/>
  <c r="I478" i="51"/>
  <c r="I477" i="51" s="1"/>
  <c r="I476" i="51" s="1"/>
  <c r="I475" i="51" s="1"/>
  <c r="H334" i="2" l="1"/>
  <c r="H410" i="2"/>
  <c r="I489" i="51"/>
  <c r="I424" i="51"/>
  <c r="H333" i="2" l="1"/>
  <c r="F149" i="40"/>
  <c r="F148" i="40" s="1"/>
  <c r="H157" i="2" l="1"/>
  <c r="F435" i="40" l="1"/>
  <c r="H232" i="2"/>
  <c r="I187" i="51"/>
  <c r="F247" i="40" l="1"/>
  <c r="F246" i="40" s="1"/>
  <c r="H231" i="2"/>
  <c r="H205" i="2" l="1"/>
  <c r="H203" i="2"/>
  <c r="H201" i="2"/>
  <c r="H199" i="2"/>
  <c r="I154" i="51"/>
  <c r="H195" i="2"/>
  <c r="I150" i="51"/>
  <c r="H216" i="2"/>
  <c r="H194" i="2" l="1"/>
  <c r="H198" i="2"/>
  <c r="F294" i="40"/>
  <c r="F293" i="40" s="1"/>
  <c r="F290" i="40"/>
  <c r="F289" i="40" s="1"/>
  <c r="H234" i="2"/>
  <c r="I189" i="51"/>
  <c r="H294" i="2"/>
  <c r="I249" i="51"/>
  <c r="I248" i="51" s="1"/>
  <c r="I247" i="51" s="1"/>
  <c r="I246" i="51" s="1"/>
  <c r="I245" i="51" s="1"/>
  <c r="F249" i="40" l="1"/>
  <c r="F248" i="40" s="1"/>
  <c r="H293" i="2"/>
  <c r="H292" i="2" s="1"/>
  <c r="H291" i="2" s="1"/>
  <c r="H290" i="2" s="1"/>
  <c r="H289" i="2" s="1"/>
  <c r="H233" i="2"/>
  <c r="F218" i="40"/>
  <c r="F378" i="40" l="1"/>
  <c r="H214" i="2"/>
  <c r="I169" i="51"/>
  <c r="I171" i="51"/>
  <c r="H400" i="2"/>
  <c r="H399" i="2" s="1"/>
  <c r="H398" i="2" s="1"/>
  <c r="H397" i="2" s="1"/>
  <c r="H396" i="2" s="1"/>
  <c r="I483" i="51"/>
  <c r="I482" i="51" s="1"/>
  <c r="I481" i="51" s="1"/>
  <c r="I480" i="51" s="1"/>
  <c r="F434" i="40"/>
  <c r="H156" i="2"/>
  <c r="H155" i="2" s="1"/>
  <c r="H154" i="2" s="1"/>
  <c r="H332" i="2"/>
  <c r="H331" i="2" s="1"/>
  <c r="I422" i="51"/>
  <c r="H213" i="2" l="1"/>
  <c r="F147" i="40"/>
  <c r="F146" i="40" s="1"/>
  <c r="I168" i="51"/>
  <c r="I167" i="51" s="1"/>
  <c r="I166" i="51" s="1"/>
  <c r="H215" i="2"/>
  <c r="F375" i="40"/>
  <c r="I112" i="51"/>
  <c r="I111" i="51" s="1"/>
  <c r="I110" i="51" s="1"/>
  <c r="H212" i="2" l="1"/>
  <c r="H211" i="2" s="1"/>
  <c r="H210" i="2" s="1"/>
  <c r="C147" i="41"/>
  <c r="C146" i="41" l="1"/>
  <c r="C144" i="41"/>
  <c r="C143" i="41" s="1"/>
  <c r="C142" i="41" s="1"/>
  <c r="C137" i="41"/>
  <c r="C131" i="41"/>
  <c r="C133" i="41"/>
  <c r="C128" i="41"/>
  <c r="C126" i="41"/>
  <c r="C124" i="41"/>
  <c r="C122" i="41"/>
  <c r="C120" i="41"/>
  <c r="C118" i="41"/>
  <c r="C116" i="41"/>
  <c r="C113" i="41"/>
  <c r="C111" i="41"/>
  <c r="C109" i="41"/>
  <c r="C107" i="41"/>
  <c r="C105" i="41"/>
  <c r="C100" i="41"/>
  <c r="C99" i="41" s="1"/>
  <c r="C95" i="41"/>
  <c r="C84" i="41" s="1"/>
  <c r="C92" i="41"/>
  <c r="C89" i="41"/>
  <c r="C79" i="41"/>
  <c r="C78" i="41" s="1"/>
  <c r="C73" i="41" s="1"/>
  <c r="C71" i="41"/>
  <c r="C69" i="41"/>
  <c r="C66" i="41"/>
  <c r="C65" i="41" s="1"/>
  <c r="C59" i="41"/>
  <c r="C58" i="41" s="1"/>
  <c r="C56" i="41"/>
  <c r="C54" i="41"/>
  <c r="C51" i="41"/>
  <c r="C47" i="41"/>
  <c r="C40" i="41"/>
  <c r="C39" i="41" s="1"/>
  <c r="C21" i="41"/>
  <c r="C20" i="41" s="1"/>
  <c r="C16" i="41"/>
  <c r="C15" i="41" s="1"/>
  <c r="C50" i="41" l="1"/>
  <c r="C46" i="41"/>
  <c r="C115" i="41"/>
  <c r="C104" i="41"/>
  <c r="C26" i="41"/>
  <c r="C68" i="41"/>
  <c r="C64" i="41" s="1"/>
  <c r="C14" i="41" l="1"/>
  <c r="C98" i="41"/>
  <c r="C97" i="41" s="1"/>
  <c r="H606" i="2"/>
  <c r="C149" i="41" l="1"/>
  <c r="H77" i="2"/>
  <c r="H308" i="2"/>
  <c r="H381" i="2"/>
  <c r="H433" i="2"/>
  <c r="H438" i="2"/>
  <c r="H493" i="2"/>
  <c r="H483" i="2" l="1"/>
  <c r="H482" i="2" s="1"/>
  <c r="H481" i="2"/>
  <c r="I628" i="51"/>
  <c r="I626" i="51"/>
  <c r="I546" i="51"/>
  <c r="H480" i="2" l="1"/>
  <c r="H479" i="2" s="1"/>
  <c r="H478" i="2" s="1"/>
  <c r="F42" i="40"/>
  <c r="F41" i="40" s="1"/>
  <c r="I625" i="51"/>
  <c r="I624" i="51" s="1"/>
  <c r="H615" i="2"/>
  <c r="H614" i="2" s="1"/>
  <c r="H613" i="2" s="1"/>
  <c r="H612" i="2" s="1"/>
  <c r="H611" i="2" s="1"/>
  <c r="I346" i="51"/>
  <c r="I345" i="51" s="1"/>
  <c r="I344" i="51" s="1"/>
  <c r="I343" i="51" s="1"/>
  <c r="D21" i="42" l="1"/>
  <c r="D25" i="42"/>
  <c r="H460" i="2" l="1"/>
  <c r="I605" i="51"/>
  <c r="F193" i="40"/>
  <c r="I511" i="51"/>
  <c r="H360" i="2"/>
  <c r="H358" i="2"/>
  <c r="I453" i="51"/>
  <c r="H304" i="2"/>
  <c r="I394" i="51"/>
  <c r="H243" i="2"/>
  <c r="I198" i="51"/>
  <c r="H236" i="2"/>
  <c r="H459" i="2" l="1"/>
  <c r="H303" i="2"/>
  <c r="H242" i="2"/>
  <c r="H357" i="2"/>
  <c r="H359" i="2"/>
  <c r="H235" i="2"/>
  <c r="H230" i="2" s="1"/>
  <c r="F251" i="40"/>
  <c r="F250" i="40" s="1"/>
  <c r="F28" i="40"/>
  <c r="F27" i="40" s="1"/>
  <c r="F245" i="40"/>
  <c r="F243" i="40"/>
  <c r="F242" i="40" s="1"/>
  <c r="F117" i="40"/>
  <c r="F116" i="40" s="1"/>
  <c r="F368" i="40"/>
  <c r="F367" i="40" s="1"/>
  <c r="I191" i="51"/>
  <c r="I186" i="51" s="1"/>
  <c r="H356" i="2" l="1"/>
  <c r="H355" i="2" s="1"/>
  <c r="H354" i="2" s="1"/>
  <c r="H229" i="2"/>
  <c r="H228" i="2" s="1"/>
  <c r="I185" i="51"/>
  <c r="I184" i="51" s="1"/>
  <c r="H462" i="2"/>
  <c r="I607" i="51"/>
  <c r="F30" i="40" l="1"/>
  <c r="F29" i="40" s="1"/>
  <c r="H461" i="2"/>
  <c r="H324" i="2"/>
  <c r="I414" i="51"/>
  <c r="H569" i="2"/>
  <c r="H560" i="2"/>
  <c r="H559" i="2" s="1"/>
  <c r="H552" i="2"/>
  <c r="I537" i="51"/>
  <c r="I529" i="51"/>
  <c r="H415" i="2"/>
  <c r="F266" i="40"/>
  <c r="F265" i="40" s="1"/>
  <c r="H412" i="2"/>
  <c r="I589" i="51"/>
  <c r="I585" i="51"/>
  <c r="I493" i="51"/>
  <c r="H328" i="2"/>
  <c r="H326" i="2"/>
  <c r="H306" i="2"/>
  <c r="I416" i="51"/>
  <c r="I418" i="51"/>
  <c r="I396" i="51"/>
  <c r="H583" i="2"/>
  <c r="H581" i="2"/>
  <c r="H579" i="2"/>
  <c r="H288" i="2"/>
  <c r="H282" i="2"/>
  <c r="I266" i="51"/>
  <c r="I262" i="51"/>
  <c r="I243" i="51"/>
  <c r="I237" i="51"/>
  <c r="H580" i="2" l="1"/>
  <c r="H551" i="2"/>
  <c r="H323" i="2"/>
  <c r="H582" i="2"/>
  <c r="H305" i="2"/>
  <c r="H414" i="2"/>
  <c r="H287" i="2"/>
  <c r="H325" i="2"/>
  <c r="H568" i="2"/>
  <c r="H578" i="2"/>
  <c r="F143" i="40"/>
  <c r="F142" i="40" s="1"/>
  <c r="F373" i="40"/>
  <c r="F372" i="40" s="1"/>
  <c r="H281" i="2"/>
  <c r="H327" i="2"/>
  <c r="F136" i="40"/>
  <c r="F135" i="40" s="1"/>
  <c r="F138" i="40"/>
  <c r="F137" i="40" s="1"/>
  <c r="F119" i="40"/>
  <c r="F118" i="40" s="1"/>
  <c r="F168" i="40"/>
  <c r="F167" i="40" s="1"/>
  <c r="H409" i="2"/>
  <c r="F271" i="40"/>
  <c r="F270" i="40" s="1"/>
  <c r="F124" i="40"/>
  <c r="F123" i="40" s="1"/>
  <c r="F237" i="40"/>
  <c r="F236" i="40" s="1"/>
  <c r="F241" i="40"/>
  <c r="F240" i="40" s="1"/>
  <c r="F381" i="40"/>
  <c r="F380" i="40" s="1"/>
  <c r="H266" i="2"/>
  <c r="H264" i="2"/>
  <c r="I221" i="51"/>
  <c r="I219" i="51"/>
  <c r="H169" i="2"/>
  <c r="I124" i="51"/>
  <c r="I123" i="51" s="1"/>
  <c r="I122" i="51" s="1"/>
  <c r="F418" i="40"/>
  <c r="H146" i="2"/>
  <c r="H506" i="2"/>
  <c r="I255" i="51"/>
  <c r="I254" i="51" s="1"/>
  <c r="I101" i="51"/>
  <c r="H577" i="2" l="1"/>
  <c r="H263" i="2"/>
  <c r="H505" i="2"/>
  <c r="H504" i="2" s="1"/>
  <c r="H168" i="2"/>
  <c r="H167" i="2" s="1"/>
  <c r="H166" i="2" s="1"/>
  <c r="H265" i="2"/>
  <c r="H145" i="2"/>
  <c r="F214" i="40"/>
  <c r="F213" i="40" s="1"/>
  <c r="F212" i="40"/>
  <c r="F211" i="40" s="1"/>
  <c r="F447" i="40"/>
  <c r="F446" i="40" s="1"/>
  <c r="F445" i="40" s="1"/>
  <c r="F444" i="40" s="1"/>
  <c r="F428" i="40"/>
  <c r="F427" i="40" s="1"/>
  <c r="F415" i="40"/>
  <c r="F414" i="40" s="1"/>
  <c r="F417" i="40"/>
  <c r="F416" i="40" s="1"/>
  <c r="H349" i="2" l="1"/>
  <c r="I439" i="51"/>
  <c r="H336" i="2" l="1"/>
  <c r="H335" i="2" s="1"/>
  <c r="I426" i="51"/>
  <c r="F151" i="40" l="1"/>
  <c r="F150" i="40" s="1"/>
  <c r="H347" i="2"/>
  <c r="I437" i="51"/>
  <c r="H346" i="2" l="1"/>
  <c r="F162" i="40"/>
  <c r="F161" i="40" s="1"/>
  <c r="H268" i="2"/>
  <c r="I223" i="51"/>
  <c r="H267" i="2" l="1"/>
  <c r="F216" i="40"/>
  <c r="F215" i="40" s="1"/>
  <c r="H488" i="2"/>
  <c r="I632" i="51"/>
  <c r="H343" i="2"/>
  <c r="F58" i="40" l="1"/>
  <c r="F297" i="40"/>
  <c r="H272" i="2" l="1"/>
  <c r="H270" i="2"/>
  <c r="I227" i="51"/>
  <c r="H271" i="2" l="1"/>
  <c r="F222" i="40"/>
  <c r="F221" i="40" s="1"/>
  <c r="H286" i="2"/>
  <c r="I241" i="51"/>
  <c r="H150" i="2"/>
  <c r="F379" i="40" l="1"/>
  <c r="F377" i="40" s="1"/>
  <c r="H149" i="2"/>
  <c r="H285" i="2"/>
  <c r="F423" i="40"/>
  <c r="F422" i="40" s="1"/>
  <c r="I105" i="51" l="1"/>
  <c r="H344" i="2" l="1"/>
  <c r="I455" i="51"/>
  <c r="I452" i="51" l="1"/>
  <c r="I451" i="51" s="1"/>
  <c r="I450" i="51" s="1"/>
  <c r="F244" i="40"/>
  <c r="F337" i="40" l="1"/>
  <c r="H557" i="2" l="1"/>
  <c r="I534" i="51"/>
  <c r="H556" i="2" l="1"/>
  <c r="F126" i="40"/>
  <c r="F125" i="40" s="1"/>
  <c r="H182" i="2" l="1"/>
  <c r="H413" i="2"/>
  <c r="I491" i="51"/>
  <c r="I488" i="51" s="1"/>
  <c r="H181" i="2" l="1"/>
  <c r="H180" i="2" s="1"/>
  <c r="H179" i="2" s="1"/>
  <c r="F342" i="40"/>
  <c r="F341" i="40" s="1"/>
  <c r="H605" i="2"/>
  <c r="I337" i="51"/>
  <c r="I137" i="51"/>
  <c r="I136" i="51" s="1"/>
  <c r="I135" i="51" s="1"/>
  <c r="H135" i="2"/>
  <c r="I91" i="51"/>
  <c r="I90" i="51" s="1"/>
  <c r="I89" i="51" s="1"/>
  <c r="I88" i="51" s="1"/>
  <c r="H130" i="2"/>
  <c r="I86" i="51"/>
  <c r="I85" i="51" s="1"/>
  <c r="I84" i="51" s="1"/>
  <c r="I83" i="51" s="1"/>
  <c r="H277" i="2"/>
  <c r="H51" i="2"/>
  <c r="I35" i="51"/>
  <c r="I32" i="51" l="1"/>
  <c r="I31" i="51" s="1"/>
  <c r="I30" i="51" s="1"/>
  <c r="F202" i="40"/>
  <c r="F201" i="40" s="1"/>
  <c r="F231" i="40"/>
  <c r="H134" i="2"/>
  <c r="H133" i="2" s="1"/>
  <c r="H132" i="2" s="1"/>
  <c r="H131" i="2" s="1"/>
  <c r="H129" i="2"/>
  <c r="H128" i="2" s="1"/>
  <c r="H127" i="2" s="1"/>
  <c r="H126" i="2" s="1"/>
  <c r="F340" i="40"/>
  <c r="F339" i="40" s="1"/>
  <c r="F76" i="40"/>
  <c r="F75" i="40" s="1"/>
  <c r="F317" i="40"/>
  <c r="F316" i="40" s="1"/>
  <c r="F285" i="40"/>
  <c r="F284" i="40" s="1"/>
  <c r="F283" i="40" s="1"/>
  <c r="F282" i="40" s="1"/>
  <c r="H50" i="2"/>
  <c r="H644" i="2"/>
  <c r="H638" i="2"/>
  <c r="H631" i="2"/>
  <c r="H626" i="2"/>
  <c r="H622" i="2"/>
  <c r="H610" i="2"/>
  <c r="H604" i="2"/>
  <c r="H603" i="2"/>
  <c r="H602" i="2"/>
  <c r="H596" i="2"/>
  <c r="H595" i="2"/>
  <c r="H590" i="2"/>
  <c r="H589" i="2"/>
  <c r="F239" i="40"/>
  <c r="H574" i="2"/>
  <c r="H572" i="2"/>
  <c r="H571" i="2"/>
  <c r="H565" i="2"/>
  <c r="H563" i="2"/>
  <c r="H562" i="2"/>
  <c r="H555" i="2"/>
  <c r="H554" i="2"/>
  <c r="H547" i="2"/>
  <c r="H546" i="2"/>
  <c r="H544" i="2"/>
  <c r="H543" i="2"/>
  <c r="H541" i="2"/>
  <c r="H540" i="2"/>
  <c r="H538" i="2"/>
  <c r="H537" i="2"/>
  <c r="H535" i="2"/>
  <c r="H530" i="2"/>
  <c r="H529" i="2"/>
  <c r="H525" i="2"/>
  <c r="H524" i="2"/>
  <c r="H520" i="2"/>
  <c r="H519" i="2"/>
  <c r="H513" i="2"/>
  <c r="H500" i="2"/>
  <c r="H495" i="2"/>
  <c r="H494" i="2"/>
  <c r="H491" i="2"/>
  <c r="H487" i="2"/>
  <c r="H475" i="2"/>
  <c r="H468" i="2"/>
  <c r="H467" i="2"/>
  <c r="H466" i="2"/>
  <c r="H458" i="2"/>
  <c r="H457" i="2"/>
  <c r="H456" i="2"/>
  <c r="H449" i="2"/>
  <c r="H444" i="2"/>
  <c r="H437" i="2"/>
  <c r="H435" i="2"/>
  <c r="H434" i="2"/>
  <c r="H431" i="2"/>
  <c r="H426" i="2"/>
  <c r="H420" i="2"/>
  <c r="F269" i="40"/>
  <c r="F268" i="40"/>
  <c r="H406" i="2"/>
  <c r="H375" i="2"/>
  <c r="H365" i="2"/>
  <c r="H353" i="2"/>
  <c r="H390" i="2"/>
  <c r="H389" i="2"/>
  <c r="H388" i="2"/>
  <c r="H345" i="2"/>
  <c r="F159" i="40"/>
  <c r="F158" i="40"/>
  <c r="H330" i="2"/>
  <c r="H341" i="2"/>
  <c r="H339" i="2"/>
  <c r="H338" i="2"/>
  <c r="H322" i="2"/>
  <c r="H321" i="2"/>
  <c r="H383" i="2"/>
  <c r="H382" i="2"/>
  <c r="F51" i="40"/>
  <c r="H315" i="2"/>
  <c r="H310" i="2"/>
  <c r="H309" i="2"/>
  <c r="F128" i="40"/>
  <c r="H302" i="2"/>
  <c r="H301" i="2"/>
  <c r="H284" i="2"/>
  <c r="F220" i="40"/>
  <c r="H258" i="2"/>
  <c r="H256" i="2"/>
  <c r="H249" i="2"/>
  <c r="H248" i="2"/>
  <c r="H247" i="2"/>
  <c r="H241" i="2"/>
  <c r="H222" i="2"/>
  <c r="H209" i="2"/>
  <c r="H189" i="2"/>
  <c r="H178" i="2"/>
  <c r="H177" i="2"/>
  <c r="H176" i="2"/>
  <c r="H165" i="2"/>
  <c r="H153" i="2"/>
  <c r="H152" i="2"/>
  <c r="H148" i="2"/>
  <c r="H142" i="2"/>
  <c r="H141" i="2"/>
  <c r="H125" i="2"/>
  <c r="H121" i="2"/>
  <c r="H106" i="2"/>
  <c r="H116" i="2"/>
  <c r="H100" i="2"/>
  <c r="H111" i="2"/>
  <c r="H95" i="2"/>
  <c r="H94" i="2"/>
  <c r="H89" i="2"/>
  <c r="H84" i="2"/>
  <c r="H78" i="2"/>
  <c r="H73" i="2"/>
  <c r="H68" i="2"/>
  <c r="H66" i="2"/>
  <c r="H61" i="2"/>
  <c r="H56" i="2"/>
  <c r="H44" i="2"/>
  <c r="H42" i="2"/>
  <c r="H36" i="2"/>
  <c r="H35" i="2"/>
  <c r="H31" i="2"/>
  <c r="H27" i="2"/>
  <c r="H21" i="2"/>
  <c r="I573" i="51"/>
  <c r="I572" i="51" s="1"/>
  <c r="I571" i="51" s="1"/>
  <c r="I570" i="51" s="1"/>
  <c r="I569" i="51" s="1"/>
  <c r="I428" i="51"/>
  <c r="I471" i="51"/>
  <c r="I470" i="51" s="1"/>
  <c r="I469" i="51" s="1"/>
  <c r="I468" i="51" s="1"/>
  <c r="I467" i="51" s="1"/>
  <c r="I315" i="51"/>
  <c r="I107" i="51"/>
  <c r="I566" i="51"/>
  <c r="I565" i="51" s="1"/>
  <c r="I564" i="51" s="1"/>
  <c r="I563" i="51" s="1"/>
  <c r="I562" i="51" s="1"/>
  <c r="I561" i="51" s="1"/>
  <c r="I302" i="51"/>
  <c r="I359" i="51"/>
  <c r="I358" i="51" s="1"/>
  <c r="I357" i="51" s="1"/>
  <c r="I356" i="51" s="1"/>
  <c r="I355" i="51" s="1"/>
  <c r="I353" i="51"/>
  <c r="I352" i="51" s="1"/>
  <c r="I351" i="51" s="1"/>
  <c r="I679" i="51"/>
  <c r="I678" i="51" s="1"/>
  <c r="I677" i="51" s="1"/>
  <c r="I674" i="51"/>
  <c r="I673" i="51" s="1"/>
  <c r="I672" i="51" s="1"/>
  <c r="I670" i="51"/>
  <c r="I669" i="51" s="1"/>
  <c r="I668" i="51" s="1"/>
  <c r="I341" i="51"/>
  <c r="I340" i="51" s="1"/>
  <c r="I339" i="51" s="1"/>
  <c r="I264" i="51"/>
  <c r="I551" i="51"/>
  <c r="I542" i="51"/>
  <c r="I539" i="51"/>
  <c r="I309" i="51"/>
  <c r="I308" i="51" s="1"/>
  <c r="I307" i="51" s="1"/>
  <c r="I306" i="51" s="1"/>
  <c r="I305" i="51" s="1"/>
  <c r="I645" i="51"/>
  <c r="I644" i="51" s="1"/>
  <c r="I643" i="51" s="1"/>
  <c r="I642" i="51" s="1"/>
  <c r="I636" i="51"/>
  <c r="I631" i="51"/>
  <c r="I620" i="51"/>
  <c r="I522" i="51"/>
  <c r="I521" i="51" s="1"/>
  <c r="I520" i="51" s="1"/>
  <c r="I519" i="51" s="1"/>
  <c r="I517" i="51"/>
  <c r="I516" i="51" s="1"/>
  <c r="I515" i="51" s="1"/>
  <c r="I514" i="51" s="1"/>
  <c r="I510" i="51"/>
  <c r="I504" i="51"/>
  <c r="I499" i="51"/>
  <c r="I498" i="51" s="1"/>
  <c r="I497" i="51" s="1"/>
  <c r="I496" i="51" s="1"/>
  <c r="I594" i="51"/>
  <c r="I593" i="51" s="1"/>
  <c r="I592" i="51" s="1"/>
  <c r="I591" i="51" s="1"/>
  <c r="I581" i="51"/>
  <c r="I580" i="51" s="1"/>
  <c r="I579" i="51" s="1"/>
  <c r="I465" i="51"/>
  <c r="I464" i="51" s="1"/>
  <c r="I463" i="51" s="1"/>
  <c r="I462" i="51" s="1"/>
  <c r="I448" i="51"/>
  <c r="I447" i="51" s="1"/>
  <c r="I446" i="51" s="1"/>
  <c r="I445" i="51" s="1"/>
  <c r="I443" i="51"/>
  <c r="I442" i="51" s="1"/>
  <c r="I441" i="51" s="1"/>
  <c r="I420" i="51"/>
  <c r="I431" i="51"/>
  <c r="I405" i="51"/>
  <c r="I404" i="51" s="1"/>
  <c r="I403" i="51" s="1"/>
  <c r="I402" i="51" s="1"/>
  <c r="I239" i="51"/>
  <c r="I236" i="51" s="1"/>
  <c r="I232" i="51"/>
  <c r="I231" i="51" s="1"/>
  <c r="I230" i="51" s="1"/>
  <c r="I229" i="51" s="1"/>
  <c r="I225" i="51"/>
  <c r="I218" i="51" s="1"/>
  <c r="I213" i="51"/>
  <c r="I211" i="51"/>
  <c r="I196" i="51"/>
  <c r="I384" i="51"/>
  <c r="I383" i="51" s="1"/>
  <c r="I382" i="51" s="1"/>
  <c r="I381" i="51" s="1"/>
  <c r="I380" i="51" s="1"/>
  <c r="I379" i="51" s="1"/>
  <c r="I177" i="51"/>
  <c r="I176" i="51" s="1"/>
  <c r="I175" i="51" s="1"/>
  <c r="I174" i="51" s="1"/>
  <c r="I173" i="51" s="1"/>
  <c r="I164" i="51"/>
  <c r="I163" i="51" s="1"/>
  <c r="I162" i="51" s="1"/>
  <c r="I160" i="51"/>
  <c r="I158" i="51"/>
  <c r="I156" i="51"/>
  <c r="I144" i="51"/>
  <c r="I143" i="51" s="1"/>
  <c r="I142" i="51" s="1"/>
  <c r="I141" i="51" s="1"/>
  <c r="I140" i="51" s="1"/>
  <c r="I103" i="51"/>
  <c r="I97" i="51"/>
  <c r="I94" i="51" s="1"/>
  <c r="I81" i="51"/>
  <c r="I80" i="51" s="1"/>
  <c r="I79" i="51" s="1"/>
  <c r="I77" i="51"/>
  <c r="I76" i="51" s="1"/>
  <c r="I75" i="51" s="1"/>
  <c r="I72" i="51"/>
  <c r="I71" i="51" s="1"/>
  <c r="I70" i="51" s="1"/>
  <c r="I69" i="51" s="1"/>
  <c r="I298" i="51"/>
  <c r="I297" i="51" s="1"/>
  <c r="I296" i="51" s="1"/>
  <c r="I295" i="51" s="1"/>
  <c r="I66" i="51"/>
  <c r="I65" i="51" s="1"/>
  <c r="I64" i="51" s="1"/>
  <c r="I286" i="51"/>
  <c r="I285" i="51" s="1"/>
  <c r="I284" i="51" s="1"/>
  <c r="I283" i="51" s="1"/>
  <c r="I281" i="51"/>
  <c r="I280" i="51" s="1"/>
  <c r="I279" i="51" s="1"/>
  <c r="I278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28" i="51"/>
  <c r="I26" i="51"/>
  <c r="I371" i="51"/>
  <c r="I370" i="51" s="1"/>
  <c r="I369" i="51" s="1"/>
  <c r="I367" i="51"/>
  <c r="I366" i="51" s="1"/>
  <c r="I365" i="51" s="1"/>
  <c r="I364" i="51" s="1"/>
  <c r="I20" i="51"/>
  <c r="I19" i="51" s="1"/>
  <c r="I18" i="51" s="1"/>
  <c r="I17" i="51" s="1"/>
  <c r="I617" i="51" l="1"/>
  <c r="I616" i="51" s="1"/>
  <c r="I615" i="51" s="1"/>
  <c r="I149" i="51"/>
  <c r="F44" i="40"/>
  <c r="F177" i="40"/>
  <c r="F111" i="40"/>
  <c r="F74" i="40"/>
  <c r="F129" i="40"/>
  <c r="F35" i="40"/>
  <c r="F121" i="40"/>
  <c r="F112" i="40"/>
  <c r="F253" i="40"/>
  <c r="F227" i="40"/>
  <c r="F114" i="40"/>
  <c r="F130" i="40"/>
  <c r="F53" i="40"/>
  <c r="F175" i="40"/>
  <c r="F258" i="40"/>
  <c r="F21" i="40"/>
  <c r="F122" i="40"/>
  <c r="F170" i="40"/>
  <c r="F134" i="40"/>
  <c r="F145" i="40"/>
  <c r="H486" i="2"/>
  <c r="F34" i="40"/>
  <c r="F141" i="40"/>
  <c r="F233" i="40"/>
  <c r="F174" i="40"/>
  <c r="F310" i="40"/>
  <c r="F229" i="40"/>
  <c r="F228" i="40" s="1"/>
  <c r="F115" i="40"/>
  <c r="F133" i="40"/>
  <c r="F156" i="40"/>
  <c r="F160" i="40"/>
  <c r="F181" i="40"/>
  <c r="F180" i="40" s="1"/>
  <c r="F179" i="40" s="1"/>
  <c r="F178" i="40" s="1"/>
  <c r="F65" i="40"/>
  <c r="F22" i="40"/>
  <c r="F140" i="40"/>
  <c r="F171" i="40"/>
  <c r="F426" i="40"/>
  <c r="I100" i="51"/>
  <c r="I99" i="51" s="1"/>
  <c r="H47" i="2"/>
  <c r="H46" i="2" s="1"/>
  <c r="H45" i="2" s="1"/>
  <c r="F334" i="40"/>
  <c r="F276" i="40"/>
  <c r="I536" i="51"/>
  <c r="I195" i="51"/>
  <c r="I194" i="51" s="1"/>
  <c r="I193" i="51" s="1"/>
  <c r="I261" i="51"/>
  <c r="I260" i="51" s="1"/>
  <c r="I259" i="51" s="1"/>
  <c r="I258" i="51" s="1"/>
  <c r="F443" i="40"/>
  <c r="F154" i="40"/>
  <c r="I217" i="51"/>
  <c r="I216" i="51" s="1"/>
  <c r="I235" i="51"/>
  <c r="I234" i="51" s="1"/>
  <c r="F425" i="40"/>
  <c r="H151" i="2"/>
  <c r="F153" i="40"/>
  <c r="H337" i="2"/>
  <c r="F173" i="40"/>
  <c r="H387" i="2"/>
  <c r="F52" i="40"/>
  <c r="H380" i="2"/>
  <c r="F315" i="40"/>
  <c r="F164" i="40"/>
  <c r="I676" i="51"/>
  <c r="I350" i="51"/>
  <c r="I349" i="51" s="1"/>
  <c r="I348" i="51" s="1"/>
  <c r="I587" i="51"/>
  <c r="I301" i="51"/>
  <c r="I300" i="51" s="1"/>
  <c r="I294" i="51" s="1"/>
  <c r="I375" i="51"/>
  <c r="I374" i="51" s="1"/>
  <c r="I373" i="51" s="1"/>
  <c r="I363" i="51" s="1"/>
  <c r="I362" i="51" s="1"/>
  <c r="I361" i="51" s="1"/>
  <c r="I411" i="51"/>
  <c r="I657" i="51"/>
  <c r="I656" i="51" s="1"/>
  <c r="I655" i="51" s="1"/>
  <c r="I320" i="51"/>
  <c r="I49" i="51"/>
  <c r="I48" i="51" s="1"/>
  <c r="I47" i="51" s="1"/>
  <c r="I118" i="51"/>
  <c r="I662" i="51"/>
  <c r="I661" i="51" s="1"/>
  <c r="I660" i="51" s="1"/>
  <c r="I61" i="51"/>
  <c r="I60" i="51" s="1"/>
  <c r="I59" i="51" s="1"/>
  <c r="I210" i="51"/>
  <c r="I209" i="51" s="1"/>
  <c r="I208" i="51" s="1"/>
  <c r="I207" i="51" s="1"/>
  <c r="I391" i="51"/>
  <c r="I74" i="51"/>
  <c r="I398" i="51"/>
  <c r="I557" i="51"/>
  <c r="I556" i="51" s="1"/>
  <c r="I555" i="51" s="1"/>
  <c r="I554" i="51" s="1"/>
  <c r="I553" i="51" s="1"/>
  <c r="I548" i="51"/>
  <c r="I545" i="51" s="1"/>
  <c r="I601" i="51"/>
  <c r="I600" i="51" s="1"/>
  <c r="I326" i="51"/>
  <c r="I202" i="51"/>
  <c r="I201" i="51" s="1"/>
  <c r="I200" i="51" s="1"/>
  <c r="I506" i="51"/>
  <c r="I503" i="51" s="1"/>
  <c r="I502" i="51" s="1"/>
  <c r="I501" i="51" s="1"/>
  <c r="I495" i="51" s="1"/>
  <c r="I317" i="51"/>
  <c r="I531" i="51"/>
  <c r="I528" i="51" s="1"/>
  <c r="I25" i="51"/>
  <c r="I24" i="51" s="1"/>
  <c r="I23" i="51" s="1"/>
  <c r="I93" i="51"/>
  <c r="I652" i="51"/>
  <c r="I651" i="51" s="1"/>
  <c r="I650" i="51" s="1"/>
  <c r="I291" i="51"/>
  <c r="I290" i="51" s="1"/>
  <c r="I289" i="51" s="1"/>
  <c r="I288" i="51" s="1"/>
  <c r="I277" i="51" s="1"/>
  <c r="I611" i="51"/>
  <c r="I610" i="51" s="1"/>
  <c r="I609" i="51" s="1"/>
  <c r="I638" i="51"/>
  <c r="I635" i="51" s="1"/>
  <c r="I630" i="51" s="1"/>
  <c r="I323" i="51"/>
  <c r="I272" i="51"/>
  <c r="I271" i="51" s="1"/>
  <c r="I270" i="51" s="1"/>
  <c r="I269" i="51" s="1"/>
  <c r="I268" i="51" s="1"/>
  <c r="I131" i="51"/>
  <c r="I130" i="51" s="1"/>
  <c r="I129" i="51" s="1"/>
  <c r="I128" i="51" s="1"/>
  <c r="I433" i="51"/>
  <c r="I487" i="51"/>
  <c r="I486" i="51" s="1"/>
  <c r="I485" i="51" s="1"/>
  <c r="I333" i="51"/>
  <c r="I667" i="51"/>
  <c r="I410" i="51" l="1"/>
  <c r="I409" i="51" s="1"/>
  <c r="I408" i="51" s="1"/>
  <c r="I407" i="51" s="1"/>
  <c r="I115" i="51"/>
  <c r="I114" i="51" s="1"/>
  <c r="I68" i="51" s="1"/>
  <c r="F120" i="40"/>
  <c r="F127" i="40"/>
  <c r="F424" i="40"/>
  <c r="I623" i="51"/>
  <c r="I622" i="51" s="1"/>
  <c r="I390" i="51"/>
  <c r="I389" i="51" s="1"/>
  <c r="I599" i="51"/>
  <c r="I598" i="51" s="1"/>
  <c r="I597" i="51" s="1"/>
  <c r="I584" i="51"/>
  <c r="I583" i="51" s="1"/>
  <c r="I578" i="51" s="1"/>
  <c r="I577" i="51" s="1"/>
  <c r="I568" i="51" s="1"/>
  <c r="I215" i="51"/>
  <c r="I206" i="51" s="1"/>
  <c r="I22" i="51"/>
  <c r="I332" i="51"/>
  <c r="I331" i="51" s="1"/>
  <c r="I330" i="51" s="1"/>
  <c r="I329" i="51" s="1"/>
  <c r="I127" i="51"/>
  <c r="I126" i="51" s="1"/>
  <c r="I276" i="51"/>
  <c r="I666" i="51"/>
  <c r="I665" i="51" s="1"/>
  <c r="I148" i="51"/>
  <c r="I147" i="51" s="1"/>
  <c r="I146" i="51" s="1"/>
  <c r="I544" i="51"/>
  <c r="I649" i="51"/>
  <c r="I648" i="51" s="1"/>
  <c r="I647" i="51" s="1"/>
  <c r="I527" i="51"/>
  <c r="I257" i="51"/>
  <c r="I314" i="51"/>
  <c r="I313" i="51" s="1"/>
  <c r="I312" i="51" s="1"/>
  <c r="I311" i="51" s="1"/>
  <c r="H561" i="2"/>
  <c r="I253" i="51" l="1"/>
  <c r="I252" i="51" s="1"/>
  <c r="I251" i="51"/>
  <c r="I596" i="51"/>
  <c r="I560" i="51" s="1"/>
  <c r="I139" i="51"/>
  <c r="I16" i="51"/>
  <c r="I388" i="51"/>
  <c r="I387" i="51" s="1"/>
  <c r="I304" i="51"/>
  <c r="I275" i="51" s="1"/>
  <c r="I526" i="51"/>
  <c r="I525" i="51" s="1"/>
  <c r="I524" i="51" s="1"/>
  <c r="H105" i="2"/>
  <c r="H104" i="2" s="1"/>
  <c r="H103" i="2" s="1"/>
  <c r="H102" i="2" s="1"/>
  <c r="H448" i="2"/>
  <c r="H447" i="2" s="1"/>
  <c r="H446" i="2" s="1"/>
  <c r="H445" i="2" s="1"/>
  <c r="H443" i="2"/>
  <c r="H442" i="2" s="1"/>
  <c r="H441" i="2" s="1"/>
  <c r="H440" i="2" s="1"/>
  <c r="I15" i="51" l="1"/>
  <c r="H340" i="2"/>
  <c r="H276" i="2"/>
  <c r="H275" i="2" s="1"/>
  <c r="H274" i="2" s="1"/>
  <c r="H273" i="2" s="1"/>
  <c r="H124" i="2"/>
  <c r="H123" i="2" s="1"/>
  <c r="H122" i="2" s="1"/>
  <c r="H120" i="2"/>
  <c r="H119" i="2" s="1"/>
  <c r="H118" i="2" s="1"/>
  <c r="H269" i="2"/>
  <c r="H262" i="2" s="1"/>
  <c r="H255" i="2"/>
  <c r="H117" i="2" l="1"/>
  <c r="H386" i="2" l="1"/>
  <c r="H385" i="2" s="1"/>
  <c r="H384" i="2" s="1"/>
  <c r="H379" i="2"/>
  <c r="H378" i="2" s="1"/>
  <c r="H377" i="2" s="1"/>
  <c r="H376" i="2" l="1"/>
  <c r="H20" i="2"/>
  <c r="H19" i="2" s="1"/>
  <c r="H18" i="2" s="1"/>
  <c r="H576" i="2"/>
  <c r="H200" i="2"/>
  <c r="F25" i="40"/>
  <c r="F376" i="40"/>
  <c r="F374" i="40" s="1"/>
  <c r="F371" i="40" s="1"/>
  <c r="F217" i="40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17" i="42"/>
  <c r="D16" i="42" s="1"/>
  <c r="F306" i="40"/>
  <c r="F305" i="40" s="1"/>
  <c r="F304" i="40" s="1"/>
  <c r="F303" i="40" s="1"/>
  <c r="F163" i="40"/>
  <c r="H204" i="2"/>
  <c r="F230" i="40"/>
  <c r="F309" i="40"/>
  <c r="F308" i="40" s="1"/>
  <c r="F307" i="40" s="1"/>
  <c r="F411" i="40"/>
  <c r="F232" i="40"/>
  <c r="H202" i="2"/>
  <c r="F238" i="40"/>
  <c r="H499" i="2"/>
  <c r="F421" i="40"/>
  <c r="F420" i="40" s="1"/>
  <c r="F350" i="40"/>
  <c r="F349" i="40" s="1"/>
  <c r="F348" i="40" s="1"/>
  <c r="F347" i="40"/>
  <c r="F346" i="40" s="1"/>
  <c r="F345" i="40" s="1"/>
  <c r="F262" i="40"/>
  <c r="F261" i="40" s="1"/>
  <c r="F260" i="40" s="1"/>
  <c r="F259" i="40" s="1"/>
  <c r="H625" i="2"/>
  <c r="H624" i="2" s="1"/>
  <c r="H623" i="2" s="1"/>
  <c r="F96" i="40"/>
  <c r="F95" i="40" s="1"/>
  <c r="F106" i="40"/>
  <c r="F73" i="40"/>
  <c r="F72" i="40"/>
  <c r="H609" i="2"/>
  <c r="H608" i="2" s="1"/>
  <c r="H607" i="2" s="1"/>
  <c r="F103" i="40"/>
  <c r="F102" i="40"/>
  <c r="F176" i="40"/>
  <c r="F92" i="40"/>
  <c r="F91" i="40"/>
  <c r="F88" i="40"/>
  <c r="F89" i="40"/>
  <c r="F86" i="40"/>
  <c r="F85" i="40"/>
  <c r="F83" i="40"/>
  <c r="F82" i="40"/>
  <c r="F80" i="40"/>
  <c r="F79" i="40" s="1"/>
  <c r="F49" i="40"/>
  <c r="F48" i="40"/>
  <c r="H512" i="2"/>
  <c r="F64" i="40"/>
  <c r="F63" i="40"/>
  <c r="F61" i="40"/>
  <c r="F60" i="40" s="1"/>
  <c r="F362" i="40"/>
  <c r="F361" i="40" s="1"/>
  <c r="F39" i="40"/>
  <c r="F38" i="40"/>
  <c r="F37" i="40"/>
  <c r="F26" i="40"/>
  <c r="F24" i="40"/>
  <c r="H425" i="2"/>
  <c r="F192" i="40"/>
  <c r="F189" i="40"/>
  <c r="F188" i="40"/>
  <c r="F187" i="40"/>
  <c r="F185" i="40"/>
  <c r="F184" i="40" s="1"/>
  <c r="F257" i="40"/>
  <c r="F256" i="40" s="1"/>
  <c r="F255" i="40" s="1"/>
  <c r="H419" i="2"/>
  <c r="H374" i="2"/>
  <c r="F155" i="40"/>
  <c r="F144" i="40"/>
  <c r="H314" i="2"/>
  <c r="F219" i="40"/>
  <c r="F366" i="40"/>
  <c r="F365" i="40" s="1"/>
  <c r="F207" i="40"/>
  <c r="F206" i="40" s="1"/>
  <c r="H221" i="2"/>
  <c r="F335" i="40"/>
  <c r="F330" i="40"/>
  <c r="F329" i="40"/>
  <c r="F328" i="40"/>
  <c r="F410" i="40"/>
  <c r="F70" i="40"/>
  <c r="F69" i="40" s="1"/>
  <c r="F433" i="40"/>
  <c r="F432" i="40" s="1"/>
  <c r="F355" i="40"/>
  <c r="F354" i="40"/>
  <c r="H88" i="2"/>
  <c r="H83" i="2"/>
  <c r="F395" i="40"/>
  <c r="F394" i="40"/>
  <c r="F386" i="40"/>
  <c r="F385" i="40" s="1"/>
  <c r="F323" i="40"/>
  <c r="F322" i="40" s="1"/>
  <c r="F321" i="40"/>
  <c r="F320" i="40" s="1"/>
  <c r="F281" i="40"/>
  <c r="F280" i="40" s="1"/>
  <c r="F279" i="40" s="1"/>
  <c r="F278" i="40" s="1"/>
  <c r="F277" i="40" s="1"/>
  <c r="H55" i="2"/>
  <c r="H43" i="2"/>
  <c r="F100" i="40"/>
  <c r="F99" i="40" s="1"/>
  <c r="F404" i="40"/>
  <c r="F403" i="40"/>
  <c r="F399" i="40"/>
  <c r="F398" i="40" s="1"/>
  <c r="F397" i="40" s="1"/>
  <c r="F396" i="40" s="1"/>
  <c r="H26" i="2"/>
  <c r="H474" i="2"/>
  <c r="H471" i="2" s="1"/>
  <c r="H17" i="2" l="1"/>
  <c r="H193" i="2"/>
  <c r="D37" i="42"/>
  <c r="D36" i="42" s="1"/>
  <c r="F358" i="40"/>
  <c r="F357" i="40" s="1"/>
  <c r="F370" i="40"/>
  <c r="F369" i="40" s="1"/>
  <c r="H192" i="2"/>
  <c r="F431" i="40"/>
  <c r="F430" i="40" s="1"/>
  <c r="D20" i="42"/>
  <c r="D19" i="42" s="1"/>
  <c r="D27" i="42"/>
  <c r="F191" i="40"/>
  <c r="F190" i="40" s="1"/>
  <c r="F364" i="40"/>
  <c r="F363" i="40" s="1"/>
  <c r="F344" i="40"/>
  <c r="F210" i="40"/>
  <c r="F209" i="40" s="1"/>
  <c r="F208" i="40" s="1"/>
  <c r="F413" i="40"/>
  <c r="F412" i="40" s="1"/>
  <c r="F384" i="40"/>
  <c r="F383" i="40" s="1"/>
  <c r="F382" i="40" s="1"/>
  <c r="F319" i="40"/>
  <c r="F318" i="40" s="1"/>
  <c r="F205" i="40"/>
  <c r="F204" i="40" s="1"/>
  <c r="F203" i="40" s="1"/>
  <c r="F71" i="40"/>
  <c r="H54" i="2"/>
  <c r="H53" i="2" s="1"/>
  <c r="H52" i="2" s="1"/>
  <c r="H87" i="2"/>
  <c r="H86" i="2" s="1"/>
  <c r="H85" i="2" s="1"/>
  <c r="H25" i="2"/>
  <c r="H24" i="2" s="1"/>
  <c r="H23" i="2" s="1"/>
  <c r="H511" i="2"/>
  <c r="H510" i="2" s="1"/>
  <c r="H509" i="2" s="1"/>
  <c r="H508" i="2" s="1"/>
  <c r="H498" i="2"/>
  <c r="H497" i="2" s="1"/>
  <c r="H496" i="2" s="1"/>
  <c r="F57" i="40"/>
  <c r="H485" i="2"/>
  <c r="H470" i="2"/>
  <c r="H469" i="2" s="1"/>
  <c r="F390" i="40"/>
  <c r="F389" i="40" s="1"/>
  <c r="F388" i="40" s="1"/>
  <c r="F387" i="40" s="1"/>
  <c r="H424" i="2"/>
  <c r="H423" i="2" s="1"/>
  <c r="H422" i="2" s="1"/>
  <c r="H418" i="2"/>
  <c r="H417" i="2" s="1"/>
  <c r="H416" i="2" s="1"/>
  <c r="H373" i="2"/>
  <c r="H372" i="2" s="1"/>
  <c r="H371" i="2" s="1"/>
  <c r="H313" i="2"/>
  <c r="H312" i="2" s="1"/>
  <c r="H311" i="2" s="1"/>
  <c r="F101" i="40"/>
  <c r="H329" i="2"/>
  <c r="F226" i="40"/>
  <c r="F225" i="40" s="1"/>
  <c r="F224" i="40" s="1"/>
  <c r="H257" i="2"/>
  <c r="H254" i="2" s="1"/>
  <c r="H253" i="2" s="1"/>
  <c r="H252" i="2" s="1"/>
  <c r="H251" i="2" s="1"/>
  <c r="H220" i="2"/>
  <c r="H219" i="2" s="1"/>
  <c r="H218" i="2" s="1"/>
  <c r="F300" i="40"/>
  <c r="F299" i="40" s="1"/>
  <c r="F200" i="40"/>
  <c r="F199" i="40" s="1"/>
  <c r="F196" i="40" s="1"/>
  <c r="H82" i="2"/>
  <c r="H81" i="2" s="1"/>
  <c r="H80" i="2" s="1"/>
  <c r="H67" i="2"/>
  <c r="H30" i="2"/>
  <c r="H29" i="2" s="1"/>
  <c r="H28" i="2" s="1"/>
  <c r="H115" i="2"/>
  <c r="H528" i="2"/>
  <c r="H527" i="2" s="1"/>
  <c r="H526" i="2" s="1"/>
  <c r="H93" i="2"/>
  <c r="H534" i="2"/>
  <c r="H188" i="2"/>
  <c r="H518" i="2"/>
  <c r="H517" i="2" s="1"/>
  <c r="H516" i="2" s="1"/>
  <c r="H72" i="2"/>
  <c r="F252" i="40"/>
  <c r="F235" i="40" s="1"/>
  <c r="H226" i="2"/>
  <c r="H405" i="2"/>
  <c r="H404" i="2" s="1"/>
  <c r="H403" i="2" s="1"/>
  <c r="H621" i="2"/>
  <c r="F302" i="40"/>
  <c r="F301" i="40" s="1"/>
  <c r="H352" i="2"/>
  <c r="H351" i="2" s="1"/>
  <c r="H350" i="2" s="1"/>
  <c r="F409" i="40"/>
  <c r="H246" i="2"/>
  <c r="H245" i="2" s="1"/>
  <c r="H244" i="2" s="1"/>
  <c r="F110" i="40"/>
  <c r="H348" i="2"/>
  <c r="H300" i="2"/>
  <c r="H283" i="2"/>
  <c r="H280" i="2" s="1"/>
  <c r="F94" i="40"/>
  <c r="F93" i="40" s="1"/>
  <c r="F43" i="40"/>
  <c r="F40" i="40" s="1"/>
  <c r="H162" i="2"/>
  <c r="F442" i="40"/>
  <c r="H455" i="2"/>
  <c r="H454" i="2" s="1"/>
  <c r="H601" i="2"/>
  <c r="H600" i="2" s="1"/>
  <c r="H76" i="2"/>
  <c r="H75" i="2" s="1"/>
  <c r="H74" i="2" s="1"/>
  <c r="H573" i="2"/>
  <c r="H637" i="2"/>
  <c r="H594" i="2"/>
  <c r="H545" i="2"/>
  <c r="F333" i="40"/>
  <c r="H342" i="2"/>
  <c r="F172" i="40"/>
  <c r="F314" i="40"/>
  <c r="H492" i="2"/>
  <c r="H430" i="2"/>
  <c r="H630" i="2"/>
  <c r="H536" i="2"/>
  <c r="H175" i="2"/>
  <c r="H174" i="2" s="1"/>
  <c r="H173" i="2" s="1"/>
  <c r="H172" i="2" s="1"/>
  <c r="H208" i="2"/>
  <c r="H207" i="2" s="1"/>
  <c r="H206" i="2" s="1"/>
  <c r="H564" i="2"/>
  <c r="H558" i="2" s="1"/>
  <c r="H575" i="2"/>
  <c r="H41" i="2"/>
  <c r="F36" i="40"/>
  <c r="F296" i="40"/>
  <c r="F295" i="40" s="1"/>
  <c r="H240" i="2"/>
  <c r="H239" i="2" s="1"/>
  <c r="H147" i="2"/>
  <c r="H144" i="2" s="1"/>
  <c r="H643" i="2"/>
  <c r="H140" i="2"/>
  <c r="H60" i="2"/>
  <c r="H65" i="2"/>
  <c r="H542" i="2"/>
  <c r="H411" i="2"/>
  <c r="H408" i="2" s="1"/>
  <c r="H490" i="2"/>
  <c r="H99" i="2"/>
  <c r="H98" i="2" s="1"/>
  <c r="H97" i="2" s="1"/>
  <c r="H96" i="2" s="1"/>
  <c r="H539" i="2"/>
  <c r="H320" i="2"/>
  <c r="F105" i="40"/>
  <c r="F104" i="40" s="1"/>
  <c r="F441" i="40"/>
  <c r="F186" i="40"/>
  <c r="F183" i="40" s="1"/>
  <c r="H34" i="2"/>
  <c r="H33" i="2" s="1"/>
  <c r="H32" i="2" s="1"/>
  <c r="H523" i="2"/>
  <c r="H522" i="2" s="1"/>
  <c r="H521" i="2" s="1"/>
  <c r="H465" i="2"/>
  <c r="H464" i="2" s="1"/>
  <c r="H463" i="2" s="1"/>
  <c r="H570" i="2"/>
  <c r="H432" i="2"/>
  <c r="H110" i="2"/>
  <c r="F275" i="40"/>
  <c r="H553" i="2"/>
  <c r="H550" i="2" s="1"/>
  <c r="H588" i="2"/>
  <c r="H364" i="2"/>
  <c r="H436" i="2"/>
  <c r="H307" i="2"/>
  <c r="F402" i="40"/>
  <c r="F401" i="40" s="1"/>
  <c r="F400" i="40" s="1"/>
  <c r="F393" i="40"/>
  <c r="F392" i="40" s="1"/>
  <c r="F391" i="40" s="1"/>
  <c r="F353" i="40"/>
  <c r="F352" i="40" s="1"/>
  <c r="F351" i="40" s="1"/>
  <c r="F113" i="40"/>
  <c r="F50" i="40"/>
  <c r="F20" i="40"/>
  <c r="F87" i="40"/>
  <c r="F81" i="40"/>
  <c r="F84" i="40"/>
  <c r="F90" i="40"/>
  <c r="F139" i="40"/>
  <c r="F327" i="40"/>
  <c r="F326" i="40" s="1"/>
  <c r="F325" i="40" s="1"/>
  <c r="F23" i="40"/>
  <c r="F267" i="40"/>
  <c r="F264" i="40" s="1"/>
  <c r="F132" i="40"/>
  <c r="F152" i="40"/>
  <c r="F169" i="40"/>
  <c r="F47" i="40"/>
  <c r="F62" i="40"/>
  <c r="F59" i="40" s="1"/>
  <c r="F33" i="40"/>
  <c r="F288" i="40" l="1"/>
  <c r="F440" i="40"/>
  <c r="F437" i="40" s="1"/>
  <c r="F436" i="40" s="1"/>
  <c r="H159" i="2"/>
  <c r="H158" i="2" s="1"/>
  <c r="F406" i="40"/>
  <c r="F405" i="40" s="1"/>
  <c r="F356" i="40"/>
  <c r="F32" i="40"/>
  <c r="F31" i="40" s="1"/>
  <c r="H137" i="2"/>
  <c r="H136" i="2" s="1"/>
  <c r="H319" i="2"/>
  <c r="H318" i="2" s="1"/>
  <c r="H317" i="2" s="1"/>
  <c r="H316" i="2" s="1"/>
  <c r="F287" i="40"/>
  <c r="F286" i="40" s="1"/>
  <c r="D15" i="42"/>
  <c r="D44" i="42" s="1"/>
  <c r="F19" i="40"/>
  <c r="F18" i="40" s="1"/>
  <c r="F182" i="40"/>
  <c r="H299" i="2"/>
  <c r="H298" i="2" s="1"/>
  <c r="H297" i="2" s="1"/>
  <c r="H296" i="2" s="1"/>
  <c r="F166" i="40"/>
  <c r="F165" i="40" s="1"/>
  <c r="F109" i="40"/>
  <c r="F343" i="40"/>
  <c r="H567" i="2"/>
  <c r="H566" i="2" s="1"/>
  <c r="H453" i="2"/>
  <c r="H407" i="2"/>
  <c r="H402" i="2" s="1"/>
  <c r="H401" i="2" s="1"/>
  <c r="F56" i="40"/>
  <c r="F55" i="40" s="1"/>
  <c r="F54" i="40" s="1"/>
  <c r="H279" i="2"/>
  <c r="H278" i="2" s="1"/>
  <c r="F234" i="40"/>
  <c r="F332" i="40"/>
  <c r="F331" i="40" s="1"/>
  <c r="F324" i="40" s="1"/>
  <c r="H171" i="2"/>
  <c r="H170" i="2" s="1"/>
  <c r="F68" i="40"/>
  <c r="F67" i="40" s="1"/>
  <c r="F46" i="40"/>
  <c r="F313" i="40"/>
  <c r="F312" i="40" s="1"/>
  <c r="F311" i="40" s="1"/>
  <c r="F274" i="40"/>
  <c r="F273" i="40" s="1"/>
  <c r="F272" i="40" s="1"/>
  <c r="F263" i="40"/>
  <c r="F254" i="40" s="1"/>
  <c r="F98" i="40"/>
  <c r="F195" i="40"/>
  <c r="F194" i="40" s="1"/>
  <c r="F78" i="40"/>
  <c r="F77" i="40" s="1"/>
  <c r="H629" i="2"/>
  <c r="H628" i="2" s="1"/>
  <c r="H627" i="2" s="1"/>
  <c r="H636" i="2"/>
  <c r="H635" i="2" s="1"/>
  <c r="H634" i="2" s="1"/>
  <c r="H633" i="2" s="1"/>
  <c r="H59" i="2"/>
  <c r="H58" i="2" s="1"/>
  <c r="H57" i="2" s="1"/>
  <c r="H40" i="2"/>
  <c r="H39" i="2" s="1"/>
  <c r="H38" i="2" s="1"/>
  <c r="H92" i="2"/>
  <c r="H91" i="2" s="1"/>
  <c r="H90" i="2" s="1"/>
  <c r="H79" i="2" s="1"/>
  <c r="H109" i="2"/>
  <c r="H108" i="2" s="1"/>
  <c r="H107" i="2" s="1"/>
  <c r="H64" i="2"/>
  <c r="H63" i="2" s="1"/>
  <c r="H62" i="2" s="1"/>
  <c r="H187" i="2"/>
  <c r="H186" i="2" s="1"/>
  <c r="H185" i="2" s="1"/>
  <c r="H184" i="2" s="1"/>
  <c r="H114" i="2"/>
  <c r="H113" i="2" s="1"/>
  <c r="H112" i="2" s="1"/>
  <c r="H71" i="2"/>
  <c r="H70" i="2" s="1"/>
  <c r="H69" i="2" s="1"/>
  <c r="H642" i="2"/>
  <c r="H641" i="2" s="1"/>
  <c r="H640" i="2" s="1"/>
  <c r="H639" i="2" s="1"/>
  <c r="H620" i="2"/>
  <c r="H619" i="2" s="1"/>
  <c r="H618" i="2" s="1"/>
  <c r="H599" i="2"/>
  <c r="H587" i="2"/>
  <c r="H586" i="2" s="1"/>
  <c r="H585" i="2" s="1"/>
  <c r="H593" i="2"/>
  <c r="H592" i="2" s="1"/>
  <c r="H591" i="2" s="1"/>
  <c r="H549" i="2"/>
  <c r="H533" i="2"/>
  <c r="H532" i="2" s="1"/>
  <c r="H531" i="2" s="1"/>
  <c r="H489" i="2"/>
  <c r="H484" i="2" s="1"/>
  <c r="H477" i="2" s="1"/>
  <c r="H429" i="2"/>
  <c r="H428" i="2" s="1"/>
  <c r="H427" i="2" s="1"/>
  <c r="H421" i="2" s="1"/>
  <c r="H363" i="2"/>
  <c r="H362" i="2" s="1"/>
  <c r="H361" i="2" s="1"/>
  <c r="F97" i="40"/>
  <c r="H261" i="2"/>
  <c r="H260" i="2" s="1"/>
  <c r="H238" i="2"/>
  <c r="H237" i="2" s="1"/>
  <c r="H225" i="2"/>
  <c r="H224" i="2" s="1"/>
  <c r="H223" i="2" s="1"/>
  <c r="H143" i="2"/>
  <c r="H22" i="2"/>
  <c r="H191" i="2"/>
  <c r="H190" i="2" s="1"/>
  <c r="H515" i="2"/>
  <c r="F157" i="40"/>
  <c r="F131" i="40" s="1"/>
  <c r="F45" i="40"/>
  <c r="H101" i="2" l="1"/>
  <c r="H617" i="2"/>
  <c r="H616" i="2" s="1"/>
  <c r="H295" i="2"/>
  <c r="H452" i="2"/>
  <c r="H451" i="2" s="1"/>
  <c r="H217" i="2"/>
  <c r="H183" i="2" s="1"/>
  <c r="H259" i="2"/>
  <c r="H250" i="2" s="1"/>
  <c r="F17" i="40"/>
  <c r="H37" i="2"/>
  <c r="F66" i="40"/>
  <c r="F108" i="40"/>
  <c r="F107" i="40" s="1"/>
  <c r="H632" i="2"/>
  <c r="H598" i="2"/>
  <c r="H597" i="2" s="1"/>
  <c r="H584" i="2"/>
  <c r="H476" i="2"/>
  <c r="F223" i="40"/>
  <c r="H548" i="2"/>
  <c r="H16" i="2" l="1"/>
  <c r="H450" i="2"/>
  <c r="F16" i="40"/>
  <c r="H514" i="2"/>
  <c r="H507" i="2" l="1"/>
  <c r="I386" i="51" l="1"/>
  <c r="H503" i="2"/>
  <c r="H502" i="2" s="1"/>
  <c r="H501" i="2" s="1"/>
  <c r="I644" i="2" s="1"/>
  <c r="I378" i="51" l="1"/>
  <c r="I14" i="51" s="1"/>
  <c r="H15" i="2"/>
</calcChain>
</file>

<file path=xl/sharedStrings.xml><?xml version="1.0" encoding="utf-8"?>
<sst xmlns="http://schemas.openxmlformats.org/spreadsheetml/2006/main" count="10601" uniqueCount="1045">
  <si>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</si>
  <si>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</si>
  <si>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</si>
  <si>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</si>
  <si>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</si>
  <si>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</si>
  <si>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</si>
  <si>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</si>
  <si>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</si>
  <si>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</si>
  <si>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</si>
  <si>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</si>
  <si>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</si>
  <si>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</si>
  <si>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</si>
  <si>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</si>
  <si>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</si>
  <si>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</si>
  <si>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</si>
  <si>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</si>
  <si>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</si>
  <si>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</si>
  <si>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</si>
  <si>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</si>
  <si>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</si>
  <si>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</si>
  <si>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</si>
  <si>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</si>
  <si>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</si>
  <si>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</si>
  <si>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</si>
  <si>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</si>
  <si>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</si>
  <si>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</si>
  <si>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</si>
  <si>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</si>
  <si>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</si>
  <si>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</si>
  <si>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</si>
  <si>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</si>
  <si>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</si>
  <si>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</si>
  <si>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</si>
  <si>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</si>
  <si>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</si>
  <si>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</si>
  <si>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</si>
  <si>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</si>
  <si>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</si>
  <si>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</si>
  <si>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</si>
  <si>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</si>
  <si>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</si>
  <si>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</si>
  <si>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</si>
  <si>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</si>
  <si>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</si>
  <si>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</si>
  <si>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</si>
  <si>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</si>
  <si>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</si>
  <si>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</si>
  <si>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</si>
  <si>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</si>
  <si>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</si>
  <si>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</si>
  <si>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</si>
  <si>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</si>
  <si>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</si>
  <si>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</si>
  <si>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</si>
  <si>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</si>
  <si>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</si>
  <si>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</si>
  <si>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</si>
  <si>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</si>
  <si>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</si>
  <si>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</si>
  <si>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</si>
  <si>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</si>
  <si>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</si>
  <si>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</si>
  <si>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</si>
  <si>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</si>
  <si>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</si>
  <si>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</si>
  <si>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</si>
  <si>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</si>
  <si>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</si>
  <si>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</si>
  <si>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</si>
  <si>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</si>
  <si>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</si>
  <si>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</si>
  <si>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</si>
  <si>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</si>
  <si>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</si>
  <si>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</si>
  <si>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</si>
  <si>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</si>
  <si>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</si>
  <si>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</si>
  <si>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</si>
  <si>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</si>
  <si>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</si>
  <si>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</si>
  <si>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</si>
  <si>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</si>
  <si>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</si>
  <si>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</si>
  <si>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</si>
  <si>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</si>
  <si>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</si>
  <si>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</si>
  <si>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</si>
  <si>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</si>
  <si>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</si>
  <si>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</si>
  <si>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</si>
  <si>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</si>
  <si>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</si>
  <si>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</si>
  <si>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</si>
  <si>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</si>
  <si>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</si>
  <si>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</si>
  <si>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</si>
  <si>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</si>
  <si>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</si>
  <si>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</si>
  <si>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</si>
  <si>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</si>
  <si>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</si>
  <si>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</si>
  <si>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</si>
  <si>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</si>
  <si>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</si>
  <si>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</si>
  <si>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</si>
  <si>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</si>
  <si>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</si>
  <si>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</si>
  <si>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</si>
  <si>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</si>
  <si>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</si>
  <si>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</si>
  <si>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</si>
  <si>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</si>
  <si>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</si>
  <si>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</si>
  <si>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</si>
  <si>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</si>
  <si>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</si>
  <si>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</si>
  <si>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</si>
  <si>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</si>
  <si>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</si>
  <si>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</si>
  <si>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</si>
  <si>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</si>
  <si>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</si>
  <si>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</si>
  <si>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</si>
  <si>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</si>
  <si>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</si>
  <si>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</si>
  <si>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</si>
  <si>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</si>
  <si>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</si>
  <si>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</si>
  <si>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</si>
  <si>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</si>
  <si>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</si>
  <si>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</si>
  <si>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</si>
  <si>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</si>
  <si>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</si>
  <si>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</si>
  <si>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</si>
  <si>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</si>
  <si>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</si>
  <si>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</si>
  <si>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</si>
  <si>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</si>
  <si>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</si>
  <si>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</si>
  <si>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</si>
  <si>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</si>
  <si>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</si>
  <si>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</si>
  <si>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</si>
  <si>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</si>
  <si>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</si>
  <si>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</si>
  <si>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</si>
  <si>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</si>
  <si>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</si>
  <si>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</si>
  <si>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</si>
  <si>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</si>
  <si>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</si>
  <si>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</si>
  <si>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</si>
  <si>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</si>
  <si>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</si>
  <si>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</si>
  <si>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</si>
  <si>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</si>
  <si>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</si>
  <si>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</si>
  <si>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</si>
  <si>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</si>
  <si>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</si>
  <si>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</si>
  <si>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</si>
  <si>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</si>
  <si>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</si>
  <si>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</si>
  <si>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</si>
  <si>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</si>
  <si>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</si>
  <si>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</si>
  <si>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</si>
  <si>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</si>
  <si>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</si>
  <si>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</si>
  <si>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</si>
  <si>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</si>
  <si>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</si>
  <si>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</si>
  <si>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</si>
  <si>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</si>
  <si>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</si>
  <si>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</si>
  <si>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</si>
  <si>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</si>
  <si>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</si>
  <si>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</si>
  <si>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</si>
  <si>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</si>
  <si>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</si>
  <si>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</si>
  <si>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</si>
  <si>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</si>
  <si>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</si>
  <si>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</si>
  <si>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</si>
  <si>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</si>
  <si>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</si>
  <si>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</si>
  <si>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</si>
  <si>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</si>
  <si>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</si>
  <si>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</si>
  <si>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</si>
  <si>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</si>
  <si>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</si>
  <si>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</si>
  <si>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</si>
  <si>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</si>
  <si>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</si>
  <si>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</si>
  <si>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</si>
  <si>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</si>
  <si>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</si>
  <si>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</si>
  <si>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</si>
  <si>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</si>
  <si>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</si>
  <si>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</si>
  <si>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</si>
  <si>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</si>
  <si>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</si>
  <si>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</si>
  <si>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</si>
  <si>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</si>
  <si>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</si>
  <si>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</si>
  <si>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</si>
  <si>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</si>
  <si>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</si>
  <si>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</si>
  <si>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</si>
  <si>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</si>
  <si>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</si>
  <si>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</si>
  <si>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</si>
  <si>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</si>
  <si>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</si>
  <si>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</si>
  <si>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</si>
  <si>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</si>
  <si>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</si>
  <si>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</si>
  <si>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</si>
  <si>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</si>
  <si>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</si>
  <si>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</si>
  <si>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</si>
  <si>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</si>
  <si>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</si>
  <si>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</si>
  <si>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</si>
  <si>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</si>
  <si>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</si>
  <si>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</si>
  <si>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</si>
  <si>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</si>
  <si>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</si>
  <si>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</si>
  <si>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</si>
  <si>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</si>
  <si>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</si>
  <si>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</si>
  <si>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</si>
  <si>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</si>
  <si>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</si>
  <si>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</si>
  <si>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</si>
  <si>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</si>
  <si>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</si>
  <si>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</si>
  <si>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</si>
  <si>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</si>
  <si>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</si>
  <si>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</si>
  <si>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</si>
  <si>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</si>
  <si>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</si>
  <si>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</si>
  <si>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</si>
  <si>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</si>
  <si>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</si>
  <si>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</si>
  <si>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</si>
  <si>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</si>
  <si>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</si>
  <si>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</si>
  <si>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</si>
  <si>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</si>
  <si>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</si>
  <si>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</si>
  <si>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</si>
  <si>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</si>
  <si>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</si>
  <si>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</si>
  <si>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</si>
  <si>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</si>
  <si>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</si>
  <si>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</si>
  <si>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</si>
  <si>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</si>
  <si>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</si>
  <si>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</si>
  <si>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</si>
  <si>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</si>
  <si>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</si>
  <si>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</si>
  <si>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</si>
  <si>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</si>
  <si>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</si>
  <si>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</si>
  <si>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</si>
  <si>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</si>
  <si>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</si>
  <si>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</si>
  <si>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</si>
  <si>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</si>
  <si>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</si>
  <si>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</si>
  <si>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</si>
  <si>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</si>
  <si>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</si>
  <si>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</si>
  <si>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</si>
  <si>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</si>
  <si>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</si>
  <si>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</si>
  <si>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</si>
  <si>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</si>
  <si>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</si>
  <si>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</si>
  <si>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</si>
  <si>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</si>
  <si>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</si>
  <si>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</si>
  <si>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</si>
  <si>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</si>
  <si>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</si>
  <si>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</si>
  <si>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</si>
  <si>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</si>
  <si>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</si>
  <si>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</si>
  <si>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</si>
  <si>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</si>
  <si>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</si>
  <si>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</si>
  <si>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</si>
  <si>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</si>
  <si>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</si>
  <si>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</si>
  <si>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</si>
  <si>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</si>
  <si>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</si>
  <si>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</si>
  <si>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</si>
  <si>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</si>
  <si>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</si>
  <si>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</si>
  <si>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</si>
  <si>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</si>
  <si>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</si>
  <si>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</si>
  <si>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</si>
  <si>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</si>
  <si>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</si>
  <si>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</si>
  <si>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</si>
  <si>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</si>
  <si>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</si>
  <si>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</si>
  <si>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</si>
  <si>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</si>
  <si>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</si>
  <si>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</si>
  <si>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</si>
  <si>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</si>
  <si>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</si>
  <si>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</si>
  <si>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</si>
  <si>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</si>
  <si>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</si>
  <si>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</si>
  <si>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</si>
  <si>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</si>
  <si>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</si>
  <si>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</si>
  <si>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</si>
  <si>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</si>
  <si>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</si>
  <si>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</si>
  <si>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</si>
  <si>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</si>
  <si>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</si>
  <si>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</si>
  <si>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</si>
  <si>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</si>
  <si>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</si>
  <si>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</si>
  <si>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</si>
  <si>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</si>
  <si>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</si>
  <si>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</si>
  <si>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</si>
  <si>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</si>
  <si>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</si>
  <si>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</si>
  <si>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</si>
  <si>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</si>
  <si>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</si>
  <si>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</si>
  <si>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</si>
  <si>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</si>
  <si>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</si>
  <si>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</si>
  <si>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</si>
  <si>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</si>
  <si>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</si>
  <si>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</si>
  <si>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</si>
  <si>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</si>
  <si>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</si>
  <si>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</si>
  <si>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</si>
  <si>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</si>
  <si>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</si>
  <si>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</si>
  <si>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</si>
  <si>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</si>
  <si>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</si>
  <si>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</si>
  <si>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</si>
  <si>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</si>
  <si>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</si>
  <si>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</si>
  <si>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</si>
  <si>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</si>
  <si>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</si>
  <si>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</si>
  <si>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</si>
  <si>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</si>
  <si>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</si>
  <si>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</si>
  <si>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</si>
  <si>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</si>
  <si>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</si>
  <si>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</si>
  <si>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</si>
  <si>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</si>
  <si>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</si>
  <si>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</si>
  <si>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</si>
  <si>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</si>
  <si>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</si>
  <si>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</si>
  <si>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</si>
  <si>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</si>
  <si>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</si>
  <si>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</si>
  <si>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</si>
  <si>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</si>
  <si>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</si>
  <si>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</si>
  <si>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</si>
  <si>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</si>
  <si>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</si>
  <si>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</si>
  <si>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</si>
  <si>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</si>
  <si>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</si>
  <si>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</si>
  <si>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</si>
  <si>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</si>
  <si>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</si>
  <si>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</si>
  <si>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</si>
  <si>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</si>
  <si>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</si>
  <si>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</si>
  <si>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</si>
  <si>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</si>
  <si>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</si>
  <si>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</si>
  <si>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</si>
  <si>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</si>
  <si>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</si>
  <si>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</si>
  <si>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</si>
  <si>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</si>
  <si>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</si>
  <si>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</si>
  <si>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</si>
  <si>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</si>
  <si>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</si>
  <si>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</si>
  <si>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</si>
  <si>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</si>
  <si>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</si>
  <si>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</si>
  <si>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</si>
  <si>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</si>
  <si>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</si>
  <si>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</si>
  <si>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</si>
  <si>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</si>
  <si>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</si>
  <si>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</si>
  <si>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</si>
  <si>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</si>
  <si>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</si>
  <si>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</si>
  <si>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</si>
  <si>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</si>
  <si>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</si>
  <si>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</si>
  <si>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</si>
  <si>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</si>
  <si>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</si>
  <si>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</si>
  <si>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</si>
  <si>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</si>
  <si>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</si>
  <si>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</si>
  <si>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</si>
  <si>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</si>
  <si>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</si>
  <si>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</si>
  <si>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</si>
  <si>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</si>
  <si>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</si>
  <si>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</si>
  <si>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</si>
  <si>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</si>
  <si>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</si>
  <si>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</si>
  <si>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</si>
  <si>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</si>
  <si>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</si>
  <si>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</si>
  <si>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</si>
  <si>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</si>
  <si>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</si>
  <si>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</si>
  <si>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</si>
  <si>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</si>
  <si>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</si>
  <si>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</si>
  <si>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</si>
  <si>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</si>
  <si>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</si>
  <si>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</si>
  <si>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</si>
  <si>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</si>
  <si>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</si>
  <si>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</si>
  <si>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</si>
  <si>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</si>
  <si>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</si>
  <si>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</si>
  <si>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</si>
  <si>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</si>
  <si>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</si>
  <si>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</si>
  <si>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</si>
  <si>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</si>
  <si>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</si>
  <si>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</si>
  <si>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</si>
  <si>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</si>
  <si>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</si>
  <si>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</si>
  <si>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</si>
  <si>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</si>
  <si>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</si>
  <si>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</si>
  <si>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</si>
  <si>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</si>
  <si>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</si>
  <si>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</si>
  <si>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</si>
  <si>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</si>
  <si>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</si>
  <si>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</si>
  <si>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</si>
  <si>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</si>
  <si>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</si>
  <si>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</si>
  <si>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</si>
  <si>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</si>
  <si>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</si>
  <si>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</si>
  <si>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</si>
  <si>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</si>
  <si>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</si>
  <si>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</si>
  <si>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</si>
  <si>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</si>
  <si>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</si>
  <si>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</si>
  <si>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</si>
  <si>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</si>
  <si>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</si>
  <si>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</si>
  <si>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</si>
  <si>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</si>
  <si>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</si>
  <si>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</si>
  <si>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</si>
  <si>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</si>
  <si>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</si>
  <si>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</si>
  <si>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</si>
  <si>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</si>
  <si>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</si>
  <si>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</si>
  <si>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</si>
  <si>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</si>
  <si>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</si>
  <si>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</si>
  <si>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</si>
  <si>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</si>
  <si>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</si>
  <si>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</si>
  <si>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</si>
  <si>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</si>
  <si>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</si>
  <si>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</si>
  <si>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</si>
  <si>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</si>
  <si>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</si>
  <si>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</si>
  <si>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</si>
  <si>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</si>
  <si>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</si>
  <si>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</si>
  <si>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</si>
  <si>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</si>
  <si>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</si>
  <si>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</si>
  <si>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</si>
  <si>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</si>
  <si>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</si>
  <si>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</si>
  <si>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</si>
  <si>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</si>
  <si>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</si>
  <si>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</si>
  <si>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</si>
  <si>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</si>
  <si>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</si>
  <si>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</si>
  <si>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</si>
  <si>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</si>
  <si>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бюджета Поныровского района Курской области на 2017 год</t>
  </si>
  <si>
    <t>1 11 05075 05 0000 120</t>
  </si>
  <si>
    <t>Прогнозируемое поступления доходов в бюджет Поныровского района Курской области</t>
  </si>
  <si>
    <t xml:space="preserve"> в 2017 году</t>
  </si>
  <si>
    <t xml:space="preserve">Сумма        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</si>
  <si>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2017 год</t>
  </si>
  <si>
    <t xml:space="preserve">                                                                      Курской области на 2017 год и на  </t>
  </si>
  <si>
    <t xml:space="preserve">                                                                      плановый период 2018 и 2019 годов"  </t>
  </si>
  <si>
    <t xml:space="preserve">              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</si>
  <si>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              плановый период 2018 и 2019 годов" </t>
  </si>
  <si>
    <t xml:space="preserve"> Курской области на 2017 год и на </t>
  </si>
  <si>
    <t xml:space="preserve">плановый период 2018 и 2019 годов" </t>
  </si>
  <si>
    <t xml:space="preserve">                                                                                                                          Приложение № 5</t>
  </si>
  <si>
    <t xml:space="preserve"> Приложение № 7</t>
  </si>
  <si>
    <t>на 2017 год</t>
  </si>
  <si>
    <t xml:space="preserve"> Приложение № 9</t>
  </si>
  <si>
    <t>Приложение № 11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</si>
  <si>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</si>
  <si>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</si>
  <si>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</si>
  <si>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</si>
  <si>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</si>
  <si>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</si>
  <si>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</si>
  <si>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</si>
  <si>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</si>
  <si>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</si>
  <si>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2 02 35930 05 0000 151</t>
  </si>
  <si>
    <t>2 02 30013 05 0000 151</t>
  </si>
  <si>
    <t>2 02 39999 05 0000 151</t>
  </si>
  <si>
    <t>2 02 45160 05 0000 151</t>
  </si>
  <si>
    <t>2 02 40014 05 0000 151</t>
  </si>
  <si>
    <t xml:space="preserve">                                                                                                                   от 15 декабря 2016 года № 112 (в редакции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</si>
  <si>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</si>
  <si>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</si>
  <si>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</si>
  <si>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</si>
  <si>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</si>
  <si>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</si>
  <si>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</si>
  <si>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</si>
  <si>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</si>
  <si>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</si>
  <si>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2 18 60010 05 0000 151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</si>
  <si>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</si>
  <si>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</si>
  <si>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</si>
  <si>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</si>
  <si>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</si>
  <si>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</si>
  <si>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</si>
  <si>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</si>
  <si>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</si>
  <si>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 xml:space="preserve">Молодежная политика </t>
  </si>
  <si>
    <t>L0970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</si>
  <si>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</si>
  <si>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L0180</t>
  </si>
  <si>
    <t>R0180</t>
  </si>
  <si>
    <t>Реализация мероприятий, направленных на устойчивое развитие сельских территорий</t>
  </si>
  <si>
    <t>Устойчивое развитие сельских территорий</t>
  </si>
  <si>
    <t>Благоустройство</t>
  </si>
  <si>
    <t>S3600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</si>
  <si>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</si>
  <si>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</si>
  <si>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13390</t>
  </si>
  <si>
    <t>S3604</t>
  </si>
  <si>
    <t>Реализация проекта "Народный бюджет"</t>
  </si>
  <si>
    <t>от 15 декабря 2016 года № 112 (в редакции</t>
  </si>
  <si>
    <t xml:space="preserve">от 15 декабря 2016 года № 112 (в редакции  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</si>
  <si>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</si>
  <si>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</si>
  <si>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S3430</t>
  </si>
  <si>
    <t>Проведение текущего ремонта объектов водоснабжения муниципальной собственности</t>
  </si>
  <si>
    <t>L0200</t>
  </si>
  <si>
    <t>Мероприятия по обеспечению жильем молодых семей</t>
  </si>
  <si>
    <t xml:space="preserve">                                                                      от 15 декабря 2016 года № 112 (в редакции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</si>
  <si>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</si>
  <si>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13600</t>
  </si>
  <si>
    <t>R0200</t>
  </si>
  <si>
    <t xml:space="preserve">Государственная поддержка молодых семей в улучшении жилищных условий </t>
  </si>
  <si>
    <t>R0970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</si>
  <si>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</si>
  <si>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11 0</t>
  </si>
  <si>
    <t>2 02 20051 00 0000 151</t>
  </si>
  <si>
    <t>2 02 20051 05 0000 151</t>
  </si>
  <si>
    <t>2 02 20077 00 0000 151</t>
  </si>
  <si>
    <t>2 02 20077 05 0000 151</t>
  </si>
  <si>
    <t>2 02 25097 00 0000 151</t>
  </si>
  <si>
    <t>2 02 25097 05 0000 151</t>
  </si>
  <si>
    <t>2 02 29999 00 0000 151</t>
  </si>
  <si>
    <t>2 02 29999 05 0000 151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</si>
  <si>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</si>
  <si>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</si>
  <si>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</si>
  <si>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</si>
  <si>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>2 02 15002 05 0000 151</t>
  </si>
  <si>
    <t>Дотации бюджетам муниципальных районов на поддержку мер по обеспечению сбалансированности бюджетов</t>
  </si>
  <si>
    <t>2 02 15002 00 0000 151</t>
  </si>
  <si>
    <t>Дотации  на поддержку мер по обеспечению сбалансированности бюджетов</t>
  </si>
  <si>
    <t>С1467</t>
  </si>
  <si>
    <t>Мероприятия в области имущественных отношений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</si>
  <si>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</si>
  <si>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</si>
  <si>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</si>
  <si>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</si>
  <si>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</si>
  <si>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ЗАДОЛЖЕННОСТЬ И ПЕРЕРАСЧЕТЫ ПО ОТМЕНЕННЫМ НАЛОГАМ, СБОРАМ И ИНЫМ ОБЯЗАТЕЛЬНЫМ ПЛАТЕЖАМ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</si>
  <si>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</si>
  <si>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</si>
  <si>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</si>
  <si>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1 09 00000 00 0000 000</t>
  </si>
  <si>
    <t>1 09 07000 00 0000 110</t>
  </si>
  <si>
    <t>1 09 07030 00 0000 110</t>
  </si>
  <si>
    <t>1 09 07033 05 0000 110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</si>
  <si>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</si>
  <si>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</si>
  <si>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</si>
  <si>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</si>
  <si>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1 14 06020 00 0000 430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</si>
  <si>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</si>
  <si>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</si>
  <si>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1 14 02000 00 0000 000</t>
  </si>
  <si>
    <t>1 14 02050 05 0000 000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</si>
  <si>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</si>
  <si>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</si>
  <si>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</si>
  <si>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</si>
  <si>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</si>
  <si>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</si>
  <si>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</si>
  <si>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</si>
  <si>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                                                                                                                                          Курской области на 2017 год и на  </t>
  </si>
  <si>
    <t xml:space="preserve">                                                                                                                                          плановый период 2018 и 2019 годов" </t>
  </si>
  <si>
    <t xml:space="preserve">                                                                                                                                         от 15 декабря 2016 года № 112 (в редакции </t>
  </si>
  <si>
    <t>Перечень главных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</si>
  <si>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</si>
  <si>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</si>
  <si>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</si>
  <si>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</si>
  <si>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</si>
  <si>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</si>
  <si>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</si>
  <si>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</si>
  <si>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</si>
  <si>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</si>
  <si>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</si>
  <si>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</si>
  <si>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</si>
  <si>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</si>
  <si>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</si>
  <si>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</si>
  <si>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</si>
  <si>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</si>
  <si>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</si>
  <si>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</si>
  <si>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</si>
  <si>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</si>
  <si>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</si>
  <si>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</si>
  <si>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</si>
  <si>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</si>
  <si>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</si>
  <si>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</si>
  <si>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</si>
  <si>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</si>
  <si>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</si>
  <si>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</si>
  <si>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</si>
  <si>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</si>
  <si>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</si>
  <si>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</si>
  <si>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</si>
  <si>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</si>
  <si>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</si>
  <si>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</si>
  <si>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</si>
  <si>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</si>
  <si>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</si>
  <si>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</si>
  <si>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</si>
  <si>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</si>
  <si>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</si>
  <si>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</si>
  <si>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</si>
  <si>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</si>
  <si>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Прочие субсидии  бюджетам муниципальных районов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</si>
  <si>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</si>
  <si>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</si>
  <si>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</si>
  <si>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2 02 30021 05 0000 151</t>
  </si>
  <si>
    <t>Субвенции бюджетам муниципальных районов на ежемесячное денежное вознаграждение за классное руководство</t>
  </si>
  <si>
    <t>2 02 30027 05 0000 151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</si>
  <si>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</si>
  <si>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</si>
  <si>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</si>
  <si>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</si>
  <si>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</si>
  <si>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</si>
  <si>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</si>
  <si>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</si>
  <si>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</si>
  <si>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</si>
  <si>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</si>
  <si>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</si>
  <si>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</si>
  <si>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</si>
  <si>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</si>
  <si>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</si>
  <si>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</si>
  <si>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</si>
  <si>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</si>
  <si>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</si>
  <si>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</si>
  <si>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</si>
  <si>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</si>
  <si>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</si>
  <si>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</si>
  <si>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</si>
  <si>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</si>
  <si>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</si>
  <si>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</si>
  <si>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</si>
  <si>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</si>
  <si>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</si>
  <si>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</si>
  <si>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</si>
  <si>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</si>
  <si>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</si>
  <si>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</si>
  <si>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</si>
  <si>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</si>
  <si>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</si>
  <si>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</si>
  <si>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</si>
  <si>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</si>
  <si>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</si>
  <si>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</si>
  <si>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</si>
  <si>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</si>
  <si>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</si>
  <si>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</si>
  <si>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</si>
  <si>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</si>
  <si>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</si>
  <si>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</si>
  <si>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</si>
  <si>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</si>
  <si>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</si>
  <si>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</si>
  <si>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</si>
  <si>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</si>
  <si>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</si>
  <si>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Денежные взыскания (штрафы) за нарушение законодательства о налогах и сборах</t>
  </si>
  <si>
    <t>116 03000 00 0000 140</t>
  </si>
  <si>
    <t>116 03010 01 0000 140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</si>
  <si>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</si>
  <si>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116 21000 00 0000 140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</si>
  <si>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</si>
  <si>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</si>
  <si>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</si>
  <si>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1 16 25060 01 0000 140</t>
  </si>
  <si>
    <t>Денежные взыскания (штрафы) за нарушение земельного законодательства</t>
  </si>
  <si>
    <t>1 16 30000 01 0000 140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</si>
  <si>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</si>
  <si>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</si>
  <si>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</si>
  <si>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2 02 49999 00 0000 151</t>
  </si>
  <si>
    <t>2 02 49999 05 0000 151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</si>
  <si>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</si>
  <si>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</si>
  <si>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2 07 05010 05 0000 180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</si>
  <si>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</si>
  <si>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13604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</si>
  <si>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</si>
  <si>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</si>
  <si>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</si>
  <si>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</si>
  <si>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                                                                                                     Курской области на 2017 год и на </t>
  </si>
  <si>
    <t xml:space="preserve">                                                                                                     плановый период 2018 и 2019 годов" </t>
  </si>
  <si>
    <t xml:space="preserve">Программа муниципальных внутренних заимствований Поныровского района </t>
  </si>
  <si>
    <t>Курской области на 2017 год</t>
  </si>
  <si>
    <t>1. Привлечение внутренних заимствований</t>
  </si>
  <si>
    <t>№ п/п</t>
  </si>
  <si>
    <t>Виды заимствований</t>
  </si>
  <si>
    <t>Объем привлечения средств в 2017г.</t>
  </si>
  <si>
    <t>Муниципальные ценные бумаги</t>
  </si>
  <si>
    <t>-</t>
  </si>
  <si>
    <t>Кредиты кредитных организаций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</si>
  <si>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</si>
  <si>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Итого</t>
  </si>
  <si>
    <t>2. Погашение внутренних заимствований</t>
  </si>
  <si>
    <t>Объем погашения средств             в 2017 г.</t>
  </si>
  <si>
    <t xml:space="preserve">                                                                        Приложение № 19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</si>
  <si>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</si>
  <si>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</si>
  <si>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</si>
  <si>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 xml:space="preserve">                                                                        Курской области на 2017 год и на  </t>
  </si>
  <si>
    <t xml:space="preserve">                                                                        плановый период 2018 и 2019 годов" </t>
  </si>
  <si>
    <t xml:space="preserve">                                                                        от 15 декабря 2016 года № 112 (в редакции 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</si>
  <si>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</si>
  <si>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</si>
  <si>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 xml:space="preserve">                                         на 2017 год</t>
  </si>
  <si>
    <t>Таблица № 1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</si>
  <si>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 </t>
  </si>
  <si>
    <t>Наименование муниципального поселения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</si>
  <si>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</si>
  <si>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</si>
  <si>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</si>
  <si>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из них:</t>
  </si>
  <si>
    <t>материальные затраты на исполнение полномочий</t>
  </si>
  <si>
    <t>средства федерального бюджета</t>
  </si>
  <si>
    <t>средства областного бюджета</t>
  </si>
  <si>
    <t>средства местного бюджета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</si>
  <si>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</si>
  <si>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</si>
  <si>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</si>
  <si>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</si>
  <si>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</si>
  <si>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</si>
  <si>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</si>
  <si>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</si>
  <si>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</si>
  <si>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</si>
  <si>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из них</t>
  </si>
  <si>
    <t>Мероприятия по реализации проекта "Народный бюджет"</t>
  </si>
  <si>
    <t xml:space="preserve">Гранты муниципальным образованиям в целях содействия достижению и (или) поощрению достижений наилучших значений показателей деятельности органов местного самоуправления городских округов и муниципальных районов Курской области
</t>
  </si>
  <si>
    <t xml:space="preserve">                                                                                                      от 15 декабря 2016 года № 112(в редакции </t>
  </si>
  <si>
    <t>С1445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</si>
  <si>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</si>
  <si>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</si>
  <si>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1 05 03020 01 0000 110                             </t>
  </si>
  <si>
    <t>Единый сельскохозяйственный налог (за налоговые периоды, истекшие до 1 января 2011 года)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</si>
  <si>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</si>
  <si>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</si>
  <si>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                                                                                      решения от 20.12.2017г. № 159)</t>
  </si>
  <si>
    <t xml:space="preserve">                                                                      решения от 20.12.2017г. № 159)</t>
  </si>
  <si>
    <t xml:space="preserve">                                                                                                                   решения от 20.12.2017г. № 159)</t>
  </si>
  <si>
    <t xml:space="preserve"> решения от 20.12.2017г. № 159)</t>
  </si>
  <si>
    <t xml:space="preserve">                                                                                                     решения от 20.12.2017г. №159)</t>
  </si>
  <si>
    <t xml:space="preserve">                                                                                               решения от 20.12.2017г. № 159)</t>
  </si>
  <si>
    <t xml:space="preserve">                                                                        решения от 20.12.2017г. № 159)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</si>
</sst>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0" fontId="2" fillId="0" borderId="0"/>
    <xf numFmtId="0" fontId="18" fillId="0" borderId="0">
      <alignment vertical="top" wrapText="1"/>
    </xf>
    <xf numFmtId="0" fontId="19" fillId="0" borderId="0"/>
    <xf numFmtId="0" fontId="20" fillId="0" borderId="0"/>
  </cellStyleXfs>
  <cellXfs count="632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12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10" fillId="0" borderId="1" xfId="0" applyFont="1" applyBorder="1" applyAlignment="1">
      <alignment horizontal="center" vertical="center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center" vertical="center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0" fontId="11" fillId="0" borderId="0" xfId="0" applyFont="1" applyAlignment="1">
      <alignment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8" fillId="4" borderId="6" xfId="0" applyFont="1" applyFill="1" applyBorder="1" applyAlignment="1">
      <alignment vertical="top" wrapText="1"/>
    </xf>
    <xf numFmtId="49" fontId="21" fillId="4" borderId="2" xfId="0" applyNumberFormat="1" applyFont="1" applyFill="1" applyBorder="1" applyAlignment="1">
      <alignment horizontal="center" vertical="center"/>
    </xf>
    <xf numFmtId="49" fontId="21" fillId="4" borderId="6" xfId="0" applyNumberFormat="1" applyFont="1" applyFill="1" applyBorder="1" applyAlignment="1">
      <alignment vertical="center"/>
    </xf>
    <xf numFmtId="49" fontId="21" fillId="4" borderId="9" xfId="0" applyNumberFormat="1" applyFont="1" applyFill="1" applyBorder="1" applyAlignment="1">
      <alignment vertical="center"/>
    </xf>
    <xf numFmtId="49" fontId="21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7" borderId="3" xfId="0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>
      <alignment horizontal="justify" vertical="top" wrapText="1"/>
    </xf>
    <xf numFmtId="0" fontId="8" fillId="4" borderId="1" xfId="0" applyFont="1" applyFill="1" applyBorder="1" applyAlignment="1">
      <alignment horizontal="justify" vertical="top" wrapText="1"/>
    </xf>
    <xf numFmtId="0" fontId="23" fillId="0" borderId="0" xfId="0" applyFont="1" applyAlignment="1">
      <alignment horizontal="left"/>
    </xf>
    <xf numFmtId="0" fontId="11" fillId="0" borderId="8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1" fontId="8" fillId="7" borderId="3" xfId="0" applyNumberFormat="1" applyFont="1" applyFill="1" applyBorder="1" applyAlignment="1"/>
    <xf numFmtId="0" fontId="13" fillId="5" borderId="1" xfId="0" applyFont="1" applyFill="1" applyBorder="1" applyAlignment="1">
      <alignment horizontal="justify" vertical="top" wrapText="1"/>
    </xf>
    <xf numFmtId="0" fontId="6" fillId="7" borderId="0" xfId="0" applyFont="1" applyFill="1"/>
    <xf numFmtId="0" fontId="15" fillId="0" borderId="0" xfId="0" applyFont="1" applyAlignment="1">
      <alignment horizontal="center"/>
    </xf>
    <xf numFmtId="0" fontId="25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/>
    </xf>
    <xf numFmtId="0" fontId="10" fillId="0" borderId="4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26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wrapText="1"/>
    </xf>
    <xf numFmtId="0" fontId="8" fillId="6" borderId="1" xfId="0" applyFont="1" applyFill="1" applyBorder="1" applyAlignment="1">
      <alignment horizontal="center" vertic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left"/>
    </xf>
    <xf numFmtId="0" fontId="26" fillId="0" borderId="2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2"/>
    <cellStyle name="Обычный 2 2" xfId="3"/>
    <cellStyle name="Обычный 3" xfId="4"/>
    <cellStyle name="Стиль 1" xfId="1"/>
  </cellStyles>
  <dxfs count="0"/>
  <tableStyles count="0" defaultTableStyle="TableStyleMedium2" defaultPivotStyle="PivotStyleLight16"/>
  <colors>
    <mruColors>
      <color rgb="FF6BE376"/>
      <color rgb="FF66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99" t="s">
        <v>391</v>
      </c>
      <c r="D1" s="600"/>
    </row>
    <row r="2" spans="2:4" x14ac:dyDescent="0.25">
      <c r="C2" s="599" t="s">
        <v>392</v>
      </c>
      <c r="D2" s="600"/>
    </row>
    <row r="3" spans="2:4" x14ac:dyDescent="0.25">
      <c r="C3" s="599" t="s">
        <v>393</v>
      </c>
      <c r="D3" s="600"/>
    </row>
    <row r="4" spans="2:4" x14ac:dyDescent="0.25">
      <c r="C4" s="599" t="s">
        <v>394</v>
      </c>
      <c r="D4" s="600"/>
    </row>
    <row r="5" spans="2:4" x14ac:dyDescent="0.25">
      <c r="C5" s="599" t="s">
        <v>710</v>
      </c>
      <c r="D5" s="600"/>
    </row>
    <row r="6" spans="2:4" x14ac:dyDescent="0.25">
      <c r="C6" s="596" t="s">
        <v>711</v>
      </c>
      <c r="D6" s="597"/>
    </row>
    <row r="7" spans="2:4" x14ac:dyDescent="0.25">
      <c r="C7" s="596" t="s">
        <v>779</v>
      </c>
      <c r="D7" s="597"/>
    </row>
    <row r="8" spans="2:4" x14ac:dyDescent="0.25">
      <c r="C8" s="598" t="s">
        <v>1039</v>
      </c>
      <c r="D8" s="598"/>
    </row>
    <row r="9" spans="2:4" x14ac:dyDescent="0.25">
      <c r="C9" s="202"/>
      <c r="D9" s="202"/>
    </row>
    <row r="10" spans="2:4" ht="18.75" x14ac:dyDescent="0.25">
      <c r="C10" s="203" t="s">
        <v>395</v>
      </c>
    </row>
    <row r="11" spans="2:4" ht="18.75" x14ac:dyDescent="0.25">
      <c r="C11" s="203" t="s">
        <v>704</v>
      </c>
    </row>
    <row r="12" spans="2:4" ht="18.75" x14ac:dyDescent="0.25">
      <c r="C12" s="203"/>
    </row>
    <row r="13" spans="2:4" x14ac:dyDescent="0.25">
      <c r="D13" s="4" t="s">
        <v>621</v>
      </c>
    </row>
    <row r="14" spans="2:4" ht="45" customHeight="1" x14ac:dyDescent="0.25">
      <c r="B14" s="116" t="s">
        <v>396</v>
      </c>
      <c r="C14" s="13" t="s">
        <v>397</v>
      </c>
      <c r="D14" s="58" t="s">
        <v>5</v>
      </c>
    </row>
    <row r="15" spans="2:4" ht="31.5" x14ac:dyDescent="0.25">
      <c r="B15" s="257" t="s">
        <v>398</v>
      </c>
      <c r="C15" s="243" t="s">
        <v>399</v>
      </c>
      <c r="D15" s="492">
        <f>SUM(D16,D19,D27,D36)</f>
        <v>8437089</v>
      </c>
    </row>
    <row r="16" spans="2:4" ht="31.5" hidden="1" x14ac:dyDescent="0.25">
      <c r="B16" s="258" t="s">
        <v>400</v>
      </c>
      <c r="C16" s="170" t="s">
        <v>401</v>
      </c>
      <c r="D16" s="493">
        <f>SUM(D17)</f>
        <v>0</v>
      </c>
    </row>
    <row r="17" spans="2:4" ht="31.5" hidden="1" x14ac:dyDescent="0.25">
      <c r="B17" s="259" t="s">
        <v>402</v>
      </c>
      <c r="C17" s="52" t="s">
        <v>403</v>
      </c>
      <c r="D17" s="494">
        <f>SUM(D18)</f>
        <v>0</v>
      </c>
    </row>
    <row r="18" spans="2:4" ht="31.5" hidden="1" x14ac:dyDescent="0.25">
      <c r="B18" s="260" t="s">
        <v>404</v>
      </c>
      <c r="C18" s="261" t="s">
        <v>405</v>
      </c>
      <c r="D18" s="495"/>
    </row>
    <row r="19" spans="2:4" ht="31.5" hidden="1" x14ac:dyDescent="0.25">
      <c r="B19" s="258" t="s">
        <v>406</v>
      </c>
      <c r="C19" s="170" t="s">
        <v>407</v>
      </c>
      <c r="D19" s="493">
        <f>SUM(D20)</f>
        <v>0</v>
      </c>
    </row>
    <row r="20" spans="2:4" ht="31.5" hidden="1" x14ac:dyDescent="0.25">
      <c r="B20" s="259" t="s">
        <v>408</v>
      </c>
      <c r="C20" s="52" t="s">
        <v>409</v>
      </c>
      <c r="D20" s="494">
        <f>SUM(D21,D24)</f>
        <v>0</v>
      </c>
    </row>
    <row r="21" spans="2:4" ht="47.25" hidden="1" x14ac:dyDescent="0.25">
      <c r="B21" s="262" t="s">
        <v>696</v>
      </c>
      <c r="C21" s="193" t="s">
        <v>698</v>
      </c>
      <c r="D21" s="496">
        <f>SUM(D22)</f>
        <v>0</v>
      </c>
    </row>
    <row r="22" spans="2:4" ht="47.25" hidden="1" x14ac:dyDescent="0.25">
      <c r="B22" s="260" t="s">
        <v>697</v>
      </c>
      <c r="C22" s="261" t="s">
        <v>701</v>
      </c>
      <c r="D22" s="500"/>
    </row>
    <row r="23" spans="2:4" ht="31.5" hidden="1" x14ac:dyDescent="0.25">
      <c r="B23" s="260" t="s">
        <v>699</v>
      </c>
      <c r="C23" s="261" t="s">
        <v>702</v>
      </c>
      <c r="D23" s="495"/>
    </row>
    <row r="24" spans="2:4" ht="47.25" hidden="1" x14ac:dyDescent="0.25">
      <c r="B24" s="262" t="s">
        <v>410</v>
      </c>
      <c r="C24" s="193" t="s">
        <v>411</v>
      </c>
      <c r="D24" s="496">
        <f>SUM(D25)</f>
        <v>0</v>
      </c>
    </row>
    <row r="25" spans="2:4" ht="47.25" hidden="1" x14ac:dyDescent="0.25">
      <c r="B25" s="260" t="s">
        <v>412</v>
      </c>
      <c r="C25" s="261" t="s">
        <v>413</v>
      </c>
      <c r="D25" s="498">
        <f>SUM(D26)</f>
        <v>0</v>
      </c>
    </row>
    <row r="26" spans="2:4" ht="47.25" hidden="1" x14ac:dyDescent="0.25">
      <c r="B26" s="260" t="s">
        <v>700</v>
      </c>
      <c r="C26" s="261" t="s">
        <v>703</v>
      </c>
      <c r="D26" s="495"/>
    </row>
    <row r="27" spans="2:4" ht="31.5" x14ac:dyDescent="0.25">
      <c r="B27" s="258" t="s">
        <v>414</v>
      </c>
      <c r="C27" s="170" t="s">
        <v>415</v>
      </c>
      <c r="D27" s="493">
        <f>SUM(D28,D32)</f>
        <v>7875089</v>
      </c>
    </row>
    <row r="28" spans="2:4" ht="15.75" x14ac:dyDescent="0.25">
      <c r="B28" s="259" t="s">
        <v>416</v>
      </c>
      <c r="C28" s="52" t="s">
        <v>417</v>
      </c>
      <c r="D28" s="497">
        <f>SUM(D29)</f>
        <v>-307191956</v>
      </c>
    </row>
    <row r="29" spans="2:4" ht="15.75" x14ac:dyDescent="0.25">
      <c r="B29" s="260" t="s">
        <v>418</v>
      </c>
      <c r="C29" s="261" t="s">
        <v>419</v>
      </c>
      <c r="D29" s="498">
        <f>SUM(D30)</f>
        <v>-307191956</v>
      </c>
    </row>
    <row r="30" spans="2:4" ht="15.75" x14ac:dyDescent="0.25">
      <c r="B30" s="260" t="s">
        <v>420</v>
      </c>
      <c r="C30" s="261" t="s">
        <v>421</v>
      </c>
      <c r="D30" s="498">
        <f>SUM(D31)</f>
        <v>-307191956</v>
      </c>
    </row>
    <row r="31" spans="2:4" ht="31.5" x14ac:dyDescent="0.25">
      <c r="B31" s="260" t="s">
        <v>422</v>
      </c>
      <c r="C31" s="261" t="s">
        <v>423</v>
      </c>
      <c r="D31" s="495">
        <v>-307191956</v>
      </c>
    </row>
    <row r="32" spans="2:4" ht="15.75" x14ac:dyDescent="0.25">
      <c r="B32" s="259" t="s">
        <v>424</v>
      </c>
      <c r="C32" s="52" t="s">
        <v>425</v>
      </c>
      <c r="D32" s="497">
        <f>SUM(D33)</f>
        <v>315067045</v>
      </c>
    </row>
    <row r="33" spans="2:4" ht="15.75" x14ac:dyDescent="0.25">
      <c r="B33" s="260" t="s">
        <v>426</v>
      </c>
      <c r="C33" s="261" t="s">
        <v>427</v>
      </c>
      <c r="D33" s="499">
        <f>SUM(D34)</f>
        <v>315067045</v>
      </c>
    </row>
    <row r="34" spans="2:4" ht="15.75" x14ac:dyDescent="0.25">
      <c r="B34" s="260" t="s">
        <v>428</v>
      </c>
      <c r="C34" s="261" t="s">
        <v>429</v>
      </c>
      <c r="D34" s="499">
        <f>SUM(D35)</f>
        <v>315067045</v>
      </c>
    </row>
    <row r="35" spans="2:4" ht="31.5" x14ac:dyDescent="0.25">
      <c r="B35" s="260" t="s">
        <v>430</v>
      </c>
      <c r="C35" s="263" t="s">
        <v>431</v>
      </c>
      <c r="D35" s="495">
        <v>315067045</v>
      </c>
    </row>
    <row r="36" spans="2:4" ht="31.5" x14ac:dyDescent="0.25">
      <c r="B36" s="258" t="s">
        <v>432</v>
      </c>
      <c r="C36" s="170" t="s">
        <v>433</v>
      </c>
      <c r="D36" s="493">
        <f>SUM(D37)</f>
        <v>562000</v>
      </c>
    </row>
    <row r="37" spans="2:4" ht="31.5" x14ac:dyDescent="0.25">
      <c r="B37" s="264" t="s">
        <v>434</v>
      </c>
      <c r="C37" s="265" t="s">
        <v>435</v>
      </c>
      <c r="D37" s="494">
        <f>SUM(D38,D41)</f>
        <v>562000</v>
      </c>
    </row>
    <row r="38" spans="2:4" ht="31.5" x14ac:dyDescent="0.25">
      <c r="B38" s="262" t="s">
        <v>436</v>
      </c>
      <c r="C38" s="193" t="s">
        <v>437</v>
      </c>
      <c r="D38" s="496">
        <f>SUM(D39)</f>
        <v>700000</v>
      </c>
    </row>
    <row r="39" spans="2:4" ht="45.75" customHeight="1" x14ac:dyDescent="0.25">
      <c r="B39" s="260" t="s">
        <v>438</v>
      </c>
      <c r="C39" s="261" t="s">
        <v>439</v>
      </c>
      <c r="D39" s="498">
        <f>SUM(D40)</f>
        <v>700000</v>
      </c>
    </row>
    <row r="40" spans="2:4" ht="63" x14ac:dyDescent="0.25">
      <c r="B40" s="260" t="s">
        <v>440</v>
      </c>
      <c r="C40" s="261" t="s">
        <v>441</v>
      </c>
      <c r="D40" s="500">
        <v>700000</v>
      </c>
    </row>
    <row r="41" spans="2:4" ht="31.5" x14ac:dyDescent="0.25">
      <c r="B41" s="262" t="s">
        <v>442</v>
      </c>
      <c r="C41" s="193" t="s">
        <v>443</v>
      </c>
      <c r="D41" s="496">
        <f>SUM(D42)</f>
        <v>-138000</v>
      </c>
    </row>
    <row r="42" spans="2:4" ht="47.25" x14ac:dyDescent="0.25">
      <c r="B42" s="260" t="s">
        <v>444</v>
      </c>
      <c r="C42" s="261" t="s">
        <v>445</v>
      </c>
      <c r="D42" s="498">
        <f>SUM(D43)</f>
        <v>-138000</v>
      </c>
    </row>
    <row r="43" spans="2:4" ht="47.25" x14ac:dyDescent="0.25">
      <c r="B43" s="260" t="s">
        <v>446</v>
      </c>
      <c r="C43" s="261" t="s">
        <v>447</v>
      </c>
      <c r="D43" s="500">
        <v>-138000</v>
      </c>
    </row>
    <row r="44" spans="2:4" ht="15.75" x14ac:dyDescent="0.25">
      <c r="B44" s="266"/>
      <c r="C44" s="267" t="s">
        <v>448</v>
      </c>
      <c r="D44" s="501">
        <f>SUM(D15)</f>
        <v>8437089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3"/>
  <sheetViews>
    <sheetView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04" t="s">
        <v>831</v>
      </c>
      <c r="D1" s="605"/>
    </row>
    <row r="2" spans="2:5" x14ac:dyDescent="0.25">
      <c r="C2" s="604" t="s">
        <v>832</v>
      </c>
      <c r="D2" s="605"/>
    </row>
    <row r="3" spans="2:5" x14ac:dyDescent="0.25">
      <c r="C3" s="606" t="s">
        <v>833</v>
      </c>
      <c r="D3" s="607"/>
    </row>
    <row r="4" spans="2:5" x14ac:dyDescent="0.25">
      <c r="C4" s="604" t="s">
        <v>834</v>
      </c>
      <c r="D4" s="605"/>
    </row>
    <row r="5" spans="2:5" x14ac:dyDescent="0.25">
      <c r="C5" s="604" t="s">
        <v>835</v>
      </c>
      <c r="D5" s="605"/>
    </row>
    <row r="6" spans="2:5" x14ac:dyDescent="0.25">
      <c r="C6" s="598" t="s">
        <v>836</v>
      </c>
      <c r="D6" s="601"/>
    </row>
    <row r="7" spans="2:5" x14ac:dyDescent="0.25">
      <c r="C7" s="598" t="s">
        <v>837</v>
      </c>
      <c r="D7" s="601"/>
    </row>
    <row r="8" spans="2:5" x14ac:dyDescent="0.25">
      <c r="C8" s="558"/>
      <c r="D8" s="550" t="s">
        <v>1038</v>
      </c>
      <c r="E8" s="550"/>
    </row>
    <row r="9" spans="2:5" x14ac:dyDescent="0.25">
      <c r="D9" s="550"/>
      <c r="E9" s="550"/>
    </row>
    <row r="10" spans="2:5" ht="18.75" x14ac:dyDescent="0.25">
      <c r="C10" s="602" t="s">
        <v>838</v>
      </c>
      <c r="D10" s="597"/>
    </row>
    <row r="11" spans="2:5" ht="18.75" x14ac:dyDescent="0.25">
      <c r="C11" s="602" t="s">
        <v>839</v>
      </c>
      <c r="D11" s="597"/>
    </row>
    <row r="12" spans="2:5" ht="18.75" x14ac:dyDescent="0.25">
      <c r="C12" s="203"/>
    </row>
    <row r="13" spans="2:5" ht="77.25" customHeight="1" x14ac:dyDescent="0.25">
      <c r="B13" s="559" t="s">
        <v>840</v>
      </c>
      <c r="C13" s="560" t="s">
        <v>841</v>
      </c>
      <c r="D13" s="13" t="s">
        <v>842</v>
      </c>
    </row>
    <row r="14" spans="2:5" ht="15.75" x14ac:dyDescent="0.25">
      <c r="B14" s="561" t="s">
        <v>50</v>
      </c>
      <c r="C14" s="562"/>
      <c r="D14" s="53" t="s">
        <v>843</v>
      </c>
    </row>
    <row r="15" spans="2:5" ht="30.75" customHeight="1" x14ac:dyDescent="0.25">
      <c r="B15" s="563" t="s">
        <v>50</v>
      </c>
      <c r="C15" s="15" t="s">
        <v>844</v>
      </c>
      <c r="D15" s="14" t="s">
        <v>845</v>
      </c>
    </row>
    <row r="16" spans="2:5" ht="66.75" customHeight="1" x14ac:dyDescent="0.25">
      <c r="B16" s="10" t="s">
        <v>50</v>
      </c>
      <c r="C16" s="564" t="s">
        <v>846</v>
      </c>
      <c r="D16" s="74" t="s">
        <v>847</v>
      </c>
    </row>
    <row r="17" spans="2:4" ht="47.25" x14ac:dyDescent="0.25">
      <c r="B17" s="563" t="s">
        <v>50</v>
      </c>
      <c r="C17" s="15" t="s">
        <v>848</v>
      </c>
      <c r="D17" s="14" t="s">
        <v>849</v>
      </c>
    </row>
    <row r="18" spans="2:4" ht="31.5" x14ac:dyDescent="0.25">
      <c r="B18" s="563" t="s">
        <v>50</v>
      </c>
      <c r="C18" s="15" t="s">
        <v>850</v>
      </c>
      <c r="D18" s="14" t="s">
        <v>851</v>
      </c>
    </row>
    <row r="19" spans="2:4" ht="78.75" x14ac:dyDescent="0.25">
      <c r="B19" s="563" t="s">
        <v>50</v>
      </c>
      <c r="C19" s="15" t="s">
        <v>818</v>
      </c>
      <c r="D19" s="14" t="s">
        <v>819</v>
      </c>
    </row>
    <row r="20" spans="2:4" ht="63" x14ac:dyDescent="0.25">
      <c r="B20" s="563" t="s">
        <v>50</v>
      </c>
      <c r="C20" s="15" t="s">
        <v>60</v>
      </c>
      <c r="D20" s="14" t="s">
        <v>61</v>
      </c>
    </row>
    <row r="21" spans="2:4" ht="47.25" x14ac:dyDescent="0.25">
      <c r="B21" s="563" t="s">
        <v>50</v>
      </c>
      <c r="C21" s="15" t="s">
        <v>852</v>
      </c>
      <c r="D21" s="14" t="s">
        <v>853</v>
      </c>
    </row>
    <row r="22" spans="2:4" ht="63" x14ac:dyDescent="0.25">
      <c r="B22" s="563" t="s">
        <v>50</v>
      </c>
      <c r="C22" s="15" t="s">
        <v>854</v>
      </c>
      <c r="D22" s="14" t="s">
        <v>855</v>
      </c>
    </row>
    <row r="23" spans="2:4" ht="31.5" x14ac:dyDescent="0.25">
      <c r="B23" s="563" t="s">
        <v>50</v>
      </c>
      <c r="C23" s="75" t="s">
        <v>705</v>
      </c>
      <c r="D23" s="14" t="s">
        <v>856</v>
      </c>
    </row>
    <row r="24" spans="2:4" ht="63" x14ac:dyDescent="0.25">
      <c r="B24" s="563" t="s">
        <v>50</v>
      </c>
      <c r="C24" s="565" t="s">
        <v>857</v>
      </c>
      <c r="D24" s="14" t="s">
        <v>858</v>
      </c>
    </row>
    <row r="25" spans="2:4" ht="47.25" x14ac:dyDescent="0.25">
      <c r="B25" s="563" t="s">
        <v>50</v>
      </c>
      <c r="C25" s="15" t="s">
        <v>859</v>
      </c>
      <c r="D25" s="14" t="s">
        <v>860</v>
      </c>
    </row>
    <row r="26" spans="2:4" ht="31.5" x14ac:dyDescent="0.25">
      <c r="B26" s="563" t="s">
        <v>50</v>
      </c>
      <c r="C26" s="15" t="s">
        <v>861</v>
      </c>
      <c r="D26" s="14" t="s">
        <v>862</v>
      </c>
    </row>
    <row r="27" spans="2:4" ht="63" x14ac:dyDescent="0.25">
      <c r="B27" s="563" t="s">
        <v>50</v>
      </c>
      <c r="C27" s="15" t="s">
        <v>863</v>
      </c>
      <c r="D27" s="14" t="s">
        <v>864</v>
      </c>
    </row>
    <row r="28" spans="2:4" ht="31.5" x14ac:dyDescent="0.25">
      <c r="B28" s="563" t="s">
        <v>50</v>
      </c>
      <c r="C28" s="15" t="s">
        <v>865</v>
      </c>
      <c r="D28" s="14" t="s">
        <v>866</v>
      </c>
    </row>
    <row r="29" spans="2:4" ht="63" x14ac:dyDescent="0.25">
      <c r="B29" s="563" t="s">
        <v>50</v>
      </c>
      <c r="C29" s="15" t="s">
        <v>867</v>
      </c>
      <c r="D29" s="14" t="s">
        <v>868</v>
      </c>
    </row>
    <row r="30" spans="2:4" ht="78.75" x14ac:dyDescent="0.25">
      <c r="B30" s="563" t="s">
        <v>50</v>
      </c>
      <c r="C30" s="15" t="s">
        <v>869</v>
      </c>
      <c r="D30" s="14" t="s">
        <v>870</v>
      </c>
    </row>
    <row r="31" spans="2:4" ht="78.75" x14ac:dyDescent="0.25">
      <c r="B31" s="563" t="s">
        <v>50</v>
      </c>
      <c r="C31" s="15" t="s">
        <v>827</v>
      </c>
      <c r="D31" s="14" t="s">
        <v>828</v>
      </c>
    </row>
    <row r="32" spans="2:4" ht="78.75" x14ac:dyDescent="0.25">
      <c r="B32" s="563" t="s">
        <v>50</v>
      </c>
      <c r="C32" s="15" t="s">
        <v>871</v>
      </c>
      <c r="D32" s="14" t="s">
        <v>872</v>
      </c>
    </row>
    <row r="33" spans="2:4" ht="47.25" x14ac:dyDescent="0.25">
      <c r="B33" s="563" t="s">
        <v>50</v>
      </c>
      <c r="C33" s="15" t="s">
        <v>873</v>
      </c>
      <c r="D33" s="14" t="s">
        <v>874</v>
      </c>
    </row>
    <row r="34" spans="2:4" ht="47.25" x14ac:dyDescent="0.25">
      <c r="B34" s="563" t="s">
        <v>50</v>
      </c>
      <c r="C34" s="15" t="s">
        <v>875</v>
      </c>
      <c r="D34" s="14" t="s">
        <v>876</v>
      </c>
    </row>
    <row r="35" spans="2:4" ht="31.5" x14ac:dyDescent="0.25">
      <c r="B35" s="563" t="s">
        <v>50</v>
      </c>
      <c r="C35" s="15" t="s">
        <v>877</v>
      </c>
      <c r="D35" s="14" t="s">
        <v>878</v>
      </c>
    </row>
    <row r="36" spans="2:4" ht="48.75" customHeight="1" x14ac:dyDescent="0.25">
      <c r="B36" s="563" t="s">
        <v>50</v>
      </c>
      <c r="C36" s="15" t="s">
        <v>820</v>
      </c>
      <c r="D36" s="74" t="s">
        <v>821</v>
      </c>
    </row>
    <row r="37" spans="2:4" ht="47.25" x14ac:dyDescent="0.25">
      <c r="B37" s="563" t="s">
        <v>50</v>
      </c>
      <c r="C37" s="15" t="s">
        <v>823</v>
      </c>
      <c r="D37" s="14" t="s">
        <v>824</v>
      </c>
    </row>
    <row r="38" spans="2:4" ht="63" x14ac:dyDescent="0.25">
      <c r="B38" s="563" t="s">
        <v>50</v>
      </c>
      <c r="C38" s="15" t="s">
        <v>879</v>
      </c>
      <c r="D38" s="14" t="s">
        <v>880</v>
      </c>
    </row>
    <row r="39" spans="2:4" ht="63" x14ac:dyDescent="0.25">
      <c r="B39" s="563" t="s">
        <v>50</v>
      </c>
      <c r="C39" s="565" t="s">
        <v>881</v>
      </c>
      <c r="D39" s="14" t="s">
        <v>882</v>
      </c>
    </row>
    <row r="40" spans="2:4" ht="31.5" x14ac:dyDescent="0.25">
      <c r="B40" s="563" t="s">
        <v>50</v>
      </c>
      <c r="C40" s="565" t="s">
        <v>81</v>
      </c>
      <c r="D40" s="14" t="s">
        <v>82</v>
      </c>
    </row>
    <row r="41" spans="2:4" ht="15.75" x14ac:dyDescent="0.25">
      <c r="B41" s="563" t="s">
        <v>50</v>
      </c>
      <c r="C41" s="566" t="s">
        <v>83</v>
      </c>
      <c r="D41" s="14" t="s">
        <v>84</v>
      </c>
    </row>
    <row r="42" spans="2:4" ht="31.5" x14ac:dyDescent="0.25">
      <c r="B42" s="567" t="s">
        <v>56</v>
      </c>
      <c r="C42" s="568"/>
      <c r="D42" s="53" t="s">
        <v>55</v>
      </c>
    </row>
    <row r="43" spans="2:4" ht="31.5" x14ac:dyDescent="0.25">
      <c r="B43" s="563" t="s">
        <v>56</v>
      </c>
      <c r="C43" s="15" t="s">
        <v>77</v>
      </c>
      <c r="D43" s="14" t="s">
        <v>883</v>
      </c>
    </row>
    <row r="44" spans="2:4" ht="47.25" x14ac:dyDescent="0.25">
      <c r="B44" s="563" t="s">
        <v>56</v>
      </c>
      <c r="C44" s="15" t="s">
        <v>884</v>
      </c>
      <c r="D44" s="14" t="s">
        <v>885</v>
      </c>
    </row>
    <row r="45" spans="2:4" ht="31.5" x14ac:dyDescent="0.25">
      <c r="B45" s="563" t="s">
        <v>56</v>
      </c>
      <c r="C45" s="15" t="s">
        <v>730</v>
      </c>
      <c r="D45" s="74" t="s">
        <v>65</v>
      </c>
    </row>
    <row r="46" spans="2:4" ht="31.5" x14ac:dyDescent="0.25">
      <c r="B46" s="563" t="s">
        <v>56</v>
      </c>
      <c r="C46" s="15" t="s">
        <v>799</v>
      </c>
      <c r="D46" s="14" t="s">
        <v>800</v>
      </c>
    </row>
    <row r="47" spans="2:4" ht="31.5" x14ac:dyDescent="0.25">
      <c r="B47" s="563" t="s">
        <v>56</v>
      </c>
      <c r="C47" s="15" t="s">
        <v>788</v>
      </c>
      <c r="D47" s="14" t="s">
        <v>468</v>
      </c>
    </row>
    <row r="48" spans="2:4" s="11" customFormat="1" ht="31.5" x14ac:dyDescent="0.25">
      <c r="B48" s="569" t="s">
        <v>56</v>
      </c>
      <c r="C48" s="570" t="s">
        <v>790</v>
      </c>
      <c r="D48" s="66" t="s">
        <v>886</v>
      </c>
    </row>
    <row r="49" spans="2:4" s="11" customFormat="1" ht="31.5" x14ac:dyDescent="0.25">
      <c r="B49" s="569" t="s">
        <v>56</v>
      </c>
      <c r="C49" s="570" t="s">
        <v>462</v>
      </c>
      <c r="D49" s="66" t="s">
        <v>464</v>
      </c>
    </row>
    <row r="50" spans="2:4" s="11" customFormat="1" ht="47.25" x14ac:dyDescent="0.25">
      <c r="B50" s="569" t="s">
        <v>56</v>
      </c>
      <c r="C50" s="570" t="s">
        <v>887</v>
      </c>
      <c r="D50" s="66" t="s">
        <v>888</v>
      </c>
    </row>
    <row r="51" spans="2:4" s="11" customFormat="1" ht="47.25" x14ac:dyDescent="0.25">
      <c r="B51" s="569" t="s">
        <v>56</v>
      </c>
      <c r="C51" s="570" t="s">
        <v>792</v>
      </c>
      <c r="D51" s="66" t="s">
        <v>459</v>
      </c>
    </row>
    <row r="52" spans="2:4" ht="15.75" x14ac:dyDescent="0.25">
      <c r="B52" s="563" t="s">
        <v>56</v>
      </c>
      <c r="C52" s="15" t="s">
        <v>794</v>
      </c>
      <c r="D52" s="14" t="s">
        <v>889</v>
      </c>
    </row>
    <row r="53" spans="2:4" ht="31.5" x14ac:dyDescent="0.25">
      <c r="B53" s="563" t="s">
        <v>56</v>
      </c>
      <c r="C53" s="15" t="s">
        <v>731</v>
      </c>
      <c r="D53" s="14" t="s">
        <v>66</v>
      </c>
    </row>
    <row r="54" spans="2:4" ht="49.5" customHeight="1" x14ac:dyDescent="0.25">
      <c r="B54" s="563" t="s">
        <v>56</v>
      </c>
      <c r="C54" s="54" t="s">
        <v>890</v>
      </c>
      <c r="D54" s="256" t="s">
        <v>891</v>
      </c>
    </row>
    <row r="55" spans="2:4" ht="47.25" x14ac:dyDescent="0.25">
      <c r="B55" s="563" t="s">
        <v>56</v>
      </c>
      <c r="C55" s="15" t="s">
        <v>732</v>
      </c>
      <c r="D55" s="14" t="s">
        <v>892</v>
      </c>
    </row>
    <row r="56" spans="2:4" ht="31.5" x14ac:dyDescent="0.25">
      <c r="B56" s="563" t="s">
        <v>56</v>
      </c>
      <c r="C56" s="15" t="s">
        <v>893</v>
      </c>
      <c r="D56" s="14" t="s">
        <v>894</v>
      </c>
    </row>
    <row r="57" spans="2:4" ht="47.25" x14ac:dyDescent="0.25">
      <c r="B57" s="563" t="s">
        <v>56</v>
      </c>
      <c r="C57" s="15" t="s">
        <v>895</v>
      </c>
      <c r="D57" s="14" t="s">
        <v>896</v>
      </c>
    </row>
    <row r="58" spans="2:4" ht="15.75" x14ac:dyDescent="0.25">
      <c r="B58" s="563" t="s">
        <v>56</v>
      </c>
      <c r="C58" s="15" t="s">
        <v>733</v>
      </c>
      <c r="D58" s="14" t="s">
        <v>67</v>
      </c>
    </row>
    <row r="59" spans="2:4" ht="47.25" x14ac:dyDescent="0.25">
      <c r="B59" s="563" t="s">
        <v>56</v>
      </c>
      <c r="C59" s="15" t="s">
        <v>734</v>
      </c>
      <c r="D59" s="14" t="s">
        <v>256</v>
      </c>
    </row>
    <row r="60" spans="2:4" ht="47.25" x14ac:dyDescent="0.25">
      <c r="B60" s="563" t="s">
        <v>56</v>
      </c>
      <c r="C60" s="15" t="s">
        <v>735</v>
      </c>
      <c r="D60" s="14" t="s">
        <v>465</v>
      </c>
    </row>
    <row r="61" spans="2:4" ht="31.5" x14ac:dyDescent="0.25">
      <c r="B61" s="563" t="s">
        <v>56</v>
      </c>
      <c r="C61" s="15" t="s">
        <v>971</v>
      </c>
      <c r="D61" s="14" t="s">
        <v>973</v>
      </c>
    </row>
    <row r="62" spans="2:4" ht="31.5" x14ac:dyDescent="0.25">
      <c r="B62" s="563" t="s">
        <v>56</v>
      </c>
      <c r="C62" s="565" t="s">
        <v>81</v>
      </c>
      <c r="D62" s="14" t="s">
        <v>82</v>
      </c>
    </row>
    <row r="63" spans="2:4" ht="15.75" x14ac:dyDescent="0.25">
      <c r="B63" s="563" t="s">
        <v>56</v>
      </c>
      <c r="C63" s="566" t="s">
        <v>83</v>
      </c>
      <c r="D63" s="14" t="s">
        <v>84</v>
      </c>
    </row>
    <row r="64" spans="2:4" ht="47.25" x14ac:dyDescent="0.25">
      <c r="B64" s="563" t="s">
        <v>56</v>
      </c>
      <c r="C64" s="15" t="s">
        <v>747</v>
      </c>
      <c r="D64" s="14" t="s">
        <v>897</v>
      </c>
    </row>
    <row r="65" spans="2:4" ht="31.5" x14ac:dyDescent="0.25">
      <c r="B65" s="563" t="s">
        <v>56</v>
      </c>
      <c r="C65" s="15" t="s">
        <v>898</v>
      </c>
      <c r="D65" s="14" t="s">
        <v>899</v>
      </c>
    </row>
    <row r="66" spans="2:4" ht="31.5" x14ac:dyDescent="0.25">
      <c r="B66" s="563" t="s">
        <v>56</v>
      </c>
      <c r="C66" s="15" t="s">
        <v>900</v>
      </c>
      <c r="D66" s="14" t="s">
        <v>901</v>
      </c>
    </row>
    <row r="67" spans="2:4" ht="49.5" customHeight="1" x14ac:dyDescent="0.25">
      <c r="B67" s="563" t="s">
        <v>56</v>
      </c>
      <c r="C67" s="15" t="s">
        <v>749</v>
      </c>
      <c r="D67" s="74" t="s">
        <v>748</v>
      </c>
    </row>
    <row r="68" spans="2:4" ht="15.75" x14ac:dyDescent="0.25">
      <c r="B68" s="567" t="s">
        <v>54</v>
      </c>
      <c r="C68" s="568"/>
      <c r="D68" s="53" t="s">
        <v>53</v>
      </c>
    </row>
    <row r="69" spans="2:4" ht="15.75" x14ac:dyDescent="0.25">
      <c r="B69" s="567" t="s">
        <v>52</v>
      </c>
      <c r="C69" s="568"/>
      <c r="D69" s="53" t="s">
        <v>51</v>
      </c>
    </row>
    <row r="70" spans="2:4" ht="31.5" x14ac:dyDescent="0.25">
      <c r="B70" s="567" t="s">
        <v>59</v>
      </c>
      <c r="C70" s="568"/>
      <c r="D70" s="53" t="s">
        <v>58</v>
      </c>
    </row>
    <row r="71" spans="2:4" ht="47.25" x14ac:dyDescent="0.25">
      <c r="B71" s="567" t="s">
        <v>902</v>
      </c>
      <c r="C71" s="568"/>
      <c r="D71" s="53" t="s">
        <v>903</v>
      </c>
    </row>
    <row r="72" spans="2:4" ht="78.75" x14ac:dyDescent="0.25">
      <c r="B72" s="563" t="s">
        <v>902</v>
      </c>
      <c r="C72" s="15" t="s">
        <v>904</v>
      </c>
      <c r="D72" s="14" t="s">
        <v>905</v>
      </c>
    </row>
    <row r="73" spans="2:4" ht="47.25" x14ac:dyDescent="0.25">
      <c r="B73" s="563" t="s">
        <v>902</v>
      </c>
      <c r="C73" s="15" t="s">
        <v>906</v>
      </c>
      <c r="D73" s="14" t="s">
        <v>907</v>
      </c>
    </row>
    <row r="74" spans="2:4" ht="31.5" x14ac:dyDescent="0.25">
      <c r="B74" s="563" t="s">
        <v>902</v>
      </c>
      <c r="C74" s="15" t="s">
        <v>908</v>
      </c>
      <c r="D74" s="14" t="s">
        <v>909</v>
      </c>
    </row>
    <row r="75" spans="2:4" ht="47.25" x14ac:dyDescent="0.25">
      <c r="B75" s="563" t="s">
        <v>902</v>
      </c>
      <c r="C75" s="75" t="s">
        <v>910</v>
      </c>
      <c r="D75" s="14" t="s">
        <v>911</v>
      </c>
    </row>
    <row r="76" spans="2:4" ht="31.5" x14ac:dyDescent="0.25">
      <c r="B76" s="563" t="s">
        <v>902</v>
      </c>
      <c r="C76" s="15" t="s">
        <v>68</v>
      </c>
      <c r="D76" s="14" t="s">
        <v>912</v>
      </c>
    </row>
    <row r="77" spans="2:4" ht="31.5" x14ac:dyDescent="0.25">
      <c r="B77" s="563" t="s">
        <v>902</v>
      </c>
      <c r="C77" s="565" t="s">
        <v>78</v>
      </c>
      <c r="D77" s="14" t="s">
        <v>913</v>
      </c>
    </row>
    <row r="78" spans="2:4" ht="15.75" x14ac:dyDescent="0.25">
      <c r="B78" s="563" t="s">
        <v>902</v>
      </c>
      <c r="C78" s="571" t="s">
        <v>466</v>
      </c>
      <c r="D78" s="14" t="s">
        <v>914</v>
      </c>
    </row>
    <row r="79" spans="2:4" ht="31.5" x14ac:dyDescent="0.25">
      <c r="B79" s="563" t="s">
        <v>902</v>
      </c>
      <c r="C79" s="15" t="s">
        <v>915</v>
      </c>
      <c r="D79" s="14" t="s">
        <v>916</v>
      </c>
    </row>
    <row r="80" spans="2:4" ht="31.5" x14ac:dyDescent="0.25">
      <c r="B80" s="563" t="s">
        <v>902</v>
      </c>
      <c r="C80" s="15" t="s">
        <v>917</v>
      </c>
      <c r="D80" s="14" t="s">
        <v>918</v>
      </c>
    </row>
    <row r="81" spans="2:4" ht="63" x14ac:dyDescent="0.25">
      <c r="B81" s="563" t="s">
        <v>902</v>
      </c>
      <c r="C81" s="15" t="s">
        <v>919</v>
      </c>
      <c r="D81" s="14" t="s">
        <v>920</v>
      </c>
    </row>
    <row r="82" spans="2:4" ht="47.25" x14ac:dyDescent="0.25">
      <c r="B82" s="563" t="s">
        <v>902</v>
      </c>
      <c r="C82" s="15" t="s">
        <v>921</v>
      </c>
      <c r="D82" s="14" t="s">
        <v>922</v>
      </c>
    </row>
    <row r="83" spans="2:4" ht="47.25" x14ac:dyDescent="0.25">
      <c r="B83" s="563" t="s">
        <v>902</v>
      </c>
      <c r="C83" s="15" t="s">
        <v>923</v>
      </c>
      <c r="D83" s="14" t="s">
        <v>924</v>
      </c>
    </row>
    <row r="84" spans="2:4" ht="78.75" x14ac:dyDescent="0.25">
      <c r="B84" s="563" t="s">
        <v>902</v>
      </c>
      <c r="C84" s="565" t="s">
        <v>925</v>
      </c>
      <c r="D84" s="14" t="s">
        <v>926</v>
      </c>
    </row>
    <row r="85" spans="2:4" ht="31.5" x14ac:dyDescent="0.25">
      <c r="B85" s="563" t="s">
        <v>902</v>
      </c>
      <c r="C85" s="15" t="s">
        <v>62</v>
      </c>
      <c r="D85" s="14" t="s">
        <v>63</v>
      </c>
    </row>
    <row r="86" spans="2:4" ht="15.75" x14ac:dyDescent="0.25">
      <c r="B86" s="563" t="s">
        <v>902</v>
      </c>
      <c r="C86" s="15" t="s">
        <v>927</v>
      </c>
      <c r="D86" s="14" t="s">
        <v>928</v>
      </c>
    </row>
    <row r="87" spans="2:4" ht="15.75" x14ac:dyDescent="0.25">
      <c r="B87" s="563" t="s">
        <v>902</v>
      </c>
      <c r="C87" s="15" t="s">
        <v>929</v>
      </c>
      <c r="D87" s="14" t="s">
        <v>930</v>
      </c>
    </row>
    <row r="88" spans="2:4" ht="15.75" x14ac:dyDescent="0.25">
      <c r="B88" s="563" t="s">
        <v>902</v>
      </c>
      <c r="C88" s="15" t="s">
        <v>64</v>
      </c>
      <c r="D88" s="14" t="s">
        <v>931</v>
      </c>
    </row>
    <row r="89" spans="2:4" ht="47.25" x14ac:dyDescent="0.25">
      <c r="B89" s="563" t="s">
        <v>902</v>
      </c>
      <c r="C89" s="14" t="s">
        <v>932</v>
      </c>
      <c r="D89" s="14" t="s">
        <v>933</v>
      </c>
    </row>
    <row r="90" spans="2:4" ht="31.5" x14ac:dyDescent="0.25">
      <c r="B90" s="563" t="s">
        <v>902</v>
      </c>
      <c r="C90" s="14" t="s">
        <v>934</v>
      </c>
      <c r="D90" s="14" t="s">
        <v>935</v>
      </c>
    </row>
    <row r="91" spans="2:4" ht="31.5" x14ac:dyDescent="0.25">
      <c r="B91" s="563" t="s">
        <v>902</v>
      </c>
      <c r="C91" s="14" t="s">
        <v>936</v>
      </c>
      <c r="D91" s="14" t="s">
        <v>937</v>
      </c>
    </row>
    <row r="92" spans="2:4" ht="47.25" x14ac:dyDescent="0.25">
      <c r="B92" s="563" t="s">
        <v>902</v>
      </c>
      <c r="C92" s="572" t="s">
        <v>938</v>
      </c>
      <c r="D92" s="14" t="s">
        <v>939</v>
      </c>
    </row>
    <row r="93" spans="2:4" ht="47.25" x14ac:dyDescent="0.25">
      <c r="B93" s="563" t="s">
        <v>902</v>
      </c>
      <c r="C93" s="572" t="s">
        <v>940</v>
      </c>
      <c r="D93" s="14" t="s">
        <v>941</v>
      </c>
    </row>
    <row r="94" spans="2:4" ht="47.25" x14ac:dyDescent="0.25">
      <c r="B94" s="563" t="s">
        <v>902</v>
      </c>
      <c r="C94" s="572" t="s">
        <v>942</v>
      </c>
      <c r="D94" s="14" t="s">
        <v>943</v>
      </c>
    </row>
    <row r="95" spans="2:4" ht="47.25" x14ac:dyDescent="0.25">
      <c r="B95" s="563" t="s">
        <v>902</v>
      </c>
      <c r="C95" s="573" t="s">
        <v>944</v>
      </c>
      <c r="D95" s="56" t="s">
        <v>945</v>
      </c>
    </row>
    <row r="96" spans="2:4" ht="63" x14ac:dyDescent="0.25">
      <c r="B96" s="563" t="s">
        <v>902</v>
      </c>
      <c r="C96" s="572" t="s">
        <v>946</v>
      </c>
      <c r="D96" s="14" t="s">
        <v>947</v>
      </c>
    </row>
    <row r="97" spans="2:4" ht="47.25" x14ac:dyDescent="0.25">
      <c r="B97" s="563" t="s">
        <v>902</v>
      </c>
      <c r="C97" s="573" t="s">
        <v>948</v>
      </c>
      <c r="D97" s="56" t="s">
        <v>949</v>
      </c>
    </row>
    <row r="98" spans="2:4" ht="31.5" x14ac:dyDescent="0.25">
      <c r="B98" s="563" t="s">
        <v>902</v>
      </c>
      <c r="C98" s="572" t="s">
        <v>950</v>
      </c>
      <c r="D98" s="14" t="s">
        <v>951</v>
      </c>
    </row>
    <row r="99" spans="2:4" ht="31.5" x14ac:dyDescent="0.25">
      <c r="B99" s="563" t="s">
        <v>902</v>
      </c>
      <c r="C99" s="572" t="s">
        <v>952</v>
      </c>
      <c r="D99" s="14" t="s">
        <v>953</v>
      </c>
    </row>
    <row r="101" spans="2:4" s="4" customFormat="1" ht="57.75" customHeight="1" x14ac:dyDescent="0.25">
      <c r="B101" s="603" t="s">
        <v>954</v>
      </c>
      <c r="C101" s="603"/>
      <c r="D101" s="603"/>
    </row>
    <row r="102" spans="2:4" s="4" customFormat="1" ht="44.25" customHeight="1" x14ac:dyDescent="0.25">
      <c r="B102" s="603" t="s">
        <v>955</v>
      </c>
      <c r="C102" s="603"/>
      <c r="D102" s="603"/>
    </row>
    <row r="103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1:D101"/>
    <mergeCell ref="B102:D10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9"/>
  <sheetViews>
    <sheetView topLeftCell="A137"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5.28515625" customWidth="1"/>
  </cols>
  <sheetData>
    <row r="1" spans="1:9" x14ac:dyDescent="0.25">
      <c r="B1" s="599" t="s">
        <v>716</v>
      </c>
      <c r="C1" s="600"/>
    </row>
    <row r="2" spans="1:9" x14ac:dyDescent="0.25">
      <c r="B2" s="599" t="s">
        <v>272</v>
      </c>
      <c r="C2" s="600"/>
    </row>
    <row r="3" spans="1:9" x14ac:dyDescent="0.25">
      <c r="B3" s="599" t="s">
        <v>273</v>
      </c>
      <c r="C3" s="600"/>
    </row>
    <row r="4" spans="1:9" x14ac:dyDescent="0.25">
      <c r="B4" s="599" t="s">
        <v>274</v>
      </c>
      <c r="C4" s="600"/>
    </row>
    <row r="5" spans="1:9" x14ac:dyDescent="0.25">
      <c r="B5" s="599" t="s">
        <v>712</v>
      </c>
      <c r="C5" s="600"/>
    </row>
    <row r="6" spans="1:9" x14ac:dyDescent="0.25">
      <c r="B6" s="596" t="s">
        <v>713</v>
      </c>
      <c r="C6" s="597"/>
    </row>
    <row r="7" spans="1:9" x14ac:dyDescent="0.25">
      <c r="B7" s="596" t="s">
        <v>736</v>
      </c>
      <c r="C7" s="597"/>
    </row>
    <row r="8" spans="1:9" x14ac:dyDescent="0.25">
      <c r="B8" s="598" t="s">
        <v>1040</v>
      </c>
      <c r="C8" s="598"/>
    </row>
    <row r="9" spans="1:9" x14ac:dyDescent="0.25">
      <c r="I9" s="4"/>
    </row>
    <row r="10" spans="1:9" ht="15.75" x14ac:dyDescent="0.25">
      <c r="A10" s="608" t="s">
        <v>706</v>
      </c>
      <c r="B10" s="608"/>
      <c r="C10" s="608"/>
      <c r="I10" s="4"/>
    </row>
    <row r="11" spans="1:9" ht="15.75" x14ac:dyDescent="0.25">
      <c r="A11" s="609" t="s">
        <v>707</v>
      </c>
      <c r="B11" s="609"/>
      <c r="C11" s="609"/>
    </row>
    <row r="12" spans="1:9" x14ac:dyDescent="0.25">
      <c r="C12" s="4" t="s">
        <v>621</v>
      </c>
    </row>
    <row r="13" spans="1:9" ht="48.75" customHeight="1" x14ac:dyDescent="0.25">
      <c r="A13" s="214" t="s">
        <v>275</v>
      </c>
      <c r="B13" s="12" t="s">
        <v>276</v>
      </c>
      <c r="C13" s="540" t="s">
        <v>708</v>
      </c>
    </row>
    <row r="14" spans="1:9" ht="22.5" customHeight="1" x14ac:dyDescent="0.25">
      <c r="A14" s="215" t="s">
        <v>277</v>
      </c>
      <c r="B14" s="216" t="s">
        <v>278</v>
      </c>
      <c r="C14" s="368">
        <f>SUM(C15,C20,C26,C39,C46,C58,C64,C73,C84+C42)</f>
        <v>81423737</v>
      </c>
      <c r="D14" s="489"/>
      <c r="F14" s="489"/>
    </row>
    <row r="15" spans="1:9" ht="18.75" customHeight="1" x14ac:dyDescent="0.25">
      <c r="A15" s="217" t="s">
        <v>279</v>
      </c>
      <c r="B15" s="218" t="s">
        <v>280</v>
      </c>
      <c r="C15" s="369">
        <f>SUM(C16)</f>
        <v>58737421</v>
      </c>
    </row>
    <row r="16" spans="1:9" ht="17.25" customHeight="1" x14ac:dyDescent="0.25">
      <c r="A16" s="219" t="s">
        <v>281</v>
      </c>
      <c r="B16" s="220" t="s">
        <v>282</v>
      </c>
      <c r="C16" s="370">
        <f>SUM(C17:C19)</f>
        <v>58737421</v>
      </c>
    </row>
    <row r="17" spans="1:3" ht="66" x14ac:dyDescent="0.25">
      <c r="A17" s="221" t="s">
        <v>283</v>
      </c>
      <c r="B17" s="56" t="s">
        <v>284</v>
      </c>
      <c r="C17" s="371">
        <v>57917109</v>
      </c>
    </row>
    <row r="18" spans="1:3" ht="81" customHeight="1" x14ac:dyDescent="0.25">
      <c r="A18" s="73" t="s">
        <v>285</v>
      </c>
      <c r="B18" s="74" t="s">
        <v>286</v>
      </c>
      <c r="C18" s="371">
        <v>341695</v>
      </c>
    </row>
    <row r="19" spans="1:3" ht="36" customHeight="1" x14ac:dyDescent="0.25">
      <c r="A19" s="73" t="s">
        <v>287</v>
      </c>
      <c r="B19" s="74" t="s">
        <v>288</v>
      </c>
      <c r="C19" s="371">
        <v>478617</v>
      </c>
    </row>
    <row r="20" spans="1:3" ht="33" customHeight="1" x14ac:dyDescent="0.25">
      <c r="A20" s="222" t="s">
        <v>289</v>
      </c>
      <c r="B20" s="223" t="s">
        <v>290</v>
      </c>
      <c r="C20" s="369">
        <f>SUM(C21)</f>
        <v>5044422</v>
      </c>
    </row>
    <row r="21" spans="1:3" ht="33" customHeight="1" x14ac:dyDescent="0.25">
      <c r="A21" s="224" t="s">
        <v>291</v>
      </c>
      <c r="B21" s="557" t="s">
        <v>292</v>
      </c>
      <c r="C21" s="370">
        <f>SUM(C22:C25)</f>
        <v>5044422</v>
      </c>
    </row>
    <row r="22" spans="1:3" ht="48.75" customHeight="1" x14ac:dyDescent="0.25">
      <c r="A22" s="73" t="s">
        <v>293</v>
      </c>
      <c r="B22" s="74" t="s">
        <v>294</v>
      </c>
      <c r="C22" s="371">
        <v>2072754</v>
      </c>
    </row>
    <row r="23" spans="1:3" ht="63" x14ac:dyDescent="0.25">
      <c r="A23" s="73" t="s">
        <v>295</v>
      </c>
      <c r="B23" s="74" t="s">
        <v>296</v>
      </c>
      <c r="C23" s="371">
        <v>21032</v>
      </c>
    </row>
    <row r="24" spans="1:3" ht="48" customHeight="1" x14ac:dyDescent="0.25">
      <c r="A24" s="73" t="s">
        <v>297</v>
      </c>
      <c r="B24" s="74" t="s">
        <v>298</v>
      </c>
      <c r="C24" s="371">
        <v>3352079</v>
      </c>
    </row>
    <row r="25" spans="1:3" ht="48.75" customHeight="1" x14ac:dyDescent="0.25">
      <c r="A25" s="73" t="s">
        <v>299</v>
      </c>
      <c r="B25" s="74" t="s">
        <v>300</v>
      </c>
      <c r="C25" s="371">
        <v>-401443</v>
      </c>
    </row>
    <row r="26" spans="1:3" ht="16.5" customHeight="1" x14ac:dyDescent="0.25">
      <c r="A26" s="222" t="s">
        <v>301</v>
      </c>
      <c r="B26" s="218" t="s">
        <v>302</v>
      </c>
      <c r="C26" s="369">
        <f>SUM(C27+C33+C36)</f>
        <v>2976954</v>
      </c>
    </row>
    <row r="27" spans="1:3" ht="16.5" customHeight="1" x14ac:dyDescent="0.25">
      <c r="A27" s="225" t="s">
        <v>596</v>
      </c>
      <c r="B27" s="220" t="s">
        <v>595</v>
      </c>
      <c r="C27" s="370">
        <f>SUM(C28+C30+C32)</f>
        <v>94128</v>
      </c>
    </row>
    <row r="28" spans="1:3" ht="31.5" customHeight="1" x14ac:dyDescent="0.25">
      <c r="A28" s="546" t="s">
        <v>597</v>
      </c>
      <c r="B28" s="80" t="s">
        <v>600</v>
      </c>
      <c r="C28" s="547">
        <f>SUM(C29)</f>
        <v>21388</v>
      </c>
    </row>
    <row r="29" spans="1:3" ht="31.5" customHeight="1" x14ac:dyDescent="0.25">
      <c r="A29" s="381" t="s">
        <v>805</v>
      </c>
      <c r="B29" s="100" t="s">
        <v>600</v>
      </c>
      <c r="C29" s="377">
        <v>21388</v>
      </c>
    </row>
    <row r="30" spans="1:3" ht="31.5" x14ac:dyDescent="0.25">
      <c r="A30" s="546" t="s">
        <v>598</v>
      </c>
      <c r="B30" s="80" t="s">
        <v>601</v>
      </c>
      <c r="C30" s="547">
        <f>SUM(C31)</f>
        <v>50694</v>
      </c>
    </row>
    <row r="31" spans="1:3" ht="48.75" customHeight="1" x14ac:dyDescent="0.25">
      <c r="A31" s="381" t="s">
        <v>806</v>
      </c>
      <c r="B31" s="100" t="s">
        <v>807</v>
      </c>
      <c r="C31" s="377">
        <v>50694</v>
      </c>
    </row>
    <row r="32" spans="1:3" ht="23.25" customHeight="1" x14ac:dyDescent="0.25">
      <c r="A32" s="381" t="s">
        <v>599</v>
      </c>
      <c r="B32" s="66" t="s">
        <v>602</v>
      </c>
      <c r="C32" s="377">
        <v>22046</v>
      </c>
    </row>
    <row r="33" spans="1:3" ht="17.25" customHeight="1" x14ac:dyDescent="0.25">
      <c r="A33" s="225" t="s">
        <v>303</v>
      </c>
      <c r="B33" s="220" t="s">
        <v>304</v>
      </c>
      <c r="C33" s="370">
        <f>SUM(C34:C35)</f>
        <v>2318894</v>
      </c>
    </row>
    <row r="34" spans="1:3" ht="18.75" customHeight="1" x14ac:dyDescent="0.25">
      <c r="A34" s="15" t="s">
        <v>305</v>
      </c>
      <c r="B34" s="226" t="s">
        <v>304</v>
      </c>
      <c r="C34" s="371">
        <v>2318632</v>
      </c>
    </row>
    <row r="35" spans="1:3" ht="34.5" customHeight="1" x14ac:dyDescent="0.25">
      <c r="A35" s="15" t="s">
        <v>1032</v>
      </c>
      <c r="B35" s="108" t="s">
        <v>1033</v>
      </c>
      <c r="C35" s="371">
        <v>262</v>
      </c>
    </row>
    <row r="36" spans="1:3" ht="16.5" customHeight="1" x14ac:dyDescent="0.25">
      <c r="A36" s="225" t="s">
        <v>306</v>
      </c>
      <c r="B36" s="220" t="s">
        <v>307</v>
      </c>
      <c r="C36" s="370">
        <f>SUM(C37:C38)</f>
        <v>563932</v>
      </c>
    </row>
    <row r="37" spans="1:3" ht="17.25" customHeight="1" x14ac:dyDescent="0.25">
      <c r="A37" s="15" t="s">
        <v>308</v>
      </c>
      <c r="B37" s="226" t="s">
        <v>307</v>
      </c>
      <c r="C37" s="371">
        <v>565876</v>
      </c>
    </row>
    <row r="38" spans="1:3" ht="31.5" customHeight="1" x14ac:dyDescent="0.25">
      <c r="A38" s="15" t="s">
        <v>1034</v>
      </c>
      <c r="B38" s="226" t="s">
        <v>1035</v>
      </c>
      <c r="C38" s="371">
        <v>-1944</v>
      </c>
    </row>
    <row r="39" spans="1:3" ht="19.5" customHeight="1" x14ac:dyDescent="0.25">
      <c r="A39" s="222" t="s">
        <v>309</v>
      </c>
      <c r="B39" s="218" t="s">
        <v>310</v>
      </c>
      <c r="C39" s="369">
        <f>SUM(C40 )</f>
        <v>1056619</v>
      </c>
    </row>
    <row r="40" spans="1:3" ht="31.5" x14ac:dyDescent="0.25">
      <c r="A40" s="227" t="s">
        <v>311</v>
      </c>
      <c r="B40" s="220" t="s">
        <v>312</v>
      </c>
      <c r="C40" s="370">
        <f>SUM(C41)</f>
        <v>1056619</v>
      </c>
    </row>
    <row r="41" spans="1:3" ht="31.5" x14ac:dyDescent="0.25">
      <c r="A41" s="15" t="s">
        <v>313</v>
      </c>
      <c r="B41" s="14" t="s">
        <v>314</v>
      </c>
      <c r="C41" s="371">
        <v>1056619</v>
      </c>
    </row>
    <row r="42" spans="1:3" ht="31.5" x14ac:dyDescent="0.25">
      <c r="A42" s="222" t="s">
        <v>814</v>
      </c>
      <c r="B42" s="90" t="s">
        <v>810</v>
      </c>
      <c r="C42" s="369">
        <f>SUM(C43)</f>
        <v>1107</v>
      </c>
    </row>
    <row r="43" spans="1:3" ht="31.5" x14ac:dyDescent="0.25">
      <c r="A43" s="225" t="s">
        <v>815</v>
      </c>
      <c r="B43" s="220" t="s">
        <v>811</v>
      </c>
      <c r="C43" s="370">
        <f>SUM(C44)</f>
        <v>1107</v>
      </c>
    </row>
    <row r="44" spans="1:3" ht="47.25" x14ac:dyDescent="0.25">
      <c r="A44" s="228" t="s">
        <v>816</v>
      </c>
      <c r="B44" s="229" t="s">
        <v>812</v>
      </c>
      <c r="C44" s="373">
        <f>SUM(C45)</f>
        <v>1107</v>
      </c>
    </row>
    <row r="45" spans="1:3" ht="47.25" x14ac:dyDescent="0.25">
      <c r="A45" s="15" t="s">
        <v>817</v>
      </c>
      <c r="B45" s="14" t="s">
        <v>813</v>
      </c>
      <c r="C45" s="371">
        <v>1107</v>
      </c>
    </row>
    <row r="46" spans="1:3" ht="31.5" x14ac:dyDescent="0.25">
      <c r="A46" s="222" t="s">
        <v>315</v>
      </c>
      <c r="B46" s="170" t="s">
        <v>316</v>
      </c>
      <c r="C46" s="369">
        <f>SUM(C47,C50)</f>
        <v>6544977</v>
      </c>
    </row>
    <row r="47" spans="1:3" ht="22.5" customHeight="1" x14ac:dyDescent="0.25">
      <c r="A47" s="225" t="s">
        <v>317</v>
      </c>
      <c r="B47" s="220" t="s">
        <v>318</v>
      </c>
      <c r="C47" s="370">
        <f>SUM(C48)</f>
        <v>292</v>
      </c>
    </row>
    <row r="48" spans="1:3" ht="31.5" x14ac:dyDescent="0.25">
      <c r="A48" s="228" t="s">
        <v>77</v>
      </c>
      <c r="B48" s="229" t="s">
        <v>319</v>
      </c>
      <c r="C48" s="373">
        <f>SUM(C49)</f>
        <v>292</v>
      </c>
    </row>
    <row r="49" spans="1:3" ht="31.5" x14ac:dyDescent="0.25">
      <c r="A49" s="15" t="s">
        <v>77</v>
      </c>
      <c r="B49" s="14" t="s">
        <v>320</v>
      </c>
      <c r="C49" s="371">
        <v>292</v>
      </c>
    </row>
    <row r="50" spans="1:3" ht="78.75" x14ac:dyDescent="0.25">
      <c r="A50" s="225" t="s">
        <v>321</v>
      </c>
      <c r="B50" s="220" t="s">
        <v>322</v>
      </c>
      <c r="C50" s="370">
        <f>SUM(C51,C54,C56 )</f>
        <v>6544685</v>
      </c>
    </row>
    <row r="51" spans="1:3" ht="47.25" customHeight="1" x14ac:dyDescent="0.25">
      <c r="A51" s="228" t="s">
        <v>323</v>
      </c>
      <c r="B51" s="229" t="s">
        <v>324</v>
      </c>
      <c r="C51" s="373">
        <f>SUM(C52:C53)</f>
        <v>5872234</v>
      </c>
    </row>
    <row r="52" spans="1:3" ht="61.5" customHeight="1" x14ac:dyDescent="0.25">
      <c r="A52" s="15" t="s">
        <v>818</v>
      </c>
      <c r="B52" s="14" t="s">
        <v>819</v>
      </c>
      <c r="C52" s="371">
        <v>5374670</v>
      </c>
    </row>
    <row r="53" spans="1:3" ht="61.5" customHeight="1" x14ac:dyDescent="0.25">
      <c r="A53" s="15" t="s">
        <v>325</v>
      </c>
      <c r="B53" s="14" t="s">
        <v>326</v>
      </c>
      <c r="C53" s="371">
        <v>497564</v>
      </c>
    </row>
    <row r="54" spans="1:3" ht="62.25" customHeight="1" x14ac:dyDescent="0.25">
      <c r="A54" s="228" t="s">
        <v>327</v>
      </c>
      <c r="B54" s="229" t="s">
        <v>328</v>
      </c>
      <c r="C54" s="373">
        <f>SUM(C55)</f>
        <v>611011</v>
      </c>
    </row>
    <row r="55" spans="1:3" ht="63" customHeight="1" x14ac:dyDescent="0.25">
      <c r="A55" s="230" t="s">
        <v>60</v>
      </c>
      <c r="B55" s="56" t="s">
        <v>61</v>
      </c>
      <c r="C55" s="371">
        <v>611011</v>
      </c>
    </row>
    <row r="56" spans="1:3" ht="31.5" x14ac:dyDescent="0.25">
      <c r="A56" s="228" t="s">
        <v>750</v>
      </c>
      <c r="B56" s="229" t="s">
        <v>751</v>
      </c>
      <c r="C56" s="373">
        <f>SUM(C57)</f>
        <v>61440</v>
      </c>
    </row>
    <row r="57" spans="1:3" ht="31.5" x14ac:dyDescent="0.25">
      <c r="A57" s="15" t="s">
        <v>705</v>
      </c>
      <c r="B57" s="14" t="s">
        <v>752</v>
      </c>
      <c r="C57" s="371">
        <v>61440</v>
      </c>
    </row>
    <row r="58" spans="1:3" ht="21" customHeight="1" x14ac:dyDescent="0.25">
      <c r="A58" s="222" t="s">
        <v>329</v>
      </c>
      <c r="B58" s="218" t="s">
        <v>330</v>
      </c>
      <c r="C58" s="369">
        <f>SUM(C59)</f>
        <v>25484</v>
      </c>
    </row>
    <row r="59" spans="1:3" ht="17.25" customHeight="1" x14ac:dyDescent="0.25">
      <c r="A59" s="231" t="s">
        <v>331</v>
      </c>
      <c r="B59" s="232" t="s">
        <v>332</v>
      </c>
      <c r="C59" s="372">
        <f>SUM(C60:C63)</f>
        <v>25484</v>
      </c>
    </row>
    <row r="60" spans="1:3" ht="32.25" customHeight="1" x14ac:dyDescent="0.25">
      <c r="A60" s="75" t="s">
        <v>333</v>
      </c>
      <c r="B60" s="233" t="s">
        <v>334</v>
      </c>
      <c r="C60" s="374">
        <v>11701</v>
      </c>
    </row>
    <row r="61" spans="1:3" ht="30" hidden="1" customHeight="1" x14ac:dyDescent="0.25">
      <c r="A61" s="75" t="s">
        <v>335</v>
      </c>
      <c r="B61" s="234" t="s">
        <v>336</v>
      </c>
      <c r="C61" s="375"/>
    </row>
    <row r="62" spans="1:3" ht="14.25" customHeight="1" x14ac:dyDescent="0.25">
      <c r="A62" s="235" t="s">
        <v>337</v>
      </c>
      <c r="B62" s="234" t="s">
        <v>338</v>
      </c>
      <c r="C62" s="375">
        <v>103</v>
      </c>
    </row>
    <row r="63" spans="1:3" ht="14.25" customHeight="1" x14ac:dyDescent="0.25">
      <c r="A63" s="235" t="s">
        <v>339</v>
      </c>
      <c r="B63" s="235" t="s">
        <v>340</v>
      </c>
      <c r="C63" s="375">
        <v>13680</v>
      </c>
    </row>
    <row r="64" spans="1:3" ht="31.5" x14ac:dyDescent="0.25">
      <c r="A64" s="222" t="s">
        <v>341</v>
      </c>
      <c r="B64" s="218" t="s">
        <v>342</v>
      </c>
      <c r="C64" s="369">
        <f>SUM(C65,C68)</f>
        <v>5477893</v>
      </c>
    </row>
    <row r="65" spans="1:3" ht="15.75" x14ac:dyDescent="0.25">
      <c r="A65" s="236" t="s">
        <v>343</v>
      </c>
      <c r="B65" s="220" t="s">
        <v>344</v>
      </c>
      <c r="C65" s="370">
        <f>SUM(C66)</f>
        <v>5320705</v>
      </c>
    </row>
    <row r="66" spans="1:3" ht="14.25" customHeight="1" x14ac:dyDescent="0.25">
      <c r="A66" s="228" t="s">
        <v>345</v>
      </c>
      <c r="B66" s="229" t="s">
        <v>346</v>
      </c>
      <c r="C66" s="373">
        <f>SUM(C67)</f>
        <v>5320705</v>
      </c>
    </row>
    <row r="67" spans="1:3" ht="31.5" x14ac:dyDescent="0.25">
      <c r="A67" s="15" t="s">
        <v>68</v>
      </c>
      <c r="B67" s="14" t="s">
        <v>347</v>
      </c>
      <c r="C67" s="371">
        <v>5320705</v>
      </c>
    </row>
    <row r="68" spans="1:3" ht="18.75" customHeight="1" x14ac:dyDescent="0.25">
      <c r="A68" s="236" t="s">
        <v>348</v>
      </c>
      <c r="B68" s="220" t="s">
        <v>349</v>
      </c>
      <c r="C68" s="370">
        <f>SUM(C69+C71)</f>
        <v>157188</v>
      </c>
    </row>
    <row r="69" spans="1:3" ht="30.75" customHeight="1" x14ac:dyDescent="0.25">
      <c r="A69" s="228" t="s">
        <v>350</v>
      </c>
      <c r="B69" s="229" t="s">
        <v>351</v>
      </c>
      <c r="C69" s="373">
        <f>SUM(C70)</f>
        <v>106722</v>
      </c>
    </row>
    <row r="70" spans="1:3" ht="33" customHeight="1" x14ac:dyDescent="0.25">
      <c r="A70" s="15" t="s">
        <v>78</v>
      </c>
      <c r="B70" s="14" t="s">
        <v>352</v>
      </c>
      <c r="C70" s="371">
        <v>106722</v>
      </c>
    </row>
    <row r="71" spans="1:3" ht="20.25" customHeight="1" x14ac:dyDescent="0.25">
      <c r="A71" s="228" t="s">
        <v>469</v>
      </c>
      <c r="B71" s="229" t="s">
        <v>470</v>
      </c>
      <c r="C71" s="373">
        <f>SUM(C72)</f>
        <v>50466</v>
      </c>
    </row>
    <row r="72" spans="1:3" ht="18" customHeight="1" x14ac:dyDescent="0.25">
      <c r="A72" s="15" t="s">
        <v>466</v>
      </c>
      <c r="B72" s="14" t="s">
        <v>471</v>
      </c>
      <c r="C72" s="371">
        <v>50466</v>
      </c>
    </row>
    <row r="73" spans="1:3" ht="20.25" customHeight="1" x14ac:dyDescent="0.25">
      <c r="A73" s="222" t="s">
        <v>353</v>
      </c>
      <c r="B73" s="218" t="s">
        <v>354</v>
      </c>
      <c r="C73" s="369">
        <f>SUM(C74+C78)</f>
        <v>892251</v>
      </c>
    </row>
    <row r="74" spans="1:3" ht="63.75" customHeight="1" x14ac:dyDescent="0.25">
      <c r="A74" s="225" t="s">
        <v>825</v>
      </c>
      <c r="B74" s="557" t="s">
        <v>829</v>
      </c>
      <c r="C74" s="370">
        <f>SUM(C75)</f>
        <v>333220</v>
      </c>
    </row>
    <row r="75" spans="1:3" ht="79.5" customHeight="1" x14ac:dyDescent="0.25">
      <c r="A75" s="237" t="s">
        <v>826</v>
      </c>
      <c r="B75" s="238" t="s">
        <v>830</v>
      </c>
      <c r="C75" s="376">
        <f>SUM(C76:C77)</f>
        <v>333220</v>
      </c>
    </row>
    <row r="76" spans="1:3" ht="67.5" customHeight="1" x14ac:dyDescent="0.25">
      <c r="A76" s="230" t="s">
        <v>867</v>
      </c>
      <c r="B76" s="505" t="s">
        <v>868</v>
      </c>
      <c r="C76" s="377">
        <v>1000</v>
      </c>
    </row>
    <row r="77" spans="1:3" ht="65.25" customHeight="1" x14ac:dyDescent="0.25">
      <c r="A77" s="230" t="s">
        <v>827</v>
      </c>
      <c r="B77" s="556" t="s">
        <v>828</v>
      </c>
      <c r="C77" s="371">
        <v>332220</v>
      </c>
    </row>
    <row r="78" spans="1:3" ht="31.5" x14ac:dyDescent="0.25">
      <c r="A78" s="225" t="s">
        <v>355</v>
      </c>
      <c r="B78" s="220" t="s">
        <v>808</v>
      </c>
      <c r="C78" s="370">
        <f>SUM(C79+C82)</f>
        <v>559031</v>
      </c>
    </row>
    <row r="79" spans="1:3" ht="31.5" x14ac:dyDescent="0.25">
      <c r="A79" s="237" t="s">
        <v>356</v>
      </c>
      <c r="B79" s="238" t="s">
        <v>357</v>
      </c>
      <c r="C79" s="376">
        <f>SUM(C80:C81)</f>
        <v>440425</v>
      </c>
    </row>
    <row r="80" spans="1:3" ht="47.25" x14ac:dyDescent="0.25">
      <c r="A80" s="230" t="s">
        <v>820</v>
      </c>
      <c r="B80" s="56" t="s">
        <v>821</v>
      </c>
      <c r="C80" s="371">
        <v>412799</v>
      </c>
    </row>
    <row r="81" spans="1:3" ht="31.5" x14ac:dyDescent="0.25">
      <c r="A81" s="230" t="s">
        <v>358</v>
      </c>
      <c r="B81" s="56" t="s">
        <v>359</v>
      </c>
      <c r="C81" s="371">
        <v>27626</v>
      </c>
    </row>
    <row r="82" spans="1:3" ht="31.5" x14ac:dyDescent="0.25">
      <c r="A82" s="237" t="s">
        <v>822</v>
      </c>
      <c r="B82" s="238" t="s">
        <v>357</v>
      </c>
      <c r="C82" s="376">
        <f>SUM(C83)</f>
        <v>118606</v>
      </c>
    </row>
    <row r="83" spans="1:3" ht="47.25" x14ac:dyDescent="0.25">
      <c r="A83" s="230" t="s">
        <v>823</v>
      </c>
      <c r="B83" s="56" t="s">
        <v>824</v>
      </c>
      <c r="C83" s="371">
        <v>118606</v>
      </c>
    </row>
    <row r="84" spans="1:3" ht="21" customHeight="1" x14ac:dyDescent="0.25">
      <c r="A84" s="222" t="s">
        <v>360</v>
      </c>
      <c r="B84" s="239" t="s">
        <v>361</v>
      </c>
      <c r="C84" s="369">
        <f>SUM(C85+C87+C89+C92+C94+C95+C91)</f>
        <v>666609</v>
      </c>
    </row>
    <row r="85" spans="1:3" ht="34.5" customHeight="1" x14ac:dyDescent="0.25">
      <c r="A85" s="225" t="s">
        <v>957</v>
      </c>
      <c r="B85" s="557" t="s">
        <v>956</v>
      </c>
      <c r="C85" s="370">
        <f>SUM(C86)</f>
        <v>2838</v>
      </c>
    </row>
    <row r="86" spans="1:3" ht="64.5" customHeight="1" x14ac:dyDescent="0.25">
      <c r="A86" s="253" t="s">
        <v>958</v>
      </c>
      <c r="B86" s="100" t="s">
        <v>959</v>
      </c>
      <c r="C86" s="574">
        <v>2838</v>
      </c>
    </row>
    <row r="87" spans="1:3" ht="35.25" customHeight="1" x14ac:dyDescent="0.25">
      <c r="A87" s="225" t="s">
        <v>960</v>
      </c>
      <c r="B87" s="557" t="s">
        <v>961</v>
      </c>
      <c r="C87" s="370">
        <f>SUM(C88)</f>
        <v>343136</v>
      </c>
    </row>
    <row r="88" spans="1:3" ht="49.5" customHeight="1" x14ac:dyDescent="0.25">
      <c r="A88" s="253" t="s">
        <v>962</v>
      </c>
      <c r="B88" s="100" t="s">
        <v>963</v>
      </c>
      <c r="C88" s="574">
        <v>343136</v>
      </c>
    </row>
    <row r="89" spans="1:3" ht="95.25" customHeight="1" x14ac:dyDescent="0.25">
      <c r="A89" s="240" t="s">
        <v>362</v>
      </c>
      <c r="B89" s="220" t="s">
        <v>363</v>
      </c>
      <c r="C89" s="370">
        <f>SUM(C90)</f>
        <v>2000</v>
      </c>
    </row>
    <row r="90" spans="1:3" ht="19.5" customHeight="1" x14ac:dyDescent="0.25">
      <c r="A90" s="15" t="s">
        <v>964</v>
      </c>
      <c r="B90" s="74" t="s">
        <v>965</v>
      </c>
      <c r="C90" s="371">
        <v>2000</v>
      </c>
    </row>
    <row r="91" spans="1:3" ht="49.5" customHeight="1" x14ac:dyDescent="0.25">
      <c r="A91" s="240" t="s">
        <v>1036</v>
      </c>
      <c r="B91" s="557" t="s">
        <v>1037</v>
      </c>
      <c r="C91" s="370">
        <v>500</v>
      </c>
    </row>
    <row r="92" spans="1:3" ht="32.25" customHeight="1" x14ac:dyDescent="0.25">
      <c r="A92" s="240" t="s">
        <v>966</v>
      </c>
      <c r="B92" s="557" t="s">
        <v>967</v>
      </c>
      <c r="C92" s="370">
        <f>SUM(C93)</f>
        <v>32500</v>
      </c>
    </row>
    <row r="93" spans="1:3" ht="33" customHeight="1" x14ac:dyDescent="0.25">
      <c r="A93" s="15" t="s">
        <v>968</v>
      </c>
      <c r="B93" s="14" t="s">
        <v>969</v>
      </c>
      <c r="C93" s="371">
        <v>32500</v>
      </c>
    </row>
    <row r="94" spans="1:3" ht="49.5" customHeight="1" x14ac:dyDescent="0.25">
      <c r="A94" s="241" t="s">
        <v>364</v>
      </c>
      <c r="B94" s="220" t="s">
        <v>365</v>
      </c>
      <c r="C94" s="370">
        <v>74009</v>
      </c>
    </row>
    <row r="95" spans="1:3" ht="31.5" x14ac:dyDescent="0.25">
      <c r="A95" s="225" t="s">
        <v>366</v>
      </c>
      <c r="B95" s="220" t="s">
        <v>367</v>
      </c>
      <c r="C95" s="370">
        <f>SUM(C96)</f>
        <v>211626</v>
      </c>
    </row>
    <row r="96" spans="1:3" ht="31.5" x14ac:dyDescent="0.25">
      <c r="A96" s="230" t="s">
        <v>62</v>
      </c>
      <c r="B96" s="56" t="s">
        <v>63</v>
      </c>
      <c r="C96" s="371">
        <v>211626</v>
      </c>
    </row>
    <row r="97" spans="1:3" ht="23.25" customHeight="1" x14ac:dyDescent="0.25">
      <c r="A97" s="242" t="s">
        <v>64</v>
      </c>
      <c r="B97" s="243" t="s">
        <v>368</v>
      </c>
      <c r="C97" s="378">
        <f>SUM(C98,C137,C146,C142)</f>
        <v>225068219</v>
      </c>
    </row>
    <row r="98" spans="1:3" ht="31.5" x14ac:dyDescent="0.25">
      <c r="A98" s="222" t="s">
        <v>369</v>
      </c>
      <c r="B98" s="218" t="s">
        <v>629</v>
      </c>
      <c r="C98" s="369">
        <f>SUM(C99+C104+C115+C130)</f>
        <v>224634675</v>
      </c>
    </row>
    <row r="99" spans="1:3" ht="31.5" x14ac:dyDescent="0.25">
      <c r="A99" s="225" t="s">
        <v>737</v>
      </c>
      <c r="B99" s="220" t="s">
        <v>370</v>
      </c>
      <c r="C99" s="370">
        <f>SUM(C100+C102)</f>
        <v>33065403</v>
      </c>
    </row>
    <row r="100" spans="1:3" ht="17.25" customHeight="1" x14ac:dyDescent="0.25">
      <c r="A100" s="228" t="s">
        <v>738</v>
      </c>
      <c r="B100" s="229" t="s">
        <v>371</v>
      </c>
      <c r="C100" s="373">
        <f>SUM(C101)</f>
        <v>32113257</v>
      </c>
    </row>
    <row r="101" spans="1:3" ht="31.5" x14ac:dyDescent="0.25">
      <c r="A101" s="15" t="s">
        <v>730</v>
      </c>
      <c r="B101" s="14" t="s">
        <v>65</v>
      </c>
      <c r="C101" s="371">
        <v>32113257</v>
      </c>
    </row>
    <row r="102" spans="1:3" ht="24.75" customHeight="1" x14ac:dyDescent="0.25">
      <c r="A102" s="228" t="s">
        <v>801</v>
      </c>
      <c r="B102" s="229" t="s">
        <v>802</v>
      </c>
      <c r="C102" s="373">
        <f>SUM(C103)</f>
        <v>952146</v>
      </c>
    </row>
    <row r="103" spans="1:3" ht="31.5" x14ac:dyDescent="0.25">
      <c r="A103" s="15" t="s">
        <v>799</v>
      </c>
      <c r="B103" s="14" t="s">
        <v>800</v>
      </c>
      <c r="C103" s="371">
        <v>952146</v>
      </c>
    </row>
    <row r="104" spans="1:3" ht="31.5" x14ac:dyDescent="0.25">
      <c r="A104" s="225" t="s">
        <v>451</v>
      </c>
      <c r="B104" s="220" t="s">
        <v>453</v>
      </c>
      <c r="C104" s="370">
        <f>SUM(C105+C107+C109+C111+C113)</f>
        <v>23492448</v>
      </c>
    </row>
    <row r="105" spans="1:3" ht="18.75" customHeight="1" x14ac:dyDescent="0.25">
      <c r="A105" s="268" t="s">
        <v>787</v>
      </c>
      <c r="B105" s="269" t="s">
        <v>467</v>
      </c>
      <c r="C105" s="379">
        <f>SUM(C106)</f>
        <v>329728</v>
      </c>
    </row>
    <row r="106" spans="1:3" ht="31.5" x14ac:dyDescent="0.25">
      <c r="A106" s="270" t="s">
        <v>788</v>
      </c>
      <c r="B106" s="74" t="s">
        <v>468</v>
      </c>
      <c r="C106" s="371">
        <v>329728</v>
      </c>
    </row>
    <row r="107" spans="1:3" ht="20.25" customHeight="1" x14ac:dyDescent="0.25">
      <c r="A107" s="268" t="s">
        <v>789</v>
      </c>
      <c r="B107" s="269" t="s">
        <v>457</v>
      </c>
      <c r="C107" s="379">
        <f>SUM(C108)</f>
        <v>17065051</v>
      </c>
    </row>
    <row r="108" spans="1:3" ht="33" customHeight="1" x14ac:dyDescent="0.25">
      <c r="A108" s="270" t="s">
        <v>790</v>
      </c>
      <c r="B108" s="74" t="s">
        <v>458</v>
      </c>
      <c r="C108" s="371">
        <v>17065051</v>
      </c>
    </row>
    <row r="109" spans="1:3" ht="33" hidden="1" customHeight="1" x14ac:dyDescent="0.25">
      <c r="A109" s="268" t="s">
        <v>461</v>
      </c>
      <c r="B109" s="269" t="s">
        <v>463</v>
      </c>
      <c r="C109" s="379">
        <f>SUM(C110)</f>
        <v>0</v>
      </c>
    </row>
    <row r="110" spans="1:3" ht="33" hidden="1" customHeight="1" x14ac:dyDescent="0.25">
      <c r="A110" s="270" t="s">
        <v>462</v>
      </c>
      <c r="B110" s="74" t="s">
        <v>464</v>
      </c>
      <c r="C110" s="371"/>
    </row>
    <row r="111" spans="1:3" ht="48" customHeight="1" x14ac:dyDescent="0.25">
      <c r="A111" s="268" t="s">
        <v>791</v>
      </c>
      <c r="B111" s="269" t="s">
        <v>460</v>
      </c>
      <c r="C111" s="379">
        <f>SUM(C112)</f>
        <v>1625000</v>
      </c>
    </row>
    <row r="112" spans="1:3" ht="47.25" customHeight="1" x14ac:dyDescent="0.25">
      <c r="A112" s="270" t="s">
        <v>792</v>
      </c>
      <c r="B112" s="74" t="s">
        <v>459</v>
      </c>
      <c r="C112" s="371">
        <v>1625000</v>
      </c>
    </row>
    <row r="113" spans="1:3" ht="21" customHeight="1" x14ac:dyDescent="0.25">
      <c r="A113" s="228" t="s">
        <v>793</v>
      </c>
      <c r="B113" s="229" t="s">
        <v>452</v>
      </c>
      <c r="C113" s="373">
        <f>SUM(C114)</f>
        <v>4472669</v>
      </c>
    </row>
    <row r="114" spans="1:3" ht="21" customHeight="1" x14ac:dyDescent="0.25">
      <c r="A114" s="15" t="s">
        <v>794</v>
      </c>
      <c r="B114" s="14" t="s">
        <v>454</v>
      </c>
      <c r="C114" s="371">
        <v>4472669</v>
      </c>
    </row>
    <row r="115" spans="1:3" ht="31.5" x14ac:dyDescent="0.25">
      <c r="A115" s="225" t="s">
        <v>739</v>
      </c>
      <c r="B115" s="220" t="s">
        <v>372</v>
      </c>
      <c r="C115" s="370">
        <f>SUM(C126,C116,C118,C120,C122,C124,C128)</f>
        <v>167752178</v>
      </c>
    </row>
    <row r="116" spans="1:3" ht="27.75" customHeight="1" x14ac:dyDescent="0.25">
      <c r="A116" s="244" t="s">
        <v>740</v>
      </c>
      <c r="B116" s="245" t="s">
        <v>373</v>
      </c>
      <c r="C116" s="373">
        <f>SUM(C117)</f>
        <v>1358306</v>
      </c>
    </row>
    <row r="117" spans="1:3" ht="30" customHeight="1" x14ac:dyDescent="0.25">
      <c r="A117" s="54" t="s">
        <v>731</v>
      </c>
      <c r="B117" s="55" t="s">
        <v>66</v>
      </c>
      <c r="C117" s="371">
        <v>1358306</v>
      </c>
    </row>
    <row r="118" spans="1:3" s="50" customFormat="1" ht="44.25" hidden="1" customHeight="1" x14ac:dyDescent="0.25">
      <c r="A118" s="246" t="s">
        <v>374</v>
      </c>
      <c r="B118" s="245" t="s">
        <v>375</v>
      </c>
      <c r="C118" s="373">
        <f>SUM(C119)</f>
        <v>0</v>
      </c>
    </row>
    <row r="119" spans="1:3" ht="45" hidden="1" customHeight="1" x14ac:dyDescent="0.25">
      <c r="A119" s="54" t="s">
        <v>70</v>
      </c>
      <c r="B119" s="55" t="s">
        <v>376</v>
      </c>
      <c r="C119" s="371"/>
    </row>
    <row r="120" spans="1:3" ht="47.25" x14ac:dyDescent="0.25">
      <c r="A120" s="228" t="s">
        <v>741</v>
      </c>
      <c r="B120" s="229" t="s">
        <v>377</v>
      </c>
      <c r="C120" s="373">
        <f>SUM(C121)</f>
        <v>64253</v>
      </c>
    </row>
    <row r="121" spans="1:3" ht="47.25" x14ac:dyDescent="0.25">
      <c r="A121" s="15" t="s">
        <v>732</v>
      </c>
      <c r="B121" s="14" t="s">
        <v>378</v>
      </c>
      <c r="C121" s="371">
        <v>64253</v>
      </c>
    </row>
    <row r="122" spans="1:3" ht="31.5" hidden="1" x14ac:dyDescent="0.25">
      <c r="A122" s="228" t="s">
        <v>379</v>
      </c>
      <c r="B122" s="229" t="s">
        <v>380</v>
      </c>
      <c r="C122" s="373">
        <f>SUM(C123)</f>
        <v>0</v>
      </c>
    </row>
    <row r="123" spans="1:3" ht="31.5" hidden="1" x14ac:dyDescent="0.25">
      <c r="A123" s="15" t="s">
        <v>381</v>
      </c>
      <c r="B123" s="14" t="s">
        <v>382</v>
      </c>
      <c r="C123" s="371"/>
    </row>
    <row r="124" spans="1:3" ht="47.25" x14ac:dyDescent="0.25">
      <c r="A124" s="228" t="s">
        <v>742</v>
      </c>
      <c r="B124" s="229" t="s">
        <v>383</v>
      </c>
      <c r="C124" s="373">
        <f>SUM(C125)</f>
        <v>3518407</v>
      </c>
    </row>
    <row r="125" spans="1:3" ht="33" customHeight="1" x14ac:dyDescent="0.25">
      <c r="A125" s="15" t="s">
        <v>743</v>
      </c>
      <c r="B125" s="14" t="s">
        <v>384</v>
      </c>
      <c r="C125" s="371">
        <v>3518407</v>
      </c>
    </row>
    <row r="126" spans="1:3" ht="31.5" hidden="1" x14ac:dyDescent="0.25">
      <c r="A126" s="244" t="s">
        <v>684</v>
      </c>
      <c r="B126" s="245" t="s">
        <v>686</v>
      </c>
      <c r="C126" s="373">
        <f>SUM(C127)</f>
        <v>0</v>
      </c>
    </row>
    <row r="127" spans="1:3" ht="34.5" hidden="1" customHeight="1" x14ac:dyDescent="0.25">
      <c r="A127" s="54" t="s">
        <v>685</v>
      </c>
      <c r="B127" s="55" t="s">
        <v>687</v>
      </c>
      <c r="C127" s="371"/>
    </row>
    <row r="128" spans="1:3" ht="15.75" customHeight="1" x14ac:dyDescent="0.25">
      <c r="A128" s="247" t="s">
        <v>744</v>
      </c>
      <c r="B128" s="248" t="s">
        <v>385</v>
      </c>
      <c r="C128" s="373">
        <f>SUM(C129)</f>
        <v>162811212</v>
      </c>
    </row>
    <row r="129" spans="1:3" ht="20.25" customHeight="1" x14ac:dyDescent="0.25">
      <c r="A129" s="15" t="s">
        <v>733</v>
      </c>
      <c r="B129" s="14" t="s">
        <v>67</v>
      </c>
      <c r="C129" s="371">
        <v>162811212</v>
      </c>
    </row>
    <row r="130" spans="1:3" ht="17.25" customHeight="1" x14ac:dyDescent="0.25">
      <c r="A130" s="249" t="s">
        <v>745</v>
      </c>
      <c r="B130" s="250" t="s">
        <v>386</v>
      </c>
      <c r="C130" s="370">
        <f>SUM(C131+C133+C135)</f>
        <v>324646</v>
      </c>
    </row>
    <row r="131" spans="1:3" ht="48.75" customHeight="1" x14ac:dyDescent="0.25">
      <c r="A131" s="251" t="s">
        <v>746</v>
      </c>
      <c r="B131" s="251" t="s">
        <v>634</v>
      </c>
      <c r="C131" s="510">
        <f>SUM(C132)</f>
        <v>60000</v>
      </c>
    </row>
    <row r="132" spans="1:3" ht="48.75" customHeight="1" x14ac:dyDescent="0.25">
      <c r="A132" s="55" t="s">
        <v>735</v>
      </c>
      <c r="B132" s="256" t="s">
        <v>465</v>
      </c>
      <c r="C132" s="371">
        <v>60000</v>
      </c>
    </row>
    <row r="133" spans="1:3" ht="50.25" customHeight="1" x14ac:dyDescent="0.25">
      <c r="A133" s="251" t="s">
        <v>753</v>
      </c>
      <c r="B133" s="251" t="s">
        <v>390</v>
      </c>
      <c r="C133" s="376">
        <f>SUM(C134)</f>
        <v>110000</v>
      </c>
    </row>
    <row r="134" spans="1:3" ht="48.75" customHeight="1" x14ac:dyDescent="0.25">
      <c r="A134" s="55" t="s">
        <v>734</v>
      </c>
      <c r="B134" s="256" t="s">
        <v>256</v>
      </c>
      <c r="C134" s="371">
        <v>110000</v>
      </c>
    </row>
    <row r="135" spans="1:3" ht="21" customHeight="1" x14ac:dyDescent="0.25">
      <c r="A135" s="251" t="s">
        <v>970</v>
      </c>
      <c r="B135" s="575" t="s">
        <v>972</v>
      </c>
      <c r="C135" s="547">
        <f>SUM(C136)</f>
        <v>154646</v>
      </c>
    </row>
    <row r="136" spans="1:3" ht="18.75" customHeight="1" x14ac:dyDescent="0.25">
      <c r="A136" s="55" t="s">
        <v>971</v>
      </c>
      <c r="B136" s="256" t="s">
        <v>973</v>
      </c>
      <c r="C136" s="371">
        <v>154646</v>
      </c>
    </row>
    <row r="137" spans="1:3" s="11" customFormat="1" ht="17.25" customHeight="1" x14ac:dyDescent="0.25">
      <c r="A137" s="252" t="s">
        <v>387</v>
      </c>
      <c r="B137" s="218" t="s">
        <v>628</v>
      </c>
      <c r="C137" s="369">
        <f>SUM(C138)</f>
        <v>735018</v>
      </c>
    </row>
    <row r="138" spans="1:3" s="11" customFormat="1" ht="17.25" customHeight="1" x14ac:dyDescent="0.25">
      <c r="A138" s="511" t="s">
        <v>635</v>
      </c>
      <c r="B138" s="512" t="s">
        <v>84</v>
      </c>
      <c r="C138" s="373">
        <f>SUM(C139:C141)</f>
        <v>735018</v>
      </c>
    </row>
    <row r="139" spans="1:3" s="576" customFormat="1" ht="66" customHeight="1" x14ac:dyDescent="0.25">
      <c r="A139" s="253" t="s">
        <v>974</v>
      </c>
      <c r="B139" s="100" t="s">
        <v>975</v>
      </c>
      <c r="C139" s="377">
        <v>99996</v>
      </c>
    </row>
    <row r="140" spans="1:3" s="11" customFormat="1" ht="32.25" customHeight="1" x14ac:dyDescent="0.25">
      <c r="A140" s="253" t="s">
        <v>81</v>
      </c>
      <c r="B140" s="74" t="s">
        <v>82</v>
      </c>
      <c r="C140" s="377">
        <v>93000</v>
      </c>
    </row>
    <row r="141" spans="1:3" s="11" customFormat="1" ht="17.25" customHeight="1" x14ac:dyDescent="0.25">
      <c r="A141" s="253" t="s">
        <v>83</v>
      </c>
      <c r="B141" s="254" t="s">
        <v>84</v>
      </c>
      <c r="C141" s="377">
        <v>542022</v>
      </c>
    </row>
    <row r="142" spans="1:3" s="11" customFormat="1" ht="83.25" customHeight="1" x14ac:dyDescent="0.25">
      <c r="A142" s="252" t="s">
        <v>622</v>
      </c>
      <c r="B142" s="239" t="s">
        <v>623</v>
      </c>
      <c r="C142" s="369">
        <f>SUM(C143)</f>
        <v>157526</v>
      </c>
    </row>
    <row r="143" spans="1:3" s="11" customFormat="1" ht="63.75" customHeight="1" x14ac:dyDescent="0.25">
      <c r="A143" s="240" t="s">
        <v>624</v>
      </c>
      <c r="B143" s="513" t="s">
        <v>625</v>
      </c>
      <c r="C143" s="370">
        <f>SUM(C144)</f>
        <v>157526</v>
      </c>
    </row>
    <row r="144" spans="1:3" s="11" customFormat="1" ht="48" customHeight="1" x14ac:dyDescent="0.25">
      <c r="A144" s="511" t="s">
        <v>754</v>
      </c>
      <c r="B144" s="514" t="s">
        <v>626</v>
      </c>
      <c r="C144" s="373">
        <f>SUM(C145)</f>
        <v>157526</v>
      </c>
    </row>
    <row r="145" spans="1:3" s="11" customFormat="1" ht="48" customHeight="1" x14ac:dyDescent="0.25">
      <c r="A145" s="253" t="s">
        <v>747</v>
      </c>
      <c r="B145" s="505" t="s">
        <v>755</v>
      </c>
      <c r="C145" s="377">
        <v>157526</v>
      </c>
    </row>
    <row r="146" spans="1:3" s="11" customFormat="1" ht="47.25" x14ac:dyDescent="0.25">
      <c r="A146" s="252" t="s">
        <v>388</v>
      </c>
      <c r="B146" s="218" t="s">
        <v>627</v>
      </c>
      <c r="C146" s="369">
        <f>SUM(C148)</f>
        <v>-459000</v>
      </c>
    </row>
    <row r="147" spans="1:3" s="11" customFormat="1" ht="47.25" x14ac:dyDescent="0.25">
      <c r="A147" s="511" t="s">
        <v>756</v>
      </c>
      <c r="B147" s="248" t="s">
        <v>257</v>
      </c>
      <c r="C147" s="373">
        <f>SUM(C148)</f>
        <v>-459000</v>
      </c>
    </row>
    <row r="148" spans="1:3" s="11" customFormat="1" ht="31.5" x14ac:dyDescent="0.25">
      <c r="A148" s="253" t="s">
        <v>749</v>
      </c>
      <c r="B148" s="254" t="s">
        <v>748</v>
      </c>
      <c r="C148" s="377">
        <v>-459000</v>
      </c>
    </row>
    <row r="149" spans="1:3" ht="15.75" x14ac:dyDescent="0.25">
      <c r="A149" s="255"/>
      <c r="B149" s="53" t="s">
        <v>389</v>
      </c>
      <c r="C149" s="380">
        <f>SUM(C97,C14)</f>
        <v>306491956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5"/>
  <sheetViews>
    <sheetView topLeftCell="A185" zoomScale="95" zoomScaleNormal="95" workbookViewId="0">
      <selection activeCell="H228" sqref="H228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1.5703125" bestFit="1" customWidth="1"/>
  </cols>
  <sheetData>
    <row r="1" spans="1:8" x14ac:dyDescent="0.25">
      <c r="C1" s="70" t="s">
        <v>717</v>
      </c>
      <c r="D1" s="275"/>
      <c r="E1" s="275"/>
      <c r="F1" s="1"/>
    </row>
    <row r="2" spans="1:8" x14ac:dyDescent="0.25">
      <c r="C2" s="70" t="s">
        <v>7</v>
      </c>
      <c r="D2" s="275"/>
      <c r="E2" s="275"/>
    </row>
    <row r="3" spans="1:8" x14ac:dyDescent="0.25">
      <c r="C3" s="70" t="s">
        <v>6</v>
      </c>
      <c r="D3" s="275"/>
      <c r="E3" s="275"/>
    </row>
    <row r="4" spans="1:8" x14ac:dyDescent="0.25">
      <c r="C4" s="70" t="s">
        <v>104</v>
      </c>
      <c r="D4" s="275"/>
      <c r="E4" s="275"/>
    </row>
    <row r="5" spans="1:8" x14ac:dyDescent="0.25">
      <c r="C5" s="70" t="s">
        <v>714</v>
      </c>
      <c r="D5" s="275"/>
      <c r="E5" s="275"/>
    </row>
    <row r="6" spans="1:8" x14ac:dyDescent="0.25">
      <c r="C6" s="273" t="s">
        <v>715</v>
      </c>
      <c r="D6" s="275"/>
      <c r="E6" s="275"/>
    </row>
    <row r="7" spans="1:8" x14ac:dyDescent="0.25">
      <c r="C7" s="76" t="s">
        <v>771</v>
      </c>
      <c r="D7" s="274"/>
      <c r="E7" s="274"/>
      <c r="F7" s="77"/>
    </row>
    <row r="8" spans="1:8" x14ac:dyDescent="0.25">
      <c r="C8" s="70" t="s">
        <v>1041</v>
      </c>
      <c r="D8" s="275"/>
      <c r="E8" s="275"/>
    </row>
    <row r="9" spans="1:8" x14ac:dyDescent="0.25">
      <c r="C9" s="543"/>
      <c r="D9" s="543"/>
      <c r="E9" s="543"/>
    </row>
    <row r="10" spans="1:8" ht="18.75" customHeight="1" x14ac:dyDescent="0.25">
      <c r="A10" s="610" t="s">
        <v>709</v>
      </c>
      <c r="B10" s="610"/>
      <c r="C10" s="610"/>
      <c r="D10" s="610"/>
      <c r="E10" s="610"/>
      <c r="F10" s="610"/>
      <c r="G10" s="610"/>
    </row>
    <row r="11" spans="1:8" ht="18.75" customHeight="1" x14ac:dyDescent="0.25">
      <c r="A11" s="610"/>
      <c r="B11" s="610"/>
      <c r="C11" s="610"/>
      <c r="D11" s="610"/>
      <c r="E11" s="610"/>
      <c r="F11" s="610"/>
      <c r="G11" s="610"/>
    </row>
    <row r="12" spans="1:8" ht="63" customHeight="1" x14ac:dyDescent="0.25">
      <c r="A12" s="610"/>
      <c r="B12" s="610"/>
      <c r="C12" s="610"/>
      <c r="D12" s="610"/>
      <c r="E12" s="610"/>
      <c r="F12" s="610"/>
      <c r="G12" s="610"/>
    </row>
    <row r="13" spans="1:8" ht="15.75" x14ac:dyDescent="0.25">
      <c r="B13" s="71"/>
      <c r="H13" t="s">
        <v>621</v>
      </c>
    </row>
    <row r="14" spans="1:8" ht="45.75" customHeight="1" x14ac:dyDescent="0.25">
      <c r="A14" s="58" t="s">
        <v>0</v>
      </c>
      <c r="B14" s="58" t="s">
        <v>1</v>
      </c>
      <c r="C14" s="58" t="s">
        <v>2</v>
      </c>
      <c r="D14" s="611" t="s">
        <v>3</v>
      </c>
      <c r="E14" s="612"/>
      <c r="F14" s="613"/>
      <c r="G14" s="58" t="s">
        <v>4</v>
      </c>
      <c r="H14" s="58" t="s">
        <v>5</v>
      </c>
    </row>
    <row r="15" spans="1:8" ht="15.75" x14ac:dyDescent="0.25">
      <c r="A15" s="102" t="s">
        <v>8</v>
      </c>
      <c r="B15" s="45"/>
      <c r="C15" s="45"/>
      <c r="D15" s="283"/>
      <c r="E15" s="284"/>
      <c r="F15" s="285"/>
      <c r="G15" s="45"/>
      <c r="H15" s="382">
        <f>SUM(H16,H170,H183,H250,H295,H450,H507,H616,H632,H501)</f>
        <v>314929045</v>
      </c>
    </row>
    <row r="16" spans="1:8" ht="15.75" x14ac:dyDescent="0.25">
      <c r="A16" s="103" t="s">
        <v>9</v>
      </c>
      <c r="B16" s="17" t="s">
        <v>10</v>
      </c>
      <c r="C16" s="17"/>
      <c r="D16" s="286"/>
      <c r="E16" s="287"/>
      <c r="F16" s="288"/>
      <c r="G16" s="17"/>
      <c r="H16" s="383">
        <f>SUM(H17,H22,H37,H79,H96,H101)</f>
        <v>26737507</v>
      </c>
    </row>
    <row r="17" spans="1:8" ht="31.5" x14ac:dyDescent="0.25">
      <c r="A17" s="48" t="s">
        <v>11</v>
      </c>
      <c r="B17" s="27" t="s">
        <v>10</v>
      </c>
      <c r="C17" s="27" t="s">
        <v>12</v>
      </c>
      <c r="D17" s="289"/>
      <c r="E17" s="290"/>
      <c r="F17" s="291"/>
      <c r="G17" s="27"/>
      <c r="H17" s="384">
        <f>SUM(H18)</f>
        <v>1293698</v>
      </c>
    </row>
    <row r="18" spans="1:8" ht="18.75" customHeight="1" x14ac:dyDescent="0.25">
      <c r="A18" s="34" t="s">
        <v>115</v>
      </c>
      <c r="B18" s="35" t="s">
        <v>10</v>
      </c>
      <c r="C18" s="35" t="s">
        <v>12</v>
      </c>
      <c r="D18" s="292" t="s">
        <v>474</v>
      </c>
      <c r="E18" s="293" t="s">
        <v>472</v>
      </c>
      <c r="F18" s="294" t="s">
        <v>473</v>
      </c>
      <c r="G18" s="35"/>
      <c r="H18" s="385">
        <f>SUM(H19)</f>
        <v>1293698</v>
      </c>
    </row>
    <row r="19" spans="1:8" ht="17.25" customHeight="1" x14ac:dyDescent="0.25">
      <c r="A19" s="104" t="s">
        <v>116</v>
      </c>
      <c r="B19" s="2" t="s">
        <v>10</v>
      </c>
      <c r="C19" s="2" t="s">
        <v>12</v>
      </c>
      <c r="D19" s="295" t="s">
        <v>200</v>
      </c>
      <c r="E19" s="296" t="s">
        <v>472</v>
      </c>
      <c r="F19" s="297" t="s">
        <v>473</v>
      </c>
      <c r="G19" s="2"/>
      <c r="H19" s="386">
        <f>SUM(H20)</f>
        <v>1293698</v>
      </c>
    </row>
    <row r="20" spans="1:8" ht="32.25" customHeight="1" x14ac:dyDescent="0.25">
      <c r="A20" s="3" t="s">
        <v>85</v>
      </c>
      <c r="B20" s="2" t="s">
        <v>10</v>
      </c>
      <c r="C20" s="2" t="s">
        <v>12</v>
      </c>
      <c r="D20" s="295" t="s">
        <v>200</v>
      </c>
      <c r="E20" s="296" t="s">
        <v>472</v>
      </c>
      <c r="F20" s="297" t="s">
        <v>477</v>
      </c>
      <c r="G20" s="2"/>
      <c r="H20" s="386">
        <f>SUM(H21)</f>
        <v>1293698</v>
      </c>
    </row>
    <row r="21" spans="1:8" ht="48" customHeight="1" x14ac:dyDescent="0.25">
      <c r="A21" s="105" t="s">
        <v>86</v>
      </c>
      <c r="B21" s="2" t="s">
        <v>10</v>
      </c>
      <c r="C21" s="2" t="s">
        <v>12</v>
      </c>
      <c r="D21" s="295" t="s">
        <v>200</v>
      </c>
      <c r="E21" s="296" t="s">
        <v>472</v>
      </c>
      <c r="F21" s="297" t="s">
        <v>477</v>
      </c>
      <c r="G21" s="2" t="s">
        <v>13</v>
      </c>
      <c r="H21" s="387">
        <f>SUM(прил9!I21)</f>
        <v>1293698</v>
      </c>
    </row>
    <row r="22" spans="1:8" ht="47.25" x14ac:dyDescent="0.25">
      <c r="A22" s="48" t="s">
        <v>14</v>
      </c>
      <c r="B22" s="27" t="s">
        <v>10</v>
      </c>
      <c r="C22" s="27" t="s">
        <v>15</v>
      </c>
      <c r="D22" s="289"/>
      <c r="E22" s="290"/>
      <c r="F22" s="291"/>
      <c r="G22" s="27"/>
      <c r="H22" s="384">
        <f>SUM(H23,H28,H32)</f>
        <v>451267</v>
      </c>
    </row>
    <row r="23" spans="1:8" ht="35.25" customHeight="1" x14ac:dyDescent="0.25">
      <c r="A23" s="91" t="s">
        <v>117</v>
      </c>
      <c r="B23" s="35" t="s">
        <v>10</v>
      </c>
      <c r="C23" s="35" t="s">
        <v>15</v>
      </c>
      <c r="D23" s="304" t="s">
        <v>475</v>
      </c>
      <c r="E23" s="305" t="s">
        <v>472</v>
      </c>
      <c r="F23" s="306" t="s">
        <v>473</v>
      </c>
      <c r="G23" s="35"/>
      <c r="H23" s="385">
        <f>SUM(H24)</f>
        <v>56987</v>
      </c>
    </row>
    <row r="24" spans="1:8" ht="48.75" customHeight="1" x14ac:dyDescent="0.25">
      <c r="A24" s="94" t="s">
        <v>118</v>
      </c>
      <c r="B24" s="2" t="s">
        <v>10</v>
      </c>
      <c r="C24" s="2" t="s">
        <v>15</v>
      </c>
      <c r="D24" s="307" t="s">
        <v>476</v>
      </c>
      <c r="E24" s="308" t="s">
        <v>472</v>
      </c>
      <c r="F24" s="309" t="s">
        <v>473</v>
      </c>
      <c r="G24" s="51"/>
      <c r="H24" s="386">
        <f>SUM(H25)</f>
        <v>56987</v>
      </c>
    </row>
    <row r="25" spans="1:8" ht="49.5" customHeight="1" x14ac:dyDescent="0.25">
      <c r="A25" s="94" t="s">
        <v>479</v>
      </c>
      <c r="B25" s="2" t="s">
        <v>10</v>
      </c>
      <c r="C25" s="2" t="s">
        <v>15</v>
      </c>
      <c r="D25" s="307" t="s">
        <v>476</v>
      </c>
      <c r="E25" s="308" t="s">
        <v>10</v>
      </c>
      <c r="F25" s="309" t="s">
        <v>473</v>
      </c>
      <c r="G25" s="51"/>
      <c r="H25" s="386">
        <f>SUM(H26)</f>
        <v>56987</v>
      </c>
    </row>
    <row r="26" spans="1:8" ht="18.75" customHeight="1" x14ac:dyDescent="0.25">
      <c r="A26" s="94" t="s">
        <v>119</v>
      </c>
      <c r="B26" s="2" t="s">
        <v>10</v>
      </c>
      <c r="C26" s="2" t="s">
        <v>15</v>
      </c>
      <c r="D26" s="307" t="s">
        <v>476</v>
      </c>
      <c r="E26" s="308" t="s">
        <v>10</v>
      </c>
      <c r="F26" s="309" t="s">
        <v>478</v>
      </c>
      <c r="G26" s="51"/>
      <c r="H26" s="386">
        <f>SUM(H27)</f>
        <v>56987</v>
      </c>
    </row>
    <row r="27" spans="1:8" ht="34.5" customHeight="1" x14ac:dyDescent="0.25">
      <c r="A27" s="106" t="s">
        <v>650</v>
      </c>
      <c r="B27" s="2" t="s">
        <v>10</v>
      </c>
      <c r="C27" s="2" t="s">
        <v>15</v>
      </c>
      <c r="D27" s="307" t="s">
        <v>476</v>
      </c>
      <c r="E27" s="308" t="s">
        <v>10</v>
      </c>
      <c r="F27" s="309" t="s">
        <v>478</v>
      </c>
      <c r="G27" s="2" t="s">
        <v>16</v>
      </c>
      <c r="H27" s="388">
        <f>SUM(прил9!I368)</f>
        <v>56987</v>
      </c>
    </row>
    <row r="28" spans="1:8" ht="31.5" x14ac:dyDescent="0.25">
      <c r="A28" s="34" t="s">
        <v>120</v>
      </c>
      <c r="B28" s="35" t="s">
        <v>10</v>
      </c>
      <c r="C28" s="35" t="s">
        <v>15</v>
      </c>
      <c r="D28" s="292" t="s">
        <v>235</v>
      </c>
      <c r="E28" s="293" t="s">
        <v>472</v>
      </c>
      <c r="F28" s="294" t="s">
        <v>473</v>
      </c>
      <c r="G28" s="35"/>
      <c r="H28" s="385">
        <f>SUM(H29)</f>
        <v>394267</v>
      </c>
    </row>
    <row r="29" spans="1:8" ht="18.75" customHeight="1" x14ac:dyDescent="0.25">
      <c r="A29" s="3" t="s">
        <v>121</v>
      </c>
      <c r="B29" s="2" t="s">
        <v>10</v>
      </c>
      <c r="C29" s="2" t="s">
        <v>15</v>
      </c>
      <c r="D29" s="295" t="s">
        <v>236</v>
      </c>
      <c r="E29" s="296" t="s">
        <v>472</v>
      </c>
      <c r="F29" s="297" t="s">
        <v>473</v>
      </c>
      <c r="G29" s="2"/>
      <c r="H29" s="386">
        <f>SUM(H30)</f>
        <v>394267</v>
      </c>
    </row>
    <row r="30" spans="1:8" ht="31.5" x14ac:dyDescent="0.25">
      <c r="A30" s="3" t="s">
        <v>85</v>
      </c>
      <c r="B30" s="2" t="s">
        <v>10</v>
      </c>
      <c r="C30" s="2" t="s">
        <v>15</v>
      </c>
      <c r="D30" s="295" t="s">
        <v>236</v>
      </c>
      <c r="E30" s="296" t="s">
        <v>472</v>
      </c>
      <c r="F30" s="297" t="s">
        <v>477</v>
      </c>
      <c r="G30" s="2"/>
      <c r="H30" s="386">
        <f>SUM(H31)</f>
        <v>394267</v>
      </c>
    </row>
    <row r="31" spans="1:8" ht="48" customHeight="1" x14ac:dyDescent="0.25">
      <c r="A31" s="105" t="s">
        <v>86</v>
      </c>
      <c r="B31" s="2" t="s">
        <v>10</v>
      </c>
      <c r="C31" s="2" t="s">
        <v>15</v>
      </c>
      <c r="D31" s="295" t="s">
        <v>236</v>
      </c>
      <c r="E31" s="296" t="s">
        <v>472</v>
      </c>
      <c r="F31" s="297" t="s">
        <v>477</v>
      </c>
      <c r="G31" s="2" t="s">
        <v>13</v>
      </c>
      <c r="H31" s="387">
        <f>SUM(прил9!I372)</f>
        <v>394267</v>
      </c>
    </row>
    <row r="32" spans="1:8" ht="33.75" customHeight="1" x14ac:dyDescent="0.25">
      <c r="A32" s="34" t="s">
        <v>122</v>
      </c>
      <c r="B32" s="35" t="s">
        <v>10</v>
      </c>
      <c r="C32" s="35" t="s">
        <v>15</v>
      </c>
      <c r="D32" s="292" t="s">
        <v>237</v>
      </c>
      <c r="E32" s="293" t="s">
        <v>472</v>
      </c>
      <c r="F32" s="294" t="s">
        <v>473</v>
      </c>
      <c r="G32" s="35"/>
      <c r="H32" s="385">
        <f>SUM(H33)</f>
        <v>13</v>
      </c>
    </row>
    <row r="33" spans="1:8" ht="16.5" customHeight="1" x14ac:dyDescent="0.25">
      <c r="A33" s="3" t="s">
        <v>123</v>
      </c>
      <c r="B33" s="2" t="s">
        <v>10</v>
      </c>
      <c r="C33" s="2" t="s">
        <v>15</v>
      </c>
      <c r="D33" s="295" t="s">
        <v>238</v>
      </c>
      <c r="E33" s="296" t="s">
        <v>472</v>
      </c>
      <c r="F33" s="297" t="s">
        <v>473</v>
      </c>
      <c r="G33" s="2"/>
      <c r="H33" s="386">
        <f>SUM(H34)</f>
        <v>13</v>
      </c>
    </row>
    <row r="34" spans="1:8" ht="33.75" customHeight="1" x14ac:dyDescent="0.25">
      <c r="A34" s="3" t="s">
        <v>85</v>
      </c>
      <c r="B34" s="2" t="s">
        <v>10</v>
      </c>
      <c r="C34" s="2" t="s">
        <v>15</v>
      </c>
      <c r="D34" s="295" t="s">
        <v>238</v>
      </c>
      <c r="E34" s="296" t="s">
        <v>472</v>
      </c>
      <c r="F34" s="297" t="s">
        <v>477</v>
      </c>
      <c r="G34" s="2"/>
      <c r="H34" s="386">
        <f>SUM(H35:H36)</f>
        <v>13</v>
      </c>
    </row>
    <row r="35" spans="1:8" ht="47.25" hidden="1" customHeight="1" x14ac:dyDescent="0.25">
      <c r="A35" s="105" t="s">
        <v>86</v>
      </c>
      <c r="B35" s="2" t="s">
        <v>10</v>
      </c>
      <c r="C35" s="2" t="s">
        <v>15</v>
      </c>
      <c r="D35" s="295" t="s">
        <v>238</v>
      </c>
      <c r="E35" s="296" t="s">
        <v>472</v>
      </c>
      <c r="F35" s="297" t="s">
        <v>477</v>
      </c>
      <c r="G35" s="2" t="s">
        <v>13</v>
      </c>
      <c r="H35" s="387">
        <f>SUM(прил9!I376)</f>
        <v>0</v>
      </c>
    </row>
    <row r="36" spans="1:8" ht="18.75" customHeight="1" x14ac:dyDescent="0.25">
      <c r="A36" s="3" t="s">
        <v>18</v>
      </c>
      <c r="B36" s="2" t="s">
        <v>10</v>
      </c>
      <c r="C36" s="2" t="s">
        <v>15</v>
      </c>
      <c r="D36" s="295" t="s">
        <v>238</v>
      </c>
      <c r="E36" s="296" t="s">
        <v>472</v>
      </c>
      <c r="F36" s="297" t="s">
        <v>477</v>
      </c>
      <c r="G36" s="2" t="s">
        <v>17</v>
      </c>
      <c r="H36" s="387">
        <f>SUM(прил9!I377)</f>
        <v>13</v>
      </c>
    </row>
    <row r="37" spans="1:8" ht="48.75" customHeight="1" x14ac:dyDescent="0.25">
      <c r="A37" s="107" t="s">
        <v>19</v>
      </c>
      <c r="B37" s="27" t="s">
        <v>10</v>
      </c>
      <c r="C37" s="27" t="s">
        <v>20</v>
      </c>
      <c r="D37" s="289"/>
      <c r="E37" s="290"/>
      <c r="F37" s="291"/>
      <c r="G37" s="27"/>
      <c r="H37" s="384">
        <f>SUM(H38,H52,H57,H62,H69,H74+H45)</f>
        <v>13366737</v>
      </c>
    </row>
    <row r="38" spans="1:8" ht="36.75" customHeight="1" x14ac:dyDescent="0.25">
      <c r="A38" s="91" t="s">
        <v>124</v>
      </c>
      <c r="B38" s="35" t="s">
        <v>10</v>
      </c>
      <c r="C38" s="35" t="s">
        <v>20</v>
      </c>
      <c r="D38" s="298" t="s">
        <v>199</v>
      </c>
      <c r="E38" s="299" t="s">
        <v>472</v>
      </c>
      <c r="F38" s="300" t="s">
        <v>473</v>
      </c>
      <c r="G38" s="35"/>
      <c r="H38" s="385">
        <f>SUM(H39)</f>
        <v>770300</v>
      </c>
    </row>
    <row r="39" spans="1:8" ht="66.75" customHeight="1" x14ac:dyDescent="0.25">
      <c r="A39" s="94" t="s">
        <v>125</v>
      </c>
      <c r="B39" s="2" t="s">
        <v>10</v>
      </c>
      <c r="C39" s="2" t="s">
        <v>20</v>
      </c>
      <c r="D39" s="310" t="s">
        <v>232</v>
      </c>
      <c r="E39" s="311" t="s">
        <v>472</v>
      </c>
      <c r="F39" s="312" t="s">
        <v>473</v>
      </c>
      <c r="G39" s="2"/>
      <c r="H39" s="386">
        <f>SUM(H40)</f>
        <v>770300</v>
      </c>
    </row>
    <row r="40" spans="1:8" ht="33.75" customHeight="1" x14ac:dyDescent="0.25">
      <c r="A40" s="94" t="s">
        <v>480</v>
      </c>
      <c r="B40" s="2" t="s">
        <v>10</v>
      </c>
      <c r="C40" s="2" t="s">
        <v>20</v>
      </c>
      <c r="D40" s="310" t="s">
        <v>232</v>
      </c>
      <c r="E40" s="311" t="s">
        <v>10</v>
      </c>
      <c r="F40" s="312" t="s">
        <v>473</v>
      </c>
      <c r="G40" s="2"/>
      <c r="H40" s="386">
        <f>SUM(H41+H43)</f>
        <v>770300</v>
      </c>
    </row>
    <row r="41" spans="1:8" ht="47.25" customHeight="1" x14ac:dyDescent="0.25">
      <c r="A41" s="105" t="s">
        <v>87</v>
      </c>
      <c r="B41" s="2" t="s">
        <v>10</v>
      </c>
      <c r="C41" s="2" t="s">
        <v>20</v>
      </c>
      <c r="D41" s="313" t="s">
        <v>232</v>
      </c>
      <c r="E41" s="314" t="s">
        <v>10</v>
      </c>
      <c r="F41" s="315" t="s">
        <v>481</v>
      </c>
      <c r="G41" s="2"/>
      <c r="H41" s="386">
        <f>SUM(H42)</f>
        <v>762300</v>
      </c>
    </row>
    <row r="42" spans="1:8" ht="49.5" customHeight="1" x14ac:dyDescent="0.25">
      <c r="A42" s="105" t="s">
        <v>86</v>
      </c>
      <c r="B42" s="2" t="s">
        <v>10</v>
      </c>
      <c r="C42" s="2" t="s">
        <v>20</v>
      </c>
      <c r="D42" s="313" t="s">
        <v>232</v>
      </c>
      <c r="E42" s="314" t="s">
        <v>10</v>
      </c>
      <c r="F42" s="315" t="s">
        <v>481</v>
      </c>
      <c r="G42" s="2" t="s">
        <v>13</v>
      </c>
      <c r="H42" s="387">
        <f>SUM(прил9!I27)</f>
        <v>762300</v>
      </c>
    </row>
    <row r="43" spans="1:8" ht="31.5" customHeight="1" x14ac:dyDescent="0.25">
      <c r="A43" s="99" t="s">
        <v>114</v>
      </c>
      <c r="B43" s="2" t="s">
        <v>10</v>
      </c>
      <c r="C43" s="2" t="s">
        <v>20</v>
      </c>
      <c r="D43" s="310" t="s">
        <v>232</v>
      </c>
      <c r="E43" s="311" t="s">
        <v>10</v>
      </c>
      <c r="F43" s="312" t="s">
        <v>482</v>
      </c>
      <c r="G43" s="2"/>
      <c r="H43" s="386">
        <f>SUM(H44)</f>
        <v>8000</v>
      </c>
    </row>
    <row r="44" spans="1:8" ht="30.75" customHeight="1" x14ac:dyDescent="0.25">
      <c r="A44" s="97" t="s">
        <v>650</v>
      </c>
      <c r="B44" s="2" t="s">
        <v>10</v>
      </c>
      <c r="C44" s="2" t="s">
        <v>20</v>
      </c>
      <c r="D44" s="310" t="s">
        <v>232</v>
      </c>
      <c r="E44" s="311" t="s">
        <v>10</v>
      </c>
      <c r="F44" s="312" t="s">
        <v>482</v>
      </c>
      <c r="G44" s="2" t="s">
        <v>16</v>
      </c>
      <c r="H44" s="387">
        <f>SUM(прил9!I29)</f>
        <v>8000</v>
      </c>
    </row>
    <row r="45" spans="1:8" ht="49.5" customHeight="1" x14ac:dyDescent="0.25">
      <c r="A45" s="34" t="s">
        <v>138</v>
      </c>
      <c r="B45" s="35" t="s">
        <v>10</v>
      </c>
      <c r="C45" s="35" t="s">
        <v>20</v>
      </c>
      <c r="D45" s="304" t="s">
        <v>498</v>
      </c>
      <c r="E45" s="305" t="s">
        <v>472</v>
      </c>
      <c r="F45" s="306" t="s">
        <v>473</v>
      </c>
      <c r="G45" s="35"/>
      <c r="H45" s="385">
        <f>SUM(H46)</f>
        <v>171048</v>
      </c>
    </row>
    <row r="46" spans="1:8" ht="66" customHeight="1" x14ac:dyDescent="0.25">
      <c r="A46" s="63" t="s">
        <v>139</v>
      </c>
      <c r="B46" s="2" t="s">
        <v>10</v>
      </c>
      <c r="C46" s="2" t="s">
        <v>20</v>
      </c>
      <c r="D46" s="307" t="s">
        <v>604</v>
      </c>
      <c r="E46" s="308" t="s">
        <v>472</v>
      </c>
      <c r="F46" s="309" t="s">
        <v>473</v>
      </c>
      <c r="G46" s="51"/>
      <c r="H46" s="386">
        <f>SUM(H47)</f>
        <v>171048</v>
      </c>
    </row>
    <row r="47" spans="1:8" ht="48.75" customHeight="1" x14ac:dyDescent="0.25">
      <c r="A47" s="94" t="s">
        <v>499</v>
      </c>
      <c r="B47" s="2" t="s">
        <v>10</v>
      </c>
      <c r="C47" s="2" t="s">
        <v>20</v>
      </c>
      <c r="D47" s="307" t="s">
        <v>604</v>
      </c>
      <c r="E47" s="308" t="s">
        <v>10</v>
      </c>
      <c r="F47" s="309" t="s">
        <v>473</v>
      </c>
      <c r="G47" s="51"/>
      <c r="H47" s="386">
        <f>SUM(H48+H50)</f>
        <v>171048</v>
      </c>
    </row>
    <row r="48" spans="1:8" ht="17.25" customHeight="1" x14ac:dyDescent="0.25">
      <c r="A48" s="94" t="s">
        <v>804</v>
      </c>
      <c r="B48" s="2" t="s">
        <v>10</v>
      </c>
      <c r="C48" s="2" t="s">
        <v>20</v>
      </c>
      <c r="D48" s="307" t="s">
        <v>211</v>
      </c>
      <c r="E48" s="308" t="s">
        <v>10</v>
      </c>
      <c r="F48" s="309" t="s">
        <v>803</v>
      </c>
      <c r="G48" s="51"/>
      <c r="H48" s="386">
        <f>SUM(H49)</f>
        <v>5500</v>
      </c>
    </row>
    <row r="49" spans="1:8" ht="31.5" customHeight="1" x14ac:dyDescent="0.25">
      <c r="A49" s="106" t="s">
        <v>650</v>
      </c>
      <c r="B49" s="2" t="s">
        <v>10</v>
      </c>
      <c r="C49" s="2" t="s">
        <v>20</v>
      </c>
      <c r="D49" s="307" t="s">
        <v>211</v>
      </c>
      <c r="E49" s="308" t="s">
        <v>10</v>
      </c>
      <c r="F49" s="309" t="s">
        <v>803</v>
      </c>
      <c r="G49" s="51" t="s">
        <v>16</v>
      </c>
      <c r="H49" s="388">
        <f>SUM(прил9!I34)</f>
        <v>5500</v>
      </c>
    </row>
    <row r="50" spans="1:8" ht="17.25" customHeight="1" x14ac:dyDescent="0.25">
      <c r="A50" s="94" t="s">
        <v>606</v>
      </c>
      <c r="B50" s="2" t="s">
        <v>10</v>
      </c>
      <c r="C50" s="2" t="s">
        <v>20</v>
      </c>
      <c r="D50" s="307" t="s">
        <v>211</v>
      </c>
      <c r="E50" s="308" t="s">
        <v>10</v>
      </c>
      <c r="F50" s="309" t="s">
        <v>605</v>
      </c>
      <c r="G50" s="51"/>
      <c r="H50" s="386">
        <f>SUM(H51)</f>
        <v>165548</v>
      </c>
    </row>
    <row r="51" spans="1:8" ht="30.75" customHeight="1" x14ac:dyDescent="0.25">
      <c r="A51" s="106" t="s">
        <v>650</v>
      </c>
      <c r="B51" s="2" t="s">
        <v>10</v>
      </c>
      <c r="C51" s="2" t="s">
        <v>20</v>
      </c>
      <c r="D51" s="307" t="s">
        <v>211</v>
      </c>
      <c r="E51" s="308" t="s">
        <v>10</v>
      </c>
      <c r="F51" s="309" t="s">
        <v>605</v>
      </c>
      <c r="G51" s="2" t="s">
        <v>16</v>
      </c>
      <c r="H51" s="388">
        <f>SUM(прил9!I36)</f>
        <v>165548</v>
      </c>
    </row>
    <row r="52" spans="1:8" ht="35.25" customHeight="1" x14ac:dyDescent="0.25">
      <c r="A52" s="91" t="s">
        <v>117</v>
      </c>
      <c r="B52" s="35" t="s">
        <v>10</v>
      </c>
      <c r="C52" s="35" t="s">
        <v>20</v>
      </c>
      <c r="D52" s="304" t="s">
        <v>475</v>
      </c>
      <c r="E52" s="305" t="s">
        <v>472</v>
      </c>
      <c r="F52" s="306" t="s">
        <v>473</v>
      </c>
      <c r="G52" s="35"/>
      <c r="H52" s="385">
        <f>SUM(H53)</f>
        <v>883100</v>
      </c>
    </row>
    <row r="53" spans="1:8" ht="62.25" customHeight="1" x14ac:dyDescent="0.25">
      <c r="A53" s="94" t="s">
        <v>130</v>
      </c>
      <c r="B53" s="2" t="s">
        <v>10</v>
      </c>
      <c r="C53" s="2" t="s">
        <v>20</v>
      </c>
      <c r="D53" s="307" t="s">
        <v>476</v>
      </c>
      <c r="E53" s="308" t="s">
        <v>472</v>
      </c>
      <c r="F53" s="309" t="s">
        <v>473</v>
      </c>
      <c r="G53" s="51"/>
      <c r="H53" s="386">
        <f>SUM(H54)</f>
        <v>883100</v>
      </c>
    </row>
    <row r="54" spans="1:8" ht="49.5" customHeight="1" x14ac:dyDescent="0.25">
      <c r="A54" s="94" t="s">
        <v>479</v>
      </c>
      <c r="B54" s="2" t="s">
        <v>10</v>
      </c>
      <c r="C54" s="2" t="s">
        <v>20</v>
      </c>
      <c r="D54" s="307" t="s">
        <v>476</v>
      </c>
      <c r="E54" s="308" t="s">
        <v>10</v>
      </c>
      <c r="F54" s="309" t="s">
        <v>473</v>
      </c>
      <c r="G54" s="51"/>
      <c r="H54" s="386">
        <f>SUM(H55)</f>
        <v>883100</v>
      </c>
    </row>
    <row r="55" spans="1:8" ht="17.25" customHeight="1" x14ac:dyDescent="0.25">
      <c r="A55" s="94" t="s">
        <v>119</v>
      </c>
      <c r="B55" s="2" t="s">
        <v>10</v>
      </c>
      <c r="C55" s="2" t="s">
        <v>20</v>
      </c>
      <c r="D55" s="307" t="s">
        <v>476</v>
      </c>
      <c r="E55" s="308" t="s">
        <v>10</v>
      </c>
      <c r="F55" s="309" t="s">
        <v>478</v>
      </c>
      <c r="G55" s="51"/>
      <c r="H55" s="386">
        <f>SUM(H56)</f>
        <v>883100</v>
      </c>
    </row>
    <row r="56" spans="1:8" ht="33" customHeight="1" x14ac:dyDescent="0.25">
      <c r="A56" s="106" t="s">
        <v>650</v>
      </c>
      <c r="B56" s="2" t="s">
        <v>10</v>
      </c>
      <c r="C56" s="2" t="s">
        <v>20</v>
      </c>
      <c r="D56" s="307" t="s">
        <v>476</v>
      </c>
      <c r="E56" s="308" t="s">
        <v>10</v>
      </c>
      <c r="F56" s="309" t="s">
        <v>478</v>
      </c>
      <c r="G56" s="2" t="s">
        <v>16</v>
      </c>
      <c r="H56" s="388">
        <f>SUM(прил9!I41)</f>
        <v>883100</v>
      </c>
    </row>
    <row r="57" spans="1:8" ht="38.25" customHeight="1" x14ac:dyDescent="0.25">
      <c r="A57" s="91" t="s">
        <v>131</v>
      </c>
      <c r="B57" s="35" t="s">
        <v>10</v>
      </c>
      <c r="C57" s="35" t="s">
        <v>20</v>
      </c>
      <c r="D57" s="292" t="s">
        <v>484</v>
      </c>
      <c r="E57" s="293" t="s">
        <v>472</v>
      </c>
      <c r="F57" s="294" t="s">
        <v>473</v>
      </c>
      <c r="G57" s="35"/>
      <c r="H57" s="385">
        <f>SUM(H58)</f>
        <v>194449</v>
      </c>
    </row>
    <row r="58" spans="1:8" ht="50.25" customHeight="1" x14ac:dyDescent="0.25">
      <c r="A58" s="94" t="s">
        <v>655</v>
      </c>
      <c r="B58" s="2" t="s">
        <v>10</v>
      </c>
      <c r="C58" s="2" t="s">
        <v>20</v>
      </c>
      <c r="D58" s="295" t="s">
        <v>203</v>
      </c>
      <c r="E58" s="296" t="s">
        <v>472</v>
      </c>
      <c r="F58" s="297" t="s">
        <v>473</v>
      </c>
      <c r="G58" s="2"/>
      <c r="H58" s="386">
        <f>SUM(H59)</f>
        <v>194449</v>
      </c>
    </row>
    <row r="59" spans="1:8" ht="33.75" customHeight="1" x14ac:dyDescent="0.25">
      <c r="A59" s="94" t="s">
        <v>483</v>
      </c>
      <c r="B59" s="2" t="s">
        <v>10</v>
      </c>
      <c r="C59" s="2" t="s">
        <v>20</v>
      </c>
      <c r="D59" s="295" t="s">
        <v>203</v>
      </c>
      <c r="E59" s="296" t="s">
        <v>10</v>
      </c>
      <c r="F59" s="297" t="s">
        <v>473</v>
      </c>
      <c r="G59" s="2"/>
      <c r="H59" s="386">
        <f>SUM(H60)</f>
        <v>194449</v>
      </c>
    </row>
    <row r="60" spans="1:8" ht="18" customHeight="1" x14ac:dyDescent="0.25">
      <c r="A60" s="109" t="s">
        <v>90</v>
      </c>
      <c r="B60" s="2" t="s">
        <v>10</v>
      </c>
      <c r="C60" s="2" t="s">
        <v>20</v>
      </c>
      <c r="D60" s="295" t="s">
        <v>203</v>
      </c>
      <c r="E60" s="296" t="s">
        <v>10</v>
      </c>
      <c r="F60" s="297" t="s">
        <v>485</v>
      </c>
      <c r="G60" s="2"/>
      <c r="H60" s="386">
        <f>SUM(H61)</f>
        <v>194449</v>
      </c>
    </row>
    <row r="61" spans="1:8" ht="48.75" customHeight="1" x14ac:dyDescent="0.25">
      <c r="A61" s="105" t="s">
        <v>86</v>
      </c>
      <c r="B61" s="2" t="s">
        <v>10</v>
      </c>
      <c r="C61" s="2" t="s">
        <v>20</v>
      </c>
      <c r="D61" s="295" t="s">
        <v>203</v>
      </c>
      <c r="E61" s="296" t="s">
        <v>10</v>
      </c>
      <c r="F61" s="297" t="s">
        <v>485</v>
      </c>
      <c r="G61" s="2" t="s">
        <v>13</v>
      </c>
      <c r="H61" s="388">
        <f>SUM(прил9!I46)</f>
        <v>194449</v>
      </c>
    </row>
    <row r="62" spans="1:8" ht="34.5" customHeight="1" x14ac:dyDescent="0.25">
      <c r="A62" s="115" t="s">
        <v>126</v>
      </c>
      <c r="B62" s="35" t="s">
        <v>10</v>
      </c>
      <c r="C62" s="35" t="s">
        <v>20</v>
      </c>
      <c r="D62" s="292" t="s">
        <v>487</v>
      </c>
      <c r="E62" s="293" t="s">
        <v>472</v>
      </c>
      <c r="F62" s="294" t="s">
        <v>473</v>
      </c>
      <c r="G62" s="35"/>
      <c r="H62" s="385">
        <f>SUM(H63)</f>
        <v>508200</v>
      </c>
    </row>
    <row r="63" spans="1:8" ht="48.75" customHeight="1" x14ac:dyDescent="0.25">
      <c r="A63" s="97" t="s">
        <v>127</v>
      </c>
      <c r="B63" s="2" t="s">
        <v>10</v>
      </c>
      <c r="C63" s="2" t="s">
        <v>20</v>
      </c>
      <c r="D63" s="295" t="s">
        <v>204</v>
      </c>
      <c r="E63" s="296" t="s">
        <v>472</v>
      </c>
      <c r="F63" s="297" t="s">
        <v>473</v>
      </c>
      <c r="G63" s="2"/>
      <c r="H63" s="386">
        <f>SUM(H64)</f>
        <v>508200</v>
      </c>
    </row>
    <row r="64" spans="1:8" ht="48.75" customHeight="1" x14ac:dyDescent="0.25">
      <c r="A64" s="111" t="s">
        <v>486</v>
      </c>
      <c r="B64" s="2" t="s">
        <v>10</v>
      </c>
      <c r="C64" s="2" t="s">
        <v>20</v>
      </c>
      <c r="D64" s="295" t="s">
        <v>204</v>
      </c>
      <c r="E64" s="296" t="s">
        <v>10</v>
      </c>
      <c r="F64" s="297" t="s">
        <v>473</v>
      </c>
      <c r="G64" s="2"/>
      <c r="H64" s="386">
        <f>SUM(H65+H67)</f>
        <v>508200</v>
      </c>
    </row>
    <row r="65" spans="1:8" ht="47.25" x14ac:dyDescent="0.25">
      <c r="A65" s="105" t="s">
        <v>809</v>
      </c>
      <c r="B65" s="2" t="s">
        <v>10</v>
      </c>
      <c r="C65" s="2" t="s">
        <v>20</v>
      </c>
      <c r="D65" s="295" t="s">
        <v>204</v>
      </c>
      <c r="E65" s="296" t="s">
        <v>10</v>
      </c>
      <c r="F65" s="297" t="s">
        <v>488</v>
      </c>
      <c r="G65" s="2"/>
      <c r="H65" s="386">
        <f>SUM(H66)</f>
        <v>254100</v>
      </c>
    </row>
    <row r="66" spans="1:8" ht="45.75" customHeight="1" x14ac:dyDescent="0.25">
      <c r="A66" s="105" t="s">
        <v>86</v>
      </c>
      <c r="B66" s="2" t="s">
        <v>10</v>
      </c>
      <c r="C66" s="2" t="s">
        <v>20</v>
      </c>
      <c r="D66" s="295" t="s">
        <v>204</v>
      </c>
      <c r="E66" s="296" t="s">
        <v>10</v>
      </c>
      <c r="F66" s="297" t="s">
        <v>488</v>
      </c>
      <c r="G66" s="2" t="s">
        <v>13</v>
      </c>
      <c r="H66" s="387">
        <f>SUM(прил9!I51)</f>
        <v>254100</v>
      </c>
    </row>
    <row r="67" spans="1:8" ht="31.5" x14ac:dyDescent="0.25">
      <c r="A67" s="105" t="s">
        <v>89</v>
      </c>
      <c r="B67" s="2" t="s">
        <v>10</v>
      </c>
      <c r="C67" s="2" t="s">
        <v>20</v>
      </c>
      <c r="D67" s="295" t="s">
        <v>204</v>
      </c>
      <c r="E67" s="296" t="s">
        <v>10</v>
      </c>
      <c r="F67" s="297" t="s">
        <v>489</v>
      </c>
      <c r="G67" s="2"/>
      <c r="H67" s="386">
        <f>SUM(H68)</f>
        <v>254100</v>
      </c>
    </row>
    <row r="68" spans="1:8" ht="48.75" customHeight="1" x14ac:dyDescent="0.25">
      <c r="A68" s="105" t="s">
        <v>86</v>
      </c>
      <c r="B68" s="2" t="s">
        <v>10</v>
      </c>
      <c r="C68" s="2" t="s">
        <v>20</v>
      </c>
      <c r="D68" s="295" t="s">
        <v>204</v>
      </c>
      <c r="E68" s="296" t="s">
        <v>10</v>
      </c>
      <c r="F68" s="297" t="s">
        <v>489</v>
      </c>
      <c r="G68" s="2" t="s">
        <v>13</v>
      </c>
      <c r="H68" s="388">
        <f>SUM(прил9!I53)</f>
        <v>254100</v>
      </c>
    </row>
    <row r="69" spans="1:8" ht="31.5" x14ac:dyDescent="0.25">
      <c r="A69" s="91" t="s">
        <v>128</v>
      </c>
      <c r="B69" s="35" t="s">
        <v>10</v>
      </c>
      <c r="C69" s="35" t="s">
        <v>20</v>
      </c>
      <c r="D69" s="292" t="s">
        <v>205</v>
      </c>
      <c r="E69" s="293" t="s">
        <v>472</v>
      </c>
      <c r="F69" s="294" t="s">
        <v>473</v>
      </c>
      <c r="G69" s="35"/>
      <c r="H69" s="385">
        <f>SUM(H70)</f>
        <v>254100</v>
      </c>
    </row>
    <row r="70" spans="1:8" ht="49.5" customHeight="1" x14ac:dyDescent="0.25">
      <c r="A70" s="94" t="s">
        <v>129</v>
      </c>
      <c r="B70" s="2" t="s">
        <v>10</v>
      </c>
      <c r="C70" s="2" t="s">
        <v>20</v>
      </c>
      <c r="D70" s="295" t="s">
        <v>206</v>
      </c>
      <c r="E70" s="296" t="s">
        <v>472</v>
      </c>
      <c r="F70" s="297" t="s">
        <v>473</v>
      </c>
      <c r="G70" s="51"/>
      <c r="H70" s="386">
        <f>SUM(H71)</f>
        <v>254100</v>
      </c>
    </row>
    <row r="71" spans="1:8" ht="33" customHeight="1" x14ac:dyDescent="0.25">
      <c r="A71" s="94" t="s">
        <v>490</v>
      </c>
      <c r="B71" s="2" t="s">
        <v>10</v>
      </c>
      <c r="C71" s="2" t="s">
        <v>20</v>
      </c>
      <c r="D71" s="295" t="s">
        <v>206</v>
      </c>
      <c r="E71" s="296" t="s">
        <v>12</v>
      </c>
      <c r="F71" s="297" t="s">
        <v>473</v>
      </c>
      <c r="G71" s="51"/>
      <c r="H71" s="386">
        <f>SUM(H72)</f>
        <v>254100</v>
      </c>
    </row>
    <row r="72" spans="1:8" ht="30.75" customHeight="1" x14ac:dyDescent="0.25">
      <c r="A72" s="3" t="s">
        <v>88</v>
      </c>
      <c r="B72" s="2" t="s">
        <v>10</v>
      </c>
      <c r="C72" s="2" t="s">
        <v>20</v>
      </c>
      <c r="D72" s="295" t="s">
        <v>206</v>
      </c>
      <c r="E72" s="296" t="s">
        <v>12</v>
      </c>
      <c r="F72" s="297" t="s">
        <v>491</v>
      </c>
      <c r="G72" s="2"/>
      <c r="H72" s="386">
        <f>SUM(H73)</f>
        <v>254100</v>
      </c>
    </row>
    <row r="73" spans="1:8" ht="47.25" customHeight="1" x14ac:dyDescent="0.25">
      <c r="A73" s="105" t="s">
        <v>86</v>
      </c>
      <c r="B73" s="2" t="s">
        <v>10</v>
      </c>
      <c r="C73" s="2" t="s">
        <v>20</v>
      </c>
      <c r="D73" s="295" t="s">
        <v>206</v>
      </c>
      <c r="E73" s="296" t="s">
        <v>12</v>
      </c>
      <c r="F73" s="297" t="s">
        <v>491</v>
      </c>
      <c r="G73" s="2" t="s">
        <v>13</v>
      </c>
      <c r="H73" s="388">
        <f>SUM(прил9!I58)</f>
        <v>254100</v>
      </c>
    </row>
    <row r="74" spans="1:8" ht="15.75" x14ac:dyDescent="0.25">
      <c r="A74" s="34" t="s">
        <v>132</v>
      </c>
      <c r="B74" s="35" t="s">
        <v>10</v>
      </c>
      <c r="C74" s="35" t="s">
        <v>20</v>
      </c>
      <c r="D74" s="292" t="s">
        <v>207</v>
      </c>
      <c r="E74" s="293" t="s">
        <v>472</v>
      </c>
      <c r="F74" s="294" t="s">
        <v>473</v>
      </c>
      <c r="G74" s="35"/>
      <c r="H74" s="385">
        <f>SUM(H75)</f>
        <v>10585540</v>
      </c>
    </row>
    <row r="75" spans="1:8" ht="15.75" x14ac:dyDescent="0.25">
      <c r="A75" s="3" t="s">
        <v>133</v>
      </c>
      <c r="B75" s="2" t="s">
        <v>10</v>
      </c>
      <c r="C75" s="2" t="s">
        <v>20</v>
      </c>
      <c r="D75" s="295" t="s">
        <v>208</v>
      </c>
      <c r="E75" s="296" t="s">
        <v>472</v>
      </c>
      <c r="F75" s="297" t="s">
        <v>473</v>
      </c>
      <c r="G75" s="2"/>
      <c r="H75" s="386">
        <f>SUM(H76)</f>
        <v>10585540</v>
      </c>
    </row>
    <row r="76" spans="1:8" ht="31.5" x14ac:dyDescent="0.25">
      <c r="A76" s="3" t="s">
        <v>85</v>
      </c>
      <c r="B76" s="2" t="s">
        <v>10</v>
      </c>
      <c r="C76" s="2" t="s">
        <v>20</v>
      </c>
      <c r="D76" s="295" t="s">
        <v>208</v>
      </c>
      <c r="E76" s="296" t="s">
        <v>472</v>
      </c>
      <c r="F76" s="297" t="s">
        <v>477</v>
      </c>
      <c r="G76" s="2"/>
      <c r="H76" s="386">
        <f>SUM(H77:H78)</f>
        <v>10585540</v>
      </c>
    </row>
    <row r="77" spans="1:8" ht="47.25" customHeight="1" x14ac:dyDescent="0.25">
      <c r="A77" s="105" t="s">
        <v>86</v>
      </c>
      <c r="B77" s="2" t="s">
        <v>10</v>
      </c>
      <c r="C77" s="2" t="s">
        <v>20</v>
      </c>
      <c r="D77" s="295" t="s">
        <v>208</v>
      </c>
      <c r="E77" s="296" t="s">
        <v>472</v>
      </c>
      <c r="F77" s="297" t="s">
        <v>477</v>
      </c>
      <c r="G77" s="2" t="s">
        <v>13</v>
      </c>
      <c r="H77" s="387">
        <f>SUM(прил9!I62)</f>
        <v>10535927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95" t="s">
        <v>208</v>
      </c>
      <c r="E78" s="296" t="s">
        <v>472</v>
      </c>
      <c r="F78" s="297" t="s">
        <v>477</v>
      </c>
      <c r="G78" s="2" t="s">
        <v>17</v>
      </c>
      <c r="H78" s="387">
        <f>SUM(прил9!I63)</f>
        <v>49613</v>
      </c>
    </row>
    <row r="79" spans="1:8" ht="32.25" customHeight="1" x14ac:dyDescent="0.25">
      <c r="A79" s="107" t="s">
        <v>73</v>
      </c>
      <c r="B79" s="27" t="s">
        <v>10</v>
      </c>
      <c r="C79" s="27" t="s">
        <v>72</v>
      </c>
      <c r="D79" s="289"/>
      <c r="E79" s="290"/>
      <c r="F79" s="291"/>
      <c r="G79" s="27"/>
      <c r="H79" s="384">
        <f>SUM(H80,H85,H90)</f>
        <v>2661998</v>
      </c>
    </row>
    <row r="80" spans="1:8" ht="38.25" customHeight="1" x14ac:dyDescent="0.25">
      <c r="A80" s="91" t="s">
        <v>117</v>
      </c>
      <c r="B80" s="35" t="s">
        <v>10</v>
      </c>
      <c r="C80" s="35" t="s">
        <v>72</v>
      </c>
      <c r="D80" s="292" t="s">
        <v>475</v>
      </c>
      <c r="E80" s="293" t="s">
        <v>472</v>
      </c>
      <c r="F80" s="294" t="s">
        <v>473</v>
      </c>
      <c r="G80" s="35"/>
      <c r="H80" s="385">
        <f>SUM(H81)</f>
        <v>387639</v>
      </c>
    </row>
    <row r="81" spans="1:8" ht="62.25" customHeight="1" x14ac:dyDescent="0.25">
      <c r="A81" s="94" t="s">
        <v>130</v>
      </c>
      <c r="B81" s="2" t="s">
        <v>10</v>
      </c>
      <c r="C81" s="2" t="s">
        <v>72</v>
      </c>
      <c r="D81" s="295" t="s">
        <v>476</v>
      </c>
      <c r="E81" s="296" t="s">
        <v>472</v>
      </c>
      <c r="F81" s="297" t="s">
        <v>473</v>
      </c>
      <c r="G81" s="51"/>
      <c r="H81" s="386">
        <f>SUM(H82)</f>
        <v>387639</v>
      </c>
    </row>
    <row r="82" spans="1:8" ht="48.75" customHeight="1" x14ac:dyDescent="0.25">
      <c r="A82" s="94" t="s">
        <v>479</v>
      </c>
      <c r="B82" s="2" t="s">
        <v>10</v>
      </c>
      <c r="C82" s="2" t="s">
        <v>72</v>
      </c>
      <c r="D82" s="295" t="s">
        <v>476</v>
      </c>
      <c r="E82" s="296" t="s">
        <v>10</v>
      </c>
      <c r="F82" s="297" t="s">
        <v>473</v>
      </c>
      <c r="G82" s="51"/>
      <c r="H82" s="386">
        <f>SUM(H83)</f>
        <v>387639</v>
      </c>
    </row>
    <row r="83" spans="1:8" ht="18" customHeight="1" x14ac:dyDescent="0.25">
      <c r="A83" s="94" t="s">
        <v>119</v>
      </c>
      <c r="B83" s="2" t="s">
        <v>10</v>
      </c>
      <c r="C83" s="2" t="s">
        <v>72</v>
      </c>
      <c r="D83" s="295" t="s">
        <v>476</v>
      </c>
      <c r="E83" s="296" t="s">
        <v>10</v>
      </c>
      <c r="F83" s="297" t="s">
        <v>478</v>
      </c>
      <c r="G83" s="51"/>
      <c r="H83" s="386">
        <f>SUM(H84)</f>
        <v>387639</v>
      </c>
    </row>
    <row r="84" spans="1:8" ht="31.5" customHeight="1" x14ac:dyDescent="0.25">
      <c r="A84" s="97" t="s">
        <v>650</v>
      </c>
      <c r="B84" s="2" t="s">
        <v>10</v>
      </c>
      <c r="C84" s="2" t="s">
        <v>72</v>
      </c>
      <c r="D84" s="295" t="s">
        <v>476</v>
      </c>
      <c r="E84" s="296" t="s">
        <v>10</v>
      </c>
      <c r="F84" s="297" t="s">
        <v>478</v>
      </c>
      <c r="G84" s="2" t="s">
        <v>16</v>
      </c>
      <c r="H84" s="388">
        <f>SUM(прил9!I282)</f>
        <v>387639</v>
      </c>
    </row>
    <row r="85" spans="1:8" s="44" customFormat="1" ht="64.5" customHeight="1" x14ac:dyDescent="0.25">
      <c r="A85" s="91" t="s">
        <v>142</v>
      </c>
      <c r="B85" s="35" t="s">
        <v>10</v>
      </c>
      <c r="C85" s="35" t="s">
        <v>72</v>
      </c>
      <c r="D85" s="292" t="s">
        <v>218</v>
      </c>
      <c r="E85" s="293" t="s">
        <v>472</v>
      </c>
      <c r="F85" s="294" t="s">
        <v>473</v>
      </c>
      <c r="G85" s="35"/>
      <c r="H85" s="385">
        <f>SUM(H86)</f>
        <v>21600</v>
      </c>
    </row>
    <row r="86" spans="1:8" s="44" customFormat="1" ht="94.5" customHeight="1" x14ac:dyDescent="0.25">
      <c r="A86" s="94" t="s">
        <v>158</v>
      </c>
      <c r="B86" s="2" t="s">
        <v>10</v>
      </c>
      <c r="C86" s="2" t="s">
        <v>72</v>
      </c>
      <c r="D86" s="295" t="s">
        <v>220</v>
      </c>
      <c r="E86" s="296" t="s">
        <v>472</v>
      </c>
      <c r="F86" s="297" t="s">
        <v>473</v>
      </c>
      <c r="G86" s="2"/>
      <c r="H86" s="386">
        <f>SUM(H87)</f>
        <v>21600</v>
      </c>
    </row>
    <row r="87" spans="1:8" s="44" customFormat="1" ht="48.75" customHeight="1" x14ac:dyDescent="0.25">
      <c r="A87" s="94" t="s">
        <v>492</v>
      </c>
      <c r="B87" s="2" t="s">
        <v>10</v>
      </c>
      <c r="C87" s="2" t="s">
        <v>72</v>
      </c>
      <c r="D87" s="295" t="s">
        <v>220</v>
      </c>
      <c r="E87" s="296" t="s">
        <v>10</v>
      </c>
      <c r="F87" s="297" t="s">
        <v>473</v>
      </c>
      <c r="G87" s="2"/>
      <c r="H87" s="386">
        <f>SUM(H88)</f>
        <v>21600</v>
      </c>
    </row>
    <row r="88" spans="1:8" s="44" customFormat="1" ht="15.75" customHeight="1" x14ac:dyDescent="0.25">
      <c r="A88" s="3" t="s">
        <v>111</v>
      </c>
      <c r="B88" s="2" t="s">
        <v>10</v>
      </c>
      <c r="C88" s="2" t="s">
        <v>72</v>
      </c>
      <c r="D88" s="295" t="s">
        <v>220</v>
      </c>
      <c r="E88" s="296" t="s">
        <v>10</v>
      </c>
      <c r="F88" s="297" t="s">
        <v>493</v>
      </c>
      <c r="G88" s="2"/>
      <c r="H88" s="386">
        <f>SUM(H89)</f>
        <v>21600</v>
      </c>
    </row>
    <row r="89" spans="1:8" s="44" customFormat="1" ht="33" customHeight="1" x14ac:dyDescent="0.25">
      <c r="A89" s="97" t="s">
        <v>650</v>
      </c>
      <c r="B89" s="2" t="s">
        <v>10</v>
      </c>
      <c r="C89" s="2" t="s">
        <v>72</v>
      </c>
      <c r="D89" s="295" t="s">
        <v>220</v>
      </c>
      <c r="E89" s="296" t="s">
        <v>10</v>
      </c>
      <c r="F89" s="297" t="s">
        <v>493</v>
      </c>
      <c r="G89" s="2" t="s">
        <v>16</v>
      </c>
      <c r="H89" s="387">
        <f>SUM(прил9!I287)</f>
        <v>21600</v>
      </c>
    </row>
    <row r="90" spans="1:8" ht="33" customHeight="1" x14ac:dyDescent="0.25">
      <c r="A90" s="34" t="s">
        <v>134</v>
      </c>
      <c r="B90" s="35" t="s">
        <v>10</v>
      </c>
      <c r="C90" s="35" t="s">
        <v>72</v>
      </c>
      <c r="D90" s="292" t="s">
        <v>230</v>
      </c>
      <c r="E90" s="293" t="s">
        <v>472</v>
      </c>
      <c r="F90" s="294" t="s">
        <v>473</v>
      </c>
      <c r="G90" s="35"/>
      <c r="H90" s="385">
        <f>SUM(H91)</f>
        <v>2252759</v>
      </c>
    </row>
    <row r="91" spans="1:8" ht="63" customHeight="1" x14ac:dyDescent="0.25">
      <c r="A91" s="3" t="s">
        <v>135</v>
      </c>
      <c r="B91" s="2" t="s">
        <v>10</v>
      </c>
      <c r="C91" s="2" t="s">
        <v>72</v>
      </c>
      <c r="D91" s="295" t="s">
        <v>231</v>
      </c>
      <c r="E91" s="296" t="s">
        <v>472</v>
      </c>
      <c r="F91" s="297" t="s">
        <v>473</v>
      </c>
      <c r="G91" s="2"/>
      <c r="H91" s="386">
        <f>SUM(H92)</f>
        <v>2252759</v>
      </c>
    </row>
    <row r="92" spans="1:8" ht="63" customHeight="1" x14ac:dyDescent="0.25">
      <c r="A92" s="3" t="s">
        <v>494</v>
      </c>
      <c r="B92" s="2" t="s">
        <v>10</v>
      </c>
      <c r="C92" s="2" t="s">
        <v>72</v>
      </c>
      <c r="D92" s="295" t="s">
        <v>231</v>
      </c>
      <c r="E92" s="296" t="s">
        <v>10</v>
      </c>
      <c r="F92" s="297" t="s">
        <v>473</v>
      </c>
      <c r="G92" s="2"/>
      <c r="H92" s="386">
        <f>SUM(H93)</f>
        <v>2252759</v>
      </c>
    </row>
    <row r="93" spans="1:8" ht="33.75" customHeight="1" x14ac:dyDescent="0.25">
      <c r="A93" s="3" t="s">
        <v>85</v>
      </c>
      <c r="B93" s="2" t="s">
        <v>10</v>
      </c>
      <c r="C93" s="2" t="s">
        <v>72</v>
      </c>
      <c r="D93" s="295" t="s">
        <v>231</v>
      </c>
      <c r="E93" s="296" t="s">
        <v>10</v>
      </c>
      <c r="F93" s="297" t="s">
        <v>477</v>
      </c>
      <c r="G93" s="2"/>
      <c r="H93" s="386">
        <f>SUM(H94:H95)</f>
        <v>2252759</v>
      </c>
    </row>
    <row r="94" spans="1:8" ht="48" customHeight="1" x14ac:dyDescent="0.25">
      <c r="A94" s="105" t="s">
        <v>86</v>
      </c>
      <c r="B94" s="2" t="s">
        <v>10</v>
      </c>
      <c r="C94" s="2" t="s">
        <v>72</v>
      </c>
      <c r="D94" s="295" t="s">
        <v>231</v>
      </c>
      <c r="E94" s="296" t="s">
        <v>10</v>
      </c>
      <c r="F94" s="297" t="s">
        <v>477</v>
      </c>
      <c r="G94" s="2" t="s">
        <v>13</v>
      </c>
      <c r="H94" s="387">
        <f>SUM(прил9!I292)</f>
        <v>2250878</v>
      </c>
    </row>
    <row r="95" spans="1:8" ht="15.75" customHeight="1" x14ac:dyDescent="0.25">
      <c r="A95" s="3" t="s">
        <v>18</v>
      </c>
      <c r="B95" s="2" t="s">
        <v>10</v>
      </c>
      <c r="C95" s="2" t="s">
        <v>72</v>
      </c>
      <c r="D95" s="295" t="s">
        <v>231</v>
      </c>
      <c r="E95" s="296" t="s">
        <v>10</v>
      </c>
      <c r="F95" s="297" t="s">
        <v>477</v>
      </c>
      <c r="G95" s="2" t="s">
        <v>17</v>
      </c>
      <c r="H95" s="387">
        <f>SUM(прил9!I293)</f>
        <v>1881</v>
      </c>
    </row>
    <row r="96" spans="1:8" ht="15.75" hidden="1" x14ac:dyDescent="0.25">
      <c r="A96" s="107" t="s">
        <v>22</v>
      </c>
      <c r="B96" s="27" t="s">
        <v>10</v>
      </c>
      <c r="C96" s="47">
        <v>11</v>
      </c>
      <c r="D96" s="316"/>
      <c r="E96" s="317"/>
      <c r="F96" s="318"/>
      <c r="G96" s="26"/>
      <c r="H96" s="384">
        <f>SUM(H97)</f>
        <v>0</v>
      </c>
    </row>
    <row r="97" spans="1:9" ht="18.75" hidden="1" customHeight="1" x14ac:dyDescent="0.25">
      <c r="A97" s="91" t="s">
        <v>91</v>
      </c>
      <c r="B97" s="35" t="s">
        <v>10</v>
      </c>
      <c r="C97" s="37">
        <v>11</v>
      </c>
      <c r="D97" s="298" t="s">
        <v>209</v>
      </c>
      <c r="E97" s="299" t="s">
        <v>472</v>
      </c>
      <c r="F97" s="300" t="s">
        <v>473</v>
      </c>
      <c r="G97" s="35"/>
      <c r="H97" s="385">
        <f>SUM(H98)</f>
        <v>0</v>
      </c>
    </row>
    <row r="98" spans="1:9" ht="16.5" hidden="1" customHeight="1" x14ac:dyDescent="0.25">
      <c r="A98" s="108" t="s">
        <v>92</v>
      </c>
      <c r="B98" s="2" t="s">
        <v>10</v>
      </c>
      <c r="C98" s="72">
        <v>11</v>
      </c>
      <c r="D98" s="313" t="s">
        <v>210</v>
      </c>
      <c r="E98" s="314" t="s">
        <v>472</v>
      </c>
      <c r="F98" s="315" t="s">
        <v>473</v>
      </c>
      <c r="G98" s="2"/>
      <c r="H98" s="386">
        <f>SUM(H99)</f>
        <v>0</v>
      </c>
    </row>
    <row r="99" spans="1:9" ht="17.25" hidden="1" customHeight="1" x14ac:dyDescent="0.25">
      <c r="A99" s="3" t="s">
        <v>112</v>
      </c>
      <c r="B99" s="2" t="s">
        <v>10</v>
      </c>
      <c r="C99" s="72">
        <v>11</v>
      </c>
      <c r="D99" s="313" t="s">
        <v>210</v>
      </c>
      <c r="E99" s="314" t="s">
        <v>472</v>
      </c>
      <c r="F99" s="315" t="s">
        <v>495</v>
      </c>
      <c r="G99" s="2"/>
      <c r="H99" s="386">
        <f>SUM(H100)</f>
        <v>0</v>
      </c>
    </row>
    <row r="100" spans="1:9" ht="18.75" hidden="1" customHeight="1" x14ac:dyDescent="0.25">
      <c r="A100" s="3" t="s">
        <v>18</v>
      </c>
      <c r="B100" s="2" t="s">
        <v>10</v>
      </c>
      <c r="C100" s="72">
        <v>11</v>
      </c>
      <c r="D100" s="313" t="s">
        <v>210</v>
      </c>
      <c r="E100" s="314" t="s">
        <v>472</v>
      </c>
      <c r="F100" s="315" t="s">
        <v>495</v>
      </c>
      <c r="G100" s="2" t="s">
        <v>17</v>
      </c>
      <c r="H100" s="387">
        <f>SUM(прил9!I67)</f>
        <v>0</v>
      </c>
    </row>
    <row r="101" spans="1:9" ht="15.75" x14ac:dyDescent="0.25">
      <c r="A101" s="107" t="s">
        <v>23</v>
      </c>
      <c r="B101" s="27" t="s">
        <v>10</v>
      </c>
      <c r="C101" s="47">
        <v>13</v>
      </c>
      <c r="D101" s="316"/>
      <c r="E101" s="317"/>
      <c r="F101" s="318"/>
      <c r="G101" s="26"/>
      <c r="H101" s="384">
        <f>SUM(H107+H112+H117+H136+H143+H158+H102+H126+H131+H154+H166)</f>
        <v>8963807</v>
      </c>
    </row>
    <row r="102" spans="1:9" ht="33.75" customHeight="1" x14ac:dyDescent="0.25">
      <c r="A102" s="34" t="s">
        <v>164</v>
      </c>
      <c r="B102" s="35" t="s">
        <v>10</v>
      </c>
      <c r="C102" s="37">
        <v>13</v>
      </c>
      <c r="D102" s="292" t="s">
        <v>245</v>
      </c>
      <c r="E102" s="293" t="s">
        <v>472</v>
      </c>
      <c r="F102" s="294" t="s">
        <v>473</v>
      </c>
      <c r="G102" s="38"/>
      <c r="H102" s="385">
        <f>SUM(H103)</f>
        <v>47400</v>
      </c>
    </row>
    <row r="103" spans="1:9" ht="33" customHeight="1" x14ac:dyDescent="0.25">
      <c r="A103" s="3" t="s">
        <v>172</v>
      </c>
      <c r="B103" s="2" t="s">
        <v>10</v>
      </c>
      <c r="C103" s="2">
        <v>13</v>
      </c>
      <c r="D103" s="295" t="s">
        <v>566</v>
      </c>
      <c r="E103" s="296" t="s">
        <v>472</v>
      </c>
      <c r="F103" s="297" t="s">
        <v>473</v>
      </c>
      <c r="G103" s="2"/>
      <c r="H103" s="386">
        <f>SUM(H104)</f>
        <v>47400</v>
      </c>
    </row>
    <row r="104" spans="1:9" ht="17.25" customHeight="1" x14ac:dyDescent="0.25">
      <c r="A104" s="85" t="s">
        <v>726</v>
      </c>
      <c r="B104" s="2" t="s">
        <v>10</v>
      </c>
      <c r="C104" s="2">
        <v>13</v>
      </c>
      <c r="D104" s="295" t="s">
        <v>249</v>
      </c>
      <c r="E104" s="296" t="s">
        <v>12</v>
      </c>
      <c r="F104" s="297" t="s">
        <v>473</v>
      </c>
      <c r="G104" s="2"/>
      <c r="H104" s="386">
        <f>SUM(H105)</f>
        <v>47400</v>
      </c>
      <c r="I104" s="359"/>
    </row>
    <row r="105" spans="1:9" ht="32.25" customHeight="1" x14ac:dyDescent="0.25">
      <c r="A105" s="110" t="s">
        <v>536</v>
      </c>
      <c r="B105" s="2" t="s">
        <v>10</v>
      </c>
      <c r="C105" s="2">
        <v>13</v>
      </c>
      <c r="D105" s="295" t="s">
        <v>249</v>
      </c>
      <c r="E105" s="296" t="s">
        <v>12</v>
      </c>
      <c r="F105" s="315" t="s">
        <v>535</v>
      </c>
      <c r="G105" s="2"/>
      <c r="H105" s="386">
        <f>SUM(H106)</f>
        <v>47400</v>
      </c>
    </row>
    <row r="106" spans="1:9" ht="17.25" customHeight="1" x14ac:dyDescent="0.25">
      <c r="A106" s="111" t="s">
        <v>21</v>
      </c>
      <c r="B106" s="2" t="s">
        <v>10</v>
      </c>
      <c r="C106" s="2">
        <v>13</v>
      </c>
      <c r="D106" s="295" t="s">
        <v>249</v>
      </c>
      <c r="E106" s="296" t="s">
        <v>12</v>
      </c>
      <c r="F106" s="315" t="s">
        <v>535</v>
      </c>
      <c r="G106" s="2" t="s">
        <v>69</v>
      </c>
      <c r="H106" s="388">
        <f>SUM(прил9!I567)</f>
        <v>47400</v>
      </c>
    </row>
    <row r="107" spans="1:9" ht="33.75" customHeight="1" x14ac:dyDescent="0.25">
      <c r="A107" s="91" t="s">
        <v>137</v>
      </c>
      <c r="B107" s="35" t="s">
        <v>10</v>
      </c>
      <c r="C107" s="39">
        <v>13</v>
      </c>
      <c r="D107" s="323" t="s">
        <v>199</v>
      </c>
      <c r="E107" s="324" t="s">
        <v>472</v>
      </c>
      <c r="F107" s="325" t="s">
        <v>473</v>
      </c>
      <c r="G107" s="35"/>
      <c r="H107" s="385">
        <f>SUM(H108)</f>
        <v>122900</v>
      </c>
    </row>
    <row r="108" spans="1:9" ht="48.75" customHeight="1" x14ac:dyDescent="0.25">
      <c r="A108" s="108" t="s">
        <v>136</v>
      </c>
      <c r="B108" s="2" t="s">
        <v>10</v>
      </c>
      <c r="C108" s="8">
        <v>13</v>
      </c>
      <c r="D108" s="310" t="s">
        <v>233</v>
      </c>
      <c r="E108" s="311" t="s">
        <v>472</v>
      </c>
      <c r="F108" s="312" t="s">
        <v>473</v>
      </c>
      <c r="G108" s="2"/>
      <c r="H108" s="386">
        <f>SUM(H109)</f>
        <v>122900</v>
      </c>
    </row>
    <row r="109" spans="1:9" ht="36" customHeight="1" x14ac:dyDescent="0.25">
      <c r="A109" s="108" t="s">
        <v>496</v>
      </c>
      <c r="B109" s="2" t="s">
        <v>10</v>
      </c>
      <c r="C109" s="8">
        <v>13</v>
      </c>
      <c r="D109" s="310" t="s">
        <v>233</v>
      </c>
      <c r="E109" s="311" t="s">
        <v>10</v>
      </c>
      <c r="F109" s="312" t="s">
        <v>473</v>
      </c>
      <c r="G109" s="2"/>
      <c r="H109" s="386">
        <f>SUM(H110)</f>
        <v>122900</v>
      </c>
    </row>
    <row r="110" spans="1:9" ht="31.5" x14ac:dyDescent="0.25">
      <c r="A110" s="3" t="s">
        <v>93</v>
      </c>
      <c r="B110" s="2" t="s">
        <v>10</v>
      </c>
      <c r="C110" s="8">
        <v>13</v>
      </c>
      <c r="D110" s="310" t="s">
        <v>233</v>
      </c>
      <c r="E110" s="311" t="s">
        <v>10</v>
      </c>
      <c r="F110" s="312" t="s">
        <v>497</v>
      </c>
      <c r="G110" s="2"/>
      <c r="H110" s="386">
        <f>SUM(H111)</f>
        <v>122900</v>
      </c>
    </row>
    <row r="111" spans="1:9" ht="31.5" x14ac:dyDescent="0.25">
      <c r="A111" s="110" t="s">
        <v>94</v>
      </c>
      <c r="B111" s="2" t="s">
        <v>10</v>
      </c>
      <c r="C111" s="8">
        <v>13</v>
      </c>
      <c r="D111" s="310" t="s">
        <v>233</v>
      </c>
      <c r="E111" s="311" t="s">
        <v>10</v>
      </c>
      <c r="F111" s="312" t="s">
        <v>497</v>
      </c>
      <c r="G111" s="2" t="s">
        <v>80</v>
      </c>
      <c r="H111" s="387">
        <f>SUM(прил9!I299)</f>
        <v>122900</v>
      </c>
    </row>
    <row r="112" spans="1:9" ht="49.5" hidden="1" customHeight="1" x14ac:dyDescent="0.25">
      <c r="A112" s="34" t="s">
        <v>138</v>
      </c>
      <c r="B112" s="35" t="s">
        <v>10</v>
      </c>
      <c r="C112" s="37">
        <v>13</v>
      </c>
      <c r="D112" s="298" t="s">
        <v>498</v>
      </c>
      <c r="E112" s="299" t="s">
        <v>472</v>
      </c>
      <c r="F112" s="300" t="s">
        <v>473</v>
      </c>
      <c r="G112" s="35"/>
      <c r="H112" s="385">
        <f>SUM(H113)</f>
        <v>0</v>
      </c>
    </row>
    <row r="113" spans="1:8" ht="63" hidden="1" customHeight="1" x14ac:dyDescent="0.25">
      <c r="A113" s="63" t="s">
        <v>139</v>
      </c>
      <c r="B113" s="2" t="s">
        <v>10</v>
      </c>
      <c r="C113" s="92">
        <v>13</v>
      </c>
      <c r="D113" s="313" t="s">
        <v>211</v>
      </c>
      <c r="E113" s="314" t="s">
        <v>472</v>
      </c>
      <c r="F113" s="315" t="s">
        <v>473</v>
      </c>
      <c r="G113" s="2"/>
      <c r="H113" s="386">
        <f>SUM(H114)</f>
        <v>0</v>
      </c>
    </row>
    <row r="114" spans="1:8" ht="47.25" hidden="1" customHeight="1" x14ac:dyDescent="0.25">
      <c r="A114" s="63" t="s">
        <v>499</v>
      </c>
      <c r="B114" s="2" t="s">
        <v>10</v>
      </c>
      <c r="C114" s="347">
        <v>13</v>
      </c>
      <c r="D114" s="313" t="s">
        <v>211</v>
      </c>
      <c r="E114" s="314" t="s">
        <v>10</v>
      </c>
      <c r="F114" s="315" t="s">
        <v>473</v>
      </c>
      <c r="G114" s="2"/>
      <c r="H114" s="386">
        <f>SUM(H115)</f>
        <v>0</v>
      </c>
    </row>
    <row r="115" spans="1:8" ht="18.75" hidden="1" customHeight="1" x14ac:dyDescent="0.25">
      <c r="A115" s="105" t="s">
        <v>501</v>
      </c>
      <c r="B115" s="2" t="s">
        <v>10</v>
      </c>
      <c r="C115" s="81">
        <v>13</v>
      </c>
      <c r="D115" s="313" t="s">
        <v>211</v>
      </c>
      <c r="E115" s="314" t="s">
        <v>10</v>
      </c>
      <c r="F115" s="315" t="s">
        <v>500</v>
      </c>
      <c r="G115" s="2"/>
      <c r="H115" s="386">
        <f>SUM(H116)</f>
        <v>0</v>
      </c>
    </row>
    <row r="116" spans="1:8" ht="32.25" hidden="1" customHeight="1" x14ac:dyDescent="0.25">
      <c r="A116" s="97" t="s">
        <v>650</v>
      </c>
      <c r="B116" s="2" t="s">
        <v>10</v>
      </c>
      <c r="C116" s="81">
        <v>13</v>
      </c>
      <c r="D116" s="313" t="s">
        <v>211</v>
      </c>
      <c r="E116" s="314" t="s">
        <v>10</v>
      </c>
      <c r="F116" s="315" t="s">
        <v>500</v>
      </c>
      <c r="G116" s="2" t="s">
        <v>16</v>
      </c>
      <c r="H116" s="387">
        <f>SUM(прил9!I73)</f>
        <v>0</v>
      </c>
    </row>
    <row r="117" spans="1:8" ht="48" customHeight="1" x14ac:dyDescent="0.25">
      <c r="A117" s="91" t="s">
        <v>197</v>
      </c>
      <c r="B117" s="35" t="s">
        <v>10</v>
      </c>
      <c r="C117" s="37">
        <v>13</v>
      </c>
      <c r="D117" s="298" t="s">
        <v>527</v>
      </c>
      <c r="E117" s="299" t="s">
        <v>472</v>
      </c>
      <c r="F117" s="300" t="s">
        <v>473</v>
      </c>
      <c r="G117" s="35"/>
      <c r="H117" s="385">
        <f>SUM(H118+H122)</f>
        <v>94800</v>
      </c>
    </row>
    <row r="118" spans="1:8" ht="79.5" customHeight="1" x14ac:dyDescent="0.25">
      <c r="A118" s="105" t="s">
        <v>255</v>
      </c>
      <c r="B118" s="2" t="s">
        <v>10</v>
      </c>
      <c r="C118" s="349">
        <v>13</v>
      </c>
      <c r="D118" s="313" t="s">
        <v>254</v>
      </c>
      <c r="E118" s="314" t="s">
        <v>472</v>
      </c>
      <c r="F118" s="315" t="s">
        <v>473</v>
      </c>
      <c r="G118" s="2"/>
      <c r="H118" s="386">
        <f>SUM(H119)</f>
        <v>47400</v>
      </c>
    </row>
    <row r="119" spans="1:8" ht="48.75" customHeight="1" x14ac:dyDescent="0.25">
      <c r="A119" s="3" t="s">
        <v>528</v>
      </c>
      <c r="B119" s="2" t="s">
        <v>10</v>
      </c>
      <c r="C119" s="349">
        <v>13</v>
      </c>
      <c r="D119" s="313" t="s">
        <v>254</v>
      </c>
      <c r="E119" s="314" t="s">
        <v>10</v>
      </c>
      <c r="F119" s="315" t="s">
        <v>473</v>
      </c>
      <c r="G119" s="2"/>
      <c r="H119" s="386">
        <f>SUM(H120)</f>
        <v>47400</v>
      </c>
    </row>
    <row r="120" spans="1:8" ht="33.75" customHeight="1" x14ac:dyDescent="0.25">
      <c r="A120" s="110" t="s">
        <v>536</v>
      </c>
      <c r="B120" s="2" t="s">
        <v>10</v>
      </c>
      <c r="C120" s="349">
        <v>13</v>
      </c>
      <c r="D120" s="313" t="s">
        <v>254</v>
      </c>
      <c r="E120" s="314" t="s">
        <v>10</v>
      </c>
      <c r="F120" s="315" t="s">
        <v>535</v>
      </c>
      <c r="G120" s="2"/>
      <c r="H120" s="386">
        <f>SUM(H121)</f>
        <v>47400</v>
      </c>
    </row>
    <row r="121" spans="1:8" ht="18.75" customHeight="1" x14ac:dyDescent="0.25">
      <c r="A121" s="111" t="s">
        <v>21</v>
      </c>
      <c r="B121" s="2" t="s">
        <v>10</v>
      </c>
      <c r="C121" s="349">
        <v>13</v>
      </c>
      <c r="D121" s="313" t="s">
        <v>254</v>
      </c>
      <c r="E121" s="314" t="s">
        <v>10</v>
      </c>
      <c r="F121" s="315" t="s">
        <v>535</v>
      </c>
      <c r="G121" s="2" t="s">
        <v>69</v>
      </c>
      <c r="H121" s="387">
        <f>SUM(прил9!I78)</f>
        <v>47400</v>
      </c>
    </row>
    <row r="122" spans="1:8" ht="48.75" customHeight="1" x14ac:dyDescent="0.25">
      <c r="A122" s="105" t="s">
        <v>198</v>
      </c>
      <c r="B122" s="2" t="s">
        <v>10</v>
      </c>
      <c r="C122" s="349">
        <v>13</v>
      </c>
      <c r="D122" s="313" t="s">
        <v>228</v>
      </c>
      <c r="E122" s="314" t="s">
        <v>472</v>
      </c>
      <c r="F122" s="315" t="s">
        <v>473</v>
      </c>
      <c r="G122" s="2"/>
      <c r="H122" s="386">
        <f>SUM(H123)</f>
        <v>47400</v>
      </c>
    </row>
    <row r="123" spans="1:8" ht="32.25" customHeight="1" x14ac:dyDescent="0.25">
      <c r="A123" s="3" t="s">
        <v>537</v>
      </c>
      <c r="B123" s="2" t="s">
        <v>10</v>
      </c>
      <c r="C123" s="349">
        <v>13</v>
      </c>
      <c r="D123" s="313" t="s">
        <v>228</v>
      </c>
      <c r="E123" s="314" t="s">
        <v>10</v>
      </c>
      <c r="F123" s="315" t="s">
        <v>473</v>
      </c>
      <c r="G123" s="2"/>
      <c r="H123" s="386">
        <f>SUM(H124)</f>
        <v>47400</v>
      </c>
    </row>
    <row r="124" spans="1:8" ht="32.25" customHeight="1" x14ac:dyDescent="0.25">
      <c r="A124" s="110" t="s">
        <v>536</v>
      </c>
      <c r="B124" s="2" t="s">
        <v>10</v>
      </c>
      <c r="C124" s="349">
        <v>13</v>
      </c>
      <c r="D124" s="313" t="s">
        <v>228</v>
      </c>
      <c r="E124" s="314" t="s">
        <v>10</v>
      </c>
      <c r="F124" s="315" t="s">
        <v>535</v>
      </c>
      <c r="G124" s="2"/>
      <c r="H124" s="386">
        <f>SUM(H125)</f>
        <v>47400</v>
      </c>
    </row>
    <row r="125" spans="1:8" ht="17.25" customHeight="1" x14ac:dyDescent="0.25">
      <c r="A125" s="111" t="s">
        <v>21</v>
      </c>
      <c r="B125" s="2" t="s">
        <v>10</v>
      </c>
      <c r="C125" s="349">
        <v>13</v>
      </c>
      <c r="D125" s="313" t="s">
        <v>228</v>
      </c>
      <c r="E125" s="314" t="s">
        <v>10</v>
      </c>
      <c r="F125" s="315" t="s">
        <v>535</v>
      </c>
      <c r="G125" s="2" t="s">
        <v>69</v>
      </c>
      <c r="H125" s="387">
        <f>SUM(прил9!I82)</f>
        <v>47400</v>
      </c>
    </row>
    <row r="126" spans="1:8" ht="31.5" hidden="1" customHeight="1" x14ac:dyDescent="0.25">
      <c r="A126" s="91" t="s">
        <v>131</v>
      </c>
      <c r="B126" s="35" t="s">
        <v>10</v>
      </c>
      <c r="C126" s="35">
        <v>13</v>
      </c>
      <c r="D126" s="292" t="s">
        <v>484</v>
      </c>
      <c r="E126" s="293" t="s">
        <v>472</v>
      </c>
      <c r="F126" s="294" t="s">
        <v>473</v>
      </c>
      <c r="G126" s="35"/>
      <c r="H126" s="385">
        <f>SUM(H127)</f>
        <v>0</v>
      </c>
    </row>
    <row r="127" spans="1:8" ht="63" hidden="1" customHeight="1" x14ac:dyDescent="0.25">
      <c r="A127" s="94" t="s">
        <v>610</v>
      </c>
      <c r="B127" s="2" t="s">
        <v>10</v>
      </c>
      <c r="C127" s="2">
        <v>13</v>
      </c>
      <c r="D127" s="295" t="s">
        <v>609</v>
      </c>
      <c r="E127" s="296" t="s">
        <v>472</v>
      </c>
      <c r="F127" s="297" t="s">
        <v>473</v>
      </c>
      <c r="G127" s="2"/>
      <c r="H127" s="386">
        <f>SUM(H128)</f>
        <v>0</v>
      </c>
    </row>
    <row r="128" spans="1:8" ht="33" hidden="1" customHeight="1" x14ac:dyDescent="0.25">
      <c r="A128" s="94" t="s">
        <v>611</v>
      </c>
      <c r="B128" s="2" t="s">
        <v>10</v>
      </c>
      <c r="C128" s="2">
        <v>13</v>
      </c>
      <c r="D128" s="295" t="s">
        <v>609</v>
      </c>
      <c r="E128" s="296" t="s">
        <v>10</v>
      </c>
      <c r="F128" s="297" t="s">
        <v>473</v>
      </c>
      <c r="G128" s="2"/>
      <c r="H128" s="386">
        <f>SUM(H129)</f>
        <v>0</v>
      </c>
    </row>
    <row r="129" spans="1:8" ht="17.25" hidden="1" customHeight="1" x14ac:dyDescent="0.25">
      <c r="A129" s="109" t="s">
        <v>613</v>
      </c>
      <c r="B129" s="2" t="s">
        <v>10</v>
      </c>
      <c r="C129" s="2">
        <v>13</v>
      </c>
      <c r="D129" s="295" t="s">
        <v>609</v>
      </c>
      <c r="E129" s="296" t="s">
        <v>10</v>
      </c>
      <c r="F129" s="297" t="s">
        <v>612</v>
      </c>
      <c r="G129" s="2"/>
      <c r="H129" s="386">
        <f>SUM(H130)</f>
        <v>0</v>
      </c>
    </row>
    <row r="130" spans="1:8" ht="31.5" hidden="1" customHeight="1" x14ac:dyDescent="0.25">
      <c r="A130" s="110" t="s">
        <v>650</v>
      </c>
      <c r="B130" s="2" t="s">
        <v>10</v>
      </c>
      <c r="C130" s="2">
        <v>13</v>
      </c>
      <c r="D130" s="295" t="s">
        <v>609</v>
      </c>
      <c r="E130" s="296" t="s">
        <v>10</v>
      </c>
      <c r="F130" s="297" t="s">
        <v>612</v>
      </c>
      <c r="G130" s="2" t="s">
        <v>16</v>
      </c>
      <c r="H130" s="388">
        <f>SUM(прил9!I87)</f>
        <v>0</v>
      </c>
    </row>
    <row r="131" spans="1:8" ht="35.25" hidden="1" customHeight="1" x14ac:dyDescent="0.25">
      <c r="A131" s="115" t="s">
        <v>126</v>
      </c>
      <c r="B131" s="35" t="s">
        <v>10</v>
      </c>
      <c r="C131" s="35">
        <v>13</v>
      </c>
      <c r="D131" s="292" t="s">
        <v>487</v>
      </c>
      <c r="E131" s="293" t="s">
        <v>472</v>
      </c>
      <c r="F131" s="294" t="s">
        <v>473</v>
      </c>
      <c r="G131" s="35"/>
      <c r="H131" s="385">
        <f>SUM(H132)</f>
        <v>0</v>
      </c>
    </row>
    <row r="132" spans="1:8" ht="63.75" hidden="1" customHeight="1" x14ac:dyDescent="0.25">
      <c r="A132" s="94" t="s">
        <v>162</v>
      </c>
      <c r="B132" s="2" t="s">
        <v>10</v>
      </c>
      <c r="C132" s="2">
        <v>13</v>
      </c>
      <c r="D132" s="338" t="s">
        <v>242</v>
      </c>
      <c r="E132" s="339" t="s">
        <v>472</v>
      </c>
      <c r="F132" s="340" t="s">
        <v>473</v>
      </c>
      <c r="G132" s="87"/>
      <c r="H132" s="389">
        <f>SUM(H133)</f>
        <v>0</v>
      </c>
    </row>
    <row r="133" spans="1:8" ht="33" hidden="1" customHeight="1" x14ac:dyDescent="0.25">
      <c r="A133" s="94" t="s">
        <v>552</v>
      </c>
      <c r="B133" s="2" t="s">
        <v>10</v>
      </c>
      <c r="C133" s="2">
        <v>13</v>
      </c>
      <c r="D133" s="338" t="s">
        <v>242</v>
      </c>
      <c r="E133" s="339" t="s">
        <v>10</v>
      </c>
      <c r="F133" s="340" t="s">
        <v>473</v>
      </c>
      <c r="G133" s="87"/>
      <c r="H133" s="389">
        <f>SUM(H134)</f>
        <v>0</v>
      </c>
    </row>
    <row r="134" spans="1:8" ht="17.25" hidden="1" customHeight="1" x14ac:dyDescent="0.25">
      <c r="A134" s="85" t="s">
        <v>614</v>
      </c>
      <c r="B134" s="2" t="s">
        <v>10</v>
      </c>
      <c r="C134" s="2">
        <v>13</v>
      </c>
      <c r="D134" s="338" t="s">
        <v>242</v>
      </c>
      <c r="E134" s="339" t="s">
        <v>10</v>
      </c>
      <c r="F134" s="340" t="s">
        <v>615</v>
      </c>
      <c r="G134" s="87"/>
      <c r="H134" s="389">
        <f>SUM(H135)</f>
        <v>0</v>
      </c>
    </row>
    <row r="135" spans="1:8" ht="30" hidden="1" customHeight="1" x14ac:dyDescent="0.25">
      <c r="A135" s="113" t="s">
        <v>650</v>
      </c>
      <c r="B135" s="2" t="s">
        <v>10</v>
      </c>
      <c r="C135" s="2">
        <v>13</v>
      </c>
      <c r="D135" s="338" t="s">
        <v>242</v>
      </c>
      <c r="E135" s="339" t="s">
        <v>10</v>
      </c>
      <c r="F135" s="340" t="s">
        <v>615</v>
      </c>
      <c r="G135" s="87" t="s">
        <v>16</v>
      </c>
      <c r="H135" s="390">
        <f>SUM(прил9!I92)</f>
        <v>0</v>
      </c>
    </row>
    <row r="136" spans="1:8" ht="31.5" x14ac:dyDescent="0.25">
      <c r="A136" s="91" t="s">
        <v>24</v>
      </c>
      <c r="B136" s="35" t="s">
        <v>10</v>
      </c>
      <c r="C136" s="37">
        <v>13</v>
      </c>
      <c r="D136" s="298" t="s">
        <v>212</v>
      </c>
      <c r="E136" s="299" t="s">
        <v>472</v>
      </c>
      <c r="F136" s="300" t="s">
        <v>473</v>
      </c>
      <c r="G136" s="35"/>
      <c r="H136" s="385">
        <f>SUM(H137)</f>
        <v>184928</v>
      </c>
    </row>
    <row r="137" spans="1:8" ht="17.25" customHeight="1" x14ac:dyDescent="0.25">
      <c r="A137" s="105" t="s">
        <v>95</v>
      </c>
      <c r="B137" s="2" t="s">
        <v>10</v>
      </c>
      <c r="C137" s="72">
        <v>13</v>
      </c>
      <c r="D137" s="313" t="s">
        <v>213</v>
      </c>
      <c r="E137" s="314" t="s">
        <v>472</v>
      </c>
      <c r="F137" s="315" t="s">
        <v>473</v>
      </c>
      <c r="G137" s="2"/>
      <c r="H137" s="386">
        <f>SUM(H138+H140)</f>
        <v>184928</v>
      </c>
    </row>
    <row r="138" spans="1:8" ht="16.5" customHeight="1" x14ac:dyDescent="0.25">
      <c r="A138" s="3" t="s">
        <v>112</v>
      </c>
      <c r="B138" s="2" t="s">
        <v>10</v>
      </c>
      <c r="C138" s="541">
        <v>13</v>
      </c>
      <c r="D138" s="313" t="s">
        <v>213</v>
      </c>
      <c r="E138" s="314" t="s">
        <v>472</v>
      </c>
      <c r="F138" s="315" t="s">
        <v>495</v>
      </c>
      <c r="G138" s="2"/>
      <c r="H138" s="386">
        <f>SUM(H139)</f>
        <v>18000</v>
      </c>
    </row>
    <row r="139" spans="1:8" ht="31.5" customHeight="1" x14ac:dyDescent="0.25">
      <c r="A139" s="110" t="s">
        <v>650</v>
      </c>
      <c r="B139" s="2" t="s">
        <v>10</v>
      </c>
      <c r="C139" s="541">
        <v>13</v>
      </c>
      <c r="D139" s="313" t="s">
        <v>213</v>
      </c>
      <c r="E139" s="314" t="s">
        <v>472</v>
      </c>
      <c r="F139" s="315" t="s">
        <v>495</v>
      </c>
      <c r="G139" s="2" t="s">
        <v>16</v>
      </c>
      <c r="H139" s="388">
        <f>SUM(прил9!I96)</f>
        <v>18000</v>
      </c>
    </row>
    <row r="140" spans="1:8" ht="16.5" customHeight="1" x14ac:dyDescent="0.25">
      <c r="A140" s="3" t="s">
        <v>113</v>
      </c>
      <c r="B140" s="2" t="s">
        <v>10</v>
      </c>
      <c r="C140" s="72">
        <v>13</v>
      </c>
      <c r="D140" s="313" t="s">
        <v>213</v>
      </c>
      <c r="E140" s="314" t="s">
        <v>472</v>
      </c>
      <c r="F140" s="315" t="s">
        <v>502</v>
      </c>
      <c r="G140" s="2"/>
      <c r="H140" s="386">
        <f>SUM(H141:H142)</f>
        <v>166928</v>
      </c>
    </row>
    <row r="141" spans="1:8" ht="31.5" customHeight="1" x14ac:dyDescent="0.25">
      <c r="A141" s="97" t="s">
        <v>650</v>
      </c>
      <c r="B141" s="2" t="s">
        <v>10</v>
      </c>
      <c r="C141" s="72">
        <v>13</v>
      </c>
      <c r="D141" s="313" t="s">
        <v>213</v>
      </c>
      <c r="E141" s="314" t="s">
        <v>472</v>
      </c>
      <c r="F141" s="315" t="s">
        <v>502</v>
      </c>
      <c r="G141" s="2" t="s">
        <v>16</v>
      </c>
      <c r="H141" s="387">
        <f>SUM(прил9!I98)</f>
        <v>166928</v>
      </c>
    </row>
    <row r="142" spans="1:8" ht="15.75" hidden="1" customHeight="1" x14ac:dyDescent="0.25">
      <c r="A142" s="3" t="s">
        <v>18</v>
      </c>
      <c r="B142" s="2" t="s">
        <v>10</v>
      </c>
      <c r="C142" s="162">
        <v>13</v>
      </c>
      <c r="D142" s="313" t="s">
        <v>213</v>
      </c>
      <c r="E142" s="314" t="s">
        <v>472</v>
      </c>
      <c r="F142" s="315" t="s">
        <v>502</v>
      </c>
      <c r="G142" s="2" t="s">
        <v>17</v>
      </c>
      <c r="H142" s="387">
        <f>SUM(прил9!I303)</f>
        <v>0</v>
      </c>
    </row>
    <row r="143" spans="1:8" ht="18.75" customHeight="1" x14ac:dyDescent="0.25">
      <c r="A143" s="91" t="s">
        <v>195</v>
      </c>
      <c r="B143" s="35" t="s">
        <v>10</v>
      </c>
      <c r="C143" s="37">
        <v>13</v>
      </c>
      <c r="D143" s="298" t="s">
        <v>214</v>
      </c>
      <c r="E143" s="299" t="s">
        <v>472</v>
      </c>
      <c r="F143" s="300" t="s">
        <v>473</v>
      </c>
      <c r="G143" s="35"/>
      <c r="H143" s="385">
        <f>SUM(H144)</f>
        <v>1462716</v>
      </c>
    </row>
    <row r="144" spans="1:8" ht="18" customHeight="1" x14ac:dyDescent="0.25">
      <c r="A144" s="105" t="s">
        <v>194</v>
      </c>
      <c r="B144" s="2" t="s">
        <v>10</v>
      </c>
      <c r="C144" s="141">
        <v>13</v>
      </c>
      <c r="D144" s="313" t="s">
        <v>215</v>
      </c>
      <c r="E144" s="314" t="s">
        <v>472</v>
      </c>
      <c r="F144" s="315" t="s">
        <v>473</v>
      </c>
      <c r="G144" s="2"/>
      <c r="H144" s="386">
        <f>SUM(H145+H147+H149+H151)</f>
        <v>1462716</v>
      </c>
    </row>
    <row r="145" spans="1:8" ht="47.25" customHeight="1" x14ac:dyDescent="0.25">
      <c r="A145" s="105" t="s">
        <v>658</v>
      </c>
      <c r="B145" s="2" t="s">
        <v>10</v>
      </c>
      <c r="C145" s="502">
        <v>13</v>
      </c>
      <c r="D145" s="313" t="s">
        <v>215</v>
      </c>
      <c r="E145" s="314" t="s">
        <v>472</v>
      </c>
      <c r="F145" s="522">
        <v>12712</v>
      </c>
      <c r="G145" s="2"/>
      <c r="H145" s="386">
        <f>SUM(H146)</f>
        <v>25410</v>
      </c>
    </row>
    <row r="146" spans="1:8" ht="48.75" customHeight="1" x14ac:dyDescent="0.25">
      <c r="A146" s="105" t="s">
        <v>86</v>
      </c>
      <c r="B146" s="2" t="s">
        <v>10</v>
      </c>
      <c r="C146" s="502">
        <v>13</v>
      </c>
      <c r="D146" s="313" t="s">
        <v>215</v>
      </c>
      <c r="E146" s="314" t="s">
        <v>472</v>
      </c>
      <c r="F146" s="522">
        <v>12712</v>
      </c>
      <c r="G146" s="2" t="s">
        <v>13</v>
      </c>
      <c r="H146" s="388">
        <f>SUM(прил9!I102)</f>
        <v>25410</v>
      </c>
    </row>
    <row r="147" spans="1:8" ht="16.5" customHeight="1" x14ac:dyDescent="0.25">
      <c r="A147" s="3" t="s">
        <v>196</v>
      </c>
      <c r="B147" s="2" t="s">
        <v>10</v>
      </c>
      <c r="C147" s="141">
        <v>13</v>
      </c>
      <c r="D147" s="313" t="s">
        <v>215</v>
      </c>
      <c r="E147" s="314" t="s">
        <v>472</v>
      </c>
      <c r="F147" s="315" t="s">
        <v>503</v>
      </c>
      <c r="G147" s="2"/>
      <c r="H147" s="386">
        <f>SUM(H148)</f>
        <v>19000</v>
      </c>
    </row>
    <row r="148" spans="1:8" ht="31.5" customHeight="1" x14ac:dyDescent="0.25">
      <c r="A148" s="515" t="s">
        <v>650</v>
      </c>
      <c r="B148" s="2" t="s">
        <v>10</v>
      </c>
      <c r="C148" s="141">
        <v>13</v>
      </c>
      <c r="D148" s="313" t="s">
        <v>215</v>
      </c>
      <c r="E148" s="314" t="s">
        <v>472</v>
      </c>
      <c r="F148" s="315" t="s">
        <v>503</v>
      </c>
      <c r="G148" s="2" t="s">
        <v>16</v>
      </c>
      <c r="H148" s="387">
        <f>SUM(прил9!I104)</f>
        <v>19000</v>
      </c>
    </row>
    <row r="149" spans="1:8" ht="32.25" customHeight="1" x14ac:dyDescent="0.25">
      <c r="A149" s="142" t="s">
        <v>641</v>
      </c>
      <c r="B149" s="2" t="s">
        <v>10</v>
      </c>
      <c r="C149" s="502">
        <v>13</v>
      </c>
      <c r="D149" s="313" t="s">
        <v>215</v>
      </c>
      <c r="E149" s="314" t="s">
        <v>472</v>
      </c>
      <c r="F149" s="315" t="s">
        <v>535</v>
      </c>
      <c r="G149" s="2"/>
      <c r="H149" s="386">
        <f>SUM(H150)</f>
        <v>60000</v>
      </c>
    </row>
    <row r="150" spans="1:8" ht="48.75" customHeight="1" x14ac:dyDescent="0.25">
      <c r="A150" s="142" t="s">
        <v>86</v>
      </c>
      <c r="B150" s="2" t="s">
        <v>10</v>
      </c>
      <c r="C150" s="502">
        <v>13</v>
      </c>
      <c r="D150" s="313" t="s">
        <v>215</v>
      </c>
      <c r="E150" s="314" t="s">
        <v>472</v>
      </c>
      <c r="F150" s="315" t="s">
        <v>535</v>
      </c>
      <c r="G150" s="2" t="s">
        <v>13</v>
      </c>
      <c r="H150" s="387">
        <f>SUM(прил9!I106)</f>
        <v>60000</v>
      </c>
    </row>
    <row r="151" spans="1:8" ht="80.25" customHeight="1" x14ac:dyDescent="0.25">
      <c r="A151" s="111" t="s">
        <v>505</v>
      </c>
      <c r="B151" s="2" t="s">
        <v>10</v>
      </c>
      <c r="C151" s="347">
        <v>13</v>
      </c>
      <c r="D151" s="313" t="s">
        <v>215</v>
      </c>
      <c r="E151" s="314" t="s">
        <v>472</v>
      </c>
      <c r="F151" s="315" t="s">
        <v>504</v>
      </c>
      <c r="G151" s="2"/>
      <c r="H151" s="386">
        <f>SUM(H152:H153)</f>
        <v>1358306</v>
      </c>
    </row>
    <row r="152" spans="1:8" ht="49.5" customHeight="1" x14ac:dyDescent="0.25">
      <c r="A152" s="105" t="s">
        <v>86</v>
      </c>
      <c r="B152" s="2" t="s">
        <v>10</v>
      </c>
      <c r="C152" s="347">
        <v>13</v>
      </c>
      <c r="D152" s="313" t="s">
        <v>215</v>
      </c>
      <c r="E152" s="314" t="s">
        <v>472</v>
      </c>
      <c r="F152" s="315" t="s">
        <v>504</v>
      </c>
      <c r="G152" s="2" t="s">
        <v>13</v>
      </c>
      <c r="H152" s="387">
        <f>SUM(прил9!I108)</f>
        <v>811085</v>
      </c>
    </row>
    <row r="153" spans="1:8" ht="33" customHeight="1" x14ac:dyDescent="0.25">
      <c r="A153" s="110" t="s">
        <v>650</v>
      </c>
      <c r="B153" s="2" t="s">
        <v>10</v>
      </c>
      <c r="C153" s="347">
        <v>13</v>
      </c>
      <c r="D153" s="313" t="s">
        <v>215</v>
      </c>
      <c r="E153" s="314" t="s">
        <v>472</v>
      </c>
      <c r="F153" s="315" t="s">
        <v>504</v>
      </c>
      <c r="G153" s="2" t="s">
        <v>16</v>
      </c>
      <c r="H153" s="387">
        <f>SUM(прил9!I109)</f>
        <v>547221</v>
      </c>
    </row>
    <row r="154" spans="1:8" ht="18" customHeight="1" x14ac:dyDescent="0.25">
      <c r="A154" s="34" t="s">
        <v>91</v>
      </c>
      <c r="B154" s="35" t="s">
        <v>10</v>
      </c>
      <c r="C154" s="37">
        <v>13</v>
      </c>
      <c r="D154" s="304" t="s">
        <v>209</v>
      </c>
      <c r="E154" s="305" t="s">
        <v>472</v>
      </c>
      <c r="F154" s="306" t="s">
        <v>473</v>
      </c>
      <c r="G154" s="35"/>
      <c r="H154" s="385">
        <f>SUM(H155)</f>
        <v>110000</v>
      </c>
    </row>
    <row r="155" spans="1:8" ht="18" customHeight="1" x14ac:dyDescent="0.25">
      <c r="A155" s="111" t="s">
        <v>92</v>
      </c>
      <c r="B155" s="2" t="s">
        <v>10</v>
      </c>
      <c r="C155" s="541">
        <v>13</v>
      </c>
      <c r="D155" s="332" t="s">
        <v>210</v>
      </c>
      <c r="E155" s="314" t="s">
        <v>472</v>
      </c>
      <c r="F155" s="315" t="s">
        <v>473</v>
      </c>
      <c r="G155" s="2"/>
      <c r="H155" s="386">
        <f>SUM(H156)</f>
        <v>110000</v>
      </c>
    </row>
    <row r="156" spans="1:8" ht="18.75" customHeight="1" x14ac:dyDescent="0.25">
      <c r="A156" s="111" t="s">
        <v>665</v>
      </c>
      <c r="B156" s="2" t="s">
        <v>10</v>
      </c>
      <c r="C156" s="541">
        <v>13</v>
      </c>
      <c r="D156" s="332" t="s">
        <v>210</v>
      </c>
      <c r="E156" s="314" t="s">
        <v>472</v>
      </c>
      <c r="F156" s="522">
        <v>10030</v>
      </c>
      <c r="G156" s="2"/>
      <c r="H156" s="386">
        <f>SUM(H157)</f>
        <v>110000</v>
      </c>
    </row>
    <row r="157" spans="1:8" ht="18" customHeight="1" x14ac:dyDescent="0.25">
      <c r="A157" s="73" t="s">
        <v>40</v>
      </c>
      <c r="B157" s="2" t="s">
        <v>10</v>
      </c>
      <c r="C157" s="541">
        <v>13</v>
      </c>
      <c r="D157" s="332" t="s">
        <v>210</v>
      </c>
      <c r="E157" s="314" t="s">
        <v>472</v>
      </c>
      <c r="F157" s="522">
        <v>10030</v>
      </c>
      <c r="G157" s="2" t="s">
        <v>39</v>
      </c>
      <c r="H157" s="387">
        <f>SUM(прил9!I113)</f>
        <v>110000</v>
      </c>
    </row>
    <row r="158" spans="1:8" ht="33" customHeight="1" x14ac:dyDescent="0.25">
      <c r="A158" s="34" t="s">
        <v>140</v>
      </c>
      <c r="B158" s="35" t="s">
        <v>10</v>
      </c>
      <c r="C158" s="37">
        <v>13</v>
      </c>
      <c r="D158" s="298" t="s">
        <v>216</v>
      </c>
      <c r="E158" s="299" t="s">
        <v>472</v>
      </c>
      <c r="F158" s="300" t="s">
        <v>473</v>
      </c>
      <c r="G158" s="35"/>
      <c r="H158" s="385">
        <f>SUM(H159)</f>
        <v>6941063</v>
      </c>
    </row>
    <row r="159" spans="1:8" ht="33" customHeight="1" x14ac:dyDescent="0.25">
      <c r="A159" s="105" t="s">
        <v>141</v>
      </c>
      <c r="B159" s="2" t="s">
        <v>10</v>
      </c>
      <c r="C159" s="72">
        <v>13</v>
      </c>
      <c r="D159" s="313" t="s">
        <v>217</v>
      </c>
      <c r="E159" s="314" t="s">
        <v>472</v>
      </c>
      <c r="F159" s="315" t="s">
        <v>473</v>
      </c>
      <c r="G159" s="2"/>
      <c r="H159" s="386">
        <f>SUM(H160+H162)</f>
        <v>6941063</v>
      </c>
    </row>
    <row r="160" spans="1:8" ht="63.75" customHeight="1" x14ac:dyDescent="0.25">
      <c r="A160" s="105" t="s">
        <v>1029</v>
      </c>
      <c r="B160" s="2" t="s">
        <v>10</v>
      </c>
      <c r="C160" s="541">
        <v>13</v>
      </c>
      <c r="D160" s="313" t="s">
        <v>217</v>
      </c>
      <c r="E160" s="314" t="s">
        <v>472</v>
      </c>
      <c r="F160" s="315">
        <v>13530</v>
      </c>
      <c r="G160" s="2"/>
      <c r="H160" s="386">
        <f>SUM(H161)</f>
        <v>154646</v>
      </c>
    </row>
    <row r="161" spans="1:8" ht="33" customHeight="1" x14ac:dyDescent="0.25">
      <c r="A161" s="110" t="s">
        <v>650</v>
      </c>
      <c r="B161" s="2" t="s">
        <v>10</v>
      </c>
      <c r="C161" s="541">
        <v>13</v>
      </c>
      <c r="D161" s="313" t="s">
        <v>217</v>
      </c>
      <c r="E161" s="314" t="s">
        <v>472</v>
      </c>
      <c r="F161" s="315">
        <v>13530</v>
      </c>
      <c r="G161" s="2" t="s">
        <v>16</v>
      </c>
      <c r="H161" s="388">
        <f>SUM(прил9!I117)</f>
        <v>154646</v>
      </c>
    </row>
    <row r="162" spans="1:8" ht="31.5" x14ac:dyDescent="0.25">
      <c r="A162" s="3" t="s">
        <v>96</v>
      </c>
      <c r="B162" s="2" t="s">
        <v>10</v>
      </c>
      <c r="C162" s="72">
        <v>13</v>
      </c>
      <c r="D162" s="313" t="s">
        <v>217</v>
      </c>
      <c r="E162" s="314" t="s">
        <v>472</v>
      </c>
      <c r="F162" s="315" t="s">
        <v>506</v>
      </c>
      <c r="G162" s="2"/>
      <c r="H162" s="386">
        <f>SUM(H163:H165)</f>
        <v>6786417</v>
      </c>
    </row>
    <row r="163" spans="1:8" ht="46.5" customHeight="1" x14ac:dyDescent="0.25">
      <c r="A163" s="105" t="s">
        <v>86</v>
      </c>
      <c r="B163" s="2" t="s">
        <v>10</v>
      </c>
      <c r="C163" s="72">
        <v>13</v>
      </c>
      <c r="D163" s="313" t="s">
        <v>217</v>
      </c>
      <c r="E163" s="314" t="s">
        <v>472</v>
      </c>
      <c r="F163" s="315" t="s">
        <v>506</v>
      </c>
      <c r="G163" s="2" t="s">
        <v>13</v>
      </c>
      <c r="H163" s="387">
        <f>SUM(прил9!I119)</f>
        <v>3290619</v>
      </c>
    </row>
    <row r="164" spans="1:8" ht="30.75" customHeight="1" x14ac:dyDescent="0.25">
      <c r="A164" s="97" t="s">
        <v>650</v>
      </c>
      <c r="B164" s="2" t="s">
        <v>10</v>
      </c>
      <c r="C164" s="72">
        <v>13</v>
      </c>
      <c r="D164" s="313" t="s">
        <v>217</v>
      </c>
      <c r="E164" s="314" t="s">
        <v>472</v>
      </c>
      <c r="F164" s="315" t="s">
        <v>506</v>
      </c>
      <c r="G164" s="2" t="s">
        <v>16</v>
      </c>
      <c r="H164" s="387">
        <f>SUM(прил9!I120)</f>
        <v>3418895</v>
      </c>
    </row>
    <row r="165" spans="1:8" ht="15.75" customHeight="1" x14ac:dyDescent="0.25">
      <c r="A165" s="3" t="s">
        <v>18</v>
      </c>
      <c r="B165" s="2" t="s">
        <v>10</v>
      </c>
      <c r="C165" s="72">
        <v>13</v>
      </c>
      <c r="D165" s="313" t="s">
        <v>217</v>
      </c>
      <c r="E165" s="314" t="s">
        <v>472</v>
      </c>
      <c r="F165" s="315" t="s">
        <v>506</v>
      </c>
      <c r="G165" s="2" t="s">
        <v>17</v>
      </c>
      <c r="H165" s="387">
        <f>SUM(прил9!I121)</f>
        <v>76903</v>
      </c>
    </row>
    <row r="166" spans="1:8" ht="15.75" hidden="1" customHeight="1" x14ac:dyDescent="0.25">
      <c r="A166" s="34" t="s">
        <v>664</v>
      </c>
      <c r="B166" s="35" t="s">
        <v>10</v>
      </c>
      <c r="C166" s="37">
        <v>13</v>
      </c>
      <c r="D166" s="298" t="s">
        <v>662</v>
      </c>
      <c r="E166" s="299" t="s">
        <v>472</v>
      </c>
      <c r="F166" s="300" t="s">
        <v>473</v>
      </c>
      <c r="G166" s="35"/>
      <c r="H166" s="385">
        <f>SUM(H167)</f>
        <v>0</v>
      </c>
    </row>
    <row r="167" spans="1:8" ht="15.75" hidden="1" customHeight="1" x14ac:dyDescent="0.25">
      <c r="A167" s="3" t="s">
        <v>22</v>
      </c>
      <c r="B167" s="2" t="s">
        <v>10</v>
      </c>
      <c r="C167" s="502">
        <v>13</v>
      </c>
      <c r="D167" s="313" t="s">
        <v>663</v>
      </c>
      <c r="E167" s="314" t="s">
        <v>472</v>
      </c>
      <c r="F167" s="315" t="s">
        <v>473</v>
      </c>
      <c r="G167" s="2"/>
      <c r="H167" s="386">
        <f>SUM(H168)</f>
        <v>0</v>
      </c>
    </row>
    <row r="168" spans="1:8" ht="15.75" hidden="1" customHeight="1" x14ac:dyDescent="0.25">
      <c r="A168" s="3" t="s">
        <v>665</v>
      </c>
      <c r="B168" s="2" t="s">
        <v>10</v>
      </c>
      <c r="C168" s="502">
        <v>13</v>
      </c>
      <c r="D168" s="313" t="s">
        <v>663</v>
      </c>
      <c r="E168" s="314" t="s">
        <v>472</v>
      </c>
      <c r="F168" s="522">
        <v>10030</v>
      </c>
      <c r="G168" s="2"/>
      <c r="H168" s="386">
        <f>SUM(H169)</f>
        <v>0</v>
      </c>
    </row>
    <row r="169" spans="1:8" ht="15.75" hidden="1" customHeight="1" x14ac:dyDescent="0.25">
      <c r="A169" s="73" t="s">
        <v>40</v>
      </c>
      <c r="B169" s="2" t="s">
        <v>10</v>
      </c>
      <c r="C169" s="502">
        <v>13</v>
      </c>
      <c r="D169" s="313" t="s">
        <v>663</v>
      </c>
      <c r="E169" s="314" t="s">
        <v>472</v>
      </c>
      <c r="F169" s="522">
        <v>10030</v>
      </c>
      <c r="G169" s="2" t="s">
        <v>39</v>
      </c>
      <c r="H169" s="387">
        <f>SUM(прил9!I125)</f>
        <v>0</v>
      </c>
    </row>
    <row r="170" spans="1:8" ht="33" customHeight="1" x14ac:dyDescent="0.25">
      <c r="A170" s="90" t="s">
        <v>75</v>
      </c>
      <c r="B170" s="17" t="s">
        <v>15</v>
      </c>
      <c r="C170" s="46"/>
      <c r="D170" s="326"/>
      <c r="E170" s="327"/>
      <c r="F170" s="328"/>
      <c r="G170" s="16"/>
      <c r="H170" s="383">
        <f>SUM(H171)</f>
        <v>1985143</v>
      </c>
    </row>
    <row r="171" spans="1:8" ht="33.75" customHeight="1" x14ac:dyDescent="0.25">
      <c r="A171" s="107" t="s">
        <v>76</v>
      </c>
      <c r="B171" s="27" t="s">
        <v>15</v>
      </c>
      <c r="C171" s="64" t="s">
        <v>32</v>
      </c>
      <c r="D171" s="329"/>
      <c r="E171" s="330"/>
      <c r="F171" s="331"/>
      <c r="G171" s="26"/>
      <c r="H171" s="384">
        <f>SUM(H172)</f>
        <v>1985143</v>
      </c>
    </row>
    <row r="172" spans="1:8" ht="65.25" customHeight="1" x14ac:dyDescent="0.25">
      <c r="A172" s="91" t="s">
        <v>142</v>
      </c>
      <c r="B172" s="35" t="s">
        <v>15</v>
      </c>
      <c r="C172" s="49" t="s">
        <v>32</v>
      </c>
      <c r="D172" s="304" t="s">
        <v>218</v>
      </c>
      <c r="E172" s="305" t="s">
        <v>472</v>
      </c>
      <c r="F172" s="306" t="s">
        <v>473</v>
      </c>
      <c r="G172" s="35"/>
      <c r="H172" s="385">
        <f>SUM(H173+H179)</f>
        <v>1985143</v>
      </c>
    </row>
    <row r="173" spans="1:8" ht="95.25" customHeight="1" x14ac:dyDescent="0.25">
      <c r="A173" s="94" t="s">
        <v>143</v>
      </c>
      <c r="B173" s="2" t="s">
        <v>15</v>
      </c>
      <c r="C173" s="10" t="s">
        <v>32</v>
      </c>
      <c r="D173" s="332" t="s">
        <v>219</v>
      </c>
      <c r="E173" s="333" t="s">
        <v>472</v>
      </c>
      <c r="F173" s="334" t="s">
        <v>473</v>
      </c>
      <c r="G173" s="2"/>
      <c r="H173" s="386">
        <f>SUM(H174)</f>
        <v>1885143</v>
      </c>
    </row>
    <row r="174" spans="1:8" ht="34.5" customHeight="1" x14ac:dyDescent="0.25">
      <c r="A174" s="94" t="s">
        <v>507</v>
      </c>
      <c r="B174" s="2" t="s">
        <v>15</v>
      </c>
      <c r="C174" s="10" t="s">
        <v>32</v>
      </c>
      <c r="D174" s="332" t="s">
        <v>219</v>
      </c>
      <c r="E174" s="333" t="s">
        <v>10</v>
      </c>
      <c r="F174" s="334" t="s">
        <v>473</v>
      </c>
      <c r="G174" s="2"/>
      <c r="H174" s="386">
        <f>SUM(H175)</f>
        <v>1885143</v>
      </c>
    </row>
    <row r="175" spans="1:8" ht="33" customHeight="1" x14ac:dyDescent="0.25">
      <c r="A175" s="3" t="s">
        <v>96</v>
      </c>
      <c r="B175" s="2" t="s">
        <v>15</v>
      </c>
      <c r="C175" s="10" t="s">
        <v>32</v>
      </c>
      <c r="D175" s="332" t="s">
        <v>219</v>
      </c>
      <c r="E175" s="333" t="s">
        <v>10</v>
      </c>
      <c r="F175" s="334" t="s">
        <v>506</v>
      </c>
      <c r="G175" s="2"/>
      <c r="H175" s="386">
        <f>SUM(H176:H178)</f>
        <v>1885143</v>
      </c>
    </row>
    <row r="176" spans="1:8" ht="46.5" customHeight="1" x14ac:dyDescent="0.25">
      <c r="A176" s="105" t="s">
        <v>86</v>
      </c>
      <c r="B176" s="2" t="s">
        <v>15</v>
      </c>
      <c r="C176" s="10" t="s">
        <v>32</v>
      </c>
      <c r="D176" s="332" t="s">
        <v>219</v>
      </c>
      <c r="E176" s="333" t="s">
        <v>10</v>
      </c>
      <c r="F176" s="334" t="s">
        <v>506</v>
      </c>
      <c r="G176" s="2" t="s">
        <v>13</v>
      </c>
      <c r="H176" s="387">
        <f>SUM(прил9!I132)</f>
        <v>1818300</v>
      </c>
    </row>
    <row r="177" spans="1:8" ht="31.5" customHeight="1" x14ac:dyDescent="0.25">
      <c r="A177" s="97" t="s">
        <v>650</v>
      </c>
      <c r="B177" s="2" t="s">
        <v>15</v>
      </c>
      <c r="C177" s="10" t="s">
        <v>32</v>
      </c>
      <c r="D177" s="332" t="s">
        <v>219</v>
      </c>
      <c r="E177" s="333" t="s">
        <v>10</v>
      </c>
      <c r="F177" s="334" t="s">
        <v>506</v>
      </c>
      <c r="G177" s="2" t="s">
        <v>16</v>
      </c>
      <c r="H177" s="387">
        <f>SUM(прил9!I133)</f>
        <v>66000</v>
      </c>
    </row>
    <row r="178" spans="1:8" ht="17.25" customHeight="1" x14ac:dyDescent="0.25">
      <c r="A178" s="3" t="s">
        <v>18</v>
      </c>
      <c r="B178" s="2" t="s">
        <v>15</v>
      </c>
      <c r="C178" s="10" t="s">
        <v>32</v>
      </c>
      <c r="D178" s="332" t="s">
        <v>219</v>
      </c>
      <c r="E178" s="333" t="s">
        <v>10</v>
      </c>
      <c r="F178" s="334" t="s">
        <v>506</v>
      </c>
      <c r="G178" s="2" t="s">
        <v>17</v>
      </c>
      <c r="H178" s="387">
        <f>SUM(прил9!I134)</f>
        <v>843</v>
      </c>
    </row>
    <row r="179" spans="1:8" ht="93.75" customHeight="1" x14ac:dyDescent="0.25">
      <c r="A179" s="63" t="s">
        <v>620</v>
      </c>
      <c r="B179" s="2" t="s">
        <v>15</v>
      </c>
      <c r="C179" s="10" t="s">
        <v>32</v>
      </c>
      <c r="D179" s="307" t="s">
        <v>616</v>
      </c>
      <c r="E179" s="308" t="s">
        <v>472</v>
      </c>
      <c r="F179" s="309" t="s">
        <v>473</v>
      </c>
      <c r="G179" s="2"/>
      <c r="H179" s="386">
        <f>SUM(H180)</f>
        <v>100000</v>
      </c>
    </row>
    <row r="180" spans="1:8" ht="46.5" customHeight="1" x14ac:dyDescent="0.25">
      <c r="A180" s="125" t="s">
        <v>618</v>
      </c>
      <c r="B180" s="2" t="s">
        <v>15</v>
      </c>
      <c r="C180" s="10" t="s">
        <v>32</v>
      </c>
      <c r="D180" s="307" t="s">
        <v>616</v>
      </c>
      <c r="E180" s="308" t="s">
        <v>10</v>
      </c>
      <c r="F180" s="309" t="s">
        <v>473</v>
      </c>
      <c r="G180" s="2"/>
      <c r="H180" s="386">
        <f>SUM(H181)</f>
        <v>100000</v>
      </c>
    </row>
    <row r="181" spans="1:8" ht="36.75" customHeight="1" x14ac:dyDescent="0.25">
      <c r="A181" s="125" t="s">
        <v>619</v>
      </c>
      <c r="B181" s="2" t="s">
        <v>15</v>
      </c>
      <c r="C181" s="10" t="s">
        <v>32</v>
      </c>
      <c r="D181" s="307" t="s">
        <v>616</v>
      </c>
      <c r="E181" s="308" t="s">
        <v>10</v>
      </c>
      <c r="F181" s="315" t="s">
        <v>617</v>
      </c>
      <c r="G181" s="2"/>
      <c r="H181" s="386">
        <f>SUM(H182)</f>
        <v>100000</v>
      </c>
    </row>
    <row r="182" spans="1:8" ht="32.25" customHeight="1" x14ac:dyDescent="0.25">
      <c r="A182" s="110" t="s">
        <v>650</v>
      </c>
      <c r="B182" s="2" t="s">
        <v>15</v>
      </c>
      <c r="C182" s="10" t="s">
        <v>32</v>
      </c>
      <c r="D182" s="307" t="s">
        <v>616</v>
      </c>
      <c r="E182" s="308" t="s">
        <v>10</v>
      </c>
      <c r="F182" s="315" t="s">
        <v>617</v>
      </c>
      <c r="G182" s="2" t="s">
        <v>16</v>
      </c>
      <c r="H182" s="387">
        <f>SUM(прил9!I138)</f>
        <v>100000</v>
      </c>
    </row>
    <row r="183" spans="1:8" ht="15.75" x14ac:dyDescent="0.25">
      <c r="A183" s="90" t="s">
        <v>25</v>
      </c>
      <c r="B183" s="17" t="s">
        <v>20</v>
      </c>
      <c r="C183" s="46"/>
      <c r="D183" s="326"/>
      <c r="E183" s="327"/>
      <c r="F183" s="328"/>
      <c r="G183" s="16"/>
      <c r="H183" s="383">
        <f>SUM(H184+H190+H217)</f>
        <v>29286182</v>
      </c>
    </row>
    <row r="184" spans="1:8" ht="15.75" x14ac:dyDescent="0.25">
      <c r="A184" s="107" t="s">
        <v>262</v>
      </c>
      <c r="B184" s="27" t="s">
        <v>20</v>
      </c>
      <c r="C184" s="64" t="s">
        <v>35</v>
      </c>
      <c r="D184" s="329"/>
      <c r="E184" s="330"/>
      <c r="F184" s="331"/>
      <c r="G184" s="26"/>
      <c r="H184" s="384">
        <f>SUM(H185)</f>
        <v>450000</v>
      </c>
    </row>
    <row r="185" spans="1:8" ht="47.25" x14ac:dyDescent="0.25">
      <c r="A185" s="91" t="s">
        <v>146</v>
      </c>
      <c r="B185" s="35" t="s">
        <v>20</v>
      </c>
      <c r="C185" s="37" t="s">
        <v>35</v>
      </c>
      <c r="D185" s="298" t="s">
        <v>510</v>
      </c>
      <c r="E185" s="299" t="s">
        <v>472</v>
      </c>
      <c r="F185" s="300" t="s">
        <v>473</v>
      </c>
      <c r="G185" s="35"/>
      <c r="H185" s="385">
        <f>SUM(H186)</f>
        <v>450000</v>
      </c>
    </row>
    <row r="186" spans="1:8" ht="68.25" customHeight="1" x14ac:dyDescent="0.25">
      <c r="A186" s="94" t="s">
        <v>191</v>
      </c>
      <c r="B186" s="51" t="s">
        <v>20</v>
      </c>
      <c r="C186" s="62" t="s">
        <v>35</v>
      </c>
      <c r="D186" s="301" t="s">
        <v>229</v>
      </c>
      <c r="E186" s="302" t="s">
        <v>472</v>
      </c>
      <c r="F186" s="303" t="s">
        <v>473</v>
      </c>
      <c r="G186" s="51"/>
      <c r="H186" s="386">
        <f>SUM(H187)</f>
        <v>450000</v>
      </c>
    </row>
    <row r="187" spans="1:8" ht="33" customHeight="1" x14ac:dyDescent="0.25">
      <c r="A187" s="94" t="s">
        <v>511</v>
      </c>
      <c r="B187" s="51" t="s">
        <v>20</v>
      </c>
      <c r="C187" s="62" t="s">
        <v>35</v>
      </c>
      <c r="D187" s="301" t="s">
        <v>229</v>
      </c>
      <c r="E187" s="302" t="s">
        <v>10</v>
      </c>
      <c r="F187" s="303" t="s">
        <v>473</v>
      </c>
      <c r="G187" s="51"/>
      <c r="H187" s="386">
        <f>SUM(H188)</f>
        <v>450000</v>
      </c>
    </row>
    <row r="188" spans="1:8" ht="15.75" customHeight="1" x14ac:dyDescent="0.25">
      <c r="A188" s="94" t="s">
        <v>192</v>
      </c>
      <c r="B188" s="51" t="s">
        <v>20</v>
      </c>
      <c r="C188" s="62" t="s">
        <v>35</v>
      </c>
      <c r="D188" s="301" t="s">
        <v>229</v>
      </c>
      <c r="E188" s="302" t="s">
        <v>10</v>
      </c>
      <c r="F188" s="303" t="s">
        <v>512</v>
      </c>
      <c r="G188" s="51"/>
      <c r="H188" s="386">
        <f>SUM(H189)</f>
        <v>450000</v>
      </c>
    </row>
    <row r="189" spans="1:8" ht="15.75" customHeight="1" x14ac:dyDescent="0.25">
      <c r="A189" s="3" t="s">
        <v>18</v>
      </c>
      <c r="B189" s="51" t="s">
        <v>20</v>
      </c>
      <c r="C189" s="62" t="s">
        <v>35</v>
      </c>
      <c r="D189" s="301" t="s">
        <v>229</v>
      </c>
      <c r="E189" s="302" t="s">
        <v>10</v>
      </c>
      <c r="F189" s="303" t="s">
        <v>512</v>
      </c>
      <c r="G189" s="51" t="s">
        <v>17</v>
      </c>
      <c r="H189" s="388">
        <f>SUM(прил9!I145)</f>
        <v>450000</v>
      </c>
    </row>
    <row r="190" spans="1:8" ht="15.75" x14ac:dyDescent="0.25">
      <c r="A190" s="107" t="s">
        <v>145</v>
      </c>
      <c r="B190" s="27" t="s">
        <v>20</v>
      </c>
      <c r="C190" s="47" t="s">
        <v>32</v>
      </c>
      <c r="D190" s="316"/>
      <c r="E190" s="317"/>
      <c r="F190" s="318"/>
      <c r="G190" s="26"/>
      <c r="H190" s="384">
        <f>SUM(H191+H210)</f>
        <v>27773659</v>
      </c>
    </row>
    <row r="191" spans="1:8" ht="47.25" x14ac:dyDescent="0.25">
      <c r="A191" s="91" t="s">
        <v>146</v>
      </c>
      <c r="B191" s="35" t="s">
        <v>20</v>
      </c>
      <c r="C191" s="37" t="s">
        <v>32</v>
      </c>
      <c r="D191" s="298" t="s">
        <v>510</v>
      </c>
      <c r="E191" s="299" t="s">
        <v>472</v>
      </c>
      <c r="F191" s="300" t="s">
        <v>473</v>
      </c>
      <c r="G191" s="35"/>
      <c r="H191" s="385">
        <f>SUM(H192+H206)</f>
        <v>11393289</v>
      </c>
    </row>
    <row r="192" spans="1:8" ht="65.25" customHeight="1" x14ac:dyDescent="0.25">
      <c r="A192" s="94" t="s">
        <v>147</v>
      </c>
      <c r="B192" s="51" t="s">
        <v>20</v>
      </c>
      <c r="C192" s="62" t="s">
        <v>32</v>
      </c>
      <c r="D192" s="301" t="s">
        <v>221</v>
      </c>
      <c r="E192" s="302" t="s">
        <v>472</v>
      </c>
      <c r="F192" s="303" t="s">
        <v>473</v>
      </c>
      <c r="G192" s="51"/>
      <c r="H192" s="386">
        <f>SUM(H193)</f>
        <v>11345289</v>
      </c>
    </row>
    <row r="193" spans="1:11" ht="47.25" customHeight="1" x14ac:dyDescent="0.25">
      <c r="A193" s="94" t="s">
        <v>513</v>
      </c>
      <c r="B193" s="51" t="s">
        <v>20</v>
      </c>
      <c r="C193" s="62" t="s">
        <v>32</v>
      </c>
      <c r="D193" s="301" t="s">
        <v>221</v>
      </c>
      <c r="E193" s="302" t="s">
        <v>10</v>
      </c>
      <c r="F193" s="303" t="s">
        <v>473</v>
      </c>
      <c r="G193" s="51"/>
      <c r="H193" s="386">
        <f>SUM(H194+H198+H200+H202+H204+H196)</f>
        <v>11345289</v>
      </c>
    </row>
    <row r="194" spans="1:11" ht="31.5" customHeight="1" x14ac:dyDescent="0.25">
      <c r="A194" s="94" t="s">
        <v>766</v>
      </c>
      <c r="B194" s="51" t="s">
        <v>20</v>
      </c>
      <c r="C194" s="62" t="s">
        <v>32</v>
      </c>
      <c r="D194" s="301" t="s">
        <v>221</v>
      </c>
      <c r="E194" s="302" t="s">
        <v>10</v>
      </c>
      <c r="F194" s="544">
        <v>13390</v>
      </c>
      <c r="G194" s="51"/>
      <c r="H194" s="386">
        <f>SUM(H195)</f>
        <v>4220915</v>
      </c>
    </row>
    <row r="195" spans="1:11" ht="33.75" customHeight="1" x14ac:dyDescent="0.25">
      <c r="A195" s="94" t="s">
        <v>190</v>
      </c>
      <c r="B195" s="51" t="s">
        <v>20</v>
      </c>
      <c r="C195" s="62" t="s">
        <v>32</v>
      </c>
      <c r="D195" s="301" t="s">
        <v>221</v>
      </c>
      <c r="E195" s="302" t="s">
        <v>10</v>
      </c>
      <c r="F195" s="544">
        <v>13390</v>
      </c>
      <c r="G195" s="51" t="s">
        <v>185</v>
      </c>
      <c r="H195" s="388">
        <f>SUM(прил9!I151)</f>
        <v>4220915</v>
      </c>
    </row>
    <row r="196" spans="1:11" ht="18" customHeight="1" x14ac:dyDescent="0.25">
      <c r="A196" s="94" t="s">
        <v>1028</v>
      </c>
      <c r="B196" s="51" t="s">
        <v>20</v>
      </c>
      <c r="C196" s="62" t="s">
        <v>32</v>
      </c>
      <c r="D196" s="301" t="s">
        <v>221</v>
      </c>
      <c r="E196" s="302" t="s">
        <v>10</v>
      </c>
      <c r="F196" s="544">
        <v>13604</v>
      </c>
      <c r="G196" s="51"/>
      <c r="H196" s="386">
        <f>SUM(H197)</f>
        <v>499964</v>
      </c>
    </row>
    <row r="197" spans="1:11" ht="33.75" customHeight="1" x14ac:dyDescent="0.25">
      <c r="A197" s="94" t="s">
        <v>190</v>
      </c>
      <c r="B197" s="51" t="s">
        <v>20</v>
      </c>
      <c r="C197" s="62" t="s">
        <v>32</v>
      </c>
      <c r="D197" s="301" t="s">
        <v>221</v>
      </c>
      <c r="E197" s="302" t="s">
        <v>10</v>
      </c>
      <c r="F197" s="544">
        <v>13604</v>
      </c>
      <c r="G197" s="51" t="s">
        <v>185</v>
      </c>
      <c r="H197" s="388">
        <f>SUM(прил9!I153)</f>
        <v>499964</v>
      </c>
    </row>
    <row r="198" spans="1:11" ht="19.5" customHeight="1" x14ac:dyDescent="0.25">
      <c r="A198" s="94" t="s">
        <v>770</v>
      </c>
      <c r="B198" s="51" t="s">
        <v>20</v>
      </c>
      <c r="C198" s="62" t="s">
        <v>32</v>
      </c>
      <c r="D198" s="301" t="s">
        <v>221</v>
      </c>
      <c r="E198" s="302" t="s">
        <v>10</v>
      </c>
      <c r="F198" s="303" t="s">
        <v>769</v>
      </c>
      <c r="G198" s="51"/>
      <c r="H198" s="386">
        <f>SUM(H199)</f>
        <v>499964</v>
      </c>
    </row>
    <row r="199" spans="1:11" ht="33.75" customHeight="1" x14ac:dyDescent="0.25">
      <c r="A199" s="94" t="s">
        <v>190</v>
      </c>
      <c r="B199" s="51" t="s">
        <v>20</v>
      </c>
      <c r="C199" s="62" t="s">
        <v>32</v>
      </c>
      <c r="D199" s="301" t="s">
        <v>221</v>
      </c>
      <c r="E199" s="302" t="s">
        <v>10</v>
      </c>
      <c r="F199" s="303" t="s">
        <v>769</v>
      </c>
      <c r="G199" s="51" t="s">
        <v>185</v>
      </c>
      <c r="H199" s="388">
        <f>SUM(прил9!I155)</f>
        <v>499964</v>
      </c>
    </row>
    <row r="200" spans="1:11" ht="33.75" customHeight="1" x14ac:dyDescent="0.25">
      <c r="A200" s="94" t="s">
        <v>148</v>
      </c>
      <c r="B200" s="51" t="s">
        <v>20</v>
      </c>
      <c r="C200" s="62" t="s">
        <v>32</v>
      </c>
      <c r="D200" s="301" t="s">
        <v>221</v>
      </c>
      <c r="E200" s="302" t="s">
        <v>10</v>
      </c>
      <c r="F200" s="303" t="s">
        <v>514</v>
      </c>
      <c r="G200" s="51"/>
      <c r="H200" s="386">
        <f>SUM(H201)</f>
        <v>1960330</v>
      </c>
      <c r="I200" s="614"/>
      <c r="J200" s="615"/>
      <c r="K200" s="615"/>
    </row>
    <row r="201" spans="1:11" ht="33.75" customHeight="1" x14ac:dyDescent="0.25">
      <c r="A201" s="94" t="s">
        <v>190</v>
      </c>
      <c r="B201" s="51" t="s">
        <v>20</v>
      </c>
      <c r="C201" s="62" t="s">
        <v>32</v>
      </c>
      <c r="D201" s="301" t="s">
        <v>221</v>
      </c>
      <c r="E201" s="302" t="s">
        <v>10</v>
      </c>
      <c r="F201" s="303" t="s">
        <v>514</v>
      </c>
      <c r="G201" s="51" t="s">
        <v>185</v>
      </c>
      <c r="H201" s="388">
        <f>SUM(прил9!I157)</f>
        <v>1960330</v>
      </c>
    </row>
    <row r="202" spans="1:11" ht="48" customHeight="1" x14ac:dyDescent="0.25">
      <c r="A202" s="94" t="s">
        <v>515</v>
      </c>
      <c r="B202" s="51" t="s">
        <v>20</v>
      </c>
      <c r="C202" s="62" t="s">
        <v>32</v>
      </c>
      <c r="D202" s="301" t="s">
        <v>221</v>
      </c>
      <c r="E202" s="302" t="s">
        <v>10</v>
      </c>
      <c r="F202" s="303" t="s">
        <v>516</v>
      </c>
      <c r="G202" s="51"/>
      <c r="H202" s="386">
        <f>SUM(H203)</f>
        <v>3136566</v>
      </c>
    </row>
    <row r="203" spans="1:11" ht="19.5" customHeight="1" x14ac:dyDescent="0.25">
      <c r="A203" s="94" t="s">
        <v>21</v>
      </c>
      <c r="B203" s="51" t="s">
        <v>20</v>
      </c>
      <c r="C203" s="62" t="s">
        <v>32</v>
      </c>
      <c r="D203" s="127" t="s">
        <v>221</v>
      </c>
      <c r="E203" s="352" t="s">
        <v>10</v>
      </c>
      <c r="F203" s="353" t="s">
        <v>516</v>
      </c>
      <c r="G203" s="51" t="s">
        <v>69</v>
      </c>
      <c r="H203" s="388">
        <f>SUM(прил9!I159)</f>
        <v>3136566</v>
      </c>
    </row>
    <row r="204" spans="1:11" ht="47.25" x14ac:dyDescent="0.25">
      <c r="A204" s="94" t="s">
        <v>517</v>
      </c>
      <c r="B204" s="51" t="s">
        <v>20</v>
      </c>
      <c r="C204" s="62" t="s">
        <v>32</v>
      </c>
      <c r="D204" s="301" t="s">
        <v>221</v>
      </c>
      <c r="E204" s="302" t="s">
        <v>10</v>
      </c>
      <c r="F204" s="303" t="s">
        <v>518</v>
      </c>
      <c r="G204" s="51"/>
      <c r="H204" s="386">
        <f>SUM(H205)</f>
        <v>1027550</v>
      </c>
    </row>
    <row r="205" spans="1:11" ht="18" customHeight="1" x14ac:dyDescent="0.25">
      <c r="A205" s="94" t="s">
        <v>21</v>
      </c>
      <c r="B205" s="51" t="s">
        <v>20</v>
      </c>
      <c r="C205" s="62" t="s">
        <v>32</v>
      </c>
      <c r="D205" s="301" t="s">
        <v>221</v>
      </c>
      <c r="E205" s="302" t="s">
        <v>10</v>
      </c>
      <c r="F205" s="303" t="s">
        <v>518</v>
      </c>
      <c r="G205" s="51" t="s">
        <v>69</v>
      </c>
      <c r="H205" s="388">
        <f>SUM(прил9!I161)</f>
        <v>1027550</v>
      </c>
    </row>
    <row r="206" spans="1:11" ht="78.75" x14ac:dyDescent="0.25">
      <c r="A206" s="94" t="s">
        <v>260</v>
      </c>
      <c r="B206" s="51" t="s">
        <v>20</v>
      </c>
      <c r="C206" s="150" t="s">
        <v>32</v>
      </c>
      <c r="D206" s="301" t="s">
        <v>258</v>
      </c>
      <c r="E206" s="302" t="s">
        <v>472</v>
      </c>
      <c r="F206" s="303" t="s">
        <v>473</v>
      </c>
      <c r="G206" s="51"/>
      <c r="H206" s="386">
        <f>SUM(H207)</f>
        <v>48000</v>
      </c>
    </row>
    <row r="207" spans="1:11" ht="34.5" customHeight="1" x14ac:dyDescent="0.25">
      <c r="A207" s="94" t="s">
        <v>519</v>
      </c>
      <c r="B207" s="51" t="s">
        <v>20</v>
      </c>
      <c r="C207" s="150" t="s">
        <v>32</v>
      </c>
      <c r="D207" s="301" t="s">
        <v>258</v>
      </c>
      <c r="E207" s="302" t="s">
        <v>10</v>
      </c>
      <c r="F207" s="303" t="s">
        <v>473</v>
      </c>
      <c r="G207" s="51"/>
      <c r="H207" s="386">
        <f>SUM(H208)</f>
        <v>48000</v>
      </c>
    </row>
    <row r="208" spans="1:11" ht="31.5" x14ac:dyDescent="0.25">
      <c r="A208" s="94" t="s">
        <v>259</v>
      </c>
      <c r="B208" s="51" t="s">
        <v>20</v>
      </c>
      <c r="C208" s="150" t="s">
        <v>32</v>
      </c>
      <c r="D208" s="301" t="s">
        <v>258</v>
      </c>
      <c r="E208" s="302" t="s">
        <v>10</v>
      </c>
      <c r="F208" s="303" t="s">
        <v>520</v>
      </c>
      <c r="G208" s="51"/>
      <c r="H208" s="386">
        <f>SUM(H209)</f>
        <v>48000</v>
      </c>
    </row>
    <row r="209" spans="1:8" ht="32.25" customHeight="1" x14ac:dyDescent="0.25">
      <c r="A209" s="110" t="s">
        <v>650</v>
      </c>
      <c r="B209" s="51" t="s">
        <v>20</v>
      </c>
      <c r="C209" s="150" t="s">
        <v>32</v>
      </c>
      <c r="D209" s="301" t="s">
        <v>258</v>
      </c>
      <c r="E209" s="302" t="s">
        <v>10</v>
      </c>
      <c r="F209" s="303" t="s">
        <v>520</v>
      </c>
      <c r="G209" s="51" t="s">
        <v>16</v>
      </c>
      <c r="H209" s="388">
        <f>SUM(прил9!I165)</f>
        <v>48000</v>
      </c>
    </row>
    <row r="210" spans="1:8" ht="32.25" customHeight="1" x14ac:dyDescent="0.25">
      <c r="A210" s="143" t="s">
        <v>188</v>
      </c>
      <c r="B210" s="35" t="s">
        <v>20</v>
      </c>
      <c r="C210" s="149" t="s">
        <v>32</v>
      </c>
      <c r="D210" s="304" t="s">
        <v>226</v>
      </c>
      <c r="E210" s="305" t="s">
        <v>472</v>
      </c>
      <c r="F210" s="306" t="s">
        <v>473</v>
      </c>
      <c r="G210" s="35"/>
      <c r="H210" s="385">
        <f>SUM(H211)</f>
        <v>16380370</v>
      </c>
    </row>
    <row r="211" spans="1:8" ht="50.25" customHeight="1" x14ac:dyDescent="0.25">
      <c r="A211" s="142" t="s">
        <v>189</v>
      </c>
      <c r="B211" s="51" t="s">
        <v>20</v>
      </c>
      <c r="C211" s="150" t="s">
        <v>32</v>
      </c>
      <c r="D211" s="307" t="s">
        <v>227</v>
      </c>
      <c r="E211" s="308" t="s">
        <v>472</v>
      </c>
      <c r="F211" s="309" t="s">
        <v>473</v>
      </c>
      <c r="G211" s="51"/>
      <c r="H211" s="386">
        <f>SUM(H212)</f>
        <v>16380370</v>
      </c>
    </row>
    <row r="212" spans="1:8" ht="51" customHeight="1" x14ac:dyDescent="0.25">
      <c r="A212" s="142" t="s">
        <v>534</v>
      </c>
      <c r="B212" s="51" t="s">
        <v>20</v>
      </c>
      <c r="C212" s="150" t="s">
        <v>32</v>
      </c>
      <c r="D212" s="307" t="s">
        <v>227</v>
      </c>
      <c r="E212" s="308" t="s">
        <v>12</v>
      </c>
      <c r="F212" s="309" t="s">
        <v>473</v>
      </c>
      <c r="G212" s="51"/>
      <c r="H212" s="386">
        <f>SUM(H213+H215)</f>
        <v>16380370</v>
      </c>
    </row>
    <row r="213" spans="1:8" ht="32.25" customHeight="1" x14ac:dyDescent="0.25">
      <c r="A213" s="142" t="s">
        <v>762</v>
      </c>
      <c r="B213" s="51" t="s">
        <v>20</v>
      </c>
      <c r="C213" s="150" t="s">
        <v>32</v>
      </c>
      <c r="D213" s="307" t="s">
        <v>227</v>
      </c>
      <c r="E213" s="308" t="s">
        <v>12</v>
      </c>
      <c r="F213" s="309" t="s">
        <v>760</v>
      </c>
      <c r="G213" s="51"/>
      <c r="H213" s="386">
        <f>SUM(H214)</f>
        <v>165319</v>
      </c>
    </row>
    <row r="214" spans="1:8" ht="32.25" customHeight="1" x14ac:dyDescent="0.25">
      <c r="A214" s="142" t="s">
        <v>190</v>
      </c>
      <c r="B214" s="51" t="s">
        <v>20</v>
      </c>
      <c r="C214" s="150" t="s">
        <v>32</v>
      </c>
      <c r="D214" s="307" t="s">
        <v>227</v>
      </c>
      <c r="E214" s="308" t="s">
        <v>12</v>
      </c>
      <c r="F214" s="309" t="s">
        <v>760</v>
      </c>
      <c r="G214" s="51" t="s">
        <v>185</v>
      </c>
      <c r="H214" s="388">
        <f>SUM(прил9!I170)</f>
        <v>165319</v>
      </c>
    </row>
    <row r="215" spans="1:8" ht="15" customHeight="1" x14ac:dyDescent="0.25">
      <c r="A215" s="142" t="s">
        <v>763</v>
      </c>
      <c r="B215" s="51" t="s">
        <v>20</v>
      </c>
      <c r="C215" s="150" t="s">
        <v>32</v>
      </c>
      <c r="D215" s="307" t="s">
        <v>227</v>
      </c>
      <c r="E215" s="308" t="s">
        <v>12</v>
      </c>
      <c r="F215" s="309" t="s">
        <v>761</v>
      </c>
      <c r="G215" s="51"/>
      <c r="H215" s="386">
        <f>SUM(H216)</f>
        <v>16215051</v>
      </c>
    </row>
    <row r="216" spans="1:8" ht="32.25" customHeight="1" x14ac:dyDescent="0.25">
      <c r="A216" s="142" t="s">
        <v>190</v>
      </c>
      <c r="B216" s="51" t="s">
        <v>20</v>
      </c>
      <c r="C216" s="150" t="s">
        <v>32</v>
      </c>
      <c r="D216" s="307" t="s">
        <v>227</v>
      </c>
      <c r="E216" s="308" t="s">
        <v>12</v>
      </c>
      <c r="F216" s="309" t="s">
        <v>761</v>
      </c>
      <c r="G216" s="51" t="s">
        <v>185</v>
      </c>
      <c r="H216" s="388">
        <f>SUM(прил9!I172)</f>
        <v>16215051</v>
      </c>
    </row>
    <row r="217" spans="1:8" ht="15.75" x14ac:dyDescent="0.25">
      <c r="A217" s="107" t="s">
        <v>26</v>
      </c>
      <c r="B217" s="27" t="s">
        <v>20</v>
      </c>
      <c r="C217" s="47">
        <v>12</v>
      </c>
      <c r="D217" s="316"/>
      <c r="E217" s="317"/>
      <c r="F217" s="318"/>
      <c r="G217" s="26"/>
      <c r="H217" s="384">
        <f>SUM(H218,H223,H228,H237,H244)</f>
        <v>1062523</v>
      </c>
    </row>
    <row r="218" spans="1:8" ht="47.25" customHeight="1" x14ac:dyDescent="0.25">
      <c r="A218" s="34" t="s">
        <v>138</v>
      </c>
      <c r="B218" s="35" t="s">
        <v>20</v>
      </c>
      <c r="C218" s="37">
        <v>12</v>
      </c>
      <c r="D218" s="298" t="s">
        <v>498</v>
      </c>
      <c r="E218" s="299" t="s">
        <v>472</v>
      </c>
      <c r="F218" s="300" t="s">
        <v>473</v>
      </c>
      <c r="G218" s="35"/>
      <c r="H218" s="385">
        <f>SUM(H219)</f>
        <v>196900</v>
      </c>
    </row>
    <row r="219" spans="1:8" ht="64.5" customHeight="1" x14ac:dyDescent="0.25">
      <c r="A219" s="63" t="s">
        <v>139</v>
      </c>
      <c r="B219" s="2" t="s">
        <v>20</v>
      </c>
      <c r="C219" s="92">
        <v>12</v>
      </c>
      <c r="D219" s="313" t="s">
        <v>211</v>
      </c>
      <c r="E219" s="314" t="s">
        <v>472</v>
      </c>
      <c r="F219" s="315" t="s">
        <v>473</v>
      </c>
      <c r="G219" s="2"/>
      <c r="H219" s="386">
        <f>SUM(H220)</f>
        <v>196900</v>
      </c>
    </row>
    <row r="220" spans="1:8" ht="48.75" customHeight="1" x14ac:dyDescent="0.25">
      <c r="A220" s="63" t="s">
        <v>499</v>
      </c>
      <c r="B220" s="2" t="s">
        <v>20</v>
      </c>
      <c r="C220" s="349">
        <v>12</v>
      </c>
      <c r="D220" s="313" t="s">
        <v>211</v>
      </c>
      <c r="E220" s="314" t="s">
        <v>10</v>
      </c>
      <c r="F220" s="315" t="s">
        <v>473</v>
      </c>
      <c r="G220" s="2"/>
      <c r="H220" s="386">
        <f>SUM(H221)</f>
        <v>196900</v>
      </c>
    </row>
    <row r="221" spans="1:8" ht="16.5" customHeight="1" x14ac:dyDescent="0.25">
      <c r="A221" s="105" t="s">
        <v>501</v>
      </c>
      <c r="B221" s="2" t="s">
        <v>20</v>
      </c>
      <c r="C221" s="72">
        <v>12</v>
      </c>
      <c r="D221" s="313" t="s">
        <v>211</v>
      </c>
      <c r="E221" s="314" t="s">
        <v>10</v>
      </c>
      <c r="F221" s="315" t="s">
        <v>500</v>
      </c>
      <c r="G221" s="2"/>
      <c r="H221" s="386">
        <f>SUM(H222)</f>
        <v>196900</v>
      </c>
    </row>
    <row r="222" spans="1:8" ht="30" customHeight="1" x14ac:dyDescent="0.25">
      <c r="A222" s="97" t="s">
        <v>650</v>
      </c>
      <c r="B222" s="2" t="s">
        <v>20</v>
      </c>
      <c r="C222" s="72">
        <v>12</v>
      </c>
      <c r="D222" s="313" t="s">
        <v>211</v>
      </c>
      <c r="E222" s="314" t="s">
        <v>10</v>
      </c>
      <c r="F222" s="315" t="s">
        <v>500</v>
      </c>
      <c r="G222" s="2" t="s">
        <v>16</v>
      </c>
      <c r="H222" s="387">
        <f>SUM(прил9!I178)</f>
        <v>196900</v>
      </c>
    </row>
    <row r="223" spans="1:8" ht="47.25" x14ac:dyDescent="0.25">
      <c r="A223" s="34" t="s">
        <v>151</v>
      </c>
      <c r="B223" s="35" t="s">
        <v>20</v>
      </c>
      <c r="C223" s="37">
        <v>12</v>
      </c>
      <c r="D223" s="298" t="s">
        <v>521</v>
      </c>
      <c r="E223" s="299" t="s">
        <v>472</v>
      </c>
      <c r="F223" s="300" t="s">
        <v>473</v>
      </c>
      <c r="G223" s="35"/>
      <c r="H223" s="385">
        <f>SUM(H224)</f>
        <v>181642</v>
      </c>
    </row>
    <row r="224" spans="1:8" ht="63.75" customHeight="1" x14ac:dyDescent="0.25">
      <c r="A224" s="354" t="s">
        <v>152</v>
      </c>
      <c r="B224" s="5" t="s">
        <v>20</v>
      </c>
      <c r="C224" s="93">
        <v>12</v>
      </c>
      <c r="D224" s="313" t="s">
        <v>222</v>
      </c>
      <c r="E224" s="314" t="s">
        <v>472</v>
      </c>
      <c r="F224" s="315" t="s">
        <v>473</v>
      </c>
      <c r="G224" s="2"/>
      <c r="H224" s="386">
        <f>SUM(H225)</f>
        <v>181642</v>
      </c>
    </row>
    <row r="225" spans="1:8" ht="32.25" customHeight="1" x14ac:dyDescent="0.25">
      <c r="A225" s="111" t="s">
        <v>522</v>
      </c>
      <c r="B225" s="5" t="s">
        <v>20</v>
      </c>
      <c r="C225" s="278">
        <v>12</v>
      </c>
      <c r="D225" s="313" t="s">
        <v>222</v>
      </c>
      <c r="E225" s="314" t="s">
        <v>10</v>
      </c>
      <c r="F225" s="315" t="s">
        <v>473</v>
      </c>
      <c r="G225" s="348"/>
      <c r="H225" s="386">
        <f>SUM(H226)</f>
        <v>181642</v>
      </c>
    </row>
    <row r="226" spans="1:8" ht="18" customHeight="1" x14ac:dyDescent="0.25">
      <c r="A226" s="3" t="s">
        <v>109</v>
      </c>
      <c r="B226" s="5" t="s">
        <v>20</v>
      </c>
      <c r="C226" s="278">
        <v>12</v>
      </c>
      <c r="D226" s="313" t="s">
        <v>222</v>
      </c>
      <c r="E226" s="314" t="s">
        <v>10</v>
      </c>
      <c r="F226" s="315" t="s">
        <v>523</v>
      </c>
      <c r="G226" s="68"/>
      <c r="H226" s="386">
        <f>SUM(H227)</f>
        <v>181642</v>
      </c>
    </row>
    <row r="227" spans="1:8" ht="30.75" customHeight="1" x14ac:dyDescent="0.25">
      <c r="A227" s="97" t="s">
        <v>650</v>
      </c>
      <c r="B227" s="5" t="s">
        <v>20</v>
      </c>
      <c r="C227" s="93">
        <v>12</v>
      </c>
      <c r="D227" s="313" t="s">
        <v>222</v>
      </c>
      <c r="E227" s="314" t="s">
        <v>10</v>
      </c>
      <c r="F227" s="315" t="s">
        <v>523</v>
      </c>
      <c r="G227" s="68" t="s">
        <v>16</v>
      </c>
      <c r="H227" s="388">
        <f>SUM(прил9!I183+прил9!I385)</f>
        <v>181642</v>
      </c>
    </row>
    <row r="228" spans="1:8" ht="50.25" customHeight="1" x14ac:dyDescent="0.25">
      <c r="A228" s="91" t="s">
        <v>197</v>
      </c>
      <c r="B228" s="35" t="s">
        <v>20</v>
      </c>
      <c r="C228" s="37">
        <v>12</v>
      </c>
      <c r="D228" s="298" t="s">
        <v>721</v>
      </c>
      <c r="E228" s="299" t="s">
        <v>472</v>
      </c>
      <c r="F228" s="300" t="s">
        <v>473</v>
      </c>
      <c r="G228" s="35"/>
      <c r="H228" s="385">
        <f>SUM(H229)</f>
        <v>571061</v>
      </c>
    </row>
    <row r="229" spans="1:8" ht="79.5" customHeight="1" x14ac:dyDescent="0.25">
      <c r="A229" s="94" t="s">
        <v>198</v>
      </c>
      <c r="B229" s="51" t="s">
        <v>20</v>
      </c>
      <c r="C229" s="62">
        <v>12</v>
      </c>
      <c r="D229" s="301" t="s">
        <v>228</v>
      </c>
      <c r="E229" s="302" t="s">
        <v>472</v>
      </c>
      <c r="F229" s="303" t="s">
        <v>473</v>
      </c>
      <c r="G229" s="51"/>
      <c r="H229" s="386">
        <f>SUM(H230)</f>
        <v>571061</v>
      </c>
    </row>
    <row r="230" spans="1:8" ht="30.75" customHeight="1" x14ac:dyDescent="0.25">
      <c r="A230" s="94" t="s">
        <v>537</v>
      </c>
      <c r="B230" s="51" t="s">
        <v>20</v>
      </c>
      <c r="C230" s="62">
        <v>12</v>
      </c>
      <c r="D230" s="301" t="s">
        <v>228</v>
      </c>
      <c r="E230" s="302" t="s">
        <v>10</v>
      </c>
      <c r="F230" s="303" t="s">
        <v>473</v>
      </c>
      <c r="G230" s="51"/>
      <c r="H230" s="386">
        <f>SUM(H233+H235+H231)</f>
        <v>571061</v>
      </c>
    </row>
    <row r="231" spans="1:8" ht="30.75" customHeight="1" x14ac:dyDescent="0.25">
      <c r="A231" s="94" t="s">
        <v>780</v>
      </c>
      <c r="B231" s="51" t="s">
        <v>20</v>
      </c>
      <c r="C231" s="62">
        <v>12</v>
      </c>
      <c r="D231" s="301" t="s">
        <v>228</v>
      </c>
      <c r="E231" s="302" t="s">
        <v>10</v>
      </c>
      <c r="F231" s="544">
        <v>13600</v>
      </c>
      <c r="G231" s="51"/>
      <c r="H231" s="386">
        <f>SUM(H232)</f>
        <v>372849</v>
      </c>
    </row>
    <row r="232" spans="1:8" ht="18.75" customHeight="1" x14ac:dyDescent="0.25">
      <c r="A232" s="94" t="s">
        <v>21</v>
      </c>
      <c r="B232" s="51" t="s">
        <v>20</v>
      </c>
      <c r="C232" s="62">
        <v>12</v>
      </c>
      <c r="D232" s="301" t="s">
        <v>228</v>
      </c>
      <c r="E232" s="302" t="s">
        <v>10</v>
      </c>
      <c r="F232" s="544">
        <v>13600</v>
      </c>
      <c r="G232" s="51" t="s">
        <v>69</v>
      </c>
      <c r="H232" s="388">
        <f>SUM(прил9!I188)</f>
        <v>372849</v>
      </c>
    </row>
    <row r="233" spans="1:8" ht="30.75" customHeight="1" x14ac:dyDescent="0.25">
      <c r="A233" s="94" t="s">
        <v>767</v>
      </c>
      <c r="B233" s="51" t="s">
        <v>20</v>
      </c>
      <c r="C233" s="62">
        <v>12</v>
      </c>
      <c r="D233" s="301" t="s">
        <v>228</v>
      </c>
      <c r="E233" s="302" t="s">
        <v>10</v>
      </c>
      <c r="F233" s="303" t="s">
        <v>765</v>
      </c>
      <c r="G233" s="51"/>
      <c r="H233" s="386">
        <f>SUM(H234)</f>
        <v>93212</v>
      </c>
    </row>
    <row r="234" spans="1:8" ht="17.25" customHeight="1" x14ac:dyDescent="0.25">
      <c r="A234" s="94" t="s">
        <v>21</v>
      </c>
      <c r="B234" s="51" t="s">
        <v>20</v>
      </c>
      <c r="C234" s="62">
        <v>12</v>
      </c>
      <c r="D234" s="301" t="s">
        <v>228</v>
      </c>
      <c r="E234" s="302" t="s">
        <v>10</v>
      </c>
      <c r="F234" s="303" t="s">
        <v>765</v>
      </c>
      <c r="G234" s="51" t="s">
        <v>69</v>
      </c>
      <c r="H234" s="388">
        <f>SUM(прил9!I190)</f>
        <v>93212</v>
      </c>
    </row>
    <row r="235" spans="1:8" ht="30.75" customHeight="1" x14ac:dyDescent="0.25">
      <c r="A235" s="94" t="s">
        <v>723</v>
      </c>
      <c r="B235" s="51" t="s">
        <v>20</v>
      </c>
      <c r="C235" s="62">
        <v>12</v>
      </c>
      <c r="D235" s="301" t="s">
        <v>228</v>
      </c>
      <c r="E235" s="302" t="s">
        <v>10</v>
      </c>
      <c r="F235" s="303" t="s">
        <v>722</v>
      </c>
      <c r="G235" s="51"/>
      <c r="H235" s="386">
        <f>SUM(H236)</f>
        <v>105000</v>
      </c>
    </row>
    <row r="236" spans="1:8" ht="18" customHeight="1" x14ac:dyDescent="0.25">
      <c r="A236" s="110" t="s">
        <v>21</v>
      </c>
      <c r="B236" s="51" t="s">
        <v>20</v>
      </c>
      <c r="C236" s="62">
        <v>12</v>
      </c>
      <c r="D236" s="301" t="s">
        <v>228</v>
      </c>
      <c r="E236" s="302" t="s">
        <v>10</v>
      </c>
      <c r="F236" s="303" t="s">
        <v>722</v>
      </c>
      <c r="G236" s="51" t="s">
        <v>69</v>
      </c>
      <c r="H236" s="388">
        <f>SUM(прил9!I192)</f>
        <v>105000</v>
      </c>
    </row>
    <row r="237" spans="1:8" ht="33" hidden="1" customHeight="1" x14ac:dyDescent="0.25">
      <c r="A237" s="79" t="s">
        <v>149</v>
      </c>
      <c r="B237" s="36" t="s">
        <v>20</v>
      </c>
      <c r="C237" s="36" t="s">
        <v>79</v>
      </c>
      <c r="D237" s="292" t="s">
        <v>223</v>
      </c>
      <c r="E237" s="293" t="s">
        <v>472</v>
      </c>
      <c r="F237" s="294" t="s">
        <v>473</v>
      </c>
      <c r="G237" s="35"/>
      <c r="H237" s="385">
        <f>SUM(H238)</f>
        <v>0</v>
      </c>
    </row>
    <row r="238" spans="1:8" ht="47.25" hidden="1" customHeight="1" x14ac:dyDescent="0.25">
      <c r="A238" s="105" t="s">
        <v>150</v>
      </c>
      <c r="B238" s="5" t="s">
        <v>20</v>
      </c>
      <c r="C238" s="7">
        <v>12</v>
      </c>
      <c r="D238" s="313" t="s">
        <v>224</v>
      </c>
      <c r="E238" s="314" t="s">
        <v>472</v>
      </c>
      <c r="F238" s="315" t="s">
        <v>473</v>
      </c>
      <c r="G238" s="6"/>
      <c r="H238" s="386">
        <f>SUM(H239)</f>
        <v>0</v>
      </c>
    </row>
    <row r="239" spans="1:8" ht="65.25" hidden="1" customHeight="1" x14ac:dyDescent="0.25">
      <c r="A239" s="105" t="s">
        <v>524</v>
      </c>
      <c r="B239" s="5" t="s">
        <v>20</v>
      </c>
      <c r="C239" s="278">
        <v>12</v>
      </c>
      <c r="D239" s="313" t="s">
        <v>224</v>
      </c>
      <c r="E239" s="314" t="s">
        <v>10</v>
      </c>
      <c r="F239" s="315" t="s">
        <v>473</v>
      </c>
      <c r="G239" s="348"/>
      <c r="H239" s="386">
        <f>SUM(H240+H242)</f>
        <v>0</v>
      </c>
    </row>
    <row r="240" spans="1:8" ht="31.5" hidden="1" x14ac:dyDescent="0.25">
      <c r="A240" s="3" t="s">
        <v>526</v>
      </c>
      <c r="B240" s="5" t="s">
        <v>20</v>
      </c>
      <c r="C240" s="7">
        <v>12</v>
      </c>
      <c r="D240" s="313" t="s">
        <v>224</v>
      </c>
      <c r="E240" s="314" t="s">
        <v>10</v>
      </c>
      <c r="F240" s="315" t="s">
        <v>525</v>
      </c>
      <c r="G240" s="6"/>
      <c r="H240" s="386">
        <f>SUM(H241)</f>
        <v>0</v>
      </c>
    </row>
    <row r="241" spans="1:8" ht="16.5" hidden="1" customHeight="1" x14ac:dyDescent="0.25">
      <c r="A241" s="105" t="s">
        <v>18</v>
      </c>
      <c r="B241" s="5" t="s">
        <v>20</v>
      </c>
      <c r="C241" s="7">
        <v>12</v>
      </c>
      <c r="D241" s="313" t="s">
        <v>224</v>
      </c>
      <c r="E241" s="314" t="s">
        <v>10</v>
      </c>
      <c r="F241" s="315" t="s">
        <v>525</v>
      </c>
      <c r="G241" s="6" t="s">
        <v>17</v>
      </c>
      <c r="H241" s="388">
        <f>SUM(прил9!I197)</f>
        <v>0</v>
      </c>
    </row>
    <row r="242" spans="1:8" ht="33" hidden="1" customHeight="1" x14ac:dyDescent="0.25">
      <c r="A242" s="527" t="s">
        <v>692</v>
      </c>
      <c r="B242" s="5" t="s">
        <v>20</v>
      </c>
      <c r="C242" s="525">
        <v>12</v>
      </c>
      <c r="D242" s="313" t="s">
        <v>224</v>
      </c>
      <c r="E242" s="314" t="s">
        <v>10</v>
      </c>
      <c r="F242" s="315" t="s">
        <v>691</v>
      </c>
      <c r="G242" s="350"/>
      <c r="H242" s="386">
        <f>SUM(H243)</f>
        <v>0</v>
      </c>
    </row>
    <row r="243" spans="1:8" ht="16.5" hidden="1" customHeight="1" x14ac:dyDescent="0.25">
      <c r="A243" s="105" t="s">
        <v>18</v>
      </c>
      <c r="B243" s="5" t="s">
        <v>20</v>
      </c>
      <c r="C243" s="525">
        <v>12</v>
      </c>
      <c r="D243" s="313" t="s">
        <v>224</v>
      </c>
      <c r="E243" s="314" t="s">
        <v>10</v>
      </c>
      <c r="F243" s="315" t="s">
        <v>691</v>
      </c>
      <c r="G243" s="350" t="s">
        <v>17</v>
      </c>
      <c r="H243" s="388">
        <f>SUM(прил9!I199)</f>
        <v>0</v>
      </c>
    </row>
    <row r="244" spans="1:8" ht="33" customHeight="1" x14ac:dyDescent="0.25">
      <c r="A244" s="79" t="s">
        <v>140</v>
      </c>
      <c r="B244" s="36" t="s">
        <v>20</v>
      </c>
      <c r="C244" s="36" t="s">
        <v>79</v>
      </c>
      <c r="D244" s="292" t="s">
        <v>216</v>
      </c>
      <c r="E244" s="293" t="s">
        <v>472</v>
      </c>
      <c r="F244" s="294" t="s">
        <v>473</v>
      </c>
      <c r="G244" s="35"/>
      <c r="H244" s="385">
        <f>SUM(H245)</f>
        <v>112920</v>
      </c>
    </row>
    <row r="245" spans="1:8" ht="33" customHeight="1" x14ac:dyDescent="0.25">
      <c r="A245" s="105" t="s">
        <v>141</v>
      </c>
      <c r="B245" s="5" t="s">
        <v>20</v>
      </c>
      <c r="C245" s="7">
        <v>12</v>
      </c>
      <c r="D245" s="313" t="s">
        <v>217</v>
      </c>
      <c r="E245" s="314" t="s">
        <v>472</v>
      </c>
      <c r="F245" s="315" t="s">
        <v>473</v>
      </c>
      <c r="G245" s="6"/>
      <c r="H245" s="386">
        <f>SUM(H246)</f>
        <v>112920</v>
      </c>
    </row>
    <row r="246" spans="1:8" ht="33.75" customHeight="1" x14ac:dyDescent="0.25">
      <c r="A246" s="3" t="s">
        <v>96</v>
      </c>
      <c r="B246" s="5" t="s">
        <v>20</v>
      </c>
      <c r="C246" s="7">
        <v>12</v>
      </c>
      <c r="D246" s="313" t="s">
        <v>217</v>
      </c>
      <c r="E246" s="314" t="s">
        <v>472</v>
      </c>
      <c r="F246" s="315" t="s">
        <v>506</v>
      </c>
      <c r="G246" s="6"/>
      <c r="H246" s="386">
        <f>SUM(H247:H249)</f>
        <v>112920</v>
      </c>
    </row>
    <row r="247" spans="1:8" ht="48" customHeight="1" x14ac:dyDescent="0.25">
      <c r="A247" s="105" t="s">
        <v>86</v>
      </c>
      <c r="B247" s="5" t="s">
        <v>20</v>
      </c>
      <c r="C247" s="7">
        <v>12</v>
      </c>
      <c r="D247" s="313" t="s">
        <v>217</v>
      </c>
      <c r="E247" s="314" t="s">
        <v>472</v>
      </c>
      <c r="F247" s="315" t="s">
        <v>506</v>
      </c>
      <c r="G247" s="6" t="s">
        <v>13</v>
      </c>
      <c r="H247" s="388">
        <f>SUM(прил9!I203)</f>
        <v>105202</v>
      </c>
    </row>
    <row r="248" spans="1:8" ht="30" customHeight="1" x14ac:dyDescent="0.25">
      <c r="A248" s="97" t="s">
        <v>650</v>
      </c>
      <c r="B248" s="5" t="s">
        <v>20</v>
      </c>
      <c r="C248" s="7">
        <v>12</v>
      </c>
      <c r="D248" s="313" t="s">
        <v>217</v>
      </c>
      <c r="E248" s="314" t="s">
        <v>472</v>
      </c>
      <c r="F248" s="315" t="s">
        <v>506</v>
      </c>
      <c r="G248" s="6" t="s">
        <v>16</v>
      </c>
      <c r="H248" s="388">
        <f>SUM(прил9!I204)</f>
        <v>6654</v>
      </c>
    </row>
    <row r="249" spans="1:8" ht="16.5" customHeight="1" x14ac:dyDescent="0.25">
      <c r="A249" s="3" t="s">
        <v>18</v>
      </c>
      <c r="B249" s="5" t="s">
        <v>20</v>
      </c>
      <c r="C249" s="7">
        <v>12</v>
      </c>
      <c r="D249" s="313" t="s">
        <v>217</v>
      </c>
      <c r="E249" s="314" t="s">
        <v>472</v>
      </c>
      <c r="F249" s="315" t="s">
        <v>506</v>
      </c>
      <c r="G249" s="6" t="s">
        <v>17</v>
      </c>
      <c r="H249" s="388">
        <f>SUM(прил9!I205)</f>
        <v>1064</v>
      </c>
    </row>
    <row r="250" spans="1:8" ht="16.5" customHeight="1" x14ac:dyDescent="0.25">
      <c r="A250" s="67" t="s">
        <v>153</v>
      </c>
      <c r="B250" s="117" t="s">
        <v>110</v>
      </c>
      <c r="C250" s="118"/>
      <c r="D250" s="326"/>
      <c r="E250" s="327"/>
      <c r="F250" s="328"/>
      <c r="G250" s="119"/>
      <c r="H250" s="383">
        <f>SUM(H251+H259+H289)</f>
        <v>4249988</v>
      </c>
    </row>
    <row r="251" spans="1:8" s="11" customFormat="1" ht="15.75" x14ac:dyDescent="0.25">
      <c r="A251" s="48" t="s">
        <v>253</v>
      </c>
      <c r="B251" s="60" t="s">
        <v>110</v>
      </c>
      <c r="C251" s="148" t="s">
        <v>10</v>
      </c>
      <c r="D251" s="289"/>
      <c r="E251" s="290"/>
      <c r="F251" s="291"/>
      <c r="G251" s="61"/>
      <c r="H251" s="384">
        <f>SUM(H252)</f>
        <v>48048</v>
      </c>
    </row>
    <row r="252" spans="1:8" ht="47.25" x14ac:dyDescent="0.25">
      <c r="A252" s="34" t="s">
        <v>197</v>
      </c>
      <c r="B252" s="36" t="s">
        <v>110</v>
      </c>
      <c r="C252" s="152" t="s">
        <v>10</v>
      </c>
      <c r="D252" s="298" t="s">
        <v>527</v>
      </c>
      <c r="E252" s="299" t="s">
        <v>472</v>
      </c>
      <c r="F252" s="300" t="s">
        <v>473</v>
      </c>
      <c r="G252" s="38"/>
      <c r="H252" s="385">
        <f>SUM(H253)</f>
        <v>48048</v>
      </c>
    </row>
    <row r="253" spans="1:8" ht="78.75" x14ac:dyDescent="0.25">
      <c r="A253" s="3" t="s">
        <v>255</v>
      </c>
      <c r="B253" s="5" t="s">
        <v>110</v>
      </c>
      <c r="C253" s="151" t="s">
        <v>10</v>
      </c>
      <c r="D253" s="313" t="s">
        <v>254</v>
      </c>
      <c r="E253" s="314" t="s">
        <v>472</v>
      </c>
      <c r="F253" s="315" t="s">
        <v>473</v>
      </c>
      <c r="G253" s="68"/>
      <c r="H253" s="386">
        <f>SUM(H254)</f>
        <v>48048</v>
      </c>
    </row>
    <row r="254" spans="1:8" ht="47.25" x14ac:dyDescent="0.25">
      <c r="A254" s="73" t="s">
        <v>528</v>
      </c>
      <c r="B254" s="5" t="s">
        <v>110</v>
      </c>
      <c r="C254" s="151" t="s">
        <v>10</v>
      </c>
      <c r="D254" s="313" t="s">
        <v>254</v>
      </c>
      <c r="E254" s="314" t="s">
        <v>10</v>
      </c>
      <c r="F254" s="315" t="s">
        <v>473</v>
      </c>
      <c r="G254" s="68"/>
      <c r="H254" s="386">
        <f>SUM(H255+H257)</f>
        <v>48048</v>
      </c>
    </row>
    <row r="255" spans="1:8" ht="18" hidden="1" customHeight="1" x14ac:dyDescent="0.25">
      <c r="A255" s="130" t="s">
        <v>261</v>
      </c>
      <c r="B255" s="5" t="s">
        <v>110</v>
      </c>
      <c r="C255" s="151" t="s">
        <v>10</v>
      </c>
      <c r="D255" s="313" t="s">
        <v>254</v>
      </c>
      <c r="E255" s="314" t="s">
        <v>10</v>
      </c>
      <c r="F255" s="315" t="s">
        <v>529</v>
      </c>
      <c r="G255" s="68"/>
      <c r="H255" s="386">
        <f>SUM(H256)</f>
        <v>0</v>
      </c>
    </row>
    <row r="256" spans="1:8" ht="31.5" hidden="1" customHeight="1" x14ac:dyDescent="0.25">
      <c r="A256" s="110" t="s">
        <v>650</v>
      </c>
      <c r="B256" s="5" t="s">
        <v>110</v>
      </c>
      <c r="C256" s="151" t="s">
        <v>10</v>
      </c>
      <c r="D256" s="313" t="s">
        <v>254</v>
      </c>
      <c r="E256" s="314" t="s">
        <v>10</v>
      </c>
      <c r="F256" s="315" t="s">
        <v>529</v>
      </c>
      <c r="G256" s="68" t="s">
        <v>16</v>
      </c>
      <c r="H256" s="388">
        <f>SUM(прил9!I212)</f>
        <v>0</v>
      </c>
    </row>
    <row r="257" spans="1:8" ht="33.75" customHeight="1" x14ac:dyDescent="0.25">
      <c r="A257" s="130" t="s">
        <v>530</v>
      </c>
      <c r="B257" s="5" t="s">
        <v>110</v>
      </c>
      <c r="C257" s="151" t="s">
        <v>10</v>
      </c>
      <c r="D257" s="313" t="s">
        <v>254</v>
      </c>
      <c r="E257" s="314" t="s">
        <v>10</v>
      </c>
      <c r="F257" s="315" t="s">
        <v>531</v>
      </c>
      <c r="G257" s="68"/>
      <c r="H257" s="386">
        <f>SUM(H258)</f>
        <v>48048</v>
      </c>
    </row>
    <row r="258" spans="1:8" ht="16.5" customHeight="1" x14ac:dyDescent="0.25">
      <c r="A258" s="94" t="s">
        <v>21</v>
      </c>
      <c r="B258" s="5" t="s">
        <v>110</v>
      </c>
      <c r="C258" s="151" t="s">
        <v>10</v>
      </c>
      <c r="D258" s="313" t="s">
        <v>254</v>
      </c>
      <c r="E258" s="314" t="s">
        <v>10</v>
      </c>
      <c r="F258" s="315" t="s">
        <v>531</v>
      </c>
      <c r="G258" s="68" t="s">
        <v>69</v>
      </c>
      <c r="H258" s="388">
        <f>SUM(прил9!I214)</f>
        <v>48048</v>
      </c>
    </row>
    <row r="259" spans="1:8" ht="16.5" customHeight="1" x14ac:dyDescent="0.25">
      <c r="A259" s="48" t="s">
        <v>154</v>
      </c>
      <c r="B259" s="60" t="s">
        <v>110</v>
      </c>
      <c r="C259" s="27" t="s">
        <v>12</v>
      </c>
      <c r="D259" s="289"/>
      <c r="E259" s="290"/>
      <c r="F259" s="291"/>
      <c r="G259" s="61"/>
      <c r="H259" s="384">
        <f>SUM(H260+H273+H278)</f>
        <v>4201940</v>
      </c>
    </row>
    <row r="260" spans="1:8" ht="32.25" customHeight="1" x14ac:dyDescent="0.25">
      <c r="A260" s="34" t="s">
        <v>186</v>
      </c>
      <c r="B260" s="36" t="s">
        <v>110</v>
      </c>
      <c r="C260" s="40" t="s">
        <v>12</v>
      </c>
      <c r="D260" s="298" t="s">
        <v>532</v>
      </c>
      <c r="E260" s="299" t="s">
        <v>472</v>
      </c>
      <c r="F260" s="300" t="s">
        <v>473</v>
      </c>
      <c r="G260" s="38"/>
      <c r="H260" s="385">
        <f>SUM(H261)</f>
        <v>2728657</v>
      </c>
    </row>
    <row r="261" spans="1:8" s="50" customFormat="1" ht="48.75" customHeight="1" x14ac:dyDescent="0.25">
      <c r="A261" s="63" t="s">
        <v>187</v>
      </c>
      <c r="B261" s="5" t="s">
        <v>110</v>
      </c>
      <c r="C261" s="116" t="s">
        <v>12</v>
      </c>
      <c r="D261" s="313" t="s">
        <v>225</v>
      </c>
      <c r="E261" s="314" t="s">
        <v>472</v>
      </c>
      <c r="F261" s="315" t="s">
        <v>473</v>
      </c>
      <c r="G261" s="68"/>
      <c r="H261" s="386">
        <f>SUM(H262)</f>
        <v>2728657</v>
      </c>
    </row>
    <row r="262" spans="1:8" s="50" customFormat="1" ht="33.75" customHeight="1" x14ac:dyDescent="0.25">
      <c r="A262" s="130" t="s">
        <v>533</v>
      </c>
      <c r="B262" s="5" t="s">
        <v>110</v>
      </c>
      <c r="C262" s="278" t="s">
        <v>12</v>
      </c>
      <c r="D262" s="313" t="s">
        <v>225</v>
      </c>
      <c r="E262" s="314" t="s">
        <v>10</v>
      </c>
      <c r="F262" s="315" t="s">
        <v>473</v>
      </c>
      <c r="G262" s="68"/>
      <c r="H262" s="386">
        <f>SUM(H263+H265+H267+H269+H271)</f>
        <v>2728657</v>
      </c>
    </row>
    <row r="263" spans="1:8" s="50" customFormat="1" ht="35.25" customHeight="1" x14ac:dyDescent="0.25">
      <c r="A263" s="130" t="s">
        <v>795</v>
      </c>
      <c r="B263" s="5" t="s">
        <v>110</v>
      </c>
      <c r="C263" s="521" t="s">
        <v>12</v>
      </c>
      <c r="D263" s="313" t="s">
        <v>225</v>
      </c>
      <c r="E263" s="314" t="s">
        <v>10</v>
      </c>
      <c r="F263" s="522">
        <v>13420</v>
      </c>
      <c r="G263" s="68"/>
      <c r="H263" s="386">
        <f>SUM(H264)</f>
        <v>846019</v>
      </c>
    </row>
    <row r="264" spans="1:8" s="50" customFormat="1" ht="15.75" customHeight="1" x14ac:dyDescent="0.25">
      <c r="A264" s="130" t="s">
        <v>21</v>
      </c>
      <c r="B264" s="5" t="s">
        <v>110</v>
      </c>
      <c r="C264" s="521" t="s">
        <v>12</v>
      </c>
      <c r="D264" s="313" t="s">
        <v>225</v>
      </c>
      <c r="E264" s="314" t="s">
        <v>10</v>
      </c>
      <c r="F264" s="522">
        <v>13420</v>
      </c>
      <c r="G264" s="68" t="s">
        <v>69</v>
      </c>
      <c r="H264" s="388">
        <f>SUM(прил9!I220)</f>
        <v>846019</v>
      </c>
    </row>
    <row r="265" spans="1:8" s="50" customFormat="1" ht="33.75" customHeight="1" x14ac:dyDescent="0.25">
      <c r="A265" s="130" t="s">
        <v>776</v>
      </c>
      <c r="B265" s="5" t="s">
        <v>110</v>
      </c>
      <c r="C265" s="521" t="s">
        <v>12</v>
      </c>
      <c r="D265" s="313" t="s">
        <v>225</v>
      </c>
      <c r="E265" s="314" t="s">
        <v>10</v>
      </c>
      <c r="F265" s="522">
        <v>13430</v>
      </c>
      <c r="G265" s="68"/>
      <c r="H265" s="386">
        <f>SUM(H266)</f>
        <v>1365555</v>
      </c>
    </row>
    <row r="266" spans="1:8" s="50" customFormat="1" ht="15.75" customHeight="1" x14ac:dyDescent="0.25">
      <c r="A266" s="130" t="s">
        <v>21</v>
      </c>
      <c r="B266" s="5" t="s">
        <v>110</v>
      </c>
      <c r="C266" s="521" t="s">
        <v>12</v>
      </c>
      <c r="D266" s="313" t="s">
        <v>225</v>
      </c>
      <c r="E266" s="314" t="s">
        <v>10</v>
      </c>
      <c r="F266" s="522">
        <v>13430</v>
      </c>
      <c r="G266" s="68" t="s">
        <v>69</v>
      </c>
      <c r="H266" s="388">
        <f>SUM(прил9!I222)</f>
        <v>1365555</v>
      </c>
    </row>
    <row r="267" spans="1:8" s="50" customFormat="1" ht="33.75" customHeight="1" x14ac:dyDescent="0.25">
      <c r="A267" s="130" t="s">
        <v>643</v>
      </c>
      <c r="B267" s="5" t="s">
        <v>110</v>
      </c>
      <c r="C267" s="509" t="s">
        <v>12</v>
      </c>
      <c r="D267" s="313" t="s">
        <v>225</v>
      </c>
      <c r="E267" s="314" t="s">
        <v>10</v>
      </c>
      <c r="F267" s="315" t="s">
        <v>642</v>
      </c>
      <c r="G267" s="68"/>
      <c r="H267" s="386">
        <f>SUM(H268)</f>
        <v>82808</v>
      </c>
    </row>
    <row r="268" spans="1:8" s="50" customFormat="1" ht="18" customHeight="1" x14ac:dyDescent="0.25">
      <c r="A268" s="94" t="s">
        <v>21</v>
      </c>
      <c r="B268" s="5" t="s">
        <v>110</v>
      </c>
      <c r="C268" s="509" t="s">
        <v>12</v>
      </c>
      <c r="D268" s="313" t="s">
        <v>225</v>
      </c>
      <c r="E268" s="314" t="s">
        <v>10</v>
      </c>
      <c r="F268" s="315" t="s">
        <v>642</v>
      </c>
      <c r="G268" s="68" t="s">
        <v>69</v>
      </c>
      <c r="H268" s="388">
        <f>SUM(прил9!I224)</f>
        <v>82808</v>
      </c>
    </row>
    <row r="269" spans="1:8" s="50" customFormat="1" ht="33.75" customHeight="1" x14ac:dyDescent="0.25">
      <c r="A269" s="94" t="s">
        <v>773</v>
      </c>
      <c r="B269" s="5" t="s">
        <v>110</v>
      </c>
      <c r="C269" s="278" t="s">
        <v>12</v>
      </c>
      <c r="D269" s="313" t="s">
        <v>225</v>
      </c>
      <c r="E269" s="314" t="s">
        <v>10</v>
      </c>
      <c r="F269" s="315" t="s">
        <v>774</v>
      </c>
      <c r="G269" s="68"/>
      <c r="H269" s="386">
        <f>SUM(H270)</f>
        <v>93798</v>
      </c>
    </row>
    <row r="270" spans="1:8" s="50" customFormat="1" ht="15.75" customHeight="1" x14ac:dyDescent="0.25">
      <c r="A270" s="94" t="s">
        <v>21</v>
      </c>
      <c r="B270" s="5" t="s">
        <v>110</v>
      </c>
      <c r="C270" s="278" t="s">
        <v>12</v>
      </c>
      <c r="D270" s="313" t="s">
        <v>225</v>
      </c>
      <c r="E270" s="314" t="s">
        <v>10</v>
      </c>
      <c r="F270" s="315" t="s">
        <v>774</v>
      </c>
      <c r="G270" s="68" t="s">
        <v>69</v>
      </c>
      <c r="H270" s="388">
        <f>SUM(прил9!I226)</f>
        <v>93798</v>
      </c>
    </row>
    <row r="271" spans="1:8" s="50" customFormat="1" ht="33.75" customHeight="1" x14ac:dyDescent="0.25">
      <c r="A271" s="94" t="s">
        <v>796</v>
      </c>
      <c r="B271" s="5" t="s">
        <v>110</v>
      </c>
      <c r="C271" s="508" t="s">
        <v>12</v>
      </c>
      <c r="D271" s="313" t="s">
        <v>225</v>
      </c>
      <c r="E271" s="314" t="s">
        <v>10</v>
      </c>
      <c r="F271" s="315" t="s">
        <v>775</v>
      </c>
      <c r="G271" s="68"/>
      <c r="H271" s="386">
        <f>SUM(H272)</f>
        <v>340477</v>
      </c>
    </row>
    <row r="272" spans="1:8" s="50" customFormat="1" ht="15.75" customHeight="1" x14ac:dyDescent="0.25">
      <c r="A272" s="94" t="s">
        <v>21</v>
      </c>
      <c r="B272" s="5" t="s">
        <v>110</v>
      </c>
      <c r="C272" s="508" t="s">
        <v>12</v>
      </c>
      <c r="D272" s="313" t="s">
        <v>225</v>
      </c>
      <c r="E272" s="314" t="s">
        <v>10</v>
      </c>
      <c r="F272" s="315" t="s">
        <v>775</v>
      </c>
      <c r="G272" s="68" t="s">
        <v>69</v>
      </c>
      <c r="H272" s="388">
        <f>SUM(прил9!I228)</f>
        <v>340477</v>
      </c>
    </row>
    <row r="273" spans="1:8" s="50" customFormat="1" ht="49.5" customHeight="1" x14ac:dyDescent="0.25">
      <c r="A273" s="34" t="s">
        <v>197</v>
      </c>
      <c r="B273" s="36" t="s">
        <v>110</v>
      </c>
      <c r="C273" s="152" t="s">
        <v>12</v>
      </c>
      <c r="D273" s="298" t="s">
        <v>527</v>
      </c>
      <c r="E273" s="299" t="s">
        <v>472</v>
      </c>
      <c r="F273" s="300" t="s">
        <v>473</v>
      </c>
      <c r="G273" s="38"/>
      <c r="H273" s="385">
        <f>SUM(H274)</f>
        <v>448283</v>
      </c>
    </row>
    <row r="274" spans="1:8" s="50" customFormat="1" ht="78.75" customHeight="1" x14ac:dyDescent="0.25">
      <c r="A274" s="63" t="s">
        <v>255</v>
      </c>
      <c r="B274" s="5" t="s">
        <v>110</v>
      </c>
      <c r="C274" s="151" t="s">
        <v>12</v>
      </c>
      <c r="D274" s="313" t="s">
        <v>254</v>
      </c>
      <c r="E274" s="314" t="s">
        <v>472</v>
      </c>
      <c r="F274" s="315" t="s">
        <v>473</v>
      </c>
      <c r="G274" s="348"/>
      <c r="H274" s="386">
        <f>SUM(H275)</f>
        <v>448283</v>
      </c>
    </row>
    <row r="275" spans="1:8" s="50" customFormat="1" ht="48" customHeight="1" x14ac:dyDescent="0.25">
      <c r="A275" s="130" t="s">
        <v>528</v>
      </c>
      <c r="B275" s="5" t="s">
        <v>110</v>
      </c>
      <c r="C275" s="151" t="s">
        <v>12</v>
      </c>
      <c r="D275" s="313" t="s">
        <v>254</v>
      </c>
      <c r="E275" s="314" t="s">
        <v>10</v>
      </c>
      <c r="F275" s="315" t="s">
        <v>473</v>
      </c>
      <c r="G275" s="348"/>
      <c r="H275" s="386">
        <f>SUM(H276)</f>
        <v>448283</v>
      </c>
    </row>
    <row r="276" spans="1:8" s="50" customFormat="1" ht="32.25" customHeight="1" x14ac:dyDescent="0.25">
      <c r="A276" s="130" t="s">
        <v>607</v>
      </c>
      <c r="B276" s="5" t="s">
        <v>110</v>
      </c>
      <c r="C276" s="151" t="s">
        <v>12</v>
      </c>
      <c r="D276" s="313" t="s">
        <v>254</v>
      </c>
      <c r="E276" s="314" t="s">
        <v>10</v>
      </c>
      <c r="F276" s="315" t="s">
        <v>608</v>
      </c>
      <c r="G276" s="348"/>
      <c r="H276" s="386">
        <f>SUM(H277)</f>
        <v>448283</v>
      </c>
    </row>
    <row r="277" spans="1:8" s="50" customFormat="1" ht="15.75" customHeight="1" x14ac:dyDescent="0.25">
      <c r="A277" s="94" t="s">
        <v>21</v>
      </c>
      <c r="B277" s="5" t="s">
        <v>110</v>
      </c>
      <c r="C277" s="151" t="s">
        <v>12</v>
      </c>
      <c r="D277" s="313" t="s">
        <v>254</v>
      </c>
      <c r="E277" s="314" t="s">
        <v>10</v>
      </c>
      <c r="F277" s="315" t="s">
        <v>608</v>
      </c>
      <c r="G277" s="348" t="s">
        <v>69</v>
      </c>
      <c r="H277" s="388">
        <f>SUM(прил9!I233)</f>
        <v>448283</v>
      </c>
    </row>
    <row r="278" spans="1:8" s="50" customFormat="1" ht="33.75" customHeight="1" x14ac:dyDescent="0.25">
      <c r="A278" s="34" t="s">
        <v>188</v>
      </c>
      <c r="B278" s="36" t="s">
        <v>110</v>
      </c>
      <c r="C278" s="40" t="s">
        <v>12</v>
      </c>
      <c r="D278" s="298" t="s">
        <v>226</v>
      </c>
      <c r="E278" s="299" t="s">
        <v>472</v>
      </c>
      <c r="F278" s="300" t="s">
        <v>473</v>
      </c>
      <c r="G278" s="38"/>
      <c r="H278" s="385">
        <f>SUM(H279)</f>
        <v>1025000</v>
      </c>
    </row>
    <row r="279" spans="1:8" s="50" customFormat="1" ht="48.75" customHeight="1" x14ac:dyDescent="0.25">
      <c r="A279" s="63" t="s">
        <v>189</v>
      </c>
      <c r="B279" s="5" t="s">
        <v>110</v>
      </c>
      <c r="C279" s="116" t="s">
        <v>12</v>
      </c>
      <c r="D279" s="313" t="s">
        <v>227</v>
      </c>
      <c r="E279" s="314" t="s">
        <v>472</v>
      </c>
      <c r="F279" s="315" t="s">
        <v>473</v>
      </c>
      <c r="G279" s="68"/>
      <c r="H279" s="386">
        <f>SUM(H280)</f>
        <v>1025000</v>
      </c>
    </row>
    <row r="280" spans="1:8" s="50" customFormat="1" ht="48.75" customHeight="1" x14ac:dyDescent="0.25">
      <c r="A280" s="63" t="s">
        <v>534</v>
      </c>
      <c r="B280" s="5" t="s">
        <v>110</v>
      </c>
      <c r="C280" s="278" t="s">
        <v>12</v>
      </c>
      <c r="D280" s="313" t="s">
        <v>227</v>
      </c>
      <c r="E280" s="314" t="s">
        <v>12</v>
      </c>
      <c r="F280" s="315" t="s">
        <v>473</v>
      </c>
      <c r="G280" s="68"/>
      <c r="H280" s="386">
        <f>SUM(H281+H283+H285+H287)</f>
        <v>1025000</v>
      </c>
    </row>
    <row r="281" spans="1:8" s="50" customFormat="1" ht="48.75" hidden="1" customHeight="1" x14ac:dyDescent="0.25">
      <c r="A281" s="63" t="s">
        <v>669</v>
      </c>
      <c r="B281" s="5" t="s">
        <v>110</v>
      </c>
      <c r="C281" s="521" t="s">
        <v>12</v>
      </c>
      <c r="D281" s="313" t="s">
        <v>227</v>
      </c>
      <c r="E281" s="314" t="s">
        <v>12</v>
      </c>
      <c r="F281" s="522">
        <v>50181</v>
      </c>
      <c r="G281" s="68"/>
      <c r="H281" s="386">
        <f>SUM(H282)</f>
        <v>0</v>
      </c>
    </row>
    <row r="282" spans="1:8" s="50" customFormat="1" ht="17.25" hidden="1" customHeight="1" x14ac:dyDescent="0.25">
      <c r="A282" s="63" t="s">
        <v>21</v>
      </c>
      <c r="B282" s="5" t="s">
        <v>110</v>
      </c>
      <c r="C282" s="521" t="s">
        <v>12</v>
      </c>
      <c r="D282" s="313" t="s">
        <v>227</v>
      </c>
      <c r="E282" s="314" t="s">
        <v>12</v>
      </c>
      <c r="F282" s="522">
        <v>50181</v>
      </c>
      <c r="G282" s="68" t="s">
        <v>69</v>
      </c>
      <c r="H282" s="388">
        <f>SUM(прил9!I238)</f>
        <v>0</v>
      </c>
    </row>
    <row r="283" spans="1:8" s="50" customFormat="1" ht="32.25" customHeight="1" x14ac:dyDescent="0.25">
      <c r="A283" s="63" t="s">
        <v>762</v>
      </c>
      <c r="B283" s="5" t="s">
        <v>110</v>
      </c>
      <c r="C283" s="271" t="s">
        <v>12</v>
      </c>
      <c r="D283" s="313" t="s">
        <v>227</v>
      </c>
      <c r="E283" s="314" t="s">
        <v>12</v>
      </c>
      <c r="F283" s="315" t="s">
        <v>760</v>
      </c>
      <c r="G283" s="68"/>
      <c r="H283" s="386">
        <f>SUM(H284)</f>
        <v>150000</v>
      </c>
    </row>
    <row r="284" spans="1:8" s="50" customFormat="1" ht="18" customHeight="1" x14ac:dyDescent="0.25">
      <c r="A284" s="3" t="s">
        <v>21</v>
      </c>
      <c r="B284" s="5" t="s">
        <v>110</v>
      </c>
      <c r="C284" s="271" t="s">
        <v>12</v>
      </c>
      <c r="D284" s="313" t="s">
        <v>227</v>
      </c>
      <c r="E284" s="314" t="s">
        <v>12</v>
      </c>
      <c r="F284" s="315" t="s">
        <v>760</v>
      </c>
      <c r="G284" s="68" t="s">
        <v>69</v>
      </c>
      <c r="H284" s="388">
        <f>SUM(прил9!I240)</f>
        <v>150000</v>
      </c>
    </row>
    <row r="285" spans="1:8" s="50" customFormat="1" ht="18" customHeight="1" x14ac:dyDescent="0.25">
      <c r="A285" s="3" t="s">
        <v>763</v>
      </c>
      <c r="B285" s="5" t="s">
        <v>110</v>
      </c>
      <c r="C285" s="508" t="s">
        <v>12</v>
      </c>
      <c r="D285" s="313" t="s">
        <v>227</v>
      </c>
      <c r="E285" s="314" t="s">
        <v>12</v>
      </c>
      <c r="F285" s="315" t="s">
        <v>761</v>
      </c>
      <c r="G285" s="68"/>
      <c r="H285" s="386">
        <f>SUM(H286)</f>
        <v>850000</v>
      </c>
    </row>
    <row r="286" spans="1:8" s="50" customFormat="1" ht="18" customHeight="1" x14ac:dyDescent="0.25">
      <c r="A286" s="3" t="s">
        <v>21</v>
      </c>
      <c r="B286" s="5" t="s">
        <v>110</v>
      </c>
      <c r="C286" s="508" t="s">
        <v>12</v>
      </c>
      <c r="D286" s="313" t="s">
        <v>227</v>
      </c>
      <c r="E286" s="314" t="s">
        <v>12</v>
      </c>
      <c r="F286" s="315" t="s">
        <v>761</v>
      </c>
      <c r="G286" s="68" t="s">
        <v>69</v>
      </c>
      <c r="H286" s="388">
        <f>SUM(прил9!I242)</f>
        <v>850000</v>
      </c>
    </row>
    <row r="287" spans="1:8" s="50" customFormat="1" ht="47.25" customHeight="1" x14ac:dyDescent="0.25">
      <c r="A287" s="3" t="s">
        <v>668</v>
      </c>
      <c r="B287" s="5" t="s">
        <v>110</v>
      </c>
      <c r="C287" s="521" t="s">
        <v>12</v>
      </c>
      <c r="D287" s="313" t="s">
        <v>227</v>
      </c>
      <c r="E287" s="314" t="s">
        <v>12</v>
      </c>
      <c r="F287" s="315" t="s">
        <v>667</v>
      </c>
      <c r="G287" s="68"/>
      <c r="H287" s="386">
        <f>SUM(H288)</f>
        <v>25000</v>
      </c>
    </row>
    <row r="288" spans="1:8" s="50" customFormat="1" ht="18" customHeight="1" x14ac:dyDescent="0.25">
      <c r="A288" s="3" t="s">
        <v>21</v>
      </c>
      <c r="B288" s="5" t="s">
        <v>110</v>
      </c>
      <c r="C288" s="521" t="s">
        <v>12</v>
      </c>
      <c r="D288" s="313" t="s">
        <v>227</v>
      </c>
      <c r="E288" s="314" t="s">
        <v>12</v>
      </c>
      <c r="F288" s="315" t="s">
        <v>667</v>
      </c>
      <c r="G288" s="68" t="s">
        <v>69</v>
      </c>
      <c r="H288" s="388">
        <f>SUM(прил9!I244)</f>
        <v>25000</v>
      </c>
    </row>
    <row r="289" spans="1:8" s="50" customFormat="1" ht="18" hidden="1" customHeight="1" x14ac:dyDescent="0.25">
      <c r="A289" s="107" t="s">
        <v>764</v>
      </c>
      <c r="B289" s="27" t="s">
        <v>110</v>
      </c>
      <c r="C289" s="27" t="s">
        <v>15</v>
      </c>
      <c r="D289" s="289"/>
      <c r="E289" s="290"/>
      <c r="F289" s="291"/>
      <c r="G289" s="26"/>
      <c r="H289" s="384">
        <f>SUM(H290)</f>
        <v>0</v>
      </c>
    </row>
    <row r="290" spans="1:8" s="50" customFormat="1" ht="32.25" hidden="1" customHeight="1" x14ac:dyDescent="0.25">
      <c r="A290" s="34" t="s">
        <v>186</v>
      </c>
      <c r="B290" s="36" t="s">
        <v>110</v>
      </c>
      <c r="C290" s="40" t="s">
        <v>15</v>
      </c>
      <c r="D290" s="298" t="s">
        <v>532</v>
      </c>
      <c r="E290" s="299" t="s">
        <v>472</v>
      </c>
      <c r="F290" s="300" t="s">
        <v>473</v>
      </c>
      <c r="G290" s="38"/>
      <c r="H290" s="385">
        <f>SUM(H291)</f>
        <v>0</v>
      </c>
    </row>
    <row r="291" spans="1:8" s="50" customFormat="1" ht="48" hidden="1" customHeight="1" x14ac:dyDescent="0.25">
      <c r="A291" s="63" t="s">
        <v>187</v>
      </c>
      <c r="B291" s="5" t="s">
        <v>110</v>
      </c>
      <c r="C291" s="542" t="s">
        <v>15</v>
      </c>
      <c r="D291" s="313" t="s">
        <v>225</v>
      </c>
      <c r="E291" s="314" t="s">
        <v>472</v>
      </c>
      <c r="F291" s="315" t="s">
        <v>473</v>
      </c>
      <c r="G291" s="68"/>
      <c r="H291" s="386">
        <f>SUM(H292)</f>
        <v>0</v>
      </c>
    </row>
    <row r="292" spans="1:8" s="50" customFormat="1" ht="33" hidden="1" customHeight="1" x14ac:dyDescent="0.25">
      <c r="A292" s="130" t="s">
        <v>533</v>
      </c>
      <c r="B292" s="5" t="s">
        <v>110</v>
      </c>
      <c r="C292" s="542" t="s">
        <v>15</v>
      </c>
      <c r="D292" s="313" t="s">
        <v>225</v>
      </c>
      <c r="E292" s="314" t="s">
        <v>10</v>
      </c>
      <c r="F292" s="315" t="s">
        <v>473</v>
      </c>
      <c r="G292" s="68"/>
      <c r="H292" s="386">
        <f>SUM(H293)</f>
        <v>0</v>
      </c>
    </row>
    <row r="293" spans="1:8" s="50" customFormat="1" ht="19.5" hidden="1" customHeight="1" x14ac:dyDescent="0.25">
      <c r="A293" s="130" t="s">
        <v>633</v>
      </c>
      <c r="B293" s="5" t="s">
        <v>110</v>
      </c>
      <c r="C293" s="542" t="s">
        <v>15</v>
      </c>
      <c r="D293" s="313" t="s">
        <v>225</v>
      </c>
      <c r="E293" s="314" t="s">
        <v>10</v>
      </c>
      <c r="F293" s="315" t="s">
        <v>632</v>
      </c>
      <c r="G293" s="68"/>
      <c r="H293" s="386">
        <f>SUM(H294)</f>
        <v>0</v>
      </c>
    </row>
    <row r="294" spans="1:8" s="50" customFormat="1" ht="33" hidden="1" customHeight="1" x14ac:dyDescent="0.25">
      <c r="A294" s="94" t="s">
        <v>190</v>
      </c>
      <c r="B294" s="5" t="s">
        <v>110</v>
      </c>
      <c r="C294" s="542" t="s">
        <v>15</v>
      </c>
      <c r="D294" s="313" t="s">
        <v>225</v>
      </c>
      <c r="E294" s="314" t="s">
        <v>10</v>
      </c>
      <c r="F294" s="315" t="s">
        <v>632</v>
      </c>
      <c r="G294" s="68" t="s">
        <v>185</v>
      </c>
      <c r="H294" s="388">
        <f>SUM(прил9!I250)</f>
        <v>0</v>
      </c>
    </row>
    <row r="295" spans="1:8" ht="17.25" customHeight="1" x14ac:dyDescent="0.25">
      <c r="A295" s="90" t="s">
        <v>27</v>
      </c>
      <c r="B295" s="17" t="s">
        <v>29</v>
      </c>
      <c r="C295" s="46"/>
      <c r="D295" s="326"/>
      <c r="E295" s="327"/>
      <c r="F295" s="328"/>
      <c r="G295" s="16"/>
      <c r="H295" s="383">
        <f>SUM(H296+H316+H376+H401+H421)</f>
        <v>200237713</v>
      </c>
    </row>
    <row r="296" spans="1:8" ht="15.75" x14ac:dyDescent="0.25">
      <c r="A296" s="107" t="s">
        <v>28</v>
      </c>
      <c r="B296" s="27" t="s">
        <v>29</v>
      </c>
      <c r="C296" s="27" t="s">
        <v>10</v>
      </c>
      <c r="D296" s="289"/>
      <c r="E296" s="290"/>
      <c r="F296" s="291"/>
      <c r="G296" s="26"/>
      <c r="H296" s="384">
        <f>SUM(H297,H311)</f>
        <v>21718012</v>
      </c>
    </row>
    <row r="297" spans="1:8" ht="35.25" customHeight="1" x14ac:dyDescent="0.25">
      <c r="A297" s="34" t="s">
        <v>155</v>
      </c>
      <c r="B297" s="36" t="s">
        <v>29</v>
      </c>
      <c r="C297" s="36" t="s">
        <v>10</v>
      </c>
      <c r="D297" s="292" t="s">
        <v>538</v>
      </c>
      <c r="E297" s="293" t="s">
        <v>472</v>
      </c>
      <c r="F297" s="294" t="s">
        <v>473</v>
      </c>
      <c r="G297" s="38"/>
      <c r="H297" s="385">
        <f>SUM(H298)</f>
        <v>21606810</v>
      </c>
    </row>
    <row r="298" spans="1:8" ht="49.5" customHeight="1" x14ac:dyDescent="0.25">
      <c r="A298" s="3" t="s">
        <v>156</v>
      </c>
      <c r="B298" s="5" t="s">
        <v>29</v>
      </c>
      <c r="C298" s="5" t="s">
        <v>10</v>
      </c>
      <c r="D298" s="295" t="s">
        <v>239</v>
      </c>
      <c r="E298" s="296" t="s">
        <v>472</v>
      </c>
      <c r="F298" s="297" t="s">
        <v>473</v>
      </c>
      <c r="G298" s="68"/>
      <c r="H298" s="386">
        <f>SUM(H299)</f>
        <v>21606810</v>
      </c>
    </row>
    <row r="299" spans="1:8" ht="17.25" customHeight="1" x14ac:dyDescent="0.25">
      <c r="A299" s="3" t="s">
        <v>539</v>
      </c>
      <c r="B299" s="5" t="s">
        <v>29</v>
      </c>
      <c r="C299" s="5" t="s">
        <v>10</v>
      </c>
      <c r="D299" s="295" t="s">
        <v>239</v>
      </c>
      <c r="E299" s="296" t="s">
        <v>10</v>
      </c>
      <c r="F299" s="297" t="s">
        <v>473</v>
      </c>
      <c r="G299" s="68"/>
      <c r="H299" s="386">
        <f>SUM(H300+H303+H305+H307)</f>
        <v>21606810</v>
      </c>
    </row>
    <row r="300" spans="1:8" ht="81" customHeight="1" x14ac:dyDescent="0.25">
      <c r="A300" s="3" t="s">
        <v>540</v>
      </c>
      <c r="B300" s="5" t="s">
        <v>29</v>
      </c>
      <c r="C300" s="5" t="s">
        <v>10</v>
      </c>
      <c r="D300" s="295" t="s">
        <v>239</v>
      </c>
      <c r="E300" s="296" t="s">
        <v>10</v>
      </c>
      <c r="F300" s="297" t="s">
        <v>541</v>
      </c>
      <c r="G300" s="2"/>
      <c r="H300" s="386">
        <f>SUM(H301:H302)</f>
        <v>11450306</v>
      </c>
    </row>
    <row r="301" spans="1:8" ht="47.25" x14ac:dyDescent="0.25">
      <c r="A301" s="105" t="s">
        <v>86</v>
      </c>
      <c r="B301" s="5" t="s">
        <v>29</v>
      </c>
      <c r="C301" s="5" t="s">
        <v>10</v>
      </c>
      <c r="D301" s="295" t="s">
        <v>239</v>
      </c>
      <c r="E301" s="296" t="s">
        <v>10</v>
      </c>
      <c r="F301" s="297" t="s">
        <v>541</v>
      </c>
      <c r="G301" s="6" t="s">
        <v>13</v>
      </c>
      <c r="H301" s="388">
        <f>SUM(прил9!I392)</f>
        <v>11364151</v>
      </c>
    </row>
    <row r="302" spans="1:8" ht="31.5" customHeight="1" x14ac:dyDescent="0.25">
      <c r="A302" s="97" t="s">
        <v>650</v>
      </c>
      <c r="B302" s="5" t="s">
        <v>29</v>
      </c>
      <c r="C302" s="5" t="s">
        <v>10</v>
      </c>
      <c r="D302" s="295" t="s">
        <v>239</v>
      </c>
      <c r="E302" s="296" t="s">
        <v>10</v>
      </c>
      <c r="F302" s="297" t="s">
        <v>541</v>
      </c>
      <c r="G302" s="6" t="s">
        <v>16</v>
      </c>
      <c r="H302" s="388">
        <f>SUM(прил9!I393)</f>
        <v>86155</v>
      </c>
    </row>
    <row r="303" spans="1:8" ht="19.5" hidden="1" customHeight="1" x14ac:dyDescent="0.25">
      <c r="A303" s="520" t="s">
        <v>693</v>
      </c>
      <c r="B303" s="5" t="s">
        <v>29</v>
      </c>
      <c r="C303" s="5" t="s">
        <v>10</v>
      </c>
      <c r="D303" s="295" t="s">
        <v>239</v>
      </c>
      <c r="E303" s="296" t="s">
        <v>10</v>
      </c>
      <c r="F303" s="297" t="s">
        <v>682</v>
      </c>
      <c r="G303" s="350"/>
      <c r="H303" s="386">
        <f>SUM(H304)</f>
        <v>0</v>
      </c>
    </row>
    <row r="304" spans="1:8" ht="31.5" hidden="1" customHeight="1" x14ac:dyDescent="0.25">
      <c r="A304" s="136" t="s">
        <v>650</v>
      </c>
      <c r="B304" s="5" t="s">
        <v>29</v>
      </c>
      <c r="C304" s="5" t="s">
        <v>10</v>
      </c>
      <c r="D304" s="295" t="s">
        <v>239</v>
      </c>
      <c r="E304" s="296" t="s">
        <v>10</v>
      </c>
      <c r="F304" s="297" t="s">
        <v>682</v>
      </c>
      <c r="G304" s="350" t="s">
        <v>16</v>
      </c>
      <c r="H304" s="388">
        <f>SUM(прил9!I395)</f>
        <v>0</v>
      </c>
    </row>
    <row r="305" spans="1:8" ht="31.5" hidden="1" customHeight="1" x14ac:dyDescent="0.25">
      <c r="A305" s="520" t="s">
        <v>647</v>
      </c>
      <c r="B305" s="5" t="s">
        <v>29</v>
      </c>
      <c r="C305" s="5" t="s">
        <v>10</v>
      </c>
      <c r="D305" s="295" t="s">
        <v>239</v>
      </c>
      <c r="E305" s="296" t="s">
        <v>10</v>
      </c>
      <c r="F305" s="297" t="s">
        <v>646</v>
      </c>
      <c r="G305" s="350"/>
      <c r="H305" s="386">
        <f>SUM(H306)</f>
        <v>0</v>
      </c>
    </row>
    <row r="306" spans="1:8" ht="33.75" hidden="1" customHeight="1" x14ac:dyDescent="0.25">
      <c r="A306" s="136" t="s">
        <v>650</v>
      </c>
      <c r="B306" s="5" t="s">
        <v>29</v>
      </c>
      <c r="C306" s="5" t="s">
        <v>10</v>
      </c>
      <c r="D306" s="295" t="s">
        <v>239</v>
      </c>
      <c r="E306" s="296" t="s">
        <v>10</v>
      </c>
      <c r="F306" s="297" t="s">
        <v>646</v>
      </c>
      <c r="G306" s="350" t="s">
        <v>16</v>
      </c>
      <c r="H306" s="388">
        <f>SUM(прил9!I397)</f>
        <v>0</v>
      </c>
    </row>
    <row r="307" spans="1:8" ht="33" customHeight="1" x14ac:dyDescent="0.25">
      <c r="A307" s="3" t="s">
        <v>96</v>
      </c>
      <c r="B307" s="5" t="s">
        <v>29</v>
      </c>
      <c r="C307" s="5" t="s">
        <v>10</v>
      </c>
      <c r="D307" s="295" t="s">
        <v>239</v>
      </c>
      <c r="E307" s="296" t="s">
        <v>10</v>
      </c>
      <c r="F307" s="297" t="s">
        <v>506</v>
      </c>
      <c r="G307" s="68"/>
      <c r="H307" s="386">
        <f>SUM(H308:H310)</f>
        <v>10156504</v>
      </c>
    </row>
    <row r="308" spans="1:8" ht="49.5" customHeight="1" x14ac:dyDescent="0.25">
      <c r="A308" s="105" t="s">
        <v>86</v>
      </c>
      <c r="B308" s="5" t="s">
        <v>29</v>
      </c>
      <c r="C308" s="5" t="s">
        <v>10</v>
      </c>
      <c r="D308" s="295" t="s">
        <v>239</v>
      </c>
      <c r="E308" s="296" t="s">
        <v>10</v>
      </c>
      <c r="F308" s="297" t="s">
        <v>506</v>
      </c>
      <c r="G308" s="68" t="s">
        <v>13</v>
      </c>
      <c r="H308" s="388">
        <f>SUM(прил9!I399)</f>
        <v>3638690</v>
      </c>
    </row>
    <row r="309" spans="1:8" ht="31.5" customHeight="1" x14ac:dyDescent="0.25">
      <c r="A309" s="97" t="s">
        <v>650</v>
      </c>
      <c r="B309" s="5" t="s">
        <v>29</v>
      </c>
      <c r="C309" s="5" t="s">
        <v>10</v>
      </c>
      <c r="D309" s="295" t="s">
        <v>239</v>
      </c>
      <c r="E309" s="296" t="s">
        <v>10</v>
      </c>
      <c r="F309" s="297" t="s">
        <v>506</v>
      </c>
      <c r="G309" s="68" t="s">
        <v>16</v>
      </c>
      <c r="H309" s="388">
        <f>SUM(прил9!I400)</f>
        <v>6455851</v>
      </c>
    </row>
    <row r="310" spans="1:8" ht="18" customHeight="1" x14ac:dyDescent="0.25">
      <c r="A310" s="3" t="s">
        <v>18</v>
      </c>
      <c r="B310" s="5" t="s">
        <v>29</v>
      </c>
      <c r="C310" s="5" t="s">
        <v>10</v>
      </c>
      <c r="D310" s="295" t="s">
        <v>239</v>
      </c>
      <c r="E310" s="296" t="s">
        <v>10</v>
      </c>
      <c r="F310" s="297" t="s">
        <v>506</v>
      </c>
      <c r="G310" s="68" t="s">
        <v>17</v>
      </c>
      <c r="H310" s="388">
        <f>SUM(прил9!I401)</f>
        <v>61963</v>
      </c>
    </row>
    <row r="311" spans="1:8" ht="64.5" customHeight="1" x14ac:dyDescent="0.25">
      <c r="A311" s="91" t="s">
        <v>142</v>
      </c>
      <c r="B311" s="35" t="s">
        <v>29</v>
      </c>
      <c r="C311" s="49" t="s">
        <v>10</v>
      </c>
      <c r="D311" s="304" t="s">
        <v>218</v>
      </c>
      <c r="E311" s="305" t="s">
        <v>472</v>
      </c>
      <c r="F311" s="306" t="s">
        <v>473</v>
      </c>
      <c r="G311" s="35"/>
      <c r="H311" s="385">
        <f>SUM(H312)</f>
        <v>111202</v>
      </c>
    </row>
    <row r="312" spans="1:8" ht="96" customHeight="1" x14ac:dyDescent="0.25">
      <c r="A312" s="94" t="s">
        <v>158</v>
      </c>
      <c r="B312" s="2" t="s">
        <v>29</v>
      </c>
      <c r="C312" s="10" t="s">
        <v>10</v>
      </c>
      <c r="D312" s="332" t="s">
        <v>220</v>
      </c>
      <c r="E312" s="333" t="s">
        <v>472</v>
      </c>
      <c r="F312" s="334" t="s">
        <v>473</v>
      </c>
      <c r="G312" s="2"/>
      <c r="H312" s="386">
        <f>SUM(H313)</f>
        <v>111202</v>
      </c>
    </row>
    <row r="313" spans="1:8" ht="49.5" customHeight="1" x14ac:dyDescent="0.25">
      <c r="A313" s="94" t="s">
        <v>492</v>
      </c>
      <c r="B313" s="2" t="s">
        <v>29</v>
      </c>
      <c r="C313" s="10" t="s">
        <v>10</v>
      </c>
      <c r="D313" s="332" t="s">
        <v>220</v>
      </c>
      <c r="E313" s="333" t="s">
        <v>10</v>
      </c>
      <c r="F313" s="334" t="s">
        <v>473</v>
      </c>
      <c r="G313" s="2"/>
      <c r="H313" s="386">
        <f>SUM(H314)</f>
        <v>111202</v>
      </c>
    </row>
    <row r="314" spans="1:8" ht="18" customHeight="1" x14ac:dyDescent="0.25">
      <c r="A314" s="3" t="s">
        <v>111</v>
      </c>
      <c r="B314" s="2" t="s">
        <v>29</v>
      </c>
      <c r="C314" s="10" t="s">
        <v>10</v>
      </c>
      <c r="D314" s="332" t="s">
        <v>220</v>
      </c>
      <c r="E314" s="333" t="s">
        <v>10</v>
      </c>
      <c r="F314" s="334" t="s">
        <v>493</v>
      </c>
      <c r="G314" s="2"/>
      <c r="H314" s="386">
        <f>SUM(H315)</f>
        <v>111202</v>
      </c>
    </row>
    <row r="315" spans="1:8" ht="30" customHeight="1" x14ac:dyDescent="0.25">
      <c r="A315" s="97" t="s">
        <v>650</v>
      </c>
      <c r="B315" s="2" t="s">
        <v>29</v>
      </c>
      <c r="C315" s="10" t="s">
        <v>10</v>
      </c>
      <c r="D315" s="332" t="s">
        <v>220</v>
      </c>
      <c r="E315" s="333" t="s">
        <v>10</v>
      </c>
      <c r="F315" s="334" t="s">
        <v>493</v>
      </c>
      <c r="G315" s="2" t="s">
        <v>16</v>
      </c>
      <c r="H315" s="387">
        <f>SUM(прил9!I406)</f>
        <v>111202</v>
      </c>
    </row>
    <row r="316" spans="1:8" ht="15.75" x14ac:dyDescent="0.25">
      <c r="A316" s="107" t="s">
        <v>30</v>
      </c>
      <c r="B316" s="27" t="s">
        <v>29</v>
      </c>
      <c r="C316" s="27" t="s">
        <v>12</v>
      </c>
      <c r="D316" s="289"/>
      <c r="E316" s="290"/>
      <c r="F316" s="291"/>
      <c r="G316" s="26"/>
      <c r="H316" s="384">
        <f>SUM(H317+H366+H371)</f>
        <v>155606776</v>
      </c>
    </row>
    <row r="317" spans="1:8" ht="35.25" customHeight="1" x14ac:dyDescent="0.25">
      <c r="A317" s="34" t="s">
        <v>155</v>
      </c>
      <c r="B317" s="35" t="s">
        <v>29</v>
      </c>
      <c r="C317" s="35" t="s">
        <v>12</v>
      </c>
      <c r="D317" s="292" t="s">
        <v>538</v>
      </c>
      <c r="E317" s="293" t="s">
        <v>472</v>
      </c>
      <c r="F317" s="294" t="s">
        <v>473</v>
      </c>
      <c r="G317" s="35"/>
      <c r="H317" s="385">
        <f>SUM(H318+H350)</f>
        <v>154790420</v>
      </c>
    </row>
    <row r="318" spans="1:8" ht="50.25" customHeight="1" x14ac:dyDescent="0.25">
      <c r="A318" s="3" t="s">
        <v>156</v>
      </c>
      <c r="B318" s="2" t="s">
        <v>29</v>
      </c>
      <c r="C318" s="2" t="s">
        <v>12</v>
      </c>
      <c r="D318" s="295" t="s">
        <v>239</v>
      </c>
      <c r="E318" s="296" t="s">
        <v>472</v>
      </c>
      <c r="F318" s="297" t="s">
        <v>473</v>
      </c>
      <c r="G318" s="2"/>
      <c r="H318" s="386">
        <f>SUM(H319)</f>
        <v>154790420</v>
      </c>
    </row>
    <row r="319" spans="1:8" ht="17.25" customHeight="1" x14ac:dyDescent="0.25">
      <c r="A319" s="355" t="s">
        <v>551</v>
      </c>
      <c r="B319" s="2" t="s">
        <v>29</v>
      </c>
      <c r="C319" s="2" t="s">
        <v>12</v>
      </c>
      <c r="D319" s="295" t="s">
        <v>239</v>
      </c>
      <c r="E319" s="296" t="s">
        <v>12</v>
      </c>
      <c r="F319" s="297" t="s">
        <v>473</v>
      </c>
      <c r="G319" s="2"/>
      <c r="H319" s="386">
        <f>SUM(H320+H323+H325+H327+H331+H335+H333+H337+H348+H340+H329+H342+H346)</f>
        <v>154790420</v>
      </c>
    </row>
    <row r="320" spans="1:8" ht="82.5" customHeight="1" x14ac:dyDescent="0.25">
      <c r="A320" s="59" t="s">
        <v>159</v>
      </c>
      <c r="B320" s="2" t="s">
        <v>29</v>
      </c>
      <c r="C320" s="2" t="s">
        <v>12</v>
      </c>
      <c r="D320" s="295" t="s">
        <v>239</v>
      </c>
      <c r="E320" s="296" t="s">
        <v>12</v>
      </c>
      <c r="F320" s="297" t="s">
        <v>542</v>
      </c>
      <c r="G320" s="2"/>
      <c r="H320" s="386">
        <f>SUM(H321:H322)</f>
        <v>122998291</v>
      </c>
    </row>
    <row r="321" spans="1:8" ht="48" customHeight="1" x14ac:dyDescent="0.25">
      <c r="A321" s="105" t="s">
        <v>86</v>
      </c>
      <c r="B321" s="2" t="s">
        <v>29</v>
      </c>
      <c r="C321" s="2" t="s">
        <v>12</v>
      </c>
      <c r="D321" s="295" t="s">
        <v>239</v>
      </c>
      <c r="E321" s="296" t="s">
        <v>12</v>
      </c>
      <c r="F321" s="297" t="s">
        <v>542</v>
      </c>
      <c r="G321" s="2" t="s">
        <v>13</v>
      </c>
      <c r="H321" s="388">
        <f>SUM(прил9!I412)</f>
        <v>118597588</v>
      </c>
    </row>
    <row r="322" spans="1:8" ht="32.25" customHeight="1" x14ac:dyDescent="0.25">
      <c r="A322" s="97" t="s">
        <v>650</v>
      </c>
      <c r="B322" s="2" t="s">
        <v>29</v>
      </c>
      <c r="C322" s="2" t="s">
        <v>12</v>
      </c>
      <c r="D322" s="295" t="s">
        <v>239</v>
      </c>
      <c r="E322" s="296" t="s">
        <v>12</v>
      </c>
      <c r="F322" s="297" t="s">
        <v>542</v>
      </c>
      <c r="G322" s="2" t="s">
        <v>16</v>
      </c>
      <c r="H322" s="388">
        <f>SUM(прил9!I413)</f>
        <v>4400703</v>
      </c>
    </row>
    <row r="323" spans="1:8" ht="17.25" customHeight="1" x14ac:dyDescent="0.25">
      <c r="A323" s="520" t="s">
        <v>683</v>
      </c>
      <c r="B323" s="2" t="s">
        <v>29</v>
      </c>
      <c r="C323" s="2" t="s">
        <v>12</v>
      </c>
      <c r="D323" s="295" t="s">
        <v>239</v>
      </c>
      <c r="E323" s="296" t="s">
        <v>12</v>
      </c>
      <c r="F323" s="297" t="s">
        <v>682</v>
      </c>
      <c r="G323" s="2"/>
      <c r="H323" s="386">
        <f>SUM(H324)</f>
        <v>710000</v>
      </c>
    </row>
    <row r="324" spans="1:8" ht="33" customHeight="1" x14ac:dyDescent="0.25">
      <c r="A324" s="136" t="s">
        <v>650</v>
      </c>
      <c r="B324" s="2" t="s">
        <v>29</v>
      </c>
      <c r="C324" s="2" t="s">
        <v>12</v>
      </c>
      <c r="D324" s="295" t="s">
        <v>239</v>
      </c>
      <c r="E324" s="296" t="s">
        <v>12</v>
      </c>
      <c r="F324" s="297" t="s">
        <v>682</v>
      </c>
      <c r="G324" s="2" t="s">
        <v>16</v>
      </c>
      <c r="H324" s="388">
        <f>SUM(прил9!I415)</f>
        <v>710000</v>
      </c>
    </row>
    <row r="325" spans="1:8" ht="34.5" customHeight="1" x14ac:dyDescent="0.25">
      <c r="A325" s="520" t="s">
        <v>675</v>
      </c>
      <c r="B325" s="2" t="s">
        <v>29</v>
      </c>
      <c r="C325" s="2" t="s">
        <v>12</v>
      </c>
      <c r="D325" s="295" t="s">
        <v>239</v>
      </c>
      <c r="E325" s="296" t="s">
        <v>12</v>
      </c>
      <c r="F325" s="297" t="s">
        <v>674</v>
      </c>
      <c r="G325" s="2"/>
      <c r="H325" s="386">
        <f>SUM(H326)</f>
        <v>106817</v>
      </c>
    </row>
    <row r="326" spans="1:8" ht="50.25" customHeight="1" x14ac:dyDescent="0.25">
      <c r="A326" s="125" t="s">
        <v>86</v>
      </c>
      <c r="B326" s="2" t="s">
        <v>29</v>
      </c>
      <c r="C326" s="2" t="s">
        <v>12</v>
      </c>
      <c r="D326" s="295" t="s">
        <v>239</v>
      </c>
      <c r="E326" s="296" t="s">
        <v>12</v>
      </c>
      <c r="F326" s="297" t="s">
        <v>674</v>
      </c>
      <c r="G326" s="2" t="s">
        <v>13</v>
      </c>
      <c r="H326" s="388">
        <f>SUM(прил9!I417)</f>
        <v>106817</v>
      </c>
    </row>
    <row r="327" spans="1:8" ht="63.75" customHeight="1" x14ac:dyDescent="0.25">
      <c r="A327" s="520" t="s">
        <v>676</v>
      </c>
      <c r="B327" s="2" t="s">
        <v>29</v>
      </c>
      <c r="C327" s="2" t="s">
        <v>12</v>
      </c>
      <c r="D327" s="295" t="s">
        <v>239</v>
      </c>
      <c r="E327" s="296" t="s">
        <v>12</v>
      </c>
      <c r="F327" s="297" t="s">
        <v>673</v>
      </c>
      <c r="G327" s="2"/>
      <c r="H327" s="386">
        <f>SUM(H328)</f>
        <v>174108</v>
      </c>
    </row>
    <row r="328" spans="1:8" ht="33" customHeight="1" x14ac:dyDescent="0.25">
      <c r="A328" s="136" t="s">
        <v>650</v>
      </c>
      <c r="B328" s="2" t="s">
        <v>29</v>
      </c>
      <c r="C328" s="2" t="s">
        <v>12</v>
      </c>
      <c r="D328" s="295" t="s">
        <v>239</v>
      </c>
      <c r="E328" s="296" t="s">
        <v>12</v>
      </c>
      <c r="F328" s="297" t="s">
        <v>673</v>
      </c>
      <c r="G328" s="2" t="s">
        <v>16</v>
      </c>
      <c r="H328" s="388">
        <f>SUM(прил9!I419)</f>
        <v>174108</v>
      </c>
    </row>
    <row r="329" spans="1:8" ht="17.25" customHeight="1" x14ac:dyDescent="0.25">
      <c r="A329" s="112" t="s">
        <v>455</v>
      </c>
      <c r="B329" s="5" t="s">
        <v>29</v>
      </c>
      <c r="C329" s="5" t="s">
        <v>12</v>
      </c>
      <c r="D329" s="295" t="s">
        <v>239</v>
      </c>
      <c r="E329" s="296" t="s">
        <v>12</v>
      </c>
      <c r="F329" s="297" t="s">
        <v>543</v>
      </c>
      <c r="G329" s="2"/>
      <c r="H329" s="386">
        <f>SUM(H330)</f>
        <v>913380</v>
      </c>
    </row>
    <row r="330" spans="1:8" ht="48" customHeight="1" x14ac:dyDescent="0.25">
      <c r="A330" s="105" t="s">
        <v>86</v>
      </c>
      <c r="B330" s="5" t="s">
        <v>29</v>
      </c>
      <c r="C330" s="5" t="s">
        <v>12</v>
      </c>
      <c r="D330" s="295" t="s">
        <v>239</v>
      </c>
      <c r="E330" s="296" t="s">
        <v>12</v>
      </c>
      <c r="F330" s="297" t="s">
        <v>543</v>
      </c>
      <c r="G330" s="2" t="s">
        <v>13</v>
      </c>
      <c r="H330" s="388">
        <f>SUM(прил9!I421)</f>
        <v>913380</v>
      </c>
    </row>
    <row r="331" spans="1:8" ht="48" customHeight="1" x14ac:dyDescent="0.25">
      <c r="A331" s="125" t="s">
        <v>759</v>
      </c>
      <c r="B331" s="5" t="s">
        <v>29</v>
      </c>
      <c r="C331" s="5" t="s">
        <v>12</v>
      </c>
      <c r="D331" s="295" t="s">
        <v>239</v>
      </c>
      <c r="E331" s="296" t="s">
        <v>12</v>
      </c>
      <c r="F331" s="297" t="s">
        <v>758</v>
      </c>
      <c r="G331" s="2"/>
      <c r="H331" s="386">
        <f>SUM(H332)</f>
        <v>875000</v>
      </c>
    </row>
    <row r="332" spans="1:8" ht="32.25" customHeight="1" x14ac:dyDescent="0.25">
      <c r="A332" s="136" t="s">
        <v>650</v>
      </c>
      <c r="B332" s="5" t="s">
        <v>29</v>
      </c>
      <c r="C332" s="5" t="s">
        <v>12</v>
      </c>
      <c r="D332" s="295" t="s">
        <v>239</v>
      </c>
      <c r="E332" s="296" t="s">
        <v>12</v>
      </c>
      <c r="F332" s="297" t="s">
        <v>758</v>
      </c>
      <c r="G332" s="2" t="s">
        <v>16</v>
      </c>
      <c r="H332" s="388">
        <f>SUM(прил9!I423)</f>
        <v>875000</v>
      </c>
    </row>
    <row r="333" spans="1:8" ht="32.25" customHeight="1" x14ac:dyDescent="0.25">
      <c r="A333" s="125" t="s">
        <v>785</v>
      </c>
      <c r="B333" s="5" t="s">
        <v>29</v>
      </c>
      <c r="C333" s="5" t="s">
        <v>12</v>
      </c>
      <c r="D333" s="295" t="s">
        <v>239</v>
      </c>
      <c r="E333" s="296" t="s">
        <v>12</v>
      </c>
      <c r="F333" s="297" t="s">
        <v>784</v>
      </c>
      <c r="G333" s="2"/>
      <c r="H333" s="386">
        <f>SUM(H334)</f>
        <v>1625000</v>
      </c>
    </row>
    <row r="334" spans="1:8" ht="32.25" customHeight="1" x14ac:dyDescent="0.25">
      <c r="A334" s="136" t="s">
        <v>650</v>
      </c>
      <c r="B334" s="5" t="s">
        <v>29</v>
      </c>
      <c r="C334" s="5" t="s">
        <v>12</v>
      </c>
      <c r="D334" s="295" t="s">
        <v>239</v>
      </c>
      <c r="E334" s="296" t="s">
        <v>12</v>
      </c>
      <c r="F334" s="297" t="s">
        <v>784</v>
      </c>
      <c r="G334" s="2" t="s">
        <v>16</v>
      </c>
      <c r="H334" s="388">
        <f>SUM(прил9!I425)</f>
        <v>1625000</v>
      </c>
    </row>
    <row r="335" spans="1:8" ht="32.25" customHeight="1" x14ac:dyDescent="0.25">
      <c r="A335" s="520" t="s">
        <v>647</v>
      </c>
      <c r="B335" s="2" t="s">
        <v>29</v>
      </c>
      <c r="C335" s="2" t="s">
        <v>12</v>
      </c>
      <c r="D335" s="295" t="s">
        <v>239</v>
      </c>
      <c r="E335" s="296" t="s">
        <v>12</v>
      </c>
      <c r="F335" s="297" t="s">
        <v>646</v>
      </c>
      <c r="G335" s="2"/>
      <c r="H335" s="386">
        <f>SUM(H336)</f>
        <v>382308</v>
      </c>
    </row>
    <row r="336" spans="1:8" ht="31.5" customHeight="1" x14ac:dyDescent="0.25">
      <c r="A336" s="110" t="s">
        <v>650</v>
      </c>
      <c r="B336" s="2" t="s">
        <v>29</v>
      </c>
      <c r="C336" s="2" t="s">
        <v>12</v>
      </c>
      <c r="D336" s="295" t="s">
        <v>239</v>
      </c>
      <c r="E336" s="296" t="s">
        <v>12</v>
      </c>
      <c r="F336" s="297" t="s">
        <v>646</v>
      </c>
      <c r="G336" s="2" t="s">
        <v>16</v>
      </c>
      <c r="H336" s="388">
        <f>SUM(прил9!I427)</f>
        <v>382308</v>
      </c>
    </row>
    <row r="337" spans="1:8" ht="32.25" customHeight="1" x14ac:dyDescent="0.25">
      <c r="A337" s="356" t="s">
        <v>544</v>
      </c>
      <c r="B337" s="2" t="s">
        <v>29</v>
      </c>
      <c r="C337" s="2" t="s">
        <v>12</v>
      </c>
      <c r="D337" s="295" t="s">
        <v>239</v>
      </c>
      <c r="E337" s="296" t="s">
        <v>12</v>
      </c>
      <c r="F337" s="297" t="s">
        <v>545</v>
      </c>
      <c r="G337" s="2"/>
      <c r="H337" s="386">
        <f>SUM(H338:H339)</f>
        <v>584181</v>
      </c>
    </row>
    <row r="338" spans="1:8" ht="49.5" customHeight="1" x14ac:dyDescent="0.25">
      <c r="A338" s="105" t="s">
        <v>86</v>
      </c>
      <c r="B338" s="2" t="s">
        <v>29</v>
      </c>
      <c r="C338" s="2" t="s">
        <v>12</v>
      </c>
      <c r="D338" s="295" t="s">
        <v>239</v>
      </c>
      <c r="E338" s="296" t="s">
        <v>12</v>
      </c>
      <c r="F338" s="297" t="s">
        <v>545</v>
      </c>
      <c r="G338" s="2" t="s">
        <v>13</v>
      </c>
      <c r="H338" s="388">
        <f>SUM(прил9!I429)</f>
        <v>538515</v>
      </c>
    </row>
    <row r="339" spans="1:8" ht="16.5" customHeight="1" x14ac:dyDescent="0.25">
      <c r="A339" s="73" t="s">
        <v>40</v>
      </c>
      <c r="B339" s="2" t="s">
        <v>29</v>
      </c>
      <c r="C339" s="2" t="s">
        <v>12</v>
      </c>
      <c r="D339" s="295" t="s">
        <v>239</v>
      </c>
      <c r="E339" s="296" t="s">
        <v>12</v>
      </c>
      <c r="F339" s="297" t="s">
        <v>545</v>
      </c>
      <c r="G339" s="348" t="s">
        <v>39</v>
      </c>
      <c r="H339" s="388">
        <f>SUM(прил9!I430)</f>
        <v>45666</v>
      </c>
    </row>
    <row r="340" spans="1:8" ht="48.75" customHeight="1" x14ac:dyDescent="0.25">
      <c r="A340" s="357" t="s">
        <v>546</v>
      </c>
      <c r="B340" s="51" t="s">
        <v>29</v>
      </c>
      <c r="C340" s="51" t="s">
        <v>12</v>
      </c>
      <c r="D340" s="335" t="s">
        <v>239</v>
      </c>
      <c r="E340" s="336" t="s">
        <v>12</v>
      </c>
      <c r="F340" s="337" t="s">
        <v>547</v>
      </c>
      <c r="G340" s="51"/>
      <c r="H340" s="386">
        <f>SUM(H341)</f>
        <v>1475000</v>
      </c>
    </row>
    <row r="341" spans="1:8" ht="30.75" customHeight="1" x14ac:dyDescent="0.25">
      <c r="A341" s="272" t="s">
        <v>650</v>
      </c>
      <c r="B341" s="68" t="s">
        <v>29</v>
      </c>
      <c r="C341" s="51" t="s">
        <v>12</v>
      </c>
      <c r="D341" s="335" t="s">
        <v>239</v>
      </c>
      <c r="E341" s="336" t="s">
        <v>12</v>
      </c>
      <c r="F341" s="337" t="s">
        <v>547</v>
      </c>
      <c r="G341" s="51" t="s">
        <v>16</v>
      </c>
      <c r="H341" s="388">
        <f>SUM(прил9!I432)</f>
        <v>1475000</v>
      </c>
    </row>
    <row r="342" spans="1:8" ht="33" customHeight="1" x14ac:dyDescent="0.25">
      <c r="A342" s="3" t="s">
        <v>96</v>
      </c>
      <c r="B342" s="5" t="s">
        <v>29</v>
      </c>
      <c r="C342" s="5" t="s">
        <v>12</v>
      </c>
      <c r="D342" s="295" t="s">
        <v>239</v>
      </c>
      <c r="E342" s="296" t="s">
        <v>12</v>
      </c>
      <c r="F342" s="297" t="s">
        <v>506</v>
      </c>
      <c r="G342" s="2"/>
      <c r="H342" s="386">
        <f>SUM(H343:H345)</f>
        <v>24946335</v>
      </c>
    </row>
    <row r="343" spans="1:8" ht="49.5" customHeight="1" x14ac:dyDescent="0.25">
      <c r="A343" s="105" t="s">
        <v>86</v>
      </c>
      <c r="B343" s="5" t="s">
        <v>29</v>
      </c>
      <c r="C343" s="5" t="s">
        <v>12</v>
      </c>
      <c r="D343" s="295" t="s">
        <v>239</v>
      </c>
      <c r="E343" s="296" t="s">
        <v>12</v>
      </c>
      <c r="F343" s="297" t="s">
        <v>506</v>
      </c>
      <c r="G343" s="2" t="s">
        <v>13</v>
      </c>
      <c r="H343" s="387">
        <f>SUM(прил9!I434)</f>
        <v>1192423</v>
      </c>
    </row>
    <row r="344" spans="1:8" ht="31.5" customHeight="1" x14ac:dyDescent="0.25">
      <c r="A344" s="97" t="s">
        <v>650</v>
      </c>
      <c r="B344" s="5" t="s">
        <v>29</v>
      </c>
      <c r="C344" s="5" t="s">
        <v>12</v>
      </c>
      <c r="D344" s="295" t="s">
        <v>239</v>
      </c>
      <c r="E344" s="296" t="s">
        <v>12</v>
      </c>
      <c r="F344" s="297" t="s">
        <v>506</v>
      </c>
      <c r="G344" s="2" t="s">
        <v>16</v>
      </c>
      <c r="H344" s="387">
        <f>SUM(прил9!I435)</f>
        <v>21032913</v>
      </c>
    </row>
    <row r="345" spans="1:8" ht="16.5" customHeight="1" x14ac:dyDescent="0.25">
      <c r="A345" s="3" t="s">
        <v>18</v>
      </c>
      <c r="B345" s="51" t="s">
        <v>29</v>
      </c>
      <c r="C345" s="51" t="s">
        <v>12</v>
      </c>
      <c r="D345" s="335" t="s">
        <v>239</v>
      </c>
      <c r="E345" s="336" t="s">
        <v>12</v>
      </c>
      <c r="F345" s="337" t="s">
        <v>506</v>
      </c>
      <c r="G345" s="51" t="s">
        <v>17</v>
      </c>
      <c r="H345" s="387">
        <f>SUM(прил9!I436)</f>
        <v>2720999</v>
      </c>
    </row>
    <row r="346" spans="1:8" ht="31.5" hidden="1" customHeight="1" x14ac:dyDescent="0.25">
      <c r="A346" s="3" t="s">
        <v>645</v>
      </c>
      <c r="B346" s="51" t="s">
        <v>29</v>
      </c>
      <c r="C346" s="51" t="s">
        <v>12</v>
      </c>
      <c r="D346" s="335" t="s">
        <v>239</v>
      </c>
      <c r="E346" s="336" t="s">
        <v>12</v>
      </c>
      <c r="F346" s="337" t="s">
        <v>644</v>
      </c>
      <c r="G346" s="51"/>
      <c r="H346" s="386">
        <f>SUM(H347)</f>
        <v>0</v>
      </c>
    </row>
    <row r="347" spans="1:8" ht="30.75" hidden="1" customHeight="1" x14ac:dyDescent="0.25">
      <c r="A347" s="110" t="s">
        <v>650</v>
      </c>
      <c r="B347" s="51" t="s">
        <v>29</v>
      </c>
      <c r="C347" s="51" t="s">
        <v>12</v>
      </c>
      <c r="D347" s="335" t="s">
        <v>239</v>
      </c>
      <c r="E347" s="336" t="s">
        <v>12</v>
      </c>
      <c r="F347" s="337" t="s">
        <v>644</v>
      </c>
      <c r="G347" s="51" t="s">
        <v>16</v>
      </c>
      <c r="H347" s="387">
        <f>SUM(прил9!I438)</f>
        <v>0</v>
      </c>
    </row>
    <row r="348" spans="1:8" ht="16.5" hidden="1" customHeight="1" x14ac:dyDescent="0.25">
      <c r="A348" s="73" t="s">
        <v>649</v>
      </c>
      <c r="B348" s="2" t="s">
        <v>29</v>
      </c>
      <c r="C348" s="2" t="s">
        <v>12</v>
      </c>
      <c r="D348" s="295" t="s">
        <v>239</v>
      </c>
      <c r="E348" s="296" t="s">
        <v>12</v>
      </c>
      <c r="F348" s="337" t="s">
        <v>648</v>
      </c>
      <c r="G348" s="2"/>
      <c r="H348" s="386">
        <f>SUM(H349)</f>
        <v>0</v>
      </c>
    </row>
    <row r="349" spans="1:8" ht="30" hidden="1" customHeight="1" x14ac:dyDescent="0.25">
      <c r="A349" s="272" t="s">
        <v>650</v>
      </c>
      <c r="B349" s="68" t="s">
        <v>29</v>
      </c>
      <c r="C349" s="51" t="s">
        <v>12</v>
      </c>
      <c r="D349" s="335" t="s">
        <v>239</v>
      </c>
      <c r="E349" s="336" t="s">
        <v>12</v>
      </c>
      <c r="F349" s="337" t="s">
        <v>648</v>
      </c>
      <c r="G349" s="51" t="s">
        <v>16</v>
      </c>
      <c r="H349" s="388">
        <f>SUM(прил9!I440)</f>
        <v>0</v>
      </c>
    </row>
    <row r="350" spans="1:8" ht="69" hidden="1" customHeight="1" x14ac:dyDescent="0.25">
      <c r="A350" s="94" t="s">
        <v>161</v>
      </c>
      <c r="B350" s="51" t="s">
        <v>29</v>
      </c>
      <c r="C350" s="51" t="s">
        <v>12</v>
      </c>
      <c r="D350" s="335" t="s">
        <v>241</v>
      </c>
      <c r="E350" s="336" t="s">
        <v>472</v>
      </c>
      <c r="F350" s="337" t="s">
        <v>473</v>
      </c>
      <c r="G350" s="51"/>
      <c r="H350" s="386">
        <f>SUM(H351)</f>
        <v>0</v>
      </c>
    </row>
    <row r="351" spans="1:8" ht="33" hidden="1" customHeight="1" x14ac:dyDescent="0.25">
      <c r="A351" s="353" t="s">
        <v>548</v>
      </c>
      <c r="B351" s="51" t="s">
        <v>29</v>
      </c>
      <c r="C351" s="51" t="s">
        <v>12</v>
      </c>
      <c r="D351" s="335" t="s">
        <v>241</v>
      </c>
      <c r="E351" s="336" t="s">
        <v>10</v>
      </c>
      <c r="F351" s="337" t="s">
        <v>473</v>
      </c>
      <c r="G351" s="51"/>
      <c r="H351" s="386">
        <f>SUM(H352)</f>
        <v>0</v>
      </c>
    </row>
    <row r="352" spans="1:8" ht="17.25" hidden="1" customHeight="1" x14ac:dyDescent="0.25">
      <c r="A352" s="99" t="s">
        <v>549</v>
      </c>
      <c r="B352" s="51" t="s">
        <v>29</v>
      </c>
      <c r="C352" s="51" t="s">
        <v>12</v>
      </c>
      <c r="D352" s="335" t="s">
        <v>241</v>
      </c>
      <c r="E352" s="336" t="s">
        <v>10</v>
      </c>
      <c r="F352" s="337" t="s">
        <v>550</v>
      </c>
      <c r="G352" s="51"/>
      <c r="H352" s="386">
        <f>SUM(H353)</f>
        <v>0</v>
      </c>
    </row>
    <row r="353" spans="1:8" ht="31.5" hidden="1" customHeight="1" x14ac:dyDescent="0.25">
      <c r="A353" s="97" t="s">
        <v>650</v>
      </c>
      <c r="B353" s="2" t="s">
        <v>29</v>
      </c>
      <c r="C353" s="2" t="s">
        <v>12</v>
      </c>
      <c r="D353" s="295" t="s">
        <v>241</v>
      </c>
      <c r="E353" s="296" t="s">
        <v>10</v>
      </c>
      <c r="F353" s="297" t="s">
        <v>550</v>
      </c>
      <c r="G353" s="2" t="s">
        <v>16</v>
      </c>
      <c r="H353" s="388">
        <f>SUM(прил9!I444)</f>
        <v>0</v>
      </c>
    </row>
    <row r="354" spans="1:8" ht="49.5" hidden="1" customHeight="1" x14ac:dyDescent="0.25">
      <c r="A354" s="34" t="s">
        <v>197</v>
      </c>
      <c r="B354" s="35" t="s">
        <v>29</v>
      </c>
      <c r="C354" s="49" t="s">
        <v>12</v>
      </c>
      <c r="D354" s="298" t="s">
        <v>527</v>
      </c>
      <c r="E354" s="299" t="s">
        <v>472</v>
      </c>
      <c r="F354" s="300" t="s">
        <v>473</v>
      </c>
      <c r="G354" s="35"/>
      <c r="H354" s="385">
        <f>SUM(H355)</f>
        <v>0</v>
      </c>
    </row>
    <row r="355" spans="1:8" ht="80.25" hidden="1" customHeight="1" x14ac:dyDescent="0.25">
      <c r="A355" s="354" t="s">
        <v>198</v>
      </c>
      <c r="B355" s="5" t="s">
        <v>29</v>
      </c>
      <c r="C355" s="506" t="s">
        <v>12</v>
      </c>
      <c r="D355" s="313" t="s">
        <v>228</v>
      </c>
      <c r="E355" s="314" t="s">
        <v>472</v>
      </c>
      <c r="F355" s="315" t="s">
        <v>473</v>
      </c>
      <c r="G355" s="2"/>
      <c r="H355" s="386">
        <f>SUM(H356)</f>
        <v>0</v>
      </c>
    </row>
    <row r="356" spans="1:8" ht="31.5" hidden="1" customHeight="1" x14ac:dyDescent="0.25">
      <c r="A356" s="354" t="s">
        <v>537</v>
      </c>
      <c r="B356" s="5" t="s">
        <v>29</v>
      </c>
      <c r="C356" s="506" t="s">
        <v>12</v>
      </c>
      <c r="D356" s="313" t="s">
        <v>228</v>
      </c>
      <c r="E356" s="314" t="s">
        <v>10</v>
      </c>
      <c r="F356" s="315" t="s">
        <v>473</v>
      </c>
      <c r="G356" s="350"/>
      <c r="H356" s="386">
        <f>SUM(H357+H359)</f>
        <v>0</v>
      </c>
    </row>
    <row r="357" spans="1:8" ht="31.5" hidden="1" customHeight="1" x14ac:dyDescent="0.25">
      <c r="A357" s="111" t="s">
        <v>694</v>
      </c>
      <c r="B357" s="5" t="s">
        <v>29</v>
      </c>
      <c r="C357" s="506" t="s">
        <v>12</v>
      </c>
      <c r="D357" s="313" t="s">
        <v>228</v>
      </c>
      <c r="E357" s="314" t="s">
        <v>10</v>
      </c>
      <c r="F357" s="522">
        <v>11500</v>
      </c>
      <c r="G357" s="68"/>
      <c r="H357" s="386">
        <f>SUM(H358)</f>
        <v>0</v>
      </c>
    </row>
    <row r="358" spans="1:8" ht="31.5" hidden="1" customHeight="1" x14ac:dyDescent="0.25">
      <c r="A358" s="136" t="s">
        <v>190</v>
      </c>
      <c r="B358" s="5" t="s">
        <v>29</v>
      </c>
      <c r="C358" s="506" t="s">
        <v>12</v>
      </c>
      <c r="D358" s="313" t="s">
        <v>228</v>
      </c>
      <c r="E358" s="314" t="s">
        <v>10</v>
      </c>
      <c r="F358" s="522">
        <v>11500</v>
      </c>
      <c r="G358" s="68" t="s">
        <v>185</v>
      </c>
      <c r="H358" s="388">
        <f>SUM(прил9!I454)</f>
        <v>0</v>
      </c>
    </row>
    <row r="359" spans="1:8" ht="31.5" hidden="1" customHeight="1" x14ac:dyDescent="0.25">
      <c r="A359" s="136" t="s">
        <v>631</v>
      </c>
      <c r="B359" s="5" t="s">
        <v>29</v>
      </c>
      <c r="C359" s="506" t="s">
        <v>12</v>
      </c>
      <c r="D359" s="313" t="s">
        <v>228</v>
      </c>
      <c r="E359" s="314" t="s">
        <v>10</v>
      </c>
      <c r="F359" s="315" t="s">
        <v>630</v>
      </c>
      <c r="G359" s="68"/>
      <c r="H359" s="386">
        <f>SUM(H360)</f>
        <v>0</v>
      </c>
    </row>
    <row r="360" spans="1:8" ht="31.5" hidden="1" customHeight="1" x14ac:dyDescent="0.25">
      <c r="A360" s="136" t="s">
        <v>190</v>
      </c>
      <c r="B360" s="5" t="s">
        <v>29</v>
      </c>
      <c r="C360" s="506" t="s">
        <v>12</v>
      </c>
      <c r="D360" s="313" t="s">
        <v>228</v>
      </c>
      <c r="E360" s="314" t="s">
        <v>10</v>
      </c>
      <c r="F360" s="315" t="s">
        <v>630</v>
      </c>
      <c r="G360" s="68" t="s">
        <v>185</v>
      </c>
      <c r="H360" s="388">
        <f>SUM(прил9!I456)</f>
        <v>0</v>
      </c>
    </row>
    <row r="361" spans="1:8" s="78" customFormat="1" ht="33" hidden="1" customHeight="1" x14ac:dyDescent="0.25">
      <c r="A361" s="91" t="s">
        <v>126</v>
      </c>
      <c r="B361" s="35" t="s">
        <v>29</v>
      </c>
      <c r="C361" s="35" t="s">
        <v>12</v>
      </c>
      <c r="D361" s="292" t="s">
        <v>487</v>
      </c>
      <c r="E361" s="293" t="s">
        <v>472</v>
      </c>
      <c r="F361" s="294" t="s">
        <v>473</v>
      </c>
      <c r="G361" s="35"/>
      <c r="H361" s="385">
        <f>SUM(H362)</f>
        <v>0</v>
      </c>
    </row>
    <row r="362" spans="1:8" s="78" customFormat="1" ht="63.75" hidden="1" customHeight="1" x14ac:dyDescent="0.25">
      <c r="A362" s="94" t="s">
        <v>162</v>
      </c>
      <c r="B362" s="42" t="s">
        <v>29</v>
      </c>
      <c r="C362" s="42" t="s">
        <v>12</v>
      </c>
      <c r="D362" s="338" t="s">
        <v>242</v>
      </c>
      <c r="E362" s="339" t="s">
        <v>472</v>
      </c>
      <c r="F362" s="340" t="s">
        <v>473</v>
      </c>
      <c r="G362" s="87"/>
      <c r="H362" s="389">
        <f>SUM(H363)</f>
        <v>0</v>
      </c>
    </row>
    <row r="363" spans="1:8" s="78" customFormat="1" ht="32.25" hidden="1" customHeight="1" x14ac:dyDescent="0.25">
      <c r="A363" s="94" t="s">
        <v>552</v>
      </c>
      <c r="B363" s="42" t="s">
        <v>29</v>
      </c>
      <c r="C363" s="42" t="s">
        <v>12</v>
      </c>
      <c r="D363" s="338" t="s">
        <v>242</v>
      </c>
      <c r="E363" s="339" t="s">
        <v>10</v>
      </c>
      <c r="F363" s="340" t="s">
        <v>473</v>
      </c>
      <c r="G363" s="87"/>
      <c r="H363" s="389">
        <f>SUM(H364)</f>
        <v>0</v>
      </c>
    </row>
    <row r="364" spans="1:8" s="44" customFormat="1" ht="32.25" hidden="1" customHeight="1" x14ac:dyDescent="0.25">
      <c r="A364" s="85" t="s">
        <v>163</v>
      </c>
      <c r="B364" s="42" t="s">
        <v>29</v>
      </c>
      <c r="C364" s="42" t="s">
        <v>12</v>
      </c>
      <c r="D364" s="338" t="s">
        <v>242</v>
      </c>
      <c r="E364" s="339" t="s">
        <v>10</v>
      </c>
      <c r="F364" s="340" t="s">
        <v>553</v>
      </c>
      <c r="G364" s="87"/>
      <c r="H364" s="389">
        <f>SUM(H365)</f>
        <v>0</v>
      </c>
    </row>
    <row r="365" spans="1:8" s="44" customFormat="1" ht="30.75" hidden="1" customHeight="1" x14ac:dyDescent="0.25">
      <c r="A365" s="113" t="s">
        <v>650</v>
      </c>
      <c r="B365" s="42" t="s">
        <v>29</v>
      </c>
      <c r="C365" s="42" t="s">
        <v>12</v>
      </c>
      <c r="D365" s="338" t="s">
        <v>242</v>
      </c>
      <c r="E365" s="339" t="s">
        <v>10</v>
      </c>
      <c r="F365" s="340" t="s">
        <v>553</v>
      </c>
      <c r="G365" s="87" t="s">
        <v>16</v>
      </c>
      <c r="H365" s="390">
        <f>SUM(прил9!I449)</f>
        <v>0</v>
      </c>
    </row>
    <row r="366" spans="1:8" ht="51.75" hidden="1" customHeight="1" x14ac:dyDescent="0.25">
      <c r="A366" s="34" t="s">
        <v>146</v>
      </c>
      <c r="B366" s="36" t="s">
        <v>29</v>
      </c>
      <c r="C366" s="36" t="s">
        <v>12</v>
      </c>
      <c r="D366" s="292" t="s">
        <v>786</v>
      </c>
      <c r="E366" s="293" t="s">
        <v>472</v>
      </c>
      <c r="F366" s="294" t="s">
        <v>473</v>
      </c>
      <c r="G366" s="38"/>
      <c r="H366" s="385">
        <f>SUM(H367)</f>
        <v>0</v>
      </c>
    </row>
    <row r="367" spans="1:8" ht="81" hidden="1" customHeight="1" x14ac:dyDescent="0.25">
      <c r="A367" s="3" t="s">
        <v>260</v>
      </c>
      <c r="B367" s="5" t="s">
        <v>29</v>
      </c>
      <c r="C367" s="5" t="s">
        <v>12</v>
      </c>
      <c r="D367" s="295" t="s">
        <v>258</v>
      </c>
      <c r="E367" s="296" t="s">
        <v>472</v>
      </c>
      <c r="F367" s="297" t="s">
        <v>473</v>
      </c>
      <c r="G367" s="68"/>
      <c r="H367" s="386">
        <f>SUM(H368)</f>
        <v>0</v>
      </c>
    </row>
    <row r="368" spans="1:8" ht="33.75" hidden="1" customHeight="1" x14ac:dyDescent="0.25">
      <c r="A368" s="3" t="s">
        <v>519</v>
      </c>
      <c r="B368" s="5" t="s">
        <v>29</v>
      </c>
      <c r="C368" s="5" t="s">
        <v>12</v>
      </c>
      <c r="D368" s="295" t="s">
        <v>258</v>
      </c>
      <c r="E368" s="296" t="s">
        <v>10</v>
      </c>
      <c r="F368" s="297" t="s">
        <v>473</v>
      </c>
      <c r="G368" s="68"/>
      <c r="H368" s="386">
        <f>SUM(H369)</f>
        <v>0</v>
      </c>
    </row>
    <row r="369" spans="1:8" ht="32.25" hidden="1" customHeight="1" x14ac:dyDescent="0.25">
      <c r="A369" s="3" t="s">
        <v>259</v>
      </c>
      <c r="B369" s="5" t="s">
        <v>29</v>
      </c>
      <c r="C369" s="5" t="s">
        <v>12</v>
      </c>
      <c r="D369" s="295" t="s">
        <v>258</v>
      </c>
      <c r="E369" s="296" t="s">
        <v>10</v>
      </c>
      <c r="F369" s="297" t="s">
        <v>520</v>
      </c>
      <c r="G369" s="68"/>
      <c r="H369" s="386">
        <f>SUM(H370)</f>
        <v>0</v>
      </c>
    </row>
    <row r="370" spans="1:8" ht="32.25" hidden="1" customHeight="1" x14ac:dyDescent="0.25">
      <c r="A370" s="3" t="s">
        <v>650</v>
      </c>
      <c r="B370" s="5" t="s">
        <v>29</v>
      </c>
      <c r="C370" s="5" t="s">
        <v>12</v>
      </c>
      <c r="D370" s="295" t="s">
        <v>258</v>
      </c>
      <c r="E370" s="296" t="s">
        <v>10</v>
      </c>
      <c r="F370" s="297" t="s">
        <v>520</v>
      </c>
      <c r="G370" s="68" t="s">
        <v>16</v>
      </c>
      <c r="H370" s="388">
        <f>SUM(прил9!I461)</f>
        <v>0</v>
      </c>
    </row>
    <row r="371" spans="1:8" s="44" customFormat="1" ht="48.75" customHeight="1" x14ac:dyDescent="0.25">
      <c r="A371" s="91" t="s">
        <v>142</v>
      </c>
      <c r="B371" s="35" t="s">
        <v>29</v>
      </c>
      <c r="C371" s="49" t="s">
        <v>12</v>
      </c>
      <c r="D371" s="304" t="s">
        <v>218</v>
      </c>
      <c r="E371" s="305" t="s">
        <v>472</v>
      </c>
      <c r="F371" s="306" t="s">
        <v>473</v>
      </c>
      <c r="G371" s="35"/>
      <c r="H371" s="385">
        <f>SUM(H372)</f>
        <v>816356</v>
      </c>
    </row>
    <row r="372" spans="1:8" s="44" customFormat="1" ht="81.75" customHeight="1" x14ac:dyDescent="0.25">
      <c r="A372" s="94" t="s">
        <v>158</v>
      </c>
      <c r="B372" s="2" t="s">
        <v>29</v>
      </c>
      <c r="C372" s="42" t="s">
        <v>12</v>
      </c>
      <c r="D372" s="338" t="s">
        <v>220</v>
      </c>
      <c r="E372" s="339" t="s">
        <v>472</v>
      </c>
      <c r="F372" s="340" t="s">
        <v>473</v>
      </c>
      <c r="G372" s="2"/>
      <c r="H372" s="386">
        <f>SUM(H373)</f>
        <v>816356</v>
      </c>
    </row>
    <row r="373" spans="1:8" s="44" customFormat="1" ht="48.75" customHeight="1" x14ac:dyDescent="0.25">
      <c r="A373" s="94" t="s">
        <v>492</v>
      </c>
      <c r="B373" s="2" t="s">
        <v>29</v>
      </c>
      <c r="C373" s="42" t="s">
        <v>12</v>
      </c>
      <c r="D373" s="338" t="s">
        <v>220</v>
      </c>
      <c r="E373" s="339" t="s">
        <v>10</v>
      </c>
      <c r="F373" s="340" t="s">
        <v>473</v>
      </c>
      <c r="G373" s="2"/>
      <c r="H373" s="386">
        <f>SUM(H374)</f>
        <v>816356</v>
      </c>
    </row>
    <row r="374" spans="1:8" s="44" customFormat="1" ht="15.75" customHeight="1" x14ac:dyDescent="0.25">
      <c r="A374" s="3" t="s">
        <v>111</v>
      </c>
      <c r="B374" s="2" t="s">
        <v>29</v>
      </c>
      <c r="C374" s="42" t="s">
        <v>12</v>
      </c>
      <c r="D374" s="338" t="s">
        <v>220</v>
      </c>
      <c r="E374" s="339" t="s">
        <v>10</v>
      </c>
      <c r="F374" s="340" t="s">
        <v>493</v>
      </c>
      <c r="G374" s="2"/>
      <c r="H374" s="386">
        <f>SUM(H375)</f>
        <v>816356</v>
      </c>
    </row>
    <row r="375" spans="1:8" s="44" customFormat="1" ht="31.5" customHeight="1" x14ac:dyDescent="0.25">
      <c r="A375" s="97" t="s">
        <v>650</v>
      </c>
      <c r="B375" s="2" t="s">
        <v>29</v>
      </c>
      <c r="C375" s="42" t="s">
        <v>12</v>
      </c>
      <c r="D375" s="338" t="s">
        <v>220</v>
      </c>
      <c r="E375" s="339" t="s">
        <v>10</v>
      </c>
      <c r="F375" s="340" t="s">
        <v>493</v>
      </c>
      <c r="G375" s="2" t="s">
        <v>16</v>
      </c>
      <c r="H375" s="387">
        <f>SUM(прил9!I466)</f>
        <v>816356</v>
      </c>
    </row>
    <row r="376" spans="1:8" s="44" customFormat="1" ht="18" customHeight="1" x14ac:dyDescent="0.25">
      <c r="A376" s="533" t="s">
        <v>727</v>
      </c>
      <c r="B376" s="27" t="s">
        <v>29</v>
      </c>
      <c r="C376" s="534" t="s">
        <v>15</v>
      </c>
      <c r="D376" s="535"/>
      <c r="E376" s="536"/>
      <c r="F376" s="537"/>
      <c r="G376" s="27"/>
      <c r="H376" s="384">
        <f>SUM(H377+H384+H396+H391)</f>
        <v>13438809</v>
      </c>
    </row>
    <row r="377" spans="1:8" s="44" customFormat="1" ht="33" customHeight="1" x14ac:dyDescent="0.25">
      <c r="A377" s="123" t="s">
        <v>164</v>
      </c>
      <c r="B377" s="35" t="s">
        <v>29</v>
      </c>
      <c r="C377" s="35" t="s">
        <v>15</v>
      </c>
      <c r="D377" s="292" t="s">
        <v>245</v>
      </c>
      <c r="E377" s="293" t="s">
        <v>472</v>
      </c>
      <c r="F377" s="294" t="s">
        <v>473</v>
      </c>
      <c r="G377" s="35"/>
      <c r="H377" s="385">
        <f>SUM(H378)</f>
        <v>5773391</v>
      </c>
    </row>
    <row r="378" spans="1:8" s="44" customFormat="1" ht="47.25" customHeight="1" x14ac:dyDescent="0.25">
      <c r="A378" s="73" t="s">
        <v>165</v>
      </c>
      <c r="B378" s="51" t="s">
        <v>29</v>
      </c>
      <c r="C378" s="51" t="s">
        <v>15</v>
      </c>
      <c r="D378" s="335" t="s">
        <v>246</v>
      </c>
      <c r="E378" s="336" t="s">
        <v>472</v>
      </c>
      <c r="F378" s="337" t="s">
        <v>473</v>
      </c>
      <c r="G378" s="51"/>
      <c r="H378" s="386">
        <f>SUM(H379)</f>
        <v>5773391</v>
      </c>
    </row>
    <row r="379" spans="1:8" s="44" customFormat="1" ht="47.25" customHeight="1" x14ac:dyDescent="0.25">
      <c r="A379" s="73" t="s">
        <v>554</v>
      </c>
      <c r="B379" s="51" t="s">
        <v>29</v>
      </c>
      <c r="C379" s="51" t="s">
        <v>15</v>
      </c>
      <c r="D379" s="335" t="s">
        <v>246</v>
      </c>
      <c r="E379" s="336" t="s">
        <v>10</v>
      </c>
      <c r="F379" s="337" t="s">
        <v>473</v>
      </c>
      <c r="G379" s="51"/>
      <c r="H379" s="386">
        <f>SUM(H380)</f>
        <v>5773391</v>
      </c>
    </row>
    <row r="380" spans="1:8" s="44" customFormat="1" ht="31.5" customHeight="1" x14ac:dyDescent="0.25">
      <c r="A380" s="73" t="s">
        <v>96</v>
      </c>
      <c r="B380" s="51" t="s">
        <v>29</v>
      </c>
      <c r="C380" s="51" t="s">
        <v>15</v>
      </c>
      <c r="D380" s="335" t="s">
        <v>246</v>
      </c>
      <c r="E380" s="336" t="s">
        <v>10</v>
      </c>
      <c r="F380" s="337" t="s">
        <v>506</v>
      </c>
      <c r="G380" s="51"/>
      <c r="H380" s="386">
        <f>SUM(H381:H383)</f>
        <v>5773391</v>
      </c>
    </row>
    <row r="381" spans="1:8" s="44" customFormat="1" ht="48" customHeight="1" x14ac:dyDescent="0.25">
      <c r="A381" s="125" t="s">
        <v>86</v>
      </c>
      <c r="B381" s="51" t="s">
        <v>29</v>
      </c>
      <c r="C381" s="51" t="s">
        <v>15</v>
      </c>
      <c r="D381" s="335" t="s">
        <v>246</v>
      </c>
      <c r="E381" s="336" t="s">
        <v>10</v>
      </c>
      <c r="F381" s="337" t="s">
        <v>506</v>
      </c>
      <c r="G381" s="51" t="s">
        <v>13</v>
      </c>
      <c r="H381" s="388">
        <f>SUM(прил9!I574)</f>
        <v>5411654</v>
      </c>
    </row>
    <row r="382" spans="1:8" s="44" customFormat="1" ht="30.75" customHeight="1" x14ac:dyDescent="0.25">
      <c r="A382" s="136" t="s">
        <v>650</v>
      </c>
      <c r="B382" s="51" t="s">
        <v>29</v>
      </c>
      <c r="C382" s="51" t="s">
        <v>15</v>
      </c>
      <c r="D382" s="338" t="s">
        <v>246</v>
      </c>
      <c r="E382" s="339" t="s">
        <v>10</v>
      </c>
      <c r="F382" s="340" t="s">
        <v>506</v>
      </c>
      <c r="G382" s="2" t="s">
        <v>16</v>
      </c>
      <c r="H382" s="387">
        <f>SUM(прил9!I575)</f>
        <v>349224</v>
      </c>
    </row>
    <row r="383" spans="1:8" s="44" customFormat="1" ht="15.75" customHeight="1" x14ac:dyDescent="0.25">
      <c r="A383" s="73" t="s">
        <v>18</v>
      </c>
      <c r="B383" s="51" t="s">
        <v>29</v>
      </c>
      <c r="C383" s="51" t="s">
        <v>15</v>
      </c>
      <c r="D383" s="338" t="s">
        <v>246</v>
      </c>
      <c r="E383" s="339" t="s">
        <v>10</v>
      </c>
      <c r="F383" s="340" t="s">
        <v>506</v>
      </c>
      <c r="G383" s="2" t="s">
        <v>17</v>
      </c>
      <c r="H383" s="387">
        <f>SUM(прил9!I576)</f>
        <v>12513</v>
      </c>
    </row>
    <row r="384" spans="1:8" s="44" customFormat="1" ht="31.5" customHeight="1" x14ac:dyDescent="0.25">
      <c r="A384" s="34" t="s">
        <v>155</v>
      </c>
      <c r="B384" s="35" t="s">
        <v>29</v>
      </c>
      <c r="C384" s="35" t="s">
        <v>15</v>
      </c>
      <c r="D384" s="292" t="s">
        <v>538</v>
      </c>
      <c r="E384" s="293" t="s">
        <v>472</v>
      </c>
      <c r="F384" s="294" t="s">
        <v>473</v>
      </c>
      <c r="G384" s="35"/>
      <c r="H384" s="385">
        <f>SUM(H385)</f>
        <v>7502218</v>
      </c>
    </row>
    <row r="385" spans="1:8" s="44" customFormat="1" ht="48" customHeight="1" x14ac:dyDescent="0.25">
      <c r="A385" s="3" t="s">
        <v>160</v>
      </c>
      <c r="B385" s="51" t="s">
        <v>29</v>
      </c>
      <c r="C385" s="51" t="s">
        <v>15</v>
      </c>
      <c r="D385" s="335" t="s">
        <v>240</v>
      </c>
      <c r="E385" s="336" t="s">
        <v>472</v>
      </c>
      <c r="F385" s="337" t="s">
        <v>473</v>
      </c>
      <c r="G385" s="51"/>
      <c r="H385" s="386">
        <f>SUM(H386)</f>
        <v>7502218</v>
      </c>
    </row>
    <row r="386" spans="1:8" s="44" customFormat="1" ht="33" customHeight="1" x14ac:dyDescent="0.25">
      <c r="A386" s="3" t="s">
        <v>555</v>
      </c>
      <c r="B386" s="51" t="s">
        <v>29</v>
      </c>
      <c r="C386" s="51" t="s">
        <v>15</v>
      </c>
      <c r="D386" s="335" t="s">
        <v>240</v>
      </c>
      <c r="E386" s="336" t="s">
        <v>10</v>
      </c>
      <c r="F386" s="337" t="s">
        <v>473</v>
      </c>
      <c r="G386" s="51"/>
      <c r="H386" s="386">
        <f>SUM(H387)</f>
        <v>7502218</v>
      </c>
    </row>
    <row r="387" spans="1:8" s="44" customFormat="1" ht="32.25" customHeight="1" x14ac:dyDescent="0.25">
      <c r="A387" s="3" t="s">
        <v>96</v>
      </c>
      <c r="B387" s="51" t="s">
        <v>29</v>
      </c>
      <c r="C387" s="51" t="s">
        <v>15</v>
      </c>
      <c r="D387" s="335" t="s">
        <v>240</v>
      </c>
      <c r="E387" s="336" t="s">
        <v>10</v>
      </c>
      <c r="F387" s="337" t="s">
        <v>506</v>
      </c>
      <c r="G387" s="51"/>
      <c r="H387" s="386">
        <f>SUM(H388:H390)</f>
        <v>7502218</v>
      </c>
    </row>
    <row r="388" spans="1:8" s="44" customFormat="1" ht="49.5" customHeight="1" x14ac:dyDescent="0.25">
      <c r="A388" s="105" t="s">
        <v>86</v>
      </c>
      <c r="B388" s="51" t="s">
        <v>29</v>
      </c>
      <c r="C388" s="51" t="s">
        <v>15</v>
      </c>
      <c r="D388" s="335" t="s">
        <v>240</v>
      </c>
      <c r="E388" s="336" t="s">
        <v>10</v>
      </c>
      <c r="F388" s="337" t="s">
        <v>506</v>
      </c>
      <c r="G388" s="51" t="s">
        <v>13</v>
      </c>
      <c r="H388" s="388">
        <f>SUM(прил9!I472)</f>
        <v>4594675</v>
      </c>
    </row>
    <row r="389" spans="1:8" s="44" customFormat="1" ht="33" customHeight="1" x14ac:dyDescent="0.25">
      <c r="A389" s="110" t="s">
        <v>650</v>
      </c>
      <c r="B389" s="51" t="s">
        <v>29</v>
      </c>
      <c r="C389" s="51" t="s">
        <v>15</v>
      </c>
      <c r="D389" s="338" t="s">
        <v>240</v>
      </c>
      <c r="E389" s="339" t="s">
        <v>10</v>
      </c>
      <c r="F389" s="340" t="s">
        <v>506</v>
      </c>
      <c r="G389" s="2" t="s">
        <v>16</v>
      </c>
      <c r="H389" s="387">
        <f>SUM(прил9!I473)</f>
        <v>1537265</v>
      </c>
    </row>
    <row r="390" spans="1:8" s="44" customFormat="1" ht="15.75" customHeight="1" x14ac:dyDescent="0.25">
      <c r="A390" s="3" t="s">
        <v>18</v>
      </c>
      <c r="B390" s="51" t="s">
        <v>29</v>
      </c>
      <c r="C390" s="51" t="s">
        <v>15</v>
      </c>
      <c r="D390" s="338" t="s">
        <v>240</v>
      </c>
      <c r="E390" s="339" t="s">
        <v>10</v>
      </c>
      <c r="F390" s="340" t="s">
        <v>506</v>
      </c>
      <c r="G390" s="2" t="s">
        <v>17</v>
      </c>
      <c r="H390" s="387">
        <f>SUM(прил9!I474)</f>
        <v>1370278</v>
      </c>
    </row>
    <row r="391" spans="1:8" ht="51.75" customHeight="1" x14ac:dyDescent="0.25">
      <c r="A391" s="34" t="s">
        <v>146</v>
      </c>
      <c r="B391" s="36" t="s">
        <v>29</v>
      </c>
      <c r="C391" s="36" t="s">
        <v>15</v>
      </c>
      <c r="D391" s="292" t="s">
        <v>786</v>
      </c>
      <c r="E391" s="293" t="s">
        <v>472</v>
      </c>
      <c r="F391" s="294" t="s">
        <v>473</v>
      </c>
      <c r="G391" s="38"/>
      <c r="H391" s="385">
        <f>SUM(H392)</f>
        <v>65000</v>
      </c>
    </row>
    <row r="392" spans="1:8" ht="81" customHeight="1" x14ac:dyDescent="0.25">
      <c r="A392" s="3" t="s">
        <v>260</v>
      </c>
      <c r="B392" s="5" t="s">
        <v>29</v>
      </c>
      <c r="C392" s="5" t="s">
        <v>15</v>
      </c>
      <c r="D392" s="295" t="s">
        <v>258</v>
      </c>
      <c r="E392" s="296" t="s">
        <v>472</v>
      </c>
      <c r="F392" s="297" t="s">
        <v>473</v>
      </c>
      <c r="G392" s="68"/>
      <c r="H392" s="386">
        <f>SUM(H393)</f>
        <v>65000</v>
      </c>
    </row>
    <row r="393" spans="1:8" ht="33.75" customHeight="1" x14ac:dyDescent="0.25">
      <c r="A393" s="3" t="s">
        <v>519</v>
      </c>
      <c r="B393" s="5" t="s">
        <v>29</v>
      </c>
      <c r="C393" s="5" t="s">
        <v>15</v>
      </c>
      <c r="D393" s="295" t="s">
        <v>258</v>
      </c>
      <c r="E393" s="296" t="s">
        <v>10</v>
      </c>
      <c r="F393" s="297" t="s">
        <v>473</v>
      </c>
      <c r="G393" s="68"/>
      <c r="H393" s="386">
        <f>SUM(H394)</f>
        <v>65000</v>
      </c>
    </row>
    <row r="394" spans="1:8" ht="32.25" customHeight="1" x14ac:dyDescent="0.25">
      <c r="A394" s="3" t="s">
        <v>259</v>
      </c>
      <c r="B394" s="5" t="s">
        <v>29</v>
      </c>
      <c r="C394" s="5" t="s">
        <v>15</v>
      </c>
      <c r="D394" s="295" t="s">
        <v>258</v>
      </c>
      <c r="E394" s="296" t="s">
        <v>10</v>
      </c>
      <c r="F394" s="297" t="s">
        <v>520</v>
      </c>
      <c r="G394" s="68"/>
      <c r="H394" s="386">
        <f>SUM(H395)</f>
        <v>65000</v>
      </c>
    </row>
    <row r="395" spans="1:8" ht="32.25" customHeight="1" x14ac:dyDescent="0.25">
      <c r="A395" s="3" t="s">
        <v>650</v>
      </c>
      <c r="B395" s="5" t="s">
        <v>29</v>
      </c>
      <c r="C395" s="5" t="s">
        <v>15</v>
      </c>
      <c r="D395" s="295" t="s">
        <v>258</v>
      </c>
      <c r="E395" s="296" t="s">
        <v>10</v>
      </c>
      <c r="F395" s="297" t="s">
        <v>520</v>
      </c>
      <c r="G395" s="68" t="s">
        <v>16</v>
      </c>
      <c r="H395" s="388">
        <f>SUM(прил9!I479)</f>
        <v>65000</v>
      </c>
    </row>
    <row r="396" spans="1:8" s="44" customFormat="1" ht="64.5" customHeight="1" x14ac:dyDescent="0.25">
      <c r="A396" s="126" t="s">
        <v>142</v>
      </c>
      <c r="B396" s="35" t="s">
        <v>29</v>
      </c>
      <c r="C396" s="49" t="s">
        <v>15</v>
      </c>
      <c r="D396" s="304" t="s">
        <v>218</v>
      </c>
      <c r="E396" s="305" t="s">
        <v>472</v>
      </c>
      <c r="F396" s="306" t="s">
        <v>473</v>
      </c>
      <c r="G396" s="35"/>
      <c r="H396" s="385">
        <f>SUM(H397)</f>
        <v>98200</v>
      </c>
    </row>
    <row r="397" spans="1:8" s="44" customFormat="1" ht="94.5" customHeight="1" x14ac:dyDescent="0.25">
      <c r="A397" s="127" t="s">
        <v>158</v>
      </c>
      <c r="B397" s="2" t="s">
        <v>29</v>
      </c>
      <c r="C397" s="42" t="s">
        <v>15</v>
      </c>
      <c r="D397" s="338" t="s">
        <v>220</v>
      </c>
      <c r="E397" s="339" t="s">
        <v>472</v>
      </c>
      <c r="F397" s="340" t="s">
        <v>473</v>
      </c>
      <c r="G397" s="2"/>
      <c r="H397" s="386">
        <f>SUM(H398)</f>
        <v>98200</v>
      </c>
    </row>
    <row r="398" spans="1:8" s="44" customFormat="1" ht="46.5" customHeight="1" x14ac:dyDescent="0.25">
      <c r="A398" s="127" t="s">
        <v>492</v>
      </c>
      <c r="B398" s="2" t="s">
        <v>29</v>
      </c>
      <c r="C398" s="42" t="s">
        <v>15</v>
      </c>
      <c r="D398" s="338" t="s">
        <v>220</v>
      </c>
      <c r="E398" s="339" t="s">
        <v>10</v>
      </c>
      <c r="F398" s="340" t="s">
        <v>473</v>
      </c>
      <c r="G398" s="2"/>
      <c r="H398" s="386">
        <f>SUM(H399)</f>
        <v>98200</v>
      </c>
    </row>
    <row r="399" spans="1:8" s="44" customFormat="1" ht="18.75" customHeight="1" x14ac:dyDescent="0.25">
      <c r="A399" s="73" t="s">
        <v>111</v>
      </c>
      <c r="B399" s="2" t="s">
        <v>29</v>
      </c>
      <c r="C399" s="42" t="s">
        <v>15</v>
      </c>
      <c r="D399" s="338" t="s">
        <v>220</v>
      </c>
      <c r="E399" s="339" t="s">
        <v>10</v>
      </c>
      <c r="F399" s="340" t="s">
        <v>493</v>
      </c>
      <c r="G399" s="2"/>
      <c r="H399" s="386">
        <f>SUM(H400)</f>
        <v>98200</v>
      </c>
    </row>
    <row r="400" spans="1:8" s="44" customFormat="1" ht="34.5" customHeight="1" x14ac:dyDescent="0.25">
      <c r="A400" s="136" t="s">
        <v>650</v>
      </c>
      <c r="B400" s="2" t="s">
        <v>29</v>
      </c>
      <c r="C400" s="42" t="s">
        <v>15</v>
      </c>
      <c r="D400" s="338" t="s">
        <v>220</v>
      </c>
      <c r="E400" s="339" t="s">
        <v>10</v>
      </c>
      <c r="F400" s="340" t="s">
        <v>493</v>
      </c>
      <c r="G400" s="2" t="s">
        <v>16</v>
      </c>
      <c r="H400" s="387">
        <f>SUM(прил9!I484)</f>
        <v>98200</v>
      </c>
    </row>
    <row r="401" spans="1:8" ht="15.75" x14ac:dyDescent="0.25">
      <c r="A401" s="107" t="s">
        <v>757</v>
      </c>
      <c r="B401" s="27" t="s">
        <v>29</v>
      </c>
      <c r="C401" s="27" t="s">
        <v>29</v>
      </c>
      <c r="D401" s="289"/>
      <c r="E401" s="290"/>
      <c r="F401" s="291"/>
      <c r="G401" s="26"/>
      <c r="H401" s="384">
        <f>SUM(H402,H416)</f>
        <v>1342429</v>
      </c>
    </row>
    <row r="402" spans="1:8" ht="63" x14ac:dyDescent="0.25">
      <c r="A402" s="91" t="s">
        <v>166</v>
      </c>
      <c r="B402" s="35" t="s">
        <v>29</v>
      </c>
      <c r="C402" s="35" t="s">
        <v>29</v>
      </c>
      <c r="D402" s="292" t="s">
        <v>556</v>
      </c>
      <c r="E402" s="293" t="s">
        <v>472</v>
      </c>
      <c r="F402" s="294" t="s">
        <v>473</v>
      </c>
      <c r="G402" s="35"/>
      <c r="H402" s="385">
        <f>SUM(H403,H407)</f>
        <v>1316859</v>
      </c>
    </row>
    <row r="403" spans="1:8" ht="81.75" customHeight="1" x14ac:dyDescent="0.25">
      <c r="A403" s="63" t="s">
        <v>167</v>
      </c>
      <c r="B403" s="51" t="s">
        <v>29</v>
      </c>
      <c r="C403" s="51" t="s">
        <v>29</v>
      </c>
      <c r="D403" s="335" t="s">
        <v>247</v>
      </c>
      <c r="E403" s="336" t="s">
        <v>472</v>
      </c>
      <c r="F403" s="337" t="s">
        <v>473</v>
      </c>
      <c r="G403" s="51"/>
      <c r="H403" s="386">
        <f>SUM(H404)</f>
        <v>159750</v>
      </c>
    </row>
    <row r="404" spans="1:8" ht="33" customHeight="1" x14ac:dyDescent="0.25">
      <c r="A404" s="63" t="s">
        <v>557</v>
      </c>
      <c r="B404" s="51" t="s">
        <v>29</v>
      </c>
      <c r="C404" s="51" t="s">
        <v>29</v>
      </c>
      <c r="D404" s="335" t="s">
        <v>247</v>
      </c>
      <c r="E404" s="336" t="s">
        <v>10</v>
      </c>
      <c r="F404" s="337" t="s">
        <v>473</v>
      </c>
      <c r="G404" s="51"/>
      <c r="H404" s="386">
        <f>SUM(H405)</f>
        <v>159750</v>
      </c>
    </row>
    <row r="405" spans="1:8" ht="15.75" x14ac:dyDescent="0.25">
      <c r="A405" s="3" t="s">
        <v>97</v>
      </c>
      <c r="B405" s="51" t="s">
        <v>29</v>
      </c>
      <c r="C405" s="51" t="s">
        <v>29</v>
      </c>
      <c r="D405" s="335" t="s">
        <v>247</v>
      </c>
      <c r="E405" s="336" t="s">
        <v>10</v>
      </c>
      <c r="F405" s="337" t="s">
        <v>558</v>
      </c>
      <c r="G405" s="51"/>
      <c r="H405" s="386">
        <f>SUM(H406)</f>
        <v>159750</v>
      </c>
    </row>
    <row r="406" spans="1:8" ht="31.5" x14ac:dyDescent="0.25">
      <c r="A406" s="97" t="s">
        <v>650</v>
      </c>
      <c r="B406" s="51" t="s">
        <v>29</v>
      </c>
      <c r="C406" s="51" t="s">
        <v>29</v>
      </c>
      <c r="D406" s="335" t="s">
        <v>247</v>
      </c>
      <c r="E406" s="336" t="s">
        <v>10</v>
      </c>
      <c r="F406" s="337" t="s">
        <v>558</v>
      </c>
      <c r="G406" s="51" t="s">
        <v>16</v>
      </c>
      <c r="H406" s="388">
        <f>SUM(прил9!I582)</f>
        <v>159750</v>
      </c>
    </row>
    <row r="407" spans="1:8" ht="64.5" customHeight="1" x14ac:dyDescent="0.25">
      <c r="A407" s="94" t="s">
        <v>168</v>
      </c>
      <c r="B407" s="51" t="s">
        <v>29</v>
      </c>
      <c r="C407" s="51" t="s">
        <v>29</v>
      </c>
      <c r="D407" s="335" t="s">
        <v>243</v>
      </c>
      <c r="E407" s="336" t="s">
        <v>472</v>
      </c>
      <c r="F407" s="337" t="s">
        <v>473</v>
      </c>
      <c r="G407" s="51"/>
      <c r="H407" s="386">
        <f>SUM(H408)</f>
        <v>1157109</v>
      </c>
    </row>
    <row r="408" spans="1:8" ht="32.25" customHeight="1" x14ac:dyDescent="0.25">
      <c r="A408" s="94" t="s">
        <v>559</v>
      </c>
      <c r="B408" s="51" t="s">
        <v>29</v>
      </c>
      <c r="C408" s="51" t="s">
        <v>29</v>
      </c>
      <c r="D408" s="335" t="s">
        <v>243</v>
      </c>
      <c r="E408" s="336" t="s">
        <v>10</v>
      </c>
      <c r="F408" s="337" t="s">
        <v>473</v>
      </c>
      <c r="G408" s="51"/>
      <c r="H408" s="386">
        <f>SUM(H409+H411+H414)</f>
        <v>1157109</v>
      </c>
    </row>
    <row r="409" spans="1:8" ht="18" customHeight="1" x14ac:dyDescent="0.25">
      <c r="A409" s="94" t="s">
        <v>680</v>
      </c>
      <c r="B409" s="2" t="s">
        <v>29</v>
      </c>
      <c r="C409" s="2" t="s">
        <v>29</v>
      </c>
      <c r="D409" s="335" t="s">
        <v>243</v>
      </c>
      <c r="E409" s="296" t="s">
        <v>10</v>
      </c>
      <c r="F409" s="337" t="s">
        <v>679</v>
      </c>
      <c r="G409" s="51"/>
      <c r="H409" s="386">
        <f>SUM(H410)</f>
        <v>322309</v>
      </c>
    </row>
    <row r="410" spans="1:8" ht="16.5" customHeight="1" x14ac:dyDescent="0.25">
      <c r="A410" s="94" t="s">
        <v>40</v>
      </c>
      <c r="B410" s="2" t="s">
        <v>29</v>
      </c>
      <c r="C410" s="2" t="s">
        <v>29</v>
      </c>
      <c r="D410" s="335" t="s">
        <v>243</v>
      </c>
      <c r="E410" s="296" t="s">
        <v>10</v>
      </c>
      <c r="F410" s="337" t="s">
        <v>679</v>
      </c>
      <c r="G410" s="51" t="s">
        <v>39</v>
      </c>
      <c r="H410" s="388">
        <f>SUM(прил9!I586+прил9!I490)</f>
        <v>322309</v>
      </c>
    </row>
    <row r="411" spans="1:8" ht="18.75" customHeight="1" x14ac:dyDescent="0.25">
      <c r="A411" s="105" t="s">
        <v>560</v>
      </c>
      <c r="B411" s="2" t="s">
        <v>29</v>
      </c>
      <c r="C411" s="2" t="s">
        <v>29</v>
      </c>
      <c r="D411" s="335" t="s">
        <v>243</v>
      </c>
      <c r="E411" s="296" t="s">
        <v>10</v>
      </c>
      <c r="F411" s="297" t="s">
        <v>561</v>
      </c>
      <c r="G411" s="2"/>
      <c r="H411" s="386">
        <f>SUM(H412:H413)</f>
        <v>582000</v>
      </c>
    </row>
    <row r="412" spans="1:8" ht="31.5" x14ac:dyDescent="0.25">
      <c r="A412" s="97" t="s">
        <v>650</v>
      </c>
      <c r="B412" s="2" t="s">
        <v>29</v>
      </c>
      <c r="C412" s="2" t="s">
        <v>29</v>
      </c>
      <c r="D412" s="335" t="s">
        <v>243</v>
      </c>
      <c r="E412" s="296" t="s">
        <v>10</v>
      </c>
      <c r="F412" s="297" t="s">
        <v>561</v>
      </c>
      <c r="G412" s="2" t="s">
        <v>16</v>
      </c>
      <c r="H412" s="388">
        <f>SUM(прил9!I492)</f>
        <v>388800</v>
      </c>
    </row>
    <row r="413" spans="1:8" ht="15.75" x14ac:dyDescent="0.25">
      <c r="A413" s="73" t="s">
        <v>40</v>
      </c>
      <c r="B413" s="2" t="s">
        <v>29</v>
      </c>
      <c r="C413" s="2" t="s">
        <v>29</v>
      </c>
      <c r="D413" s="335" t="s">
        <v>243</v>
      </c>
      <c r="E413" s="296" t="s">
        <v>10</v>
      </c>
      <c r="F413" s="297" t="s">
        <v>561</v>
      </c>
      <c r="G413" s="2" t="s">
        <v>39</v>
      </c>
      <c r="H413" s="388">
        <f>SUM(прил9!I588)</f>
        <v>193200</v>
      </c>
    </row>
    <row r="414" spans="1:8" ht="15.75" x14ac:dyDescent="0.25">
      <c r="A414" s="111" t="s">
        <v>678</v>
      </c>
      <c r="B414" s="2" t="s">
        <v>29</v>
      </c>
      <c r="C414" s="2" t="s">
        <v>29</v>
      </c>
      <c r="D414" s="335" t="s">
        <v>243</v>
      </c>
      <c r="E414" s="296" t="s">
        <v>10</v>
      </c>
      <c r="F414" s="297" t="s">
        <v>677</v>
      </c>
      <c r="G414" s="2"/>
      <c r="H414" s="386">
        <f>SUM(H415)</f>
        <v>252800</v>
      </c>
    </row>
    <row r="415" spans="1:8" ht="31.5" x14ac:dyDescent="0.25">
      <c r="A415" s="136" t="s">
        <v>650</v>
      </c>
      <c r="B415" s="2" t="s">
        <v>29</v>
      </c>
      <c r="C415" s="2" t="s">
        <v>29</v>
      </c>
      <c r="D415" s="335" t="s">
        <v>243</v>
      </c>
      <c r="E415" s="296" t="s">
        <v>10</v>
      </c>
      <c r="F415" s="297" t="s">
        <v>677</v>
      </c>
      <c r="G415" s="2" t="s">
        <v>16</v>
      </c>
      <c r="H415" s="388">
        <f>SUM(прил9!I590+прил9!I494)</f>
        <v>252800</v>
      </c>
    </row>
    <row r="416" spans="1:8" s="78" customFormat="1" ht="33.75" customHeight="1" x14ac:dyDescent="0.25">
      <c r="A416" s="91" t="s">
        <v>126</v>
      </c>
      <c r="B416" s="35" t="s">
        <v>29</v>
      </c>
      <c r="C416" s="35" t="s">
        <v>29</v>
      </c>
      <c r="D416" s="292" t="s">
        <v>487</v>
      </c>
      <c r="E416" s="293" t="s">
        <v>472</v>
      </c>
      <c r="F416" s="294" t="s">
        <v>473</v>
      </c>
      <c r="G416" s="35"/>
      <c r="H416" s="385">
        <f>SUM(H417)</f>
        <v>25570</v>
      </c>
    </row>
    <row r="417" spans="1:8" s="78" customFormat="1" ht="47.25" customHeight="1" x14ac:dyDescent="0.25">
      <c r="A417" s="94" t="s">
        <v>162</v>
      </c>
      <c r="B417" s="42" t="s">
        <v>29</v>
      </c>
      <c r="C417" s="51" t="s">
        <v>29</v>
      </c>
      <c r="D417" s="335" t="s">
        <v>242</v>
      </c>
      <c r="E417" s="336" t="s">
        <v>472</v>
      </c>
      <c r="F417" s="337" t="s">
        <v>473</v>
      </c>
      <c r="G417" s="87"/>
      <c r="H417" s="389">
        <f>SUM(H418)</f>
        <v>25570</v>
      </c>
    </row>
    <row r="418" spans="1:8" s="78" customFormat="1" ht="32.25" customHeight="1" x14ac:dyDescent="0.25">
      <c r="A418" s="94" t="s">
        <v>552</v>
      </c>
      <c r="B418" s="42" t="s">
        <v>29</v>
      </c>
      <c r="C418" s="51" t="s">
        <v>29</v>
      </c>
      <c r="D418" s="335" t="s">
        <v>242</v>
      </c>
      <c r="E418" s="336" t="s">
        <v>10</v>
      </c>
      <c r="F418" s="337" t="s">
        <v>473</v>
      </c>
      <c r="G418" s="87"/>
      <c r="H418" s="389">
        <f>SUM(H419)</f>
        <v>25570</v>
      </c>
    </row>
    <row r="419" spans="1:8" s="44" customFormat="1" ht="32.25" customHeight="1" x14ac:dyDescent="0.25">
      <c r="A419" s="85" t="s">
        <v>163</v>
      </c>
      <c r="B419" s="42" t="s">
        <v>29</v>
      </c>
      <c r="C419" s="51" t="s">
        <v>29</v>
      </c>
      <c r="D419" s="335" t="s">
        <v>242</v>
      </c>
      <c r="E419" s="336" t="s">
        <v>10</v>
      </c>
      <c r="F419" s="337" t="s">
        <v>553</v>
      </c>
      <c r="G419" s="87"/>
      <c r="H419" s="389">
        <f>SUM(H420)</f>
        <v>25570</v>
      </c>
    </row>
    <row r="420" spans="1:8" s="44" customFormat="1" ht="30.75" customHeight="1" x14ac:dyDescent="0.25">
      <c r="A420" s="113" t="s">
        <v>650</v>
      </c>
      <c r="B420" s="51" t="s">
        <v>29</v>
      </c>
      <c r="C420" s="51" t="s">
        <v>29</v>
      </c>
      <c r="D420" s="335" t="s">
        <v>242</v>
      </c>
      <c r="E420" s="336" t="s">
        <v>10</v>
      </c>
      <c r="F420" s="337" t="s">
        <v>553</v>
      </c>
      <c r="G420" s="87" t="s">
        <v>16</v>
      </c>
      <c r="H420" s="390">
        <f>SUM(прил9!I595)</f>
        <v>25570</v>
      </c>
    </row>
    <row r="421" spans="1:8" ht="15.75" x14ac:dyDescent="0.25">
      <c r="A421" s="107" t="s">
        <v>31</v>
      </c>
      <c r="B421" s="27" t="s">
        <v>29</v>
      </c>
      <c r="C421" s="27" t="s">
        <v>32</v>
      </c>
      <c r="D421" s="289"/>
      <c r="E421" s="290"/>
      <c r="F421" s="291"/>
      <c r="G421" s="26"/>
      <c r="H421" s="384">
        <f>SUM(H427,H422,H440,H445)</f>
        <v>8131687</v>
      </c>
    </row>
    <row r="422" spans="1:8" s="78" customFormat="1" ht="32.25" hidden="1" customHeight="1" x14ac:dyDescent="0.25">
      <c r="A422" s="91" t="s">
        <v>124</v>
      </c>
      <c r="B422" s="35" t="s">
        <v>29</v>
      </c>
      <c r="C422" s="35" t="s">
        <v>32</v>
      </c>
      <c r="D422" s="292" t="s">
        <v>199</v>
      </c>
      <c r="E422" s="293" t="s">
        <v>472</v>
      </c>
      <c r="F422" s="294" t="s">
        <v>473</v>
      </c>
      <c r="G422" s="35"/>
      <c r="H422" s="385">
        <f>SUM(H423)</f>
        <v>0</v>
      </c>
    </row>
    <row r="423" spans="1:8" s="44" customFormat="1" ht="63.75" hidden="1" customHeight="1" x14ac:dyDescent="0.25">
      <c r="A423" s="85" t="s">
        <v>125</v>
      </c>
      <c r="B423" s="86" t="s">
        <v>29</v>
      </c>
      <c r="C423" s="42" t="s">
        <v>32</v>
      </c>
      <c r="D423" s="338" t="s">
        <v>232</v>
      </c>
      <c r="E423" s="339" t="s">
        <v>472</v>
      </c>
      <c r="F423" s="340" t="s">
        <v>473</v>
      </c>
      <c r="G423" s="87"/>
      <c r="H423" s="389">
        <f>SUM(H424)</f>
        <v>0</v>
      </c>
    </row>
    <row r="424" spans="1:8" s="44" customFormat="1" ht="33" hidden="1" customHeight="1" x14ac:dyDescent="0.25">
      <c r="A424" s="358" t="s">
        <v>480</v>
      </c>
      <c r="B424" s="86" t="s">
        <v>29</v>
      </c>
      <c r="C424" s="42" t="s">
        <v>32</v>
      </c>
      <c r="D424" s="338" t="s">
        <v>232</v>
      </c>
      <c r="E424" s="339" t="s">
        <v>10</v>
      </c>
      <c r="F424" s="340" t="s">
        <v>473</v>
      </c>
      <c r="G424" s="87"/>
      <c r="H424" s="389">
        <f>SUM(H425)</f>
        <v>0</v>
      </c>
    </row>
    <row r="425" spans="1:8" s="44" customFormat="1" ht="33.75" hidden="1" customHeight="1" x14ac:dyDescent="0.25">
      <c r="A425" s="99" t="s">
        <v>114</v>
      </c>
      <c r="B425" s="86" t="s">
        <v>29</v>
      </c>
      <c r="C425" s="42" t="s">
        <v>32</v>
      </c>
      <c r="D425" s="338" t="s">
        <v>232</v>
      </c>
      <c r="E425" s="339" t="s">
        <v>10</v>
      </c>
      <c r="F425" s="340" t="s">
        <v>482</v>
      </c>
      <c r="G425" s="2"/>
      <c r="H425" s="386">
        <f>SUM(H426)</f>
        <v>0</v>
      </c>
    </row>
    <row r="426" spans="1:8" s="44" customFormat="1" ht="32.25" hidden="1" customHeight="1" x14ac:dyDescent="0.25">
      <c r="A426" s="113" t="s">
        <v>650</v>
      </c>
      <c r="B426" s="86" t="s">
        <v>29</v>
      </c>
      <c r="C426" s="42" t="s">
        <v>32</v>
      </c>
      <c r="D426" s="338" t="s">
        <v>232</v>
      </c>
      <c r="E426" s="339" t="s">
        <v>10</v>
      </c>
      <c r="F426" s="340" t="s">
        <v>482</v>
      </c>
      <c r="G426" s="87" t="s">
        <v>16</v>
      </c>
      <c r="H426" s="390">
        <f>SUM(прил9!I500)</f>
        <v>0</v>
      </c>
    </row>
    <row r="427" spans="1:8" ht="36" customHeight="1" x14ac:dyDescent="0.25">
      <c r="A427" s="34" t="s">
        <v>155</v>
      </c>
      <c r="B427" s="35" t="s">
        <v>29</v>
      </c>
      <c r="C427" s="35" t="s">
        <v>32</v>
      </c>
      <c r="D427" s="292" t="s">
        <v>538</v>
      </c>
      <c r="E427" s="293" t="s">
        <v>472</v>
      </c>
      <c r="F427" s="294" t="s">
        <v>473</v>
      </c>
      <c r="G427" s="35"/>
      <c r="H427" s="385">
        <f>SUM(H428)</f>
        <v>8110937</v>
      </c>
    </row>
    <row r="428" spans="1:8" ht="49.5" customHeight="1" x14ac:dyDescent="0.25">
      <c r="A428" s="3" t="s">
        <v>169</v>
      </c>
      <c r="B428" s="2" t="s">
        <v>29</v>
      </c>
      <c r="C428" s="2" t="s">
        <v>32</v>
      </c>
      <c r="D428" s="295" t="s">
        <v>244</v>
      </c>
      <c r="E428" s="296" t="s">
        <v>472</v>
      </c>
      <c r="F428" s="297" t="s">
        <v>473</v>
      </c>
      <c r="G428" s="2"/>
      <c r="H428" s="386">
        <f>SUM(H429+H436)</f>
        <v>8110937</v>
      </c>
    </row>
    <row r="429" spans="1:8" ht="34.5" customHeight="1" x14ac:dyDescent="0.25">
      <c r="A429" s="3" t="s">
        <v>562</v>
      </c>
      <c r="B429" s="2" t="s">
        <v>29</v>
      </c>
      <c r="C429" s="2" t="s">
        <v>32</v>
      </c>
      <c r="D429" s="295" t="s">
        <v>244</v>
      </c>
      <c r="E429" s="296" t="s">
        <v>10</v>
      </c>
      <c r="F429" s="297" t="s">
        <v>473</v>
      </c>
      <c r="G429" s="2"/>
      <c r="H429" s="386">
        <f>SUM(H430+H432)</f>
        <v>6835989</v>
      </c>
    </row>
    <row r="430" spans="1:8" ht="33" customHeight="1" x14ac:dyDescent="0.25">
      <c r="A430" s="3" t="s">
        <v>170</v>
      </c>
      <c r="B430" s="2" t="s">
        <v>29</v>
      </c>
      <c r="C430" s="2" t="s">
        <v>32</v>
      </c>
      <c r="D430" s="295" t="s">
        <v>244</v>
      </c>
      <c r="E430" s="296" t="s">
        <v>10</v>
      </c>
      <c r="F430" s="297" t="s">
        <v>563</v>
      </c>
      <c r="G430" s="2"/>
      <c r="H430" s="386">
        <f>SUM(H431)</f>
        <v>56774</v>
      </c>
    </row>
    <row r="431" spans="1:8" ht="47.25" x14ac:dyDescent="0.25">
      <c r="A431" s="105" t="s">
        <v>86</v>
      </c>
      <c r="B431" s="2" t="s">
        <v>29</v>
      </c>
      <c r="C431" s="2" t="s">
        <v>32</v>
      </c>
      <c r="D431" s="295" t="s">
        <v>244</v>
      </c>
      <c r="E431" s="296" t="s">
        <v>10</v>
      </c>
      <c r="F431" s="297" t="s">
        <v>563</v>
      </c>
      <c r="G431" s="2" t="s">
        <v>13</v>
      </c>
      <c r="H431" s="388">
        <f>SUM(прил9!I505)</f>
        <v>56774</v>
      </c>
    </row>
    <row r="432" spans="1:8" ht="31.5" x14ac:dyDescent="0.25">
      <c r="A432" s="3" t="s">
        <v>96</v>
      </c>
      <c r="B432" s="51" t="s">
        <v>29</v>
      </c>
      <c r="C432" s="51" t="s">
        <v>32</v>
      </c>
      <c r="D432" s="335" t="s">
        <v>244</v>
      </c>
      <c r="E432" s="336" t="s">
        <v>10</v>
      </c>
      <c r="F432" s="337" t="s">
        <v>506</v>
      </c>
      <c r="G432" s="51"/>
      <c r="H432" s="386">
        <f>SUM(H433:H435)</f>
        <v>6779215</v>
      </c>
    </row>
    <row r="433" spans="1:8" ht="48" customHeight="1" x14ac:dyDescent="0.25">
      <c r="A433" s="105" t="s">
        <v>86</v>
      </c>
      <c r="B433" s="2" t="s">
        <v>29</v>
      </c>
      <c r="C433" s="2" t="s">
        <v>32</v>
      </c>
      <c r="D433" s="295" t="s">
        <v>244</v>
      </c>
      <c r="E433" s="296" t="s">
        <v>10</v>
      </c>
      <c r="F433" s="297" t="s">
        <v>506</v>
      </c>
      <c r="G433" s="2" t="s">
        <v>13</v>
      </c>
      <c r="H433" s="388">
        <f>SUM(прил9!I507)</f>
        <v>6028544</v>
      </c>
    </row>
    <row r="434" spans="1:8" ht="31.5" x14ac:dyDescent="0.25">
      <c r="A434" s="97" t="s">
        <v>650</v>
      </c>
      <c r="B434" s="2" t="s">
        <v>29</v>
      </c>
      <c r="C434" s="2" t="s">
        <v>32</v>
      </c>
      <c r="D434" s="295" t="s">
        <v>244</v>
      </c>
      <c r="E434" s="296" t="s">
        <v>10</v>
      </c>
      <c r="F434" s="297" t="s">
        <v>506</v>
      </c>
      <c r="G434" s="2" t="s">
        <v>16</v>
      </c>
      <c r="H434" s="388">
        <f>SUM(прил9!I508)</f>
        <v>748710</v>
      </c>
    </row>
    <row r="435" spans="1:8" ht="15.75" x14ac:dyDescent="0.25">
      <c r="A435" s="3" t="s">
        <v>18</v>
      </c>
      <c r="B435" s="2" t="s">
        <v>29</v>
      </c>
      <c r="C435" s="2" t="s">
        <v>32</v>
      </c>
      <c r="D435" s="295" t="s">
        <v>244</v>
      </c>
      <c r="E435" s="296" t="s">
        <v>10</v>
      </c>
      <c r="F435" s="297" t="s">
        <v>506</v>
      </c>
      <c r="G435" s="2" t="s">
        <v>17</v>
      </c>
      <c r="H435" s="388">
        <f>SUM(прил9!I509)</f>
        <v>1961</v>
      </c>
    </row>
    <row r="436" spans="1:8" ht="63" x14ac:dyDescent="0.25">
      <c r="A436" s="3" t="s">
        <v>564</v>
      </c>
      <c r="B436" s="2" t="s">
        <v>29</v>
      </c>
      <c r="C436" s="2" t="s">
        <v>32</v>
      </c>
      <c r="D436" s="295" t="s">
        <v>244</v>
      </c>
      <c r="E436" s="296" t="s">
        <v>12</v>
      </c>
      <c r="F436" s="297" t="s">
        <v>473</v>
      </c>
      <c r="G436" s="2"/>
      <c r="H436" s="386">
        <f>SUM(H437)</f>
        <v>1274948</v>
      </c>
    </row>
    <row r="437" spans="1:8" ht="31.5" customHeight="1" x14ac:dyDescent="0.25">
      <c r="A437" s="3" t="s">
        <v>85</v>
      </c>
      <c r="B437" s="2" t="s">
        <v>29</v>
      </c>
      <c r="C437" s="2" t="s">
        <v>32</v>
      </c>
      <c r="D437" s="295" t="s">
        <v>244</v>
      </c>
      <c r="E437" s="296" t="s">
        <v>12</v>
      </c>
      <c r="F437" s="297" t="s">
        <v>477</v>
      </c>
      <c r="G437" s="2"/>
      <c r="H437" s="386">
        <f>SUM(H438:H439)</f>
        <v>1274948</v>
      </c>
    </row>
    <row r="438" spans="1:8" ht="47.25" x14ac:dyDescent="0.25">
      <c r="A438" s="105" t="s">
        <v>86</v>
      </c>
      <c r="B438" s="2" t="s">
        <v>29</v>
      </c>
      <c r="C438" s="2" t="s">
        <v>32</v>
      </c>
      <c r="D438" s="295" t="s">
        <v>244</v>
      </c>
      <c r="E438" s="296" t="s">
        <v>12</v>
      </c>
      <c r="F438" s="297" t="s">
        <v>477</v>
      </c>
      <c r="G438" s="2" t="s">
        <v>13</v>
      </c>
      <c r="H438" s="387">
        <f>SUM(прил9!I512)</f>
        <v>1274948</v>
      </c>
    </row>
    <row r="439" spans="1:8" ht="31.5" hidden="1" x14ac:dyDescent="0.25">
      <c r="A439" s="110" t="s">
        <v>650</v>
      </c>
      <c r="B439" s="2" t="s">
        <v>29</v>
      </c>
      <c r="C439" s="2" t="s">
        <v>32</v>
      </c>
      <c r="D439" s="295" t="s">
        <v>244</v>
      </c>
      <c r="E439" s="296" t="s">
        <v>12</v>
      </c>
      <c r="F439" s="297" t="s">
        <v>477</v>
      </c>
      <c r="G439" s="2" t="s">
        <v>16</v>
      </c>
      <c r="H439" s="387"/>
    </row>
    <row r="440" spans="1:8" ht="31.5" hidden="1" x14ac:dyDescent="0.25">
      <c r="A440" s="91" t="s">
        <v>126</v>
      </c>
      <c r="B440" s="35" t="s">
        <v>29</v>
      </c>
      <c r="C440" s="35" t="s">
        <v>32</v>
      </c>
      <c r="D440" s="292" t="s">
        <v>487</v>
      </c>
      <c r="E440" s="293" t="s">
        <v>472</v>
      </c>
      <c r="F440" s="294" t="s">
        <v>473</v>
      </c>
      <c r="G440" s="35"/>
      <c r="H440" s="385">
        <f>SUM(H441)</f>
        <v>0</v>
      </c>
    </row>
    <row r="441" spans="1:8" ht="63" hidden="1" x14ac:dyDescent="0.25">
      <c r="A441" s="94" t="s">
        <v>162</v>
      </c>
      <c r="B441" s="42" t="s">
        <v>29</v>
      </c>
      <c r="C441" s="51" t="s">
        <v>32</v>
      </c>
      <c r="D441" s="335" t="s">
        <v>242</v>
      </c>
      <c r="E441" s="336" t="s">
        <v>472</v>
      </c>
      <c r="F441" s="337" t="s">
        <v>473</v>
      </c>
      <c r="G441" s="87"/>
      <c r="H441" s="389">
        <f>SUM(H442)</f>
        <v>0</v>
      </c>
    </row>
    <row r="442" spans="1:8" ht="31.5" hidden="1" x14ac:dyDescent="0.25">
      <c r="A442" s="94" t="s">
        <v>552</v>
      </c>
      <c r="B442" s="42" t="s">
        <v>29</v>
      </c>
      <c r="C442" s="51" t="s">
        <v>32</v>
      </c>
      <c r="D442" s="335" t="s">
        <v>242</v>
      </c>
      <c r="E442" s="336" t="s">
        <v>10</v>
      </c>
      <c r="F442" s="337" t="s">
        <v>473</v>
      </c>
      <c r="G442" s="87"/>
      <c r="H442" s="389">
        <f>SUM(H443)</f>
        <v>0</v>
      </c>
    </row>
    <row r="443" spans="1:8" ht="31.5" hidden="1" x14ac:dyDescent="0.25">
      <c r="A443" s="85" t="s">
        <v>163</v>
      </c>
      <c r="B443" s="42" t="s">
        <v>29</v>
      </c>
      <c r="C443" s="51" t="s">
        <v>32</v>
      </c>
      <c r="D443" s="335" t="s">
        <v>242</v>
      </c>
      <c r="E443" s="336" t="s">
        <v>10</v>
      </c>
      <c r="F443" s="337" t="s">
        <v>553</v>
      </c>
      <c r="G443" s="87"/>
      <c r="H443" s="389">
        <f>SUM(H444)</f>
        <v>0</v>
      </c>
    </row>
    <row r="444" spans="1:8" ht="31.5" hidden="1" x14ac:dyDescent="0.25">
      <c r="A444" s="113" t="s">
        <v>650</v>
      </c>
      <c r="B444" s="51" t="s">
        <v>29</v>
      </c>
      <c r="C444" s="51" t="s">
        <v>32</v>
      </c>
      <c r="D444" s="335" t="s">
        <v>242</v>
      </c>
      <c r="E444" s="336" t="s">
        <v>10</v>
      </c>
      <c r="F444" s="337" t="s">
        <v>553</v>
      </c>
      <c r="G444" s="87" t="s">
        <v>16</v>
      </c>
      <c r="H444" s="390">
        <f>SUM(прил9!I518)</f>
        <v>0</v>
      </c>
    </row>
    <row r="445" spans="1:8" s="44" customFormat="1" ht="65.25" customHeight="1" x14ac:dyDescent="0.25">
      <c r="A445" s="91" t="s">
        <v>142</v>
      </c>
      <c r="B445" s="35" t="s">
        <v>29</v>
      </c>
      <c r="C445" s="49" t="s">
        <v>32</v>
      </c>
      <c r="D445" s="304" t="s">
        <v>218</v>
      </c>
      <c r="E445" s="305" t="s">
        <v>472</v>
      </c>
      <c r="F445" s="306" t="s">
        <v>473</v>
      </c>
      <c r="G445" s="35"/>
      <c r="H445" s="385">
        <f>SUM(H446)</f>
        <v>20750</v>
      </c>
    </row>
    <row r="446" spans="1:8" s="44" customFormat="1" ht="98.25" customHeight="1" x14ac:dyDescent="0.25">
      <c r="A446" s="94" t="s">
        <v>158</v>
      </c>
      <c r="B446" s="2" t="s">
        <v>29</v>
      </c>
      <c r="C446" s="42" t="s">
        <v>32</v>
      </c>
      <c r="D446" s="338" t="s">
        <v>220</v>
      </c>
      <c r="E446" s="339" t="s">
        <v>472</v>
      </c>
      <c r="F446" s="340" t="s">
        <v>473</v>
      </c>
      <c r="G446" s="2"/>
      <c r="H446" s="386">
        <f>SUM(H447)</f>
        <v>20750</v>
      </c>
    </row>
    <row r="447" spans="1:8" s="44" customFormat="1" ht="49.5" customHeight="1" x14ac:dyDescent="0.25">
      <c r="A447" s="94" t="s">
        <v>492</v>
      </c>
      <c r="B447" s="2" t="s">
        <v>29</v>
      </c>
      <c r="C447" s="42" t="s">
        <v>32</v>
      </c>
      <c r="D447" s="338" t="s">
        <v>220</v>
      </c>
      <c r="E447" s="339" t="s">
        <v>10</v>
      </c>
      <c r="F447" s="340" t="s">
        <v>473</v>
      </c>
      <c r="G447" s="2"/>
      <c r="H447" s="386">
        <f>SUM(H448)</f>
        <v>20750</v>
      </c>
    </row>
    <row r="448" spans="1:8" s="44" customFormat="1" ht="15.75" customHeight="1" x14ac:dyDescent="0.25">
      <c r="A448" s="3" t="s">
        <v>111</v>
      </c>
      <c r="B448" s="2" t="s">
        <v>29</v>
      </c>
      <c r="C448" s="42" t="s">
        <v>32</v>
      </c>
      <c r="D448" s="338" t="s">
        <v>220</v>
      </c>
      <c r="E448" s="339" t="s">
        <v>10</v>
      </c>
      <c r="F448" s="340" t="s">
        <v>493</v>
      </c>
      <c r="G448" s="2"/>
      <c r="H448" s="386">
        <f>SUM(H449)</f>
        <v>20750</v>
      </c>
    </row>
    <row r="449" spans="1:8" s="44" customFormat="1" ht="31.5" customHeight="1" x14ac:dyDescent="0.25">
      <c r="A449" s="110" t="s">
        <v>650</v>
      </c>
      <c r="B449" s="2" t="s">
        <v>29</v>
      </c>
      <c r="C449" s="42" t="s">
        <v>32</v>
      </c>
      <c r="D449" s="338" t="s">
        <v>220</v>
      </c>
      <c r="E449" s="339" t="s">
        <v>10</v>
      </c>
      <c r="F449" s="340" t="s">
        <v>493</v>
      </c>
      <c r="G449" s="2" t="s">
        <v>16</v>
      </c>
      <c r="H449" s="387">
        <f>SUM(прил9!I523)</f>
        <v>20750</v>
      </c>
    </row>
    <row r="450" spans="1:8" ht="15.75" x14ac:dyDescent="0.25">
      <c r="A450" s="90" t="s">
        <v>33</v>
      </c>
      <c r="B450" s="17" t="s">
        <v>35</v>
      </c>
      <c r="C450" s="17"/>
      <c r="D450" s="286"/>
      <c r="E450" s="287"/>
      <c r="F450" s="288"/>
      <c r="G450" s="16"/>
      <c r="H450" s="383">
        <f>SUM(H451,H476)</f>
        <v>21452850</v>
      </c>
    </row>
    <row r="451" spans="1:8" ht="15.75" x14ac:dyDescent="0.25">
      <c r="A451" s="107" t="s">
        <v>34</v>
      </c>
      <c r="B451" s="27" t="s">
        <v>35</v>
      </c>
      <c r="C451" s="27" t="s">
        <v>10</v>
      </c>
      <c r="D451" s="289"/>
      <c r="E451" s="290"/>
      <c r="F451" s="291"/>
      <c r="G451" s="26"/>
      <c r="H451" s="384">
        <f>SUM(H452,H469)</f>
        <v>16458543</v>
      </c>
    </row>
    <row r="452" spans="1:8" ht="33.75" customHeight="1" x14ac:dyDescent="0.25">
      <c r="A452" s="34" t="s">
        <v>164</v>
      </c>
      <c r="B452" s="35" t="s">
        <v>35</v>
      </c>
      <c r="C452" s="35" t="s">
        <v>10</v>
      </c>
      <c r="D452" s="292" t="s">
        <v>245</v>
      </c>
      <c r="E452" s="293" t="s">
        <v>472</v>
      </c>
      <c r="F452" s="294" t="s">
        <v>473</v>
      </c>
      <c r="G452" s="38"/>
      <c r="H452" s="385">
        <f>SUM(H453,H463)</f>
        <v>16278043</v>
      </c>
    </row>
    <row r="453" spans="1:8" ht="35.25" customHeight="1" x14ac:dyDescent="0.25">
      <c r="A453" s="105" t="s">
        <v>171</v>
      </c>
      <c r="B453" s="2" t="s">
        <v>35</v>
      </c>
      <c r="C453" s="2" t="s">
        <v>10</v>
      </c>
      <c r="D453" s="295" t="s">
        <v>248</v>
      </c>
      <c r="E453" s="296" t="s">
        <v>472</v>
      </c>
      <c r="F453" s="297" t="s">
        <v>473</v>
      </c>
      <c r="G453" s="2"/>
      <c r="H453" s="386">
        <f>SUM(H454)</f>
        <v>8308282</v>
      </c>
    </row>
    <row r="454" spans="1:8" ht="18" customHeight="1" x14ac:dyDescent="0.25">
      <c r="A454" s="105" t="s">
        <v>565</v>
      </c>
      <c r="B454" s="2" t="s">
        <v>35</v>
      </c>
      <c r="C454" s="2" t="s">
        <v>10</v>
      </c>
      <c r="D454" s="295" t="s">
        <v>248</v>
      </c>
      <c r="E454" s="296" t="s">
        <v>10</v>
      </c>
      <c r="F454" s="297" t="s">
        <v>473</v>
      </c>
      <c r="G454" s="2"/>
      <c r="H454" s="386">
        <f>SUM(H455+H459+H461)</f>
        <v>8308282</v>
      </c>
    </row>
    <row r="455" spans="1:8" ht="32.25" customHeight="1" x14ac:dyDescent="0.25">
      <c r="A455" s="3" t="s">
        <v>96</v>
      </c>
      <c r="B455" s="2" t="s">
        <v>35</v>
      </c>
      <c r="C455" s="2" t="s">
        <v>10</v>
      </c>
      <c r="D455" s="295" t="s">
        <v>248</v>
      </c>
      <c r="E455" s="296" t="s">
        <v>10</v>
      </c>
      <c r="F455" s="297" t="s">
        <v>506</v>
      </c>
      <c r="G455" s="2"/>
      <c r="H455" s="386">
        <f>SUM(H456:H458)</f>
        <v>8022852</v>
      </c>
    </row>
    <row r="456" spans="1:8" ht="47.25" x14ac:dyDescent="0.25">
      <c r="A456" s="105" t="s">
        <v>86</v>
      </c>
      <c r="B456" s="2" t="s">
        <v>35</v>
      </c>
      <c r="C456" s="2" t="s">
        <v>10</v>
      </c>
      <c r="D456" s="295" t="s">
        <v>248</v>
      </c>
      <c r="E456" s="296" t="s">
        <v>10</v>
      </c>
      <c r="F456" s="297" t="s">
        <v>506</v>
      </c>
      <c r="G456" s="2" t="s">
        <v>13</v>
      </c>
      <c r="H456" s="388">
        <f>SUM(прил9!I602)</f>
        <v>7332163</v>
      </c>
    </row>
    <row r="457" spans="1:8" ht="31.5" x14ac:dyDescent="0.25">
      <c r="A457" s="97" t="s">
        <v>650</v>
      </c>
      <c r="B457" s="2" t="s">
        <v>35</v>
      </c>
      <c r="C457" s="2" t="s">
        <v>10</v>
      </c>
      <c r="D457" s="295" t="s">
        <v>248</v>
      </c>
      <c r="E457" s="296" t="s">
        <v>10</v>
      </c>
      <c r="F457" s="297" t="s">
        <v>506</v>
      </c>
      <c r="G457" s="2" t="s">
        <v>16</v>
      </c>
      <c r="H457" s="388">
        <f>SUM(прил9!I603)</f>
        <v>667381</v>
      </c>
    </row>
    <row r="458" spans="1:8" ht="15.75" x14ac:dyDescent="0.25">
      <c r="A458" s="3" t="s">
        <v>18</v>
      </c>
      <c r="B458" s="2" t="s">
        <v>35</v>
      </c>
      <c r="C458" s="2" t="s">
        <v>10</v>
      </c>
      <c r="D458" s="295" t="s">
        <v>248</v>
      </c>
      <c r="E458" s="296" t="s">
        <v>10</v>
      </c>
      <c r="F458" s="297" t="s">
        <v>506</v>
      </c>
      <c r="G458" s="2" t="s">
        <v>17</v>
      </c>
      <c r="H458" s="388">
        <f>SUM(прил9!I604)</f>
        <v>23308</v>
      </c>
    </row>
    <row r="459" spans="1:8" ht="18" customHeight="1" x14ac:dyDescent="0.25">
      <c r="A459" s="73" t="s">
        <v>112</v>
      </c>
      <c r="B459" s="2" t="s">
        <v>35</v>
      </c>
      <c r="C459" s="2" t="s">
        <v>10</v>
      </c>
      <c r="D459" s="295" t="s">
        <v>248</v>
      </c>
      <c r="E459" s="296" t="s">
        <v>10</v>
      </c>
      <c r="F459" s="297" t="s">
        <v>495</v>
      </c>
      <c r="G459" s="2"/>
      <c r="H459" s="386">
        <f>SUM(H460)</f>
        <v>285430</v>
      </c>
    </row>
    <row r="460" spans="1:8" ht="31.5" x14ac:dyDescent="0.25">
      <c r="A460" s="136" t="s">
        <v>650</v>
      </c>
      <c r="B460" s="2" t="s">
        <v>35</v>
      </c>
      <c r="C460" s="2" t="s">
        <v>10</v>
      </c>
      <c r="D460" s="295" t="s">
        <v>248</v>
      </c>
      <c r="E460" s="296" t="s">
        <v>10</v>
      </c>
      <c r="F460" s="297" t="s">
        <v>495</v>
      </c>
      <c r="G460" s="2" t="s">
        <v>16</v>
      </c>
      <c r="H460" s="388">
        <f>SUM(прил9!I606)</f>
        <v>285430</v>
      </c>
    </row>
    <row r="461" spans="1:8" ht="31.5" hidden="1" x14ac:dyDescent="0.25">
      <c r="A461" s="3" t="s">
        <v>689</v>
      </c>
      <c r="B461" s="2" t="s">
        <v>35</v>
      </c>
      <c r="C461" s="2" t="s">
        <v>10</v>
      </c>
      <c r="D461" s="295" t="s">
        <v>248</v>
      </c>
      <c r="E461" s="296" t="s">
        <v>10</v>
      </c>
      <c r="F461" s="297" t="s">
        <v>688</v>
      </c>
      <c r="G461" s="2"/>
      <c r="H461" s="386">
        <f>SUM(H462)</f>
        <v>0</v>
      </c>
    </row>
    <row r="462" spans="1:8" ht="31.5" hidden="1" x14ac:dyDescent="0.25">
      <c r="A462" s="3" t="s">
        <v>650</v>
      </c>
      <c r="B462" s="2" t="s">
        <v>35</v>
      </c>
      <c r="C462" s="2" t="s">
        <v>10</v>
      </c>
      <c r="D462" s="295" t="s">
        <v>248</v>
      </c>
      <c r="E462" s="296" t="s">
        <v>10</v>
      </c>
      <c r="F462" s="297" t="s">
        <v>688</v>
      </c>
      <c r="G462" s="2" t="s">
        <v>16</v>
      </c>
      <c r="H462" s="388">
        <f>SUM(прил9!I608)</f>
        <v>0</v>
      </c>
    </row>
    <row r="463" spans="1:8" ht="34.5" customHeight="1" x14ac:dyDescent="0.25">
      <c r="A463" s="3" t="s">
        <v>172</v>
      </c>
      <c r="B463" s="2" t="s">
        <v>35</v>
      </c>
      <c r="C463" s="2" t="s">
        <v>10</v>
      </c>
      <c r="D463" s="295" t="s">
        <v>566</v>
      </c>
      <c r="E463" s="296" t="s">
        <v>472</v>
      </c>
      <c r="F463" s="297" t="s">
        <v>473</v>
      </c>
      <c r="G463" s="2"/>
      <c r="H463" s="386">
        <f>SUM(H464)</f>
        <v>7969761</v>
      </c>
    </row>
    <row r="464" spans="1:8" ht="18" customHeight="1" x14ac:dyDescent="0.25">
      <c r="A464" s="3" t="s">
        <v>567</v>
      </c>
      <c r="B464" s="2" t="s">
        <v>35</v>
      </c>
      <c r="C464" s="2" t="s">
        <v>10</v>
      </c>
      <c r="D464" s="295" t="s">
        <v>249</v>
      </c>
      <c r="E464" s="296" t="s">
        <v>10</v>
      </c>
      <c r="F464" s="297" t="s">
        <v>473</v>
      </c>
      <c r="G464" s="2"/>
      <c r="H464" s="386">
        <f>SUM(H465)</f>
        <v>7969761</v>
      </c>
    </row>
    <row r="465" spans="1:8" ht="32.25" customHeight="1" x14ac:dyDescent="0.25">
      <c r="A465" s="3" t="s">
        <v>96</v>
      </c>
      <c r="B465" s="2" t="s">
        <v>35</v>
      </c>
      <c r="C465" s="2" t="s">
        <v>10</v>
      </c>
      <c r="D465" s="295" t="s">
        <v>249</v>
      </c>
      <c r="E465" s="296" t="s">
        <v>10</v>
      </c>
      <c r="F465" s="297" t="s">
        <v>506</v>
      </c>
      <c r="G465" s="2"/>
      <c r="H465" s="386">
        <f>SUM(H466:H468)</f>
        <v>7969761</v>
      </c>
    </row>
    <row r="466" spans="1:8" ht="48.75" customHeight="1" x14ac:dyDescent="0.25">
      <c r="A466" s="105" t="s">
        <v>86</v>
      </c>
      <c r="B466" s="2" t="s">
        <v>35</v>
      </c>
      <c r="C466" s="2" t="s">
        <v>10</v>
      </c>
      <c r="D466" s="295" t="s">
        <v>249</v>
      </c>
      <c r="E466" s="296" t="s">
        <v>10</v>
      </c>
      <c r="F466" s="297" t="s">
        <v>506</v>
      </c>
      <c r="G466" s="2" t="s">
        <v>13</v>
      </c>
      <c r="H466" s="388">
        <f>SUM(прил9!I612)</f>
        <v>7445771</v>
      </c>
    </row>
    <row r="467" spans="1:8" ht="31.5" customHeight="1" x14ac:dyDescent="0.25">
      <c r="A467" s="97" t="s">
        <v>650</v>
      </c>
      <c r="B467" s="2" t="s">
        <v>35</v>
      </c>
      <c r="C467" s="2" t="s">
        <v>10</v>
      </c>
      <c r="D467" s="295" t="s">
        <v>249</v>
      </c>
      <c r="E467" s="296" t="s">
        <v>10</v>
      </c>
      <c r="F467" s="297" t="s">
        <v>506</v>
      </c>
      <c r="G467" s="2" t="s">
        <v>16</v>
      </c>
      <c r="H467" s="388">
        <f>SUM(прил9!I613)</f>
        <v>516674</v>
      </c>
    </row>
    <row r="468" spans="1:8" ht="17.25" customHeight="1" x14ac:dyDescent="0.25">
      <c r="A468" s="3" t="s">
        <v>18</v>
      </c>
      <c r="B468" s="2" t="s">
        <v>35</v>
      </c>
      <c r="C468" s="2" t="s">
        <v>10</v>
      </c>
      <c r="D468" s="295" t="s">
        <v>249</v>
      </c>
      <c r="E468" s="296" t="s">
        <v>10</v>
      </c>
      <c r="F468" s="297" t="s">
        <v>506</v>
      </c>
      <c r="G468" s="2" t="s">
        <v>17</v>
      </c>
      <c r="H468" s="388">
        <f>SUM(прил9!I614)</f>
        <v>7316</v>
      </c>
    </row>
    <row r="469" spans="1:8" s="78" customFormat="1" ht="33.75" customHeight="1" x14ac:dyDescent="0.25">
      <c r="A469" s="34" t="s">
        <v>149</v>
      </c>
      <c r="B469" s="35" t="s">
        <v>35</v>
      </c>
      <c r="C469" s="35" t="s">
        <v>10</v>
      </c>
      <c r="D469" s="292" t="s">
        <v>223</v>
      </c>
      <c r="E469" s="293" t="s">
        <v>472</v>
      </c>
      <c r="F469" s="294" t="s">
        <v>473</v>
      </c>
      <c r="G469" s="38"/>
      <c r="H469" s="385">
        <f>SUM(H470)</f>
        <v>180500</v>
      </c>
    </row>
    <row r="470" spans="1:8" s="78" customFormat="1" ht="64.5" customHeight="1" x14ac:dyDescent="0.25">
      <c r="A470" s="105" t="s">
        <v>173</v>
      </c>
      <c r="B470" s="2" t="s">
        <v>35</v>
      </c>
      <c r="C470" s="2" t="s">
        <v>10</v>
      </c>
      <c r="D470" s="295" t="s">
        <v>250</v>
      </c>
      <c r="E470" s="296" t="s">
        <v>472</v>
      </c>
      <c r="F470" s="297" t="s">
        <v>473</v>
      </c>
      <c r="G470" s="2"/>
      <c r="H470" s="386">
        <f>SUM(H471)</f>
        <v>180500</v>
      </c>
    </row>
    <row r="471" spans="1:8" s="78" customFormat="1" ht="33.75" customHeight="1" x14ac:dyDescent="0.25">
      <c r="A471" s="105" t="s">
        <v>568</v>
      </c>
      <c r="B471" s="2" t="s">
        <v>35</v>
      </c>
      <c r="C471" s="2" t="s">
        <v>10</v>
      </c>
      <c r="D471" s="295" t="s">
        <v>250</v>
      </c>
      <c r="E471" s="296" t="s">
        <v>12</v>
      </c>
      <c r="F471" s="297" t="s">
        <v>473</v>
      </c>
      <c r="G471" s="2"/>
      <c r="H471" s="386">
        <f>SUM(H472+H474)</f>
        <v>180500</v>
      </c>
    </row>
    <row r="472" spans="1:8" s="78" customFormat="1" ht="17.25" customHeight="1" x14ac:dyDescent="0.25">
      <c r="A472" s="73" t="s">
        <v>112</v>
      </c>
      <c r="B472" s="2" t="s">
        <v>35</v>
      </c>
      <c r="C472" s="2" t="s">
        <v>10</v>
      </c>
      <c r="D472" s="295" t="s">
        <v>250</v>
      </c>
      <c r="E472" s="296" t="s">
        <v>12</v>
      </c>
      <c r="F472" s="297" t="s">
        <v>495</v>
      </c>
      <c r="G472" s="2"/>
      <c r="H472" s="386">
        <f>SUM(H473)</f>
        <v>155500</v>
      </c>
    </row>
    <row r="473" spans="1:8" s="78" customFormat="1" ht="33.75" customHeight="1" x14ac:dyDescent="0.25">
      <c r="A473" s="136" t="s">
        <v>650</v>
      </c>
      <c r="B473" s="2" t="s">
        <v>35</v>
      </c>
      <c r="C473" s="2" t="s">
        <v>10</v>
      </c>
      <c r="D473" s="295" t="s">
        <v>250</v>
      </c>
      <c r="E473" s="296" t="s">
        <v>12</v>
      </c>
      <c r="F473" s="297" t="s">
        <v>495</v>
      </c>
      <c r="G473" s="2" t="s">
        <v>16</v>
      </c>
      <c r="H473" s="388">
        <f>SUM(прил9!I619)</f>
        <v>155500</v>
      </c>
    </row>
    <row r="474" spans="1:8" s="78" customFormat="1" ht="33" customHeight="1" x14ac:dyDescent="0.25">
      <c r="A474" s="3" t="s">
        <v>570</v>
      </c>
      <c r="B474" s="2" t="s">
        <v>35</v>
      </c>
      <c r="C474" s="2" t="s">
        <v>10</v>
      </c>
      <c r="D474" s="295" t="s">
        <v>250</v>
      </c>
      <c r="E474" s="296" t="s">
        <v>12</v>
      </c>
      <c r="F474" s="297" t="s">
        <v>569</v>
      </c>
      <c r="G474" s="2"/>
      <c r="H474" s="386">
        <f>SUM(H475)</f>
        <v>25000</v>
      </c>
    </row>
    <row r="475" spans="1:8" s="78" customFormat="1" ht="30.75" customHeight="1" x14ac:dyDescent="0.25">
      <c r="A475" s="97" t="s">
        <v>650</v>
      </c>
      <c r="B475" s="2" t="s">
        <v>35</v>
      </c>
      <c r="C475" s="2" t="s">
        <v>10</v>
      </c>
      <c r="D475" s="295" t="s">
        <v>250</v>
      </c>
      <c r="E475" s="296" t="s">
        <v>12</v>
      </c>
      <c r="F475" s="297" t="s">
        <v>569</v>
      </c>
      <c r="G475" s="2" t="s">
        <v>16</v>
      </c>
      <c r="H475" s="388">
        <f>SUM(прил9!I621)</f>
        <v>25000</v>
      </c>
    </row>
    <row r="476" spans="1:8" ht="15.75" x14ac:dyDescent="0.25">
      <c r="A476" s="107" t="s">
        <v>36</v>
      </c>
      <c r="B476" s="27" t="s">
        <v>35</v>
      </c>
      <c r="C476" s="27" t="s">
        <v>20</v>
      </c>
      <c r="D476" s="289"/>
      <c r="E476" s="290"/>
      <c r="F476" s="291"/>
      <c r="G476" s="26"/>
      <c r="H476" s="384">
        <f>SUM(H477,H496)</f>
        <v>4994307</v>
      </c>
    </row>
    <row r="477" spans="1:8" ht="35.25" customHeight="1" x14ac:dyDescent="0.25">
      <c r="A477" s="34" t="s">
        <v>164</v>
      </c>
      <c r="B477" s="35" t="s">
        <v>35</v>
      </c>
      <c r="C477" s="35" t="s">
        <v>20</v>
      </c>
      <c r="D477" s="292" t="s">
        <v>245</v>
      </c>
      <c r="E477" s="293" t="s">
        <v>472</v>
      </c>
      <c r="F477" s="294" t="s">
        <v>473</v>
      </c>
      <c r="G477" s="35"/>
      <c r="H477" s="385">
        <f>SUM(H484+H478)</f>
        <v>4982619</v>
      </c>
    </row>
    <row r="478" spans="1:8" s="50" customFormat="1" ht="35.25" customHeight="1" x14ac:dyDescent="0.25">
      <c r="A478" s="73" t="s">
        <v>172</v>
      </c>
      <c r="B478" s="2" t="s">
        <v>35</v>
      </c>
      <c r="C478" s="2" t="s">
        <v>20</v>
      </c>
      <c r="D478" s="295" t="s">
        <v>566</v>
      </c>
      <c r="E478" s="296" t="s">
        <v>472</v>
      </c>
      <c r="F478" s="297" t="s">
        <v>473</v>
      </c>
      <c r="G478" s="2"/>
      <c r="H478" s="386">
        <f>SUM(H479)</f>
        <v>45000</v>
      </c>
    </row>
    <row r="479" spans="1:8" s="50" customFormat="1" ht="19.5" customHeight="1" x14ac:dyDescent="0.25">
      <c r="A479" s="130" t="s">
        <v>726</v>
      </c>
      <c r="B479" s="2" t="s">
        <v>35</v>
      </c>
      <c r="C479" s="2" t="s">
        <v>20</v>
      </c>
      <c r="D479" s="295" t="s">
        <v>249</v>
      </c>
      <c r="E479" s="296" t="s">
        <v>12</v>
      </c>
      <c r="F479" s="297" t="s">
        <v>473</v>
      </c>
      <c r="G479" s="2"/>
      <c r="H479" s="386">
        <f>SUM(H480+H482)</f>
        <v>45000</v>
      </c>
    </row>
    <row r="480" spans="1:8" s="50" customFormat="1" ht="35.25" customHeight="1" x14ac:dyDescent="0.25">
      <c r="A480" s="130" t="s">
        <v>725</v>
      </c>
      <c r="B480" s="2" t="s">
        <v>35</v>
      </c>
      <c r="C480" s="2" t="s">
        <v>20</v>
      </c>
      <c r="D480" s="295" t="s">
        <v>249</v>
      </c>
      <c r="E480" s="296" t="s">
        <v>12</v>
      </c>
      <c r="F480" s="297" t="s">
        <v>724</v>
      </c>
      <c r="G480" s="2"/>
      <c r="H480" s="386">
        <f>SUM(H481)</f>
        <v>45000</v>
      </c>
    </row>
    <row r="481" spans="1:8" s="50" customFormat="1" ht="18" customHeight="1" x14ac:dyDescent="0.25">
      <c r="A481" s="130" t="s">
        <v>21</v>
      </c>
      <c r="B481" s="2" t="s">
        <v>35</v>
      </c>
      <c r="C481" s="2" t="s">
        <v>20</v>
      </c>
      <c r="D481" s="295" t="s">
        <v>249</v>
      </c>
      <c r="E481" s="296" t="s">
        <v>12</v>
      </c>
      <c r="F481" s="297" t="s">
        <v>724</v>
      </c>
      <c r="G481" s="2" t="s">
        <v>69</v>
      </c>
      <c r="H481" s="388">
        <f>SUM(прил9!I627)</f>
        <v>45000</v>
      </c>
    </row>
    <row r="482" spans="1:8" s="50" customFormat="1" ht="35.25" hidden="1" customHeight="1" x14ac:dyDescent="0.25">
      <c r="A482" s="130" t="s">
        <v>536</v>
      </c>
      <c r="B482" s="2" t="s">
        <v>35</v>
      </c>
      <c r="C482" s="2" t="s">
        <v>20</v>
      </c>
      <c r="D482" s="295" t="s">
        <v>249</v>
      </c>
      <c r="E482" s="296" t="s">
        <v>12</v>
      </c>
      <c r="F482" s="297" t="s">
        <v>535</v>
      </c>
      <c r="G482" s="2"/>
      <c r="H482" s="386">
        <f>SUM(H483)</f>
        <v>0</v>
      </c>
    </row>
    <row r="483" spans="1:8" s="50" customFormat="1" ht="18.75" hidden="1" customHeight="1" x14ac:dyDescent="0.25">
      <c r="A483" s="130" t="s">
        <v>21</v>
      </c>
      <c r="B483" s="2" t="s">
        <v>35</v>
      </c>
      <c r="C483" s="2" t="s">
        <v>20</v>
      </c>
      <c r="D483" s="295" t="s">
        <v>249</v>
      </c>
      <c r="E483" s="296" t="s">
        <v>12</v>
      </c>
      <c r="F483" s="297" t="s">
        <v>535</v>
      </c>
      <c r="G483" s="2" t="s">
        <v>69</v>
      </c>
      <c r="H483" s="388">
        <f>SUM(прил9!I629)</f>
        <v>0</v>
      </c>
    </row>
    <row r="484" spans="1:8" ht="48" customHeight="1" x14ac:dyDescent="0.25">
      <c r="A484" s="3" t="s">
        <v>174</v>
      </c>
      <c r="B484" s="2" t="s">
        <v>35</v>
      </c>
      <c r="C484" s="2" t="s">
        <v>20</v>
      </c>
      <c r="D484" s="295" t="s">
        <v>251</v>
      </c>
      <c r="E484" s="296" t="s">
        <v>472</v>
      </c>
      <c r="F484" s="297" t="s">
        <v>473</v>
      </c>
      <c r="G484" s="2"/>
      <c r="H484" s="386">
        <f>SUM(H485+H489)</f>
        <v>4937619</v>
      </c>
    </row>
    <row r="485" spans="1:8" ht="66.75" customHeight="1" x14ac:dyDescent="0.25">
      <c r="A485" s="3" t="s">
        <v>574</v>
      </c>
      <c r="B485" s="2" t="s">
        <v>35</v>
      </c>
      <c r="C485" s="2" t="s">
        <v>20</v>
      </c>
      <c r="D485" s="295" t="s">
        <v>251</v>
      </c>
      <c r="E485" s="296" t="s">
        <v>10</v>
      </c>
      <c r="F485" s="297" t="s">
        <v>473</v>
      </c>
      <c r="G485" s="2"/>
      <c r="H485" s="386">
        <f>SUM(H486)</f>
        <v>1046743</v>
      </c>
    </row>
    <row r="486" spans="1:8" ht="31.5" x14ac:dyDescent="0.25">
      <c r="A486" s="3" t="s">
        <v>85</v>
      </c>
      <c r="B486" s="51" t="s">
        <v>35</v>
      </c>
      <c r="C486" s="51" t="s">
        <v>20</v>
      </c>
      <c r="D486" s="335" t="s">
        <v>251</v>
      </c>
      <c r="E486" s="336" t="s">
        <v>575</v>
      </c>
      <c r="F486" s="337" t="s">
        <v>477</v>
      </c>
      <c r="G486" s="51"/>
      <c r="H486" s="386">
        <f>SUM(H487:H488)</f>
        <v>1046743</v>
      </c>
    </row>
    <row r="487" spans="1:8" ht="48.75" customHeight="1" x14ac:dyDescent="0.25">
      <c r="A487" s="105" t="s">
        <v>86</v>
      </c>
      <c r="B487" s="2" t="s">
        <v>35</v>
      </c>
      <c r="C487" s="2" t="s">
        <v>20</v>
      </c>
      <c r="D487" s="295" t="s">
        <v>251</v>
      </c>
      <c r="E487" s="296" t="s">
        <v>575</v>
      </c>
      <c r="F487" s="297" t="s">
        <v>477</v>
      </c>
      <c r="G487" s="2" t="s">
        <v>13</v>
      </c>
      <c r="H487" s="388">
        <f>SUM(прил9!I633)</f>
        <v>1046703</v>
      </c>
    </row>
    <row r="488" spans="1:8" ht="19.5" customHeight="1" x14ac:dyDescent="0.25">
      <c r="A488" s="110" t="s">
        <v>650</v>
      </c>
      <c r="B488" s="2" t="s">
        <v>35</v>
      </c>
      <c r="C488" s="2" t="s">
        <v>20</v>
      </c>
      <c r="D488" s="295" t="s">
        <v>251</v>
      </c>
      <c r="E488" s="296" t="s">
        <v>575</v>
      </c>
      <c r="F488" s="297" t="s">
        <v>477</v>
      </c>
      <c r="G488" s="2" t="s">
        <v>17</v>
      </c>
      <c r="H488" s="388">
        <f>SUM(прил9!I634)</f>
        <v>40</v>
      </c>
    </row>
    <row r="489" spans="1:8" ht="48" customHeight="1" x14ac:dyDescent="0.25">
      <c r="A489" s="3" t="s">
        <v>571</v>
      </c>
      <c r="B489" s="2" t="s">
        <v>35</v>
      </c>
      <c r="C489" s="2" t="s">
        <v>20</v>
      </c>
      <c r="D489" s="295" t="s">
        <v>251</v>
      </c>
      <c r="E489" s="296" t="s">
        <v>12</v>
      </c>
      <c r="F489" s="297" t="s">
        <v>473</v>
      </c>
      <c r="G489" s="2"/>
      <c r="H489" s="386">
        <f>SUM(H490+H492)</f>
        <v>3890876</v>
      </c>
    </row>
    <row r="490" spans="1:8" ht="47.25" x14ac:dyDescent="0.25">
      <c r="A490" s="3" t="s">
        <v>98</v>
      </c>
      <c r="B490" s="2" t="s">
        <v>35</v>
      </c>
      <c r="C490" s="2" t="s">
        <v>20</v>
      </c>
      <c r="D490" s="295" t="s">
        <v>251</v>
      </c>
      <c r="E490" s="296" t="s">
        <v>572</v>
      </c>
      <c r="F490" s="297" t="s">
        <v>573</v>
      </c>
      <c r="G490" s="2"/>
      <c r="H490" s="386">
        <f>SUM(H491)</f>
        <v>37188</v>
      </c>
    </row>
    <row r="491" spans="1:8" ht="47.25" x14ac:dyDescent="0.25">
      <c r="A491" s="105" t="s">
        <v>86</v>
      </c>
      <c r="B491" s="2" t="s">
        <v>35</v>
      </c>
      <c r="C491" s="2" t="s">
        <v>20</v>
      </c>
      <c r="D491" s="295" t="s">
        <v>251</v>
      </c>
      <c r="E491" s="296" t="s">
        <v>572</v>
      </c>
      <c r="F491" s="297" t="s">
        <v>573</v>
      </c>
      <c r="G491" s="2" t="s">
        <v>13</v>
      </c>
      <c r="H491" s="388">
        <f>SUM(прил9!I637)</f>
        <v>37188</v>
      </c>
    </row>
    <row r="492" spans="1:8" ht="31.5" x14ac:dyDescent="0.25">
      <c r="A492" s="3" t="s">
        <v>96</v>
      </c>
      <c r="B492" s="2" t="s">
        <v>35</v>
      </c>
      <c r="C492" s="2" t="s">
        <v>20</v>
      </c>
      <c r="D492" s="295" t="s">
        <v>251</v>
      </c>
      <c r="E492" s="296" t="s">
        <v>572</v>
      </c>
      <c r="F492" s="297" t="s">
        <v>506</v>
      </c>
      <c r="G492" s="2"/>
      <c r="H492" s="386">
        <f>SUM(H493:H495)</f>
        <v>3853688</v>
      </c>
    </row>
    <row r="493" spans="1:8" ht="47.25" x14ac:dyDescent="0.25">
      <c r="A493" s="105" t="s">
        <v>86</v>
      </c>
      <c r="B493" s="2" t="s">
        <v>35</v>
      </c>
      <c r="C493" s="2" t="s">
        <v>20</v>
      </c>
      <c r="D493" s="295" t="s">
        <v>251</v>
      </c>
      <c r="E493" s="296" t="s">
        <v>572</v>
      </c>
      <c r="F493" s="297" t="s">
        <v>506</v>
      </c>
      <c r="G493" s="2" t="s">
        <v>13</v>
      </c>
      <c r="H493" s="388">
        <f>SUM(прил9!I639)</f>
        <v>3692062</v>
      </c>
    </row>
    <row r="494" spans="1:8" ht="32.25" customHeight="1" x14ac:dyDescent="0.25">
      <c r="A494" s="97" t="s">
        <v>650</v>
      </c>
      <c r="B494" s="2" t="s">
        <v>35</v>
      </c>
      <c r="C494" s="2" t="s">
        <v>20</v>
      </c>
      <c r="D494" s="295" t="s">
        <v>251</v>
      </c>
      <c r="E494" s="296" t="s">
        <v>572</v>
      </c>
      <c r="F494" s="297" t="s">
        <v>506</v>
      </c>
      <c r="G494" s="2" t="s">
        <v>16</v>
      </c>
      <c r="H494" s="388">
        <f>SUM(прил9!I640)</f>
        <v>161626</v>
      </c>
    </row>
    <row r="495" spans="1:8" ht="16.5" hidden="1" customHeight="1" x14ac:dyDescent="0.25">
      <c r="A495" s="3" t="s">
        <v>18</v>
      </c>
      <c r="B495" s="2" t="s">
        <v>35</v>
      </c>
      <c r="C495" s="2" t="s">
        <v>20</v>
      </c>
      <c r="D495" s="295" t="s">
        <v>251</v>
      </c>
      <c r="E495" s="296" t="s">
        <v>572</v>
      </c>
      <c r="F495" s="297" t="s">
        <v>506</v>
      </c>
      <c r="G495" s="2" t="s">
        <v>17</v>
      </c>
      <c r="H495" s="388">
        <f>SUM(прил9!I641)</f>
        <v>0</v>
      </c>
    </row>
    <row r="496" spans="1:8" ht="31.5" customHeight="1" x14ac:dyDescent="0.25">
      <c r="A496" s="126" t="s">
        <v>117</v>
      </c>
      <c r="B496" s="35" t="s">
        <v>35</v>
      </c>
      <c r="C496" s="35" t="s">
        <v>20</v>
      </c>
      <c r="D496" s="292" t="s">
        <v>475</v>
      </c>
      <c r="E496" s="293" t="s">
        <v>472</v>
      </c>
      <c r="F496" s="294" t="s">
        <v>473</v>
      </c>
      <c r="G496" s="35"/>
      <c r="H496" s="385">
        <f>SUM(H497)</f>
        <v>11688</v>
      </c>
    </row>
    <row r="497" spans="1:8" ht="48.75" customHeight="1" x14ac:dyDescent="0.25">
      <c r="A497" s="127" t="s">
        <v>130</v>
      </c>
      <c r="B497" s="2" t="s">
        <v>35</v>
      </c>
      <c r="C497" s="2" t="s">
        <v>20</v>
      </c>
      <c r="D497" s="295" t="s">
        <v>202</v>
      </c>
      <c r="E497" s="296" t="s">
        <v>472</v>
      </c>
      <c r="F497" s="297" t="s">
        <v>473</v>
      </c>
      <c r="G497" s="51"/>
      <c r="H497" s="386">
        <f>SUM(H498)</f>
        <v>11688</v>
      </c>
    </row>
    <row r="498" spans="1:8" ht="48.75" customHeight="1" x14ac:dyDescent="0.25">
      <c r="A498" s="127" t="s">
        <v>479</v>
      </c>
      <c r="B498" s="2" t="s">
        <v>35</v>
      </c>
      <c r="C498" s="2" t="s">
        <v>20</v>
      </c>
      <c r="D498" s="295" t="s">
        <v>202</v>
      </c>
      <c r="E498" s="296" t="s">
        <v>10</v>
      </c>
      <c r="F498" s="297" t="s">
        <v>473</v>
      </c>
      <c r="G498" s="51"/>
      <c r="H498" s="386">
        <f>SUM(H499)</f>
        <v>11688</v>
      </c>
    </row>
    <row r="499" spans="1:8" ht="15.75" customHeight="1" x14ac:dyDescent="0.25">
      <c r="A499" s="127" t="s">
        <v>119</v>
      </c>
      <c r="B499" s="2" t="s">
        <v>35</v>
      </c>
      <c r="C499" s="2" t="s">
        <v>20</v>
      </c>
      <c r="D499" s="295" t="s">
        <v>202</v>
      </c>
      <c r="E499" s="296" t="s">
        <v>10</v>
      </c>
      <c r="F499" s="297" t="s">
        <v>478</v>
      </c>
      <c r="G499" s="51"/>
      <c r="H499" s="386">
        <f>SUM(H500)</f>
        <v>11688</v>
      </c>
    </row>
    <row r="500" spans="1:8" ht="32.25" customHeight="1" x14ac:dyDescent="0.25">
      <c r="A500" s="121" t="s">
        <v>650</v>
      </c>
      <c r="B500" s="2" t="s">
        <v>35</v>
      </c>
      <c r="C500" s="2" t="s">
        <v>20</v>
      </c>
      <c r="D500" s="295" t="s">
        <v>202</v>
      </c>
      <c r="E500" s="296" t="s">
        <v>10</v>
      </c>
      <c r="F500" s="297" t="s">
        <v>478</v>
      </c>
      <c r="G500" s="2" t="s">
        <v>16</v>
      </c>
      <c r="H500" s="388">
        <f>SUM(прил9!I646)</f>
        <v>11688</v>
      </c>
    </row>
    <row r="501" spans="1:8" ht="17.25" customHeight="1" x14ac:dyDescent="0.25">
      <c r="A501" s="539" t="s">
        <v>728</v>
      </c>
      <c r="B501" s="171" t="s">
        <v>32</v>
      </c>
      <c r="C501" s="46"/>
      <c r="D501" s="326"/>
      <c r="E501" s="327"/>
      <c r="F501" s="328"/>
      <c r="G501" s="17"/>
      <c r="H501" s="383">
        <f>SUM(H502)</f>
        <v>26546</v>
      </c>
    </row>
    <row r="502" spans="1:8" ht="16.5" customHeight="1" x14ac:dyDescent="0.25">
      <c r="A502" s="533" t="s">
        <v>729</v>
      </c>
      <c r="B502" s="64" t="s">
        <v>32</v>
      </c>
      <c r="C502" s="27" t="s">
        <v>29</v>
      </c>
      <c r="D502" s="289"/>
      <c r="E502" s="290"/>
      <c r="F502" s="291"/>
      <c r="G502" s="27"/>
      <c r="H502" s="384">
        <f>SUM(H503)</f>
        <v>26546</v>
      </c>
    </row>
    <row r="503" spans="1:8" ht="16.5" customHeight="1" x14ac:dyDescent="0.25">
      <c r="A503" s="91" t="s">
        <v>195</v>
      </c>
      <c r="B503" s="35" t="s">
        <v>32</v>
      </c>
      <c r="C503" s="37" t="s">
        <v>29</v>
      </c>
      <c r="D503" s="298" t="s">
        <v>214</v>
      </c>
      <c r="E503" s="299" t="s">
        <v>472</v>
      </c>
      <c r="F503" s="300" t="s">
        <v>473</v>
      </c>
      <c r="G503" s="35"/>
      <c r="H503" s="385">
        <f>SUM(H504)</f>
        <v>26546</v>
      </c>
    </row>
    <row r="504" spans="1:8" ht="16.5" customHeight="1" x14ac:dyDescent="0.25">
      <c r="A504" s="105" t="s">
        <v>194</v>
      </c>
      <c r="B504" s="2" t="s">
        <v>32</v>
      </c>
      <c r="C504" s="532" t="s">
        <v>29</v>
      </c>
      <c r="D504" s="313" t="s">
        <v>215</v>
      </c>
      <c r="E504" s="314" t="s">
        <v>472</v>
      </c>
      <c r="F504" s="315" t="s">
        <v>473</v>
      </c>
      <c r="G504" s="2"/>
      <c r="H504" s="386">
        <f>SUM(H505)</f>
        <v>26546</v>
      </c>
    </row>
    <row r="505" spans="1:8" ht="18" customHeight="1" x14ac:dyDescent="0.25">
      <c r="A505" s="105" t="s">
        <v>656</v>
      </c>
      <c r="B505" s="2" t="s">
        <v>32</v>
      </c>
      <c r="C505" s="502" t="s">
        <v>29</v>
      </c>
      <c r="D505" s="313" t="s">
        <v>215</v>
      </c>
      <c r="E505" s="314" t="s">
        <v>472</v>
      </c>
      <c r="F505" s="522">
        <v>12700</v>
      </c>
      <c r="G505" s="2"/>
      <c r="H505" s="386">
        <f>SUM(H506)</f>
        <v>26546</v>
      </c>
    </row>
    <row r="506" spans="1:8" ht="31.5" customHeight="1" x14ac:dyDescent="0.25">
      <c r="A506" s="105" t="s">
        <v>650</v>
      </c>
      <c r="B506" s="2" t="s">
        <v>32</v>
      </c>
      <c r="C506" s="502" t="s">
        <v>29</v>
      </c>
      <c r="D506" s="313" t="s">
        <v>215</v>
      </c>
      <c r="E506" s="314" t="s">
        <v>472</v>
      </c>
      <c r="F506" s="522">
        <v>12700</v>
      </c>
      <c r="G506" s="2" t="s">
        <v>16</v>
      </c>
      <c r="H506" s="388">
        <f>SUM(прил9!I256)</f>
        <v>26546</v>
      </c>
    </row>
    <row r="507" spans="1:8" ht="15.75" x14ac:dyDescent="0.25">
      <c r="A507" s="90" t="s">
        <v>37</v>
      </c>
      <c r="B507" s="46">
        <v>10</v>
      </c>
      <c r="C507" s="46"/>
      <c r="D507" s="326"/>
      <c r="E507" s="327"/>
      <c r="F507" s="328"/>
      <c r="G507" s="16"/>
      <c r="H507" s="383">
        <f>SUM(H508,H514,H584,H597)</f>
        <v>26410144</v>
      </c>
    </row>
    <row r="508" spans="1:8" ht="15.75" x14ac:dyDescent="0.25">
      <c r="A508" s="107" t="s">
        <v>38</v>
      </c>
      <c r="B508" s="47">
        <v>10</v>
      </c>
      <c r="C508" s="27" t="s">
        <v>10</v>
      </c>
      <c r="D508" s="289"/>
      <c r="E508" s="290"/>
      <c r="F508" s="291"/>
      <c r="G508" s="26"/>
      <c r="H508" s="384">
        <f>SUM(H509)</f>
        <v>648881</v>
      </c>
    </row>
    <row r="509" spans="1:8" ht="32.25" customHeight="1" x14ac:dyDescent="0.25">
      <c r="A509" s="91" t="s">
        <v>124</v>
      </c>
      <c r="B509" s="37">
        <v>10</v>
      </c>
      <c r="C509" s="35" t="s">
        <v>10</v>
      </c>
      <c r="D509" s="292" t="s">
        <v>199</v>
      </c>
      <c r="E509" s="293" t="s">
        <v>472</v>
      </c>
      <c r="F509" s="294" t="s">
        <v>473</v>
      </c>
      <c r="G509" s="35"/>
      <c r="H509" s="385">
        <f>SUM(H510)</f>
        <v>648881</v>
      </c>
    </row>
    <row r="510" spans="1:8" ht="48.75" customHeight="1" x14ac:dyDescent="0.25">
      <c r="A510" s="3" t="s">
        <v>175</v>
      </c>
      <c r="B510" s="72">
        <v>10</v>
      </c>
      <c r="C510" s="2" t="s">
        <v>10</v>
      </c>
      <c r="D510" s="295" t="s">
        <v>201</v>
      </c>
      <c r="E510" s="296" t="s">
        <v>472</v>
      </c>
      <c r="F510" s="297" t="s">
        <v>473</v>
      </c>
      <c r="G510" s="2"/>
      <c r="H510" s="386">
        <f>SUM(H511)</f>
        <v>648881</v>
      </c>
    </row>
    <row r="511" spans="1:8" ht="33.75" customHeight="1" x14ac:dyDescent="0.25">
      <c r="A511" s="3" t="s">
        <v>576</v>
      </c>
      <c r="B511" s="351">
        <v>10</v>
      </c>
      <c r="C511" s="2" t="s">
        <v>10</v>
      </c>
      <c r="D511" s="295" t="s">
        <v>201</v>
      </c>
      <c r="E511" s="296" t="s">
        <v>10</v>
      </c>
      <c r="F511" s="297" t="s">
        <v>473</v>
      </c>
      <c r="G511" s="2"/>
      <c r="H511" s="386">
        <f>SUM(H512)</f>
        <v>648881</v>
      </c>
    </row>
    <row r="512" spans="1:8" ht="18.75" customHeight="1" x14ac:dyDescent="0.25">
      <c r="A512" s="3" t="s">
        <v>176</v>
      </c>
      <c r="B512" s="72">
        <v>10</v>
      </c>
      <c r="C512" s="2" t="s">
        <v>10</v>
      </c>
      <c r="D512" s="295" t="s">
        <v>201</v>
      </c>
      <c r="E512" s="296" t="s">
        <v>10</v>
      </c>
      <c r="F512" s="297" t="s">
        <v>1031</v>
      </c>
      <c r="G512" s="2"/>
      <c r="H512" s="386">
        <f>SUM(H513)</f>
        <v>648881</v>
      </c>
    </row>
    <row r="513" spans="1:8" ht="17.25" customHeight="1" x14ac:dyDescent="0.25">
      <c r="A513" s="3" t="s">
        <v>40</v>
      </c>
      <c r="B513" s="72">
        <v>10</v>
      </c>
      <c r="C513" s="2" t="s">
        <v>10</v>
      </c>
      <c r="D513" s="295" t="s">
        <v>201</v>
      </c>
      <c r="E513" s="296" t="s">
        <v>10</v>
      </c>
      <c r="F513" s="297" t="s">
        <v>1031</v>
      </c>
      <c r="G513" s="2" t="s">
        <v>39</v>
      </c>
      <c r="H513" s="387">
        <f>SUM(прил9!I310)</f>
        <v>648881</v>
      </c>
    </row>
    <row r="514" spans="1:8" ht="15.75" x14ac:dyDescent="0.25">
      <c r="A514" s="107" t="s">
        <v>41</v>
      </c>
      <c r="B514" s="47">
        <v>10</v>
      </c>
      <c r="C514" s="27" t="s">
        <v>15</v>
      </c>
      <c r="D514" s="289"/>
      <c r="E514" s="290"/>
      <c r="F514" s="291"/>
      <c r="G514" s="26"/>
      <c r="H514" s="384">
        <f>SUM(H515,H531,H548,H575)</f>
        <v>18696089</v>
      </c>
    </row>
    <row r="515" spans="1:8" ht="31.5" x14ac:dyDescent="0.25">
      <c r="A515" s="34" t="s">
        <v>164</v>
      </c>
      <c r="B515" s="35" t="s">
        <v>57</v>
      </c>
      <c r="C515" s="35" t="s">
        <v>15</v>
      </c>
      <c r="D515" s="292" t="s">
        <v>245</v>
      </c>
      <c r="E515" s="293" t="s">
        <v>472</v>
      </c>
      <c r="F515" s="294" t="s">
        <v>473</v>
      </c>
      <c r="G515" s="35"/>
      <c r="H515" s="385">
        <f>SUM(H516,H521,H526)</f>
        <v>1591956</v>
      </c>
    </row>
    <row r="516" spans="1:8" ht="33.75" customHeight="1" x14ac:dyDescent="0.25">
      <c r="A516" s="105" t="s">
        <v>171</v>
      </c>
      <c r="B516" s="62">
        <v>10</v>
      </c>
      <c r="C516" s="51" t="s">
        <v>15</v>
      </c>
      <c r="D516" s="335" t="s">
        <v>248</v>
      </c>
      <c r="E516" s="336" t="s">
        <v>472</v>
      </c>
      <c r="F516" s="337" t="s">
        <v>473</v>
      </c>
      <c r="G516" s="51"/>
      <c r="H516" s="386">
        <f>SUM(H517)</f>
        <v>720965</v>
      </c>
    </row>
    <row r="517" spans="1:8" ht="20.25" customHeight="1" x14ac:dyDescent="0.25">
      <c r="A517" s="105" t="s">
        <v>565</v>
      </c>
      <c r="B517" s="62">
        <v>10</v>
      </c>
      <c r="C517" s="51" t="s">
        <v>15</v>
      </c>
      <c r="D517" s="335" t="s">
        <v>248</v>
      </c>
      <c r="E517" s="336" t="s">
        <v>10</v>
      </c>
      <c r="F517" s="337" t="s">
        <v>473</v>
      </c>
      <c r="G517" s="51"/>
      <c r="H517" s="386">
        <f>SUM(H518)</f>
        <v>720965</v>
      </c>
    </row>
    <row r="518" spans="1:8" ht="32.25" customHeight="1" x14ac:dyDescent="0.25">
      <c r="A518" s="105" t="s">
        <v>177</v>
      </c>
      <c r="B518" s="62">
        <v>10</v>
      </c>
      <c r="C518" s="51" t="s">
        <v>15</v>
      </c>
      <c r="D518" s="335" t="s">
        <v>248</v>
      </c>
      <c r="E518" s="336" t="s">
        <v>575</v>
      </c>
      <c r="F518" s="337" t="s">
        <v>577</v>
      </c>
      <c r="G518" s="51"/>
      <c r="H518" s="386">
        <f>SUM(H519:H520)</f>
        <v>720965</v>
      </c>
    </row>
    <row r="519" spans="1:8" ht="31.5" x14ac:dyDescent="0.25">
      <c r="A519" s="97" t="s">
        <v>650</v>
      </c>
      <c r="B519" s="62">
        <v>10</v>
      </c>
      <c r="C519" s="51" t="s">
        <v>15</v>
      </c>
      <c r="D519" s="335" t="s">
        <v>248</v>
      </c>
      <c r="E519" s="336" t="s">
        <v>575</v>
      </c>
      <c r="F519" s="337" t="s">
        <v>577</v>
      </c>
      <c r="G519" s="51" t="s">
        <v>16</v>
      </c>
      <c r="H519" s="388">
        <f>SUM(прил9!I653)</f>
        <v>3551</v>
      </c>
    </row>
    <row r="520" spans="1:8" ht="15.75" x14ac:dyDescent="0.25">
      <c r="A520" s="3" t="s">
        <v>40</v>
      </c>
      <c r="B520" s="62">
        <v>10</v>
      </c>
      <c r="C520" s="51" t="s">
        <v>15</v>
      </c>
      <c r="D520" s="335" t="s">
        <v>248</v>
      </c>
      <c r="E520" s="336" t="s">
        <v>575</v>
      </c>
      <c r="F520" s="337" t="s">
        <v>577</v>
      </c>
      <c r="G520" s="51" t="s">
        <v>39</v>
      </c>
      <c r="H520" s="388">
        <f>SUM(прил9!I654)</f>
        <v>717414</v>
      </c>
    </row>
    <row r="521" spans="1:8" ht="33" customHeight="1" x14ac:dyDescent="0.25">
      <c r="A521" s="3" t="s">
        <v>172</v>
      </c>
      <c r="B521" s="62">
        <v>10</v>
      </c>
      <c r="C521" s="51" t="s">
        <v>15</v>
      </c>
      <c r="D521" s="335" t="s">
        <v>566</v>
      </c>
      <c r="E521" s="336" t="s">
        <v>472</v>
      </c>
      <c r="F521" s="337" t="s">
        <v>473</v>
      </c>
      <c r="G521" s="51"/>
      <c r="H521" s="386">
        <f>SUM(H522)</f>
        <v>651799</v>
      </c>
    </row>
    <row r="522" spans="1:8" ht="18.75" customHeight="1" x14ac:dyDescent="0.25">
      <c r="A522" s="3" t="s">
        <v>567</v>
      </c>
      <c r="B522" s="62">
        <v>10</v>
      </c>
      <c r="C522" s="51" t="s">
        <v>15</v>
      </c>
      <c r="D522" s="335" t="s">
        <v>249</v>
      </c>
      <c r="E522" s="336" t="s">
        <v>10</v>
      </c>
      <c r="F522" s="337" t="s">
        <v>473</v>
      </c>
      <c r="G522" s="51"/>
      <c r="H522" s="386">
        <f>SUM(H523)</f>
        <v>651799</v>
      </c>
    </row>
    <row r="523" spans="1:8" ht="33" customHeight="1" x14ac:dyDescent="0.25">
      <c r="A523" s="105" t="s">
        <v>177</v>
      </c>
      <c r="B523" s="62">
        <v>10</v>
      </c>
      <c r="C523" s="51" t="s">
        <v>15</v>
      </c>
      <c r="D523" s="335" t="s">
        <v>249</v>
      </c>
      <c r="E523" s="336" t="s">
        <v>575</v>
      </c>
      <c r="F523" s="337" t="s">
        <v>577</v>
      </c>
      <c r="G523" s="51"/>
      <c r="H523" s="386">
        <f>SUM(H524:H525)</f>
        <v>651799</v>
      </c>
    </row>
    <row r="524" spans="1:8" ht="31.5" x14ac:dyDescent="0.25">
      <c r="A524" s="97" t="s">
        <v>650</v>
      </c>
      <c r="B524" s="62">
        <v>10</v>
      </c>
      <c r="C524" s="51" t="s">
        <v>15</v>
      </c>
      <c r="D524" s="335" t="s">
        <v>249</v>
      </c>
      <c r="E524" s="336" t="s">
        <v>575</v>
      </c>
      <c r="F524" s="337" t="s">
        <v>577</v>
      </c>
      <c r="G524" s="51" t="s">
        <v>16</v>
      </c>
      <c r="H524" s="388">
        <f>SUM(прил9!I658)</f>
        <v>2838</v>
      </c>
    </row>
    <row r="525" spans="1:8" ht="15.75" x14ac:dyDescent="0.25">
      <c r="A525" s="3" t="s">
        <v>40</v>
      </c>
      <c r="B525" s="62">
        <v>10</v>
      </c>
      <c r="C525" s="51" t="s">
        <v>15</v>
      </c>
      <c r="D525" s="335" t="s">
        <v>249</v>
      </c>
      <c r="E525" s="336" t="s">
        <v>575</v>
      </c>
      <c r="F525" s="337" t="s">
        <v>577</v>
      </c>
      <c r="G525" s="51" t="s">
        <v>39</v>
      </c>
      <c r="H525" s="388">
        <f>SUM(прил9!I659)</f>
        <v>648961</v>
      </c>
    </row>
    <row r="526" spans="1:8" ht="47.25" x14ac:dyDescent="0.25">
      <c r="A526" s="3" t="s">
        <v>165</v>
      </c>
      <c r="B526" s="62">
        <v>10</v>
      </c>
      <c r="C526" s="51" t="s">
        <v>15</v>
      </c>
      <c r="D526" s="335" t="s">
        <v>246</v>
      </c>
      <c r="E526" s="336" t="s">
        <v>472</v>
      </c>
      <c r="F526" s="337" t="s">
        <v>473</v>
      </c>
      <c r="G526" s="51"/>
      <c r="H526" s="386">
        <f>SUM(H527)</f>
        <v>219192</v>
      </c>
    </row>
    <row r="527" spans="1:8" ht="47.25" x14ac:dyDescent="0.25">
      <c r="A527" s="3" t="s">
        <v>554</v>
      </c>
      <c r="B527" s="62">
        <v>10</v>
      </c>
      <c r="C527" s="51" t="s">
        <v>15</v>
      </c>
      <c r="D527" s="335" t="s">
        <v>246</v>
      </c>
      <c r="E527" s="336" t="s">
        <v>10</v>
      </c>
      <c r="F527" s="337" t="s">
        <v>473</v>
      </c>
      <c r="G527" s="51"/>
      <c r="H527" s="386">
        <f>SUM(H528)</f>
        <v>219192</v>
      </c>
    </row>
    <row r="528" spans="1:8" ht="63.75" customHeight="1" x14ac:dyDescent="0.25">
      <c r="A528" s="3" t="s">
        <v>579</v>
      </c>
      <c r="B528" s="62">
        <v>10</v>
      </c>
      <c r="C528" s="51" t="s">
        <v>15</v>
      </c>
      <c r="D528" s="335" t="s">
        <v>246</v>
      </c>
      <c r="E528" s="336" t="s">
        <v>10</v>
      </c>
      <c r="F528" s="337" t="s">
        <v>578</v>
      </c>
      <c r="G528" s="51"/>
      <c r="H528" s="386">
        <f>SUM(H529:H530)</f>
        <v>219192</v>
      </c>
    </row>
    <row r="529" spans="1:8" ht="31.5" x14ac:dyDescent="0.25">
      <c r="A529" s="97" t="s">
        <v>650</v>
      </c>
      <c r="B529" s="62">
        <v>10</v>
      </c>
      <c r="C529" s="51" t="s">
        <v>15</v>
      </c>
      <c r="D529" s="335" t="s">
        <v>246</v>
      </c>
      <c r="E529" s="336" t="s">
        <v>10</v>
      </c>
      <c r="F529" s="337" t="s">
        <v>578</v>
      </c>
      <c r="G529" s="51" t="s">
        <v>16</v>
      </c>
      <c r="H529" s="388">
        <f>SUM(прил9!I663)</f>
        <v>1188</v>
      </c>
    </row>
    <row r="530" spans="1:8" ht="15.75" x14ac:dyDescent="0.25">
      <c r="A530" s="3" t="s">
        <v>40</v>
      </c>
      <c r="B530" s="62">
        <v>10</v>
      </c>
      <c r="C530" s="51" t="s">
        <v>15</v>
      </c>
      <c r="D530" s="335" t="s">
        <v>246</v>
      </c>
      <c r="E530" s="336" t="s">
        <v>10</v>
      </c>
      <c r="F530" s="337" t="s">
        <v>578</v>
      </c>
      <c r="G530" s="51" t="s">
        <v>39</v>
      </c>
      <c r="H530" s="388">
        <f>SUM(прил9!I664)</f>
        <v>218004</v>
      </c>
    </row>
    <row r="531" spans="1:8" ht="33" customHeight="1" x14ac:dyDescent="0.25">
      <c r="A531" s="91" t="s">
        <v>124</v>
      </c>
      <c r="B531" s="37">
        <v>10</v>
      </c>
      <c r="C531" s="35" t="s">
        <v>15</v>
      </c>
      <c r="D531" s="292" t="s">
        <v>199</v>
      </c>
      <c r="E531" s="293" t="s">
        <v>472</v>
      </c>
      <c r="F531" s="294" t="s">
        <v>473</v>
      </c>
      <c r="G531" s="35"/>
      <c r="H531" s="385">
        <f>SUM(H532)</f>
        <v>5965143</v>
      </c>
    </row>
    <row r="532" spans="1:8" ht="50.25" customHeight="1" x14ac:dyDescent="0.25">
      <c r="A532" s="3" t="s">
        <v>175</v>
      </c>
      <c r="B532" s="72">
        <v>10</v>
      </c>
      <c r="C532" s="2" t="s">
        <v>15</v>
      </c>
      <c r="D532" s="295" t="s">
        <v>201</v>
      </c>
      <c r="E532" s="296" t="s">
        <v>472</v>
      </c>
      <c r="F532" s="297" t="s">
        <v>473</v>
      </c>
      <c r="G532" s="2"/>
      <c r="H532" s="386">
        <f>SUM(H533)</f>
        <v>5965143</v>
      </c>
    </row>
    <row r="533" spans="1:8" ht="33" customHeight="1" x14ac:dyDescent="0.25">
      <c r="A533" s="3" t="s">
        <v>576</v>
      </c>
      <c r="B533" s="351">
        <v>10</v>
      </c>
      <c r="C533" s="2" t="s">
        <v>15</v>
      </c>
      <c r="D533" s="295" t="s">
        <v>201</v>
      </c>
      <c r="E533" s="296" t="s">
        <v>10</v>
      </c>
      <c r="F533" s="297" t="s">
        <v>473</v>
      </c>
      <c r="G533" s="2"/>
      <c r="H533" s="386">
        <f>SUM(H534+H536+H539+H542+H545)</f>
        <v>5965143</v>
      </c>
    </row>
    <row r="534" spans="1:8" ht="15" customHeight="1" x14ac:dyDescent="0.25">
      <c r="A534" s="105" t="s">
        <v>690</v>
      </c>
      <c r="B534" s="72">
        <v>10</v>
      </c>
      <c r="C534" s="2" t="s">
        <v>15</v>
      </c>
      <c r="D534" s="295" t="s">
        <v>201</v>
      </c>
      <c r="E534" s="296" t="s">
        <v>10</v>
      </c>
      <c r="F534" s="297" t="s">
        <v>580</v>
      </c>
      <c r="G534" s="2"/>
      <c r="H534" s="386">
        <f>SUM(H535:H535)</f>
        <v>1268233</v>
      </c>
    </row>
    <row r="535" spans="1:8" ht="15.75" x14ac:dyDescent="0.25">
      <c r="A535" s="3" t="s">
        <v>40</v>
      </c>
      <c r="B535" s="72">
        <v>10</v>
      </c>
      <c r="C535" s="2" t="s">
        <v>15</v>
      </c>
      <c r="D535" s="295" t="s">
        <v>201</v>
      </c>
      <c r="E535" s="296" t="s">
        <v>10</v>
      </c>
      <c r="F535" s="297" t="s">
        <v>580</v>
      </c>
      <c r="G535" s="2" t="s">
        <v>39</v>
      </c>
      <c r="H535" s="388">
        <f>SUM(прил9!I316)</f>
        <v>1268233</v>
      </c>
    </row>
    <row r="536" spans="1:8" ht="31.5" customHeight="1" x14ac:dyDescent="0.25">
      <c r="A536" s="105" t="s">
        <v>99</v>
      </c>
      <c r="B536" s="72">
        <v>10</v>
      </c>
      <c r="C536" s="2" t="s">
        <v>15</v>
      </c>
      <c r="D536" s="295" t="s">
        <v>201</v>
      </c>
      <c r="E536" s="296" t="s">
        <v>10</v>
      </c>
      <c r="F536" s="297" t="s">
        <v>581</v>
      </c>
      <c r="G536" s="2"/>
      <c r="H536" s="386">
        <f>SUM(H537:H538)</f>
        <v>64253</v>
      </c>
    </row>
    <row r="537" spans="1:8" ht="18" customHeight="1" x14ac:dyDescent="0.25">
      <c r="A537" s="97" t="s">
        <v>650</v>
      </c>
      <c r="B537" s="92">
        <v>10</v>
      </c>
      <c r="C537" s="2" t="s">
        <v>15</v>
      </c>
      <c r="D537" s="295" t="s">
        <v>201</v>
      </c>
      <c r="E537" s="296" t="s">
        <v>10</v>
      </c>
      <c r="F537" s="297" t="s">
        <v>581</v>
      </c>
      <c r="G537" s="2" t="s">
        <v>16</v>
      </c>
      <c r="H537" s="388">
        <f>SUM(прил9!I318)</f>
        <v>960</v>
      </c>
    </row>
    <row r="538" spans="1:8" ht="16.5" customHeight="1" x14ac:dyDescent="0.25">
      <c r="A538" s="3" t="s">
        <v>40</v>
      </c>
      <c r="B538" s="72">
        <v>10</v>
      </c>
      <c r="C538" s="2" t="s">
        <v>15</v>
      </c>
      <c r="D538" s="295" t="s">
        <v>201</v>
      </c>
      <c r="E538" s="296" t="s">
        <v>10</v>
      </c>
      <c r="F538" s="297" t="s">
        <v>581</v>
      </c>
      <c r="G538" s="2" t="s">
        <v>39</v>
      </c>
      <c r="H538" s="387">
        <f>SUM(прил9!I319)</f>
        <v>63293</v>
      </c>
    </row>
    <row r="539" spans="1:8" ht="32.25" customHeight="1" x14ac:dyDescent="0.25">
      <c r="A539" s="105" t="s">
        <v>100</v>
      </c>
      <c r="B539" s="72">
        <v>10</v>
      </c>
      <c r="C539" s="2" t="s">
        <v>15</v>
      </c>
      <c r="D539" s="295" t="s">
        <v>201</v>
      </c>
      <c r="E539" s="296" t="s">
        <v>10</v>
      </c>
      <c r="F539" s="297" t="s">
        <v>582</v>
      </c>
      <c r="G539" s="2"/>
      <c r="H539" s="386">
        <f>SUM(H540:H541)</f>
        <v>361798</v>
      </c>
    </row>
    <row r="540" spans="1:8" s="98" customFormat="1" ht="32.25" customHeight="1" x14ac:dyDescent="0.25">
      <c r="A540" s="97" t="s">
        <v>650</v>
      </c>
      <c r="B540" s="92">
        <v>10</v>
      </c>
      <c r="C540" s="2" t="s">
        <v>15</v>
      </c>
      <c r="D540" s="295" t="s">
        <v>201</v>
      </c>
      <c r="E540" s="296" t="s">
        <v>10</v>
      </c>
      <c r="F540" s="297" t="s">
        <v>582</v>
      </c>
      <c r="G540" s="96" t="s">
        <v>16</v>
      </c>
      <c r="H540" s="391">
        <f>SUM(прил9!I321)</f>
        <v>5733</v>
      </c>
    </row>
    <row r="541" spans="1:8" ht="15.75" x14ac:dyDescent="0.25">
      <c r="A541" s="3" t="s">
        <v>40</v>
      </c>
      <c r="B541" s="72">
        <v>10</v>
      </c>
      <c r="C541" s="2" t="s">
        <v>15</v>
      </c>
      <c r="D541" s="295" t="s">
        <v>201</v>
      </c>
      <c r="E541" s="296" t="s">
        <v>10</v>
      </c>
      <c r="F541" s="297" t="s">
        <v>582</v>
      </c>
      <c r="G541" s="2" t="s">
        <v>39</v>
      </c>
      <c r="H541" s="388">
        <f>SUM(прил9!I322)</f>
        <v>356065</v>
      </c>
    </row>
    <row r="542" spans="1:8" ht="15.75" x14ac:dyDescent="0.25">
      <c r="A542" s="104" t="s">
        <v>101</v>
      </c>
      <c r="B542" s="72">
        <v>10</v>
      </c>
      <c r="C542" s="2" t="s">
        <v>15</v>
      </c>
      <c r="D542" s="295" t="s">
        <v>201</v>
      </c>
      <c r="E542" s="296" t="s">
        <v>10</v>
      </c>
      <c r="F542" s="297" t="s">
        <v>583</v>
      </c>
      <c r="G542" s="2"/>
      <c r="H542" s="386">
        <f>SUM(H543:H544)</f>
        <v>3686791</v>
      </c>
    </row>
    <row r="543" spans="1:8" ht="31.5" x14ac:dyDescent="0.25">
      <c r="A543" s="97" t="s">
        <v>650</v>
      </c>
      <c r="B543" s="92">
        <v>10</v>
      </c>
      <c r="C543" s="2" t="s">
        <v>15</v>
      </c>
      <c r="D543" s="295" t="s">
        <v>201</v>
      </c>
      <c r="E543" s="296" t="s">
        <v>10</v>
      </c>
      <c r="F543" s="297" t="s">
        <v>583</v>
      </c>
      <c r="G543" s="2" t="s">
        <v>16</v>
      </c>
      <c r="H543" s="388">
        <f>SUM(прил9!I324)</f>
        <v>57180</v>
      </c>
    </row>
    <row r="544" spans="1:8" ht="15.75" customHeight="1" x14ac:dyDescent="0.25">
      <c r="A544" s="3" t="s">
        <v>40</v>
      </c>
      <c r="B544" s="72">
        <v>10</v>
      </c>
      <c r="C544" s="2" t="s">
        <v>15</v>
      </c>
      <c r="D544" s="295" t="s">
        <v>201</v>
      </c>
      <c r="E544" s="296" t="s">
        <v>10</v>
      </c>
      <c r="F544" s="297" t="s">
        <v>583</v>
      </c>
      <c r="G544" s="2" t="s">
        <v>39</v>
      </c>
      <c r="H544" s="387">
        <f>SUM(прил9!I325)</f>
        <v>3629611</v>
      </c>
    </row>
    <row r="545" spans="1:8" ht="15.75" x14ac:dyDescent="0.25">
      <c r="A545" s="105" t="s">
        <v>102</v>
      </c>
      <c r="B545" s="72">
        <v>10</v>
      </c>
      <c r="C545" s="2" t="s">
        <v>15</v>
      </c>
      <c r="D545" s="295" t="s">
        <v>201</v>
      </c>
      <c r="E545" s="296" t="s">
        <v>10</v>
      </c>
      <c r="F545" s="297" t="s">
        <v>584</v>
      </c>
      <c r="G545" s="2"/>
      <c r="H545" s="386">
        <f>SUM(H546:H547)</f>
        <v>584068</v>
      </c>
    </row>
    <row r="546" spans="1:8" ht="31.5" x14ac:dyDescent="0.25">
      <c r="A546" s="97" t="s">
        <v>650</v>
      </c>
      <c r="B546" s="92">
        <v>10</v>
      </c>
      <c r="C546" s="2" t="s">
        <v>15</v>
      </c>
      <c r="D546" s="295" t="s">
        <v>201</v>
      </c>
      <c r="E546" s="296" t="s">
        <v>10</v>
      </c>
      <c r="F546" s="297" t="s">
        <v>584</v>
      </c>
      <c r="G546" s="2" t="s">
        <v>16</v>
      </c>
      <c r="H546" s="388">
        <f>SUM(прил9!I327)</f>
        <v>9280</v>
      </c>
    </row>
    <row r="547" spans="1:8" ht="18" customHeight="1" x14ac:dyDescent="0.25">
      <c r="A547" s="3" t="s">
        <v>40</v>
      </c>
      <c r="B547" s="72">
        <v>10</v>
      </c>
      <c r="C547" s="2" t="s">
        <v>15</v>
      </c>
      <c r="D547" s="295" t="s">
        <v>201</v>
      </c>
      <c r="E547" s="296" t="s">
        <v>10</v>
      </c>
      <c r="F547" s="297" t="s">
        <v>584</v>
      </c>
      <c r="G547" s="2" t="s">
        <v>39</v>
      </c>
      <c r="H547" s="388">
        <f>SUM(прил9!I328)</f>
        <v>574788</v>
      </c>
    </row>
    <row r="548" spans="1:8" ht="30" customHeight="1" x14ac:dyDescent="0.25">
      <c r="A548" s="91" t="s">
        <v>155</v>
      </c>
      <c r="B548" s="37">
        <v>10</v>
      </c>
      <c r="C548" s="35" t="s">
        <v>15</v>
      </c>
      <c r="D548" s="292" t="s">
        <v>538</v>
      </c>
      <c r="E548" s="293" t="s">
        <v>472</v>
      </c>
      <c r="F548" s="294" t="s">
        <v>473</v>
      </c>
      <c r="G548" s="35"/>
      <c r="H548" s="385">
        <f>SUM(H549,H566)</f>
        <v>10634990</v>
      </c>
    </row>
    <row r="549" spans="1:8" ht="48" customHeight="1" x14ac:dyDescent="0.25">
      <c r="A549" s="105" t="s">
        <v>156</v>
      </c>
      <c r="B549" s="72">
        <v>10</v>
      </c>
      <c r="C549" s="2" t="s">
        <v>15</v>
      </c>
      <c r="D549" s="295" t="s">
        <v>239</v>
      </c>
      <c r="E549" s="296" t="s">
        <v>472</v>
      </c>
      <c r="F549" s="297" t="s">
        <v>473</v>
      </c>
      <c r="G549" s="2"/>
      <c r="H549" s="386">
        <f>SUM(H550+H558)</f>
        <v>10481845</v>
      </c>
    </row>
    <row r="550" spans="1:8" ht="18" customHeight="1" x14ac:dyDescent="0.25">
      <c r="A550" s="105" t="s">
        <v>539</v>
      </c>
      <c r="B550" s="351">
        <v>10</v>
      </c>
      <c r="C550" s="2" t="s">
        <v>15</v>
      </c>
      <c r="D550" s="295" t="s">
        <v>239</v>
      </c>
      <c r="E550" s="296" t="s">
        <v>10</v>
      </c>
      <c r="F550" s="297" t="s">
        <v>473</v>
      </c>
      <c r="G550" s="2"/>
      <c r="H550" s="386">
        <f>SUM(H551+H553+H556)</f>
        <v>1466116</v>
      </c>
    </row>
    <row r="551" spans="1:8" ht="31.5" customHeight="1" x14ac:dyDescent="0.25">
      <c r="A551" s="125" t="s">
        <v>675</v>
      </c>
      <c r="B551" s="502">
        <v>10</v>
      </c>
      <c r="C551" s="2" t="s">
        <v>15</v>
      </c>
      <c r="D551" s="295" t="s">
        <v>239</v>
      </c>
      <c r="E551" s="296" t="s">
        <v>10</v>
      </c>
      <c r="F551" s="297" t="s">
        <v>674</v>
      </c>
      <c r="G551" s="2"/>
      <c r="H551" s="386">
        <f>SUM(H552)</f>
        <v>27000</v>
      </c>
    </row>
    <row r="552" spans="1:8" ht="18" customHeight="1" x14ac:dyDescent="0.25">
      <c r="A552" s="73" t="s">
        <v>40</v>
      </c>
      <c r="B552" s="502">
        <v>10</v>
      </c>
      <c r="C552" s="2" t="s">
        <v>15</v>
      </c>
      <c r="D552" s="295" t="s">
        <v>239</v>
      </c>
      <c r="E552" s="296" t="s">
        <v>10</v>
      </c>
      <c r="F552" s="297" t="s">
        <v>674</v>
      </c>
      <c r="G552" s="2" t="s">
        <v>39</v>
      </c>
      <c r="H552" s="388">
        <f>SUM(прил9!I530)</f>
        <v>27000</v>
      </c>
    </row>
    <row r="553" spans="1:8" ht="63" customHeight="1" x14ac:dyDescent="0.25">
      <c r="A553" s="3" t="s">
        <v>108</v>
      </c>
      <c r="B553" s="72">
        <v>10</v>
      </c>
      <c r="C553" s="2" t="s">
        <v>15</v>
      </c>
      <c r="D553" s="295" t="s">
        <v>239</v>
      </c>
      <c r="E553" s="296" t="s">
        <v>10</v>
      </c>
      <c r="F553" s="297" t="s">
        <v>578</v>
      </c>
      <c r="G553" s="2"/>
      <c r="H553" s="386">
        <f>SUM(H554:H555)</f>
        <v>1362155</v>
      </c>
    </row>
    <row r="554" spans="1:8" ht="33" customHeight="1" x14ac:dyDescent="0.25">
      <c r="A554" s="97" t="s">
        <v>650</v>
      </c>
      <c r="B554" s="101">
        <v>10</v>
      </c>
      <c r="C554" s="2" t="s">
        <v>15</v>
      </c>
      <c r="D554" s="295" t="s">
        <v>239</v>
      </c>
      <c r="E554" s="296" t="s">
        <v>10</v>
      </c>
      <c r="F554" s="297" t="s">
        <v>578</v>
      </c>
      <c r="G554" s="2" t="s">
        <v>16</v>
      </c>
      <c r="H554" s="388">
        <f>SUM(прил9!I532)</f>
        <v>0</v>
      </c>
    </row>
    <row r="555" spans="1:8" ht="16.5" customHeight="1" x14ac:dyDescent="0.25">
      <c r="A555" s="3" t="s">
        <v>40</v>
      </c>
      <c r="B555" s="72">
        <v>10</v>
      </c>
      <c r="C555" s="2" t="s">
        <v>15</v>
      </c>
      <c r="D555" s="295" t="s">
        <v>239</v>
      </c>
      <c r="E555" s="296" t="s">
        <v>10</v>
      </c>
      <c r="F555" s="297" t="s">
        <v>578</v>
      </c>
      <c r="G555" s="2" t="s">
        <v>39</v>
      </c>
      <c r="H555" s="388">
        <f>SUM(прил9!I533)</f>
        <v>1362155</v>
      </c>
    </row>
    <row r="556" spans="1:8" ht="16.5" customHeight="1" x14ac:dyDescent="0.25">
      <c r="A556" s="3" t="s">
        <v>544</v>
      </c>
      <c r="B556" s="491">
        <v>10</v>
      </c>
      <c r="C556" s="2" t="s">
        <v>15</v>
      </c>
      <c r="D556" s="295" t="s">
        <v>239</v>
      </c>
      <c r="E556" s="296" t="s">
        <v>10</v>
      </c>
      <c r="F556" s="297" t="s">
        <v>545</v>
      </c>
      <c r="G556" s="2"/>
      <c r="H556" s="386">
        <f>SUM(H557)</f>
        <v>76961</v>
      </c>
    </row>
    <row r="557" spans="1:8" ht="16.5" customHeight="1" x14ac:dyDescent="0.25">
      <c r="A557" s="3" t="s">
        <v>40</v>
      </c>
      <c r="B557" s="491">
        <v>10</v>
      </c>
      <c r="C557" s="2" t="s">
        <v>15</v>
      </c>
      <c r="D557" s="295" t="s">
        <v>239</v>
      </c>
      <c r="E557" s="296" t="s">
        <v>10</v>
      </c>
      <c r="F557" s="297" t="s">
        <v>545</v>
      </c>
      <c r="G557" s="2" t="s">
        <v>39</v>
      </c>
      <c r="H557" s="388">
        <f>SUM(прил9!I535)</f>
        <v>76961</v>
      </c>
    </row>
    <row r="558" spans="1:8" ht="16.5" customHeight="1" x14ac:dyDescent="0.25">
      <c r="A558" s="3" t="s">
        <v>551</v>
      </c>
      <c r="B558" s="351">
        <v>10</v>
      </c>
      <c r="C558" s="2" t="s">
        <v>15</v>
      </c>
      <c r="D558" s="295" t="s">
        <v>239</v>
      </c>
      <c r="E558" s="296" t="s">
        <v>12</v>
      </c>
      <c r="F558" s="297" t="s">
        <v>473</v>
      </c>
      <c r="G558" s="2"/>
      <c r="H558" s="386">
        <f>SUM(H559+H561+H564)</f>
        <v>9015729</v>
      </c>
    </row>
    <row r="559" spans="1:8" ht="31.5" customHeight="1" x14ac:dyDescent="0.25">
      <c r="A559" s="125" t="s">
        <v>675</v>
      </c>
      <c r="B559" s="502">
        <v>10</v>
      </c>
      <c r="C559" s="2" t="s">
        <v>15</v>
      </c>
      <c r="D559" s="295" t="s">
        <v>239</v>
      </c>
      <c r="E559" s="296" t="s">
        <v>12</v>
      </c>
      <c r="F559" s="297" t="s">
        <v>674</v>
      </c>
      <c r="G559" s="2"/>
      <c r="H559" s="386">
        <f>SUM(H560)</f>
        <v>40048</v>
      </c>
    </row>
    <row r="560" spans="1:8" ht="16.5" customHeight="1" x14ac:dyDescent="0.25">
      <c r="A560" s="73" t="s">
        <v>40</v>
      </c>
      <c r="B560" s="502">
        <v>10</v>
      </c>
      <c r="C560" s="2" t="s">
        <v>15</v>
      </c>
      <c r="D560" s="295" t="s">
        <v>239</v>
      </c>
      <c r="E560" s="296" t="s">
        <v>12</v>
      </c>
      <c r="F560" s="297" t="s">
        <v>674</v>
      </c>
      <c r="G560" s="2" t="s">
        <v>39</v>
      </c>
      <c r="H560" s="388">
        <f>SUM(прил9!I538)</f>
        <v>40048</v>
      </c>
    </row>
    <row r="561" spans="1:8" ht="63" customHeight="1" x14ac:dyDescent="0.25">
      <c r="A561" s="3" t="s">
        <v>108</v>
      </c>
      <c r="B561" s="351">
        <v>10</v>
      </c>
      <c r="C561" s="2" t="s">
        <v>15</v>
      </c>
      <c r="D561" s="295" t="s">
        <v>239</v>
      </c>
      <c r="E561" s="296" t="s">
        <v>12</v>
      </c>
      <c r="F561" s="297" t="s">
        <v>578</v>
      </c>
      <c r="G561" s="2"/>
      <c r="H561" s="386">
        <f>SUM(H562:H563)</f>
        <v>8855139</v>
      </c>
    </row>
    <row r="562" spans="1:8" ht="34.5" customHeight="1" x14ac:dyDescent="0.25">
      <c r="A562" s="110" t="s">
        <v>650</v>
      </c>
      <c r="B562" s="351">
        <v>10</v>
      </c>
      <c r="C562" s="2" t="s">
        <v>15</v>
      </c>
      <c r="D562" s="295" t="s">
        <v>239</v>
      </c>
      <c r="E562" s="296" t="s">
        <v>12</v>
      </c>
      <c r="F562" s="297" t="s">
        <v>578</v>
      </c>
      <c r="G562" s="2" t="s">
        <v>16</v>
      </c>
      <c r="H562" s="388">
        <f>SUM(прил9!I540)</f>
        <v>0</v>
      </c>
    </row>
    <row r="563" spans="1:8" ht="16.5" customHeight="1" x14ac:dyDescent="0.25">
      <c r="A563" s="3" t="s">
        <v>40</v>
      </c>
      <c r="B563" s="351">
        <v>10</v>
      </c>
      <c r="C563" s="2" t="s">
        <v>15</v>
      </c>
      <c r="D563" s="295" t="s">
        <v>239</v>
      </c>
      <c r="E563" s="296" t="s">
        <v>12</v>
      </c>
      <c r="F563" s="297" t="s">
        <v>578</v>
      </c>
      <c r="G563" s="2" t="s">
        <v>39</v>
      </c>
      <c r="H563" s="388">
        <f>SUM(прил9!I541)</f>
        <v>8855139</v>
      </c>
    </row>
    <row r="564" spans="1:8" ht="32.25" customHeight="1" x14ac:dyDescent="0.25">
      <c r="A564" s="3" t="s">
        <v>544</v>
      </c>
      <c r="B564" s="101">
        <v>10</v>
      </c>
      <c r="C564" s="2" t="s">
        <v>15</v>
      </c>
      <c r="D564" s="295" t="s">
        <v>239</v>
      </c>
      <c r="E564" s="296" t="s">
        <v>12</v>
      </c>
      <c r="F564" s="297" t="s">
        <v>545</v>
      </c>
      <c r="G564" s="2"/>
      <c r="H564" s="386">
        <f>SUM(H565)</f>
        <v>120542</v>
      </c>
    </row>
    <row r="565" spans="1:8" ht="16.5" customHeight="1" x14ac:dyDescent="0.25">
      <c r="A565" s="3" t="s">
        <v>40</v>
      </c>
      <c r="B565" s="101">
        <v>10</v>
      </c>
      <c r="C565" s="2" t="s">
        <v>15</v>
      </c>
      <c r="D565" s="295" t="s">
        <v>239</v>
      </c>
      <c r="E565" s="296" t="s">
        <v>12</v>
      </c>
      <c r="F565" s="297" t="s">
        <v>545</v>
      </c>
      <c r="G565" s="2" t="s">
        <v>39</v>
      </c>
      <c r="H565" s="388">
        <f>SUM(прил9!I543)</f>
        <v>120542</v>
      </c>
    </row>
    <row r="566" spans="1:8" ht="48.75" customHeight="1" x14ac:dyDescent="0.25">
      <c r="A566" s="3" t="s">
        <v>160</v>
      </c>
      <c r="B566" s="101">
        <v>10</v>
      </c>
      <c r="C566" s="2" t="s">
        <v>15</v>
      </c>
      <c r="D566" s="295" t="s">
        <v>240</v>
      </c>
      <c r="E566" s="296" t="s">
        <v>472</v>
      </c>
      <c r="F566" s="297" t="s">
        <v>473</v>
      </c>
      <c r="G566" s="2"/>
      <c r="H566" s="386">
        <f>SUM(H567)</f>
        <v>153145</v>
      </c>
    </row>
    <row r="567" spans="1:8" ht="32.25" customHeight="1" x14ac:dyDescent="0.25">
      <c r="A567" s="3" t="s">
        <v>555</v>
      </c>
      <c r="B567" s="351">
        <v>10</v>
      </c>
      <c r="C567" s="2" t="s">
        <v>15</v>
      </c>
      <c r="D567" s="295" t="s">
        <v>240</v>
      </c>
      <c r="E567" s="296" t="s">
        <v>10</v>
      </c>
      <c r="F567" s="297" t="s">
        <v>473</v>
      </c>
      <c r="G567" s="2"/>
      <c r="H567" s="386">
        <f>SUM(H568+H570+H573)</f>
        <v>153145</v>
      </c>
    </row>
    <row r="568" spans="1:8" ht="32.25" customHeight="1" x14ac:dyDescent="0.25">
      <c r="A568" s="125" t="s">
        <v>675</v>
      </c>
      <c r="B568" s="502">
        <v>10</v>
      </c>
      <c r="C568" s="2" t="s">
        <v>15</v>
      </c>
      <c r="D568" s="295" t="s">
        <v>240</v>
      </c>
      <c r="E568" s="296" t="s">
        <v>10</v>
      </c>
      <c r="F568" s="297" t="s">
        <v>674</v>
      </c>
      <c r="G568" s="2"/>
      <c r="H568" s="386">
        <f>SUM(H569)</f>
        <v>8000</v>
      </c>
    </row>
    <row r="569" spans="1:8" ht="18.75" customHeight="1" x14ac:dyDescent="0.25">
      <c r="A569" s="73" t="s">
        <v>40</v>
      </c>
      <c r="B569" s="502">
        <v>10</v>
      </c>
      <c r="C569" s="2" t="s">
        <v>15</v>
      </c>
      <c r="D569" s="295" t="s">
        <v>240</v>
      </c>
      <c r="E569" s="296" t="s">
        <v>10</v>
      </c>
      <c r="F569" s="297" t="s">
        <v>674</v>
      </c>
      <c r="G569" s="2" t="s">
        <v>39</v>
      </c>
      <c r="H569" s="388">
        <f>SUM(прил9!I547)</f>
        <v>8000</v>
      </c>
    </row>
    <row r="570" spans="1:8" ht="64.5" customHeight="1" x14ac:dyDescent="0.25">
      <c r="A570" s="3" t="s">
        <v>108</v>
      </c>
      <c r="B570" s="101">
        <v>10</v>
      </c>
      <c r="C570" s="2" t="s">
        <v>15</v>
      </c>
      <c r="D570" s="295" t="s">
        <v>240</v>
      </c>
      <c r="E570" s="296" t="s">
        <v>10</v>
      </c>
      <c r="F570" s="297" t="s">
        <v>578</v>
      </c>
      <c r="G570" s="2"/>
      <c r="H570" s="386">
        <f>SUM(H571:H572)</f>
        <v>119986</v>
      </c>
    </row>
    <row r="571" spans="1:8" ht="33" hidden="1" customHeight="1" x14ac:dyDescent="0.25">
      <c r="A571" s="97" t="s">
        <v>650</v>
      </c>
      <c r="B571" s="101">
        <v>10</v>
      </c>
      <c r="C571" s="2" t="s">
        <v>15</v>
      </c>
      <c r="D571" s="146" t="s">
        <v>240</v>
      </c>
      <c r="E571" s="436" t="s">
        <v>10</v>
      </c>
      <c r="F571" s="432" t="s">
        <v>578</v>
      </c>
      <c r="G571" s="2" t="s">
        <v>16</v>
      </c>
      <c r="H571" s="388">
        <f>SUM(прил9!I549)</f>
        <v>0</v>
      </c>
    </row>
    <row r="572" spans="1:8" ht="17.25" customHeight="1" x14ac:dyDescent="0.25">
      <c r="A572" s="3" t="s">
        <v>40</v>
      </c>
      <c r="B572" s="101">
        <v>10</v>
      </c>
      <c r="C572" s="2" t="s">
        <v>15</v>
      </c>
      <c r="D572" s="295" t="s">
        <v>240</v>
      </c>
      <c r="E572" s="434" t="s">
        <v>10</v>
      </c>
      <c r="F572" s="297" t="s">
        <v>578</v>
      </c>
      <c r="G572" s="2" t="s">
        <v>39</v>
      </c>
      <c r="H572" s="388">
        <f>SUM(прил9!I550)</f>
        <v>119986</v>
      </c>
    </row>
    <row r="573" spans="1:8" ht="31.5" x14ac:dyDescent="0.25">
      <c r="A573" s="3" t="s">
        <v>544</v>
      </c>
      <c r="B573" s="72">
        <v>10</v>
      </c>
      <c r="C573" s="2" t="s">
        <v>15</v>
      </c>
      <c r="D573" s="295" t="s">
        <v>240</v>
      </c>
      <c r="E573" s="296" t="s">
        <v>10</v>
      </c>
      <c r="F573" s="297" t="s">
        <v>545</v>
      </c>
      <c r="G573" s="2"/>
      <c r="H573" s="386">
        <f>SUM(H574)</f>
        <v>25159</v>
      </c>
    </row>
    <row r="574" spans="1:8" ht="15.75" x14ac:dyDescent="0.25">
      <c r="A574" s="3" t="s">
        <v>40</v>
      </c>
      <c r="B574" s="72">
        <v>10</v>
      </c>
      <c r="C574" s="2" t="s">
        <v>15</v>
      </c>
      <c r="D574" s="295" t="s">
        <v>240</v>
      </c>
      <c r="E574" s="296" t="s">
        <v>10</v>
      </c>
      <c r="F574" s="297" t="s">
        <v>545</v>
      </c>
      <c r="G574" s="2" t="s">
        <v>39</v>
      </c>
      <c r="H574" s="388">
        <f>SUM(прил9!I552)</f>
        <v>25159</v>
      </c>
    </row>
    <row r="575" spans="1:8" ht="47.25" x14ac:dyDescent="0.25">
      <c r="A575" s="34" t="s">
        <v>197</v>
      </c>
      <c r="B575" s="37">
        <v>10</v>
      </c>
      <c r="C575" s="35" t="s">
        <v>15</v>
      </c>
      <c r="D575" s="292" t="s">
        <v>527</v>
      </c>
      <c r="E575" s="293" t="s">
        <v>472</v>
      </c>
      <c r="F575" s="294" t="s">
        <v>473</v>
      </c>
      <c r="G575" s="35"/>
      <c r="H575" s="385">
        <f>SUM(H576)</f>
        <v>504000</v>
      </c>
    </row>
    <row r="576" spans="1:8" ht="78.75" x14ac:dyDescent="0.25">
      <c r="A576" s="3" t="s">
        <v>198</v>
      </c>
      <c r="B576" s="144">
        <v>10</v>
      </c>
      <c r="C576" s="2" t="s">
        <v>15</v>
      </c>
      <c r="D576" s="295" t="s">
        <v>228</v>
      </c>
      <c r="E576" s="296" t="s">
        <v>472</v>
      </c>
      <c r="F576" s="297" t="s">
        <v>473</v>
      </c>
      <c r="G576" s="2"/>
      <c r="H576" s="386">
        <f>SUM(H577)</f>
        <v>504000</v>
      </c>
    </row>
    <row r="577" spans="1:8" ht="31.5" x14ac:dyDescent="0.25">
      <c r="A577" s="73" t="s">
        <v>537</v>
      </c>
      <c r="B577" s="351">
        <v>10</v>
      </c>
      <c r="C577" s="2" t="s">
        <v>15</v>
      </c>
      <c r="D577" s="295" t="s">
        <v>228</v>
      </c>
      <c r="E577" s="296" t="s">
        <v>10</v>
      </c>
      <c r="F577" s="297" t="s">
        <v>473</v>
      </c>
      <c r="G577" s="2"/>
      <c r="H577" s="386">
        <f>SUM(H578+H580+H582)</f>
        <v>504000</v>
      </c>
    </row>
    <row r="578" spans="1:8" ht="47.25" hidden="1" x14ac:dyDescent="0.25">
      <c r="A578" s="73" t="s">
        <v>671</v>
      </c>
      <c r="B578" s="502">
        <v>10</v>
      </c>
      <c r="C578" s="2" t="s">
        <v>15</v>
      </c>
      <c r="D578" s="295" t="s">
        <v>228</v>
      </c>
      <c r="E578" s="296" t="s">
        <v>10</v>
      </c>
      <c r="F578" s="523" t="s">
        <v>670</v>
      </c>
      <c r="G578" s="2"/>
      <c r="H578" s="386">
        <f>SUM(H579)</f>
        <v>0</v>
      </c>
    </row>
    <row r="579" spans="1:8" ht="15.75" hidden="1" x14ac:dyDescent="0.25">
      <c r="A579" s="73" t="s">
        <v>21</v>
      </c>
      <c r="B579" s="502">
        <v>10</v>
      </c>
      <c r="C579" s="2" t="s">
        <v>15</v>
      </c>
      <c r="D579" s="295" t="s">
        <v>228</v>
      </c>
      <c r="E579" s="296" t="s">
        <v>10</v>
      </c>
      <c r="F579" s="523" t="s">
        <v>670</v>
      </c>
      <c r="G579" s="2" t="s">
        <v>69</v>
      </c>
      <c r="H579" s="388">
        <f>SUM(прил9!I263)</f>
        <v>0</v>
      </c>
    </row>
    <row r="580" spans="1:8" ht="15.75" x14ac:dyDescent="0.25">
      <c r="A580" s="73" t="s">
        <v>778</v>
      </c>
      <c r="B580" s="502">
        <v>10</v>
      </c>
      <c r="C580" s="2" t="s">
        <v>15</v>
      </c>
      <c r="D580" s="295" t="s">
        <v>228</v>
      </c>
      <c r="E580" s="296" t="s">
        <v>10</v>
      </c>
      <c r="F580" s="297" t="s">
        <v>777</v>
      </c>
      <c r="G580" s="2"/>
      <c r="H580" s="386">
        <f>SUM(H581)</f>
        <v>174272</v>
      </c>
    </row>
    <row r="581" spans="1:8" ht="15.75" x14ac:dyDescent="0.25">
      <c r="A581" s="94" t="s">
        <v>21</v>
      </c>
      <c r="B581" s="502">
        <v>10</v>
      </c>
      <c r="C581" s="2" t="s">
        <v>15</v>
      </c>
      <c r="D581" s="295" t="s">
        <v>228</v>
      </c>
      <c r="E581" s="296" t="s">
        <v>10</v>
      </c>
      <c r="F581" s="297" t="s">
        <v>777</v>
      </c>
      <c r="G581" s="2" t="s">
        <v>69</v>
      </c>
      <c r="H581" s="388">
        <f>SUM(прил9!I265)</f>
        <v>174272</v>
      </c>
    </row>
    <row r="582" spans="1:8" ht="15.75" x14ac:dyDescent="0.25">
      <c r="A582" s="94" t="s">
        <v>783</v>
      </c>
      <c r="B582" s="502">
        <v>10</v>
      </c>
      <c r="C582" s="2" t="s">
        <v>15</v>
      </c>
      <c r="D582" s="295" t="s">
        <v>228</v>
      </c>
      <c r="E582" s="296" t="s">
        <v>10</v>
      </c>
      <c r="F582" s="297" t="s">
        <v>782</v>
      </c>
      <c r="G582" s="2"/>
      <c r="H582" s="386">
        <f>SUM(H583)</f>
        <v>329728</v>
      </c>
    </row>
    <row r="583" spans="1:8" ht="15.75" x14ac:dyDescent="0.25">
      <c r="A583" s="94" t="s">
        <v>21</v>
      </c>
      <c r="B583" s="502">
        <v>10</v>
      </c>
      <c r="C583" s="2" t="s">
        <v>15</v>
      </c>
      <c r="D583" s="295" t="s">
        <v>228</v>
      </c>
      <c r="E583" s="296" t="s">
        <v>10</v>
      </c>
      <c r="F583" s="297" t="s">
        <v>782</v>
      </c>
      <c r="G583" s="2" t="s">
        <v>69</v>
      </c>
      <c r="H583" s="388">
        <f>SUM(прил9!I267)</f>
        <v>329728</v>
      </c>
    </row>
    <row r="584" spans="1:8" ht="15.75" x14ac:dyDescent="0.25">
      <c r="A584" s="107" t="s">
        <v>42</v>
      </c>
      <c r="B584" s="47">
        <v>10</v>
      </c>
      <c r="C584" s="27" t="s">
        <v>20</v>
      </c>
      <c r="D584" s="289"/>
      <c r="E584" s="290"/>
      <c r="F584" s="291"/>
      <c r="G584" s="26"/>
      <c r="H584" s="384">
        <f>SUM(H591,H585)</f>
        <v>4730877</v>
      </c>
    </row>
    <row r="585" spans="1:8" ht="33.75" customHeight="1" x14ac:dyDescent="0.25">
      <c r="A585" s="91" t="s">
        <v>124</v>
      </c>
      <c r="B585" s="37">
        <v>10</v>
      </c>
      <c r="C585" s="35" t="s">
        <v>20</v>
      </c>
      <c r="D585" s="292" t="s">
        <v>199</v>
      </c>
      <c r="E585" s="293" t="s">
        <v>472</v>
      </c>
      <c r="F585" s="294" t="s">
        <v>473</v>
      </c>
      <c r="G585" s="35"/>
      <c r="H585" s="385">
        <f>SUM(H586)</f>
        <v>3518407</v>
      </c>
    </row>
    <row r="586" spans="1:8" ht="66" customHeight="1" x14ac:dyDescent="0.25">
      <c r="A586" s="3" t="s">
        <v>125</v>
      </c>
      <c r="B586" s="8">
        <v>10</v>
      </c>
      <c r="C586" s="2" t="s">
        <v>20</v>
      </c>
      <c r="D586" s="295" t="s">
        <v>232</v>
      </c>
      <c r="E586" s="296" t="s">
        <v>472</v>
      </c>
      <c r="F586" s="297" t="s">
        <v>473</v>
      </c>
      <c r="G586" s="2"/>
      <c r="H586" s="386">
        <f>SUM(H587)</f>
        <v>3518407</v>
      </c>
    </row>
    <row r="587" spans="1:8" ht="34.5" customHeight="1" x14ac:dyDescent="0.25">
      <c r="A587" s="3" t="s">
        <v>480</v>
      </c>
      <c r="B587" s="8">
        <v>10</v>
      </c>
      <c r="C587" s="2" t="s">
        <v>20</v>
      </c>
      <c r="D587" s="295" t="s">
        <v>232</v>
      </c>
      <c r="E587" s="296" t="s">
        <v>10</v>
      </c>
      <c r="F587" s="297" t="s">
        <v>473</v>
      </c>
      <c r="G587" s="2"/>
      <c r="H587" s="386">
        <f>SUM(H588)</f>
        <v>3518407</v>
      </c>
    </row>
    <row r="588" spans="1:8" ht="33" customHeight="1" x14ac:dyDescent="0.25">
      <c r="A588" s="3" t="s">
        <v>456</v>
      </c>
      <c r="B588" s="8">
        <v>10</v>
      </c>
      <c r="C588" s="2" t="s">
        <v>20</v>
      </c>
      <c r="D588" s="295" t="s">
        <v>232</v>
      </c>
      <c r="E588" s="296" t="s">
        <v>10</v>
      </c>
      <c r="F588" s="297" t="s">
        <v>585</v>
      </c>
      <c r="G588" s="2"/>
      <c r="H588" s="386">
        <f>SUM(H589:H590)</f>
        <v>3518407</v>
      </c>
    </row>
    <row r="589" spans="1:8" ht="33" hidden="1" customHeight="1" x14ac:dyDescent="0.25">
      <c r="A589" s="97" t="s">
        <v>650</v>
      </c>
      <c r="B589" s="8">
        <v>10</v>
      </c>
      <c r="C589" s="2" t="s">
        <v>20</v>
      </c>
      <c r="D589" s="295" t="s">
        <v>232</v>
      </c>
      <c r="E589" s="296" t="s">
        <v>10</v>
      </c>
      <c r="F589" s="297" t="s">
        <v>585</v>
      </c>
      <c r="G589" s="2" t="s">
        <v>16</v>
      </c>
      <c r="H589" s="388">
        <f>SUM(прил9!I273)</f>
        <v>0</v>
      </c>
    </row>
    <row r="590" spans="1:8" ht="18" customHeight="1" x14ac:dyDescent="0.25">
      <c r="A590" s="3" t="s">
        <v>40</v>
      </c>
      <c r="B590" s="8">
        <v>10</v>
      </c>
      <c r="C590" s="2" t="s">
        <v>20</v>
      </c>
      <c r="D590" s="295" t="s">
        <v>232</v>
      </c>
      <c r="E590" s="296" t="s">
        <v>10</v>
      </c>
      <c r="F590" s="297" t="s">
        <v>585</v>
      </c>
      <c r="G590" s="2" t="s">
        <v>39</v>
      </c>
      <c r="H590" s="388">
        <f>SUM(прил9!I274)</f>
        <v>3518407</v>
      </c>
    </row>
    <row r="591" spans="1:8" ht="32.25" customHeight="1" x14ac:dyDescent="0.25">
      <c r="A591" s="91" t="s">
        <v>178</v>
      </c>
      <c r="B591" s="37">
        <v>10</v>
      </c>
      <c r="C591" s="35" t="s">
        <v>20</v>
      </c>
      <c r="D591" s="292" t="s">
        <v>538</v>
      </c>
      <c r="E591" s="293" t="s">
        <v>472</v>
      </c>
      <c r="F591" s="294" t="s">
        <v>473</v>
      </c>
      <c r="G591" s="35"/>
      <c r="H591" s="385">
        <f>SUM(H592)</f>
        <v>1212470</v>
      </c>
    </row>
    <row r="592" spans="1:8" ht="49.5" customHeight="1" x14ac:dyDescent="0.25">
      <c r="A592" s="3" t="s">
        <v>179</v>
      </c>
      <c r="B592" s="72">
        <v>10</v>
      </c>
      <c r="C592" s="2" t="s">
        <v>20</v>
      </c>
      <c r="D592" s="295" t="s">
        <v>239</v>
      </c>
      <c r="E592" s="296" t="s">
        <v>472</v>
      </c>
      <c r="F592" s="297" t="s">
        <v>473</v>
      </c>
      <c r="G592" s="2"/>
      <c r="H592" s="386">
        <f>SUM(H593)</f>
        <v>1212470</v>
      </c>
    </row>
    <row r="593" spans="1:8" ht="17.25" customHeight="1" x14ac:dyDescent="0.25">
      <c r="A593" s="3" t="s">
        <v>539</v>
      </c>
      <c r="B593" s="8">
        <v>10</v>
      </c>
      <c r="C593" s="2" t="s">
        <v>20</v>
      </c>
      <c r="D593" s="295" t="s">
        <v>239</v>
      </c>
      <c r="E593" s="296" t="s">
        <v>10</v>
      </c>
      <c r="F593" s="297" t="s">
        <v>473</v>
      </c>
      <c r="G593" s="2"/>
      <c r="H593" s="386">
        <f>SUM(H594)</f>
        <v>1212470</v>
      </c>
    </row>
    <row r="594" spans="1:8" ht="16.5" customHeight="1" x14ac:dyDescent="0.25">
      <c r="A594" s="105" t="s">
        <v>180</v>
      </c>
      <c r="B594" s="72">
        <v>10</v>
      </c>
      <c r="C594" s="2" t="s">
        <v>20</v>
      </c>
      <c r="D594" s="295" t="s">
        <v>239</v>
      </c>
      <c r="E594" s="296" t="s">
        <v>10</v>
      </c>
      <c r="F594" s="297" t="s">
        <v>586</v>
      </c>
      <c r="G594" s="2"/>
      <c r="H594" s="386">
        <f>SUM(H595:H596)</f>
        <v>1212470</v>
      </c>
    </row>
    <row r="595" spans="1:8" ht="31.5" hidden="1" customHeight="1" x14ac:dyDescent="0.25">
      <c r="A595" s="97" t="s">
        <v>650</v>
      </c>
      <c r="B595" s="82">
        <v>10</v>
      </c>
      <c r="C595" s="2" t="s">
        <v>20</v>
      </c>
      <c r="D595" s="295" t="s">
        <v>239</v>
      </c>
      <c r="E595" s="296" t="s">
        <v>10</v>
      </c>
      <c r="F595" s="297" t="s">
        <v>586</v>
      </c>
      <c r="G595" s="2" t="s">
        <v>16</v>
      </c>
      <c r="H595" s="388">
        <f>SUM(прил9!I558)</f>
        <v>0</v>
      </c>
    </row>
    <row r="596" spans="1:8" ht="15.75" x14ac:dyDescent="0.25">
      <c r="A596" s="3" t="s">
        <v>40</v>
      </c>
      <c r="B596" s="72">
        <v>10</v>
      </c>
      <c r="C596" s="2" t="s">
        <v>20</v>
      </c>
      <c r="D596" s="295" t="s">
        <v>239</v>
      </c>
      <c r="E596" s="296" t="s">
        <v>10</v>
      </c>
      <c r="F596" s="297" t="s">
        <v>586</v>
      </c>
      <c r="G596" s="2" t="s">
        <v>39</v>
      </c>
      <c r="H596" s="388">
        <f>SUM(прил9!I559)</f>
        <v>1212470</v>
      </c>
    </row>
    <row r="597" spans="1:8" s="11" customFormat="1" ht="16.5" customHeight="1" x14ac:dyDescent="0.25">
      <c r="A597" s="48" t="s">
        <v>74</v>
      </c>
      <c r="B597" s="47">
        <v>10</v>
      </c>
      <c r="C597" s="60" t="s">
        <v>72</v>
      </c>
      <c r="D597" s="289"/>
      <c r="E597" s="290"/>
      <c r="F597" s="291"/>
      <c r="G597" s="61"/>
      <c r="H597" s="384">
        <f>SUM(H598+H611)</f>
        <v>2334297</v>
      </c>
    </row>
    <row r="598" spans="1:8" ht="35.25" customHeight="1" x14ac:dyDescent="0.25">
      <c r="A598" s="114" t="s">
        <v>137</v>
      </c>
      <c r="B598" s="83">
        <v>10</v>
      </c>
      <c r="C598" s="84" t="s">
        <v>72</v>
      </c>
      <c r="D598" s="341" t="s">
        <v>199</v>
      </c>
      <c r="E598" s="342" t="s">
        <v>472</v>
      </c>
      <c r="F598" s="343" t="s">
        <v>473</v>
      </c>
      <c r="G598" s="38"/>
      <c r="H598" s="385">
        <f>SUM(H599+H607)</f>
        <v>2296129</v>
      </c>
    </row>
    <row r="599" spans="1:8" ht="48" customHeight="1" x14ac:dyDescent="0.25">
      <c r="A599" s="9" t="s">
        <v>136</v>
      </c>
      <c r="B599" s="41">
        <v>10</v>
      </c>
      <c r="C599" s="42" t="s">
        <v>72</v>
      </c>
      <c r="D599" s="338" t="s">
        <v>233</v>
      </c>
      <c r="E599" s="339" t="s">
        <v>472</v>
      </c>
      <c r="F599" s="340" t="s">
        <v>473</v>
      </c>
      <c r="G599" s="6"/>
      <c r="H599" s="386">
        <f>SUM(H600)</f>
        <v>2296129</v>
      </c>
    </row>
    <row r="600" spans="1:8" ht="36" customHeight="1" x14ac:dyDescent="0.25">
      <c r="A600" s="9" t="s">
        <v>496</v>
      </c>
      <c r="B600" s="41">
        <v>10</v>
      </c>
      <c r="C600" s="42" t="s">
        <v>72</v>
      </c>
      <c r="D600" s="338" t="s">
        <v>233</v>
      </c>
      <c r="E600" s="339" t="s">
        <v>10</v>
      </c>
      <c r="F600" s="340" t="s">
        <v>473</v>
      </c>
      <c r="G600" s="350"/>
      <c r="H600" s="386">
        <f>SUM(H601+H605)</f>
        <v>2296129</v>
      </c>
    </row>
    <row r="601" spans="1:8" ht="32.25" customHeight="1" x14ac:dyDescent="0.25">
      <c r="A601" s="3" t="s">
        <v>103</v>
      </c>
      <c r="B601" s="41">
        <v>10</v>
      </c>
      <c r="C601" s="42" t="s">
        <v>72</v>
      </c>
      <c r="D601" s="338" t="s">
        <v>233</v>
      </c>
      <c r="E601" s="339" t="s">
        <v>10</v>
      </c>
      <c r="F601" s="340" t="s">
        <v>587</v>
      </c>
      <c r="G601" s="6"/>
      <c r="H601" s="386">
        <f>SUM(H602:H604)</f>
        <v>2032800</v>
      </c>
    </row>
    <row r="602" spans="1:8" ht="48.75" customHeight="1" x14ac:dyDescent="0.25">
      <c r="A602" s="105" t="s">
        <v>86</v>
      </c>
      <c r="B602" s="41">
        <v>10</v>
      </c>
      <c r="C602" s="42" t="s">
        <v>72</v>
      </c>
      <c r="D602" s="338" t="s">
        <v>233</v>
      </c>
      <c r="E602" s="339" t="s">
        <v>10</v>
      </c>
      <c r="F602" s="340" t="s">
        <v>587</v>
      </c>
      <c r="G602" s="2" t="s">
        <v>13</v>
      </c>
      <c r="H602" s="388">
        <f>SUM(прил9!I334)</f>
        <v>1836222</v>
      </c>
    </row>
    <row r="603" spans="1:8" ht="33" customHeight="1" x14ac:dyDescent="0.25">
      <c r="A603" s="97" t="s">
        <v>650</v>
      </c>
      <c r="B603" s="41">
        <v>10</v>
      </c>
      <c r="C603" s="42" t="s">
        <v>72</v>
      </c>
      <c r="D603" s="338" t="s">
        <v>233</v>
      </c>
      <c r="E603" s="339" t="s">
        <v>10</v>
      </c>
      <c r="F603" s="340" t="s">
        <v>587</v>
      </c>
      <c r="G603" s="2" t="s">
        <v>16</v>
      </c>
      <c r="H603" s="388">
        <f>SUM(прил9!I335)</f>
        <v>196578</v>
      </c>
    </row>
    <row r="604" spans="1:8" ht="16.5" hidden="1" customHeight="1" x14ac:dyDescent="0.25">
      <c r="A604" s="3" t="s">
        <v>18</v>
      </c>
      <c r="B604" s="41">
        <v>10</v>
      </c>
      <c r="C604" s="42" t="s">
        <v>72</v>
      </c>
      <c r="D604" s="338" t="s">
        <v>233</v>
      </c>
      <c r="E604" s="339" t="s">
        <v>10</v>
      </c>
      <c r="F604" s="340" t="s">
        <v>587</v>
      </c>
      <c r="G604" s="2" t="s">
        <v>17</v>
      </c>
      <c r="H604" s="388">
        <f>SUM(прил9!I336)</f>
        <v>0</v>
      </c>
    </row>
    <row r="605" spans="1:8" ht="30.75" customHeight="1" x14ac:dyDescent="0.25">
      <c r="A605" s="3" t="s">
        <v>85</v>
      </c>
      <c r="B605" s="41">
        <v>10</v>
      </c>
      <c r="C605" s="42" t="s">
        <v>72</v>
      </c>
      <c r="D605" s="338" t="s">
        <v>233</v>
      </c>
      <c r="E605" s="339" t="s">
        <v>10</v>
      </c>
      <c r="F605" s="340" t="s">
        <v>477</v>
      </c>
      <c r="G605" s="2"/>
      <c r="H605" s="386">
        <f>SUM(H606)</f>
        <v>263329</v>
      </c>
    </row>
    <row r="606" spans="1:8" ht="48.75" customHeight="1" x14ac:dyDescent="0.25">
      <c r="A606" s="105" t="s">
        <v>86</v>
      </c>
      <c r="B606" s="41">
        <v>10</v>
      </c>
      <c r="C606" s="42" t="s">
        <v>72</v>
      </c>
      <c r="D606" s="338" t="s">
        <v>233</v>
      </c>
      <c r="E606" s="339" t="s">
        <v>10</v>
      </c>
      <c r="F606" s="340" t="s">
        <v>477</v>
      </c>
      <c r="G606" s="2" t="s">
        <v>13</v>
      </c>
      <c r="H606" s="388">
        <f>SUM(прил9!I338)</f>
        <v>263329</v>
      </c>
    </row>
    <row r="607" spans="1:8" ht="66.75" hidden="1" customHeight="1" x14ac:dyDescent="0.25">
      <c r="A607" s="94" t="s">
        <v>125</v>
      </c>
      <c r="B607" s="41">
        <v>10</v>
      </c>
      <c r="C607" s="42" t="s">
        <v>72</v>
      </c>
      <c r="D607" s="338" t="s">
        <v>232</v>
      </c>
      <c r="E607" s="339" t="s">
        <v>472</v>
      </c>
      <c r="F607" s="340" t="s">
        <v>473</v>
      </c>
      <c r="G607" s="2"/>
      <c r="H607" s="386">
        <f>SUM(H608)</f>
        <v>0</v>
      </c>
    </row>
    <row r="608" spans="1:8" ht="33" hidden="1" customHeight="1" x14ac:dyDescent="0.25">
      <c r="A608" s="353" t="s">
        <v>480</v>
      </c>
      <c r="B608" s="41">
        <v>10</v>
      </c>
      <c r="C608" s="42" t="s">
        <v>72</v>
      </c>
      <c r="D608" s="338" t="s">
        <v>232</v>
      </c>
      <c r="E608" s="339" t="s">
        <v>10</v>
      </c>
      <c r="F608" s="340" t="s">
        <v>473</v>
      </c>
      <c r="G608" s="2"/>
      <c r="H608" s="386">
        <f>SUM(H609)</f>
        <v>0</v>
      </c>
    </row>
    <row r="609" spans="1:8" ht="33" hidden="1" customHeight="1" x14ac:dyDescent="0.25">
      <c r="A609" s="99" t="s">
        <v>114</v>
      </c>
      <c r="B609" s="41">
        <v>10</v>
      </c>
      <c r="C609" s="42" t="s">
        <v>72</v>
      </c>
      <c r="D609" s="338" t="s">
        <v>232</v>
      </c>
      <c r="E609" s="339" t="s">
        <v>10</v>
      </c>
      <c r="F609" s="340" t="s">
        <v>482</v>
      </c>
      <c r="G609" s="2"/>
      <c r="H609" s="386">
        <f>SUM(H610)</f>
        <v>0</v>
      </c>
    </row>
    <row r="610" spans="1:8" ht="32.25" hidden="1" customHeight="1" x14ac:dyDescent="0.25">
      <c r="A610" s="97" t="s">
        <v>650</v>
      </c>
      <c r="B610" s="41">
        <v>10</v>
      </c>
      <c r="C610" s="42" t="s">
        <v>72</v>
      </c>
      <c r="D610" s="338" t="s">
        <v>232</v>
      </c>
      <c r="E610" s="339" t="s">
        <v>10</v>
      </c>
      <c r="F610" s="340" t="s">
        <v>482</v>
      </c>
      <c r="G610" s="2" t="s">
        <v>16</v>
      </c>
      <c r="H610" s="387">
        <f>SUM(прил9!I342)</f>
        <v>0</v>
      </c>
    </row>
    <row r="611" spans="1:8" ht="32.25" customHeight="1" x14ac:dyDescent="0.25">
      <c r="A611" s="91" t="s">
        <v>117</v>
      </c>
      <c r="B611" s="83">
        <v>10</v>
      </c>
      <c r="C611" s="84" t="s">
        <v>72</v>
      </c>
      <c r="D611" s="292" t="s">
        <v>475</v>
      </c>
      <c r="E611" s="293" t="s">
        <v>472</v>
      </c>
      <c r="F611" s="294" t="s">
        <v>473</v>
      </c>
      <c r="G611" s="35"/>
      <c r="H611" s="385">
        <f>SUM(H612)</f>
        <v>38168</v>
      </c>
    </row>
    <row r="612" spans="1:8" ht="62.25" customHeight="1" x14ac:dyDescent="0.25">
      <c r="A612" s="94" t="s">
        <v>130</v>
      </c>
      <c r="B612" s="41">
        <v>10</v>
      </c>
      <c r="C612" s="42" t="s">
        <v>72</v>
      </c>
      <c r="D612" s="295" t="s">
        <v>476</v>
      </c>
      <c r="E612" s="296" t="s">
        <v>472</v>
      </c>
      <c r="F612" s="297" t="s">
        <v>473</v>
      </c>
      <c r="G612" s="51"/>
      <c r="H612" s="386">
        <f>SUM(H613)</f>
        <v>38168</v>
      </c>
    </row>
    <row r="613" spans="1:8" ht="45.75" customHeight="1" x14ac:dyDescent="0.25">
      <c r="A613" s="94" t="s">
        <v>479</v>
      </c>
      <c r="B613" s="41">
        <v>10</v>
      </c>
      <c r="C613" s="42" t="s">
        <v>72</v>
      </c>
      <c r="D613" s="295" t="s">
        <v>476</v>
      </c>
      <c r="E613" s="296" t="s">
        <v>10</v>
      </c>
      <c r="F613" s="297" t="s">
        <v>473</v>
      </c>
      <c r="G613" s="51"/>
      <c r="H613" s="386">
        <f>SUM(H614)</f>
        <v>38168</v>
      </c>
    </row>
    <row r="614" spans="1:8" ht="20.25" customHeight="1" x14ac:dyDescent="0.25">
      <c r="A614" s="94" t="s">
        <v>119</v>
      </c>
      <c r="B614" s="41">
        <v>10</v>
      </c>
      <c r="C614" s="42" t="s">
        <v>72</v>
      </c>
      <c r="D614" s="295" t="s">
        <v>476</v>
      </c>
      <c r="E614" s="296" t="s">
        <v>10</v>
      </c>
      <c r="F614" s="297" t="s">
        <v>478</v>
      </c>
      <c r="G614" s="51"/>
      <c r="H614" s="386">
        <f>SUM(H615)</f>
        <v>38168</v>
      </c>
    </row>
    <row r="615" spans="1:8" ht="32.25" customHeight="1" x14ac:dyDescent="0.25">
      <c r="A615" s="110" t="s">
        <v>650</v>
      </c>
      <c r="B615" s="41">
        <v>10</v>
      </c>
      <c r="C615" s="42" t="s">
        <v>72</v>
      </c>
      <c r="D615" s="295" t="s">
        <v>476</v>
      </c>
      <c r="E615" s="296" t="s">
        <v>10</v>
      </c>
      <c r="F615" s="297" t="s">
        <v>478</v>
      </c>
      <c r="G615" s="2" t="s">
        <v>16</v>
      </c>
      <c r="H615" s="388">
        <f>SUM(прил9!I347)</f>
        <v>38168</v>
      </c>
    </row>
    <row r="616" spans="1:8" ht="15.75" x14ac:dyDescent="0.25">
      <c r="A616" s="90" t="s">
        <v>43</v>
      </c>
      <c r="B616" s="46">
        <v>11</v>
      </c>
      <c r="C616" s="46"/>
      <c r="D616" s="326"/>
      <c r="E616" s="327"/>
      <c r="F616" s="328"/>
      <c r="G616" s="16"/>
      <c r="H616" s="383">
        <f>SUM(H617)</f>
        <v>157000</v>
      </c>
    </row>
    <row r="617" spans="1:8" ht="15.75" x14ac:dyDescent="0.25">
      <c r="A617" s="107" t="s">
        <v>44</v>
      </c>
      <c r="B617" s="47">
        <v>11</v>
      </c>
      <c r="C617" s="27" t="s">
        <v>12</v>
      </c>
      <c r="D617" s="289"/>
      <c r="E617" s="290"/>
      <c r="F617" s="291"/>
      <c r="G617" s="26"/>
      <c r="H617" s="384">
        <f>SUM(H618,H627)</f>
        <v>157000</v>
      </c>
    </row>
    <row r="618" spans="1:8" ht="35.25" customHeight="1" x14ac:dyDescent="0.25">
      <c r="A618" s="114" t="s">
        <v>137</v>
      </c>
      <c r="B618" s="35" t="s">
        <v>45</v>
      </c>
      <c r="C618" s="35" t="s">
        <v>12</v>
      </c>
      <c r="D618" s="292" t="s">
        <v>199</v>
      </c>
      <c r="E618" s="293" t="s">
        <v>472</v>
      </c>
      <c r="F618" s="294" t="s">
        <v>473</v>
      </c>
      <c r="G618" s="38"/>
      <c r="H618" s="385">
        <f>SUM(H623,H619)</f>
        <v>7000</v>
      </c>
    </row>
    <row r="619" spans="1:8" s="44" customFormat="1" ht="48.75" customHeight="1" x14ac:dyDescent="0.25">
      <c r="A619" s="3" t="s">
        <v>175</v>
      </c>
      <c r="B619" s="42" t="s">
        <v>45</v>
      </c>
      <c r="C619" s="42" t="s">
        <v>12</v>
      </c>
      <c r="D619" s="338" t="s">
        <v>201</v>
      </c>
      <c r="E619" s="339" t="s">
        <v>472</v>
      </c>
      <c r="F619" s="340" t="s">
        <v>473</v>
      </c>
      <c r="G619" s="43"/>
      <c r="H619" s="389">
        <f>SUM(H620)</f>
        <v>2000</v>
      </c>
    </row>
    <row r="620" spans="1:8" s="44" customFormat="1" ht="51.75" customHeight="1" x14ac:dyDescent="0.25">
      <c r="A620" s="355" t="s">
        <v>576</v>
      </c>
      <c r="B620" s="42" t="s">
        <v>45</v>
      </c>
      <c r="C620" s="42" t="s">
        <v>12</v>
      </c>
      <c r="D620" s="338" t="s">
        <v>201</v>
      </c>
      <c r="E620" s="339" t="s">
        <v>10</v>
      </c>
      <c r="F620" s="340" t="s">
        <v>473</v>
      </c>
      <c r="G620" s="43"/>
      <c r="H620" s="389">
        <f>SUM(H621)</f>
        <v>2000</v>
      </c>
    </row>
    <row r="621" spans="1:8" s="44" customFormat="1" ht="18.75" customHeight="1" x14ac:dyDescent="0.25">
      <c r="A621" s="95" t="s">
        <v>589</v>
      </c>
      <c r="B621" s="42" t="s">
        <v>45</v>
      </c>
      <c r="C621" s="42" t="s">
        <v>12</v>
      </c>
      <c r="D621" s="338" t="s">
        <v>201</v>
      </c>
      <c r="E621" s="339" t="s">
        <v>10</v>
      </c>
      <c r="F621" s="340" t="s">
        <v>588</v>
      </c>
      <c r="G621" s="43"/>
      <c r="H621" s="389">
        <f>SUM(H622)</f>
        <v>2000</v>
      </c>
    </row>
    <row r="622" spans="1:8" s="44" customFormat="1" ht="30.75" customHeight="1" x14ac:dyDescent="0.25">
      <c r="A622" s="113" t="s">
        <v>650</v>
      </c>
      <c r="B622" s="42" t="s">
        <v>45</v>
      </c>
      <c r="C622" s="42" t="s">
        <v>12</v>
      </c>
      <c r="D622" s="338" t="s">
        <v>201</v>
      </c>
      <c r="E622" s="339" t="s">
        <v>10</v>
      </c>
      <c r="F622" s="340" t="s">
        <v>588</v>
      </c>
      <c r="G622" s="43" t="s">
        <v>16</v>
      </c>
      <c r="H622" s="390">
        <f>SUM(прил9!I671)</f>
        <v>2000</v>
      </c>
    </row>
    <row r="623" spans="1:8" ht="63.75" customHeight="1" x14ac:dyDescent="0.25">
      <c r="A623" s="94" t="s">
        <v>181</v>
      </c>
      <c r="B623" s="2" t="s">
        <v>45</v>
      </c>
      <c r="C623" s="2" t="s">
        <v>12</v>
      </c>
      <c r="D623" s="295" t="s">
        <v>232</v>
      </c>
      <c r="E623" s="296" t="s">
        <v>472</v>
      </c>
      <c r="F623" s="297" t="s">
        <v>473</v>
      </c>
      <c r="G623" s="2"/>
      <c r="H623" s="386">
        <f>SUM(H624)</f>
        <v>5000</v>
      </c>
    </row>
    <row r="624" spans="1:8" ht="49.5" customHeight="1" x14ac:dyDescent="0.25">
      <c r="A624" s="353" t="s">
        <v>480</v>
      </c>
      <c r="B624" s="42" t="s">
        <v>45</v>
      </c>
      <c r="C624" s="42" t="s">
        <v>12</v>
      </c>
      <c r="D624" s="295" t="s">
        <v>232</v>
      </c>
      <c r="E624" s="296" t="s">
        <v>10</v>
      </c>
      <c r="F624" s="297" t="s">
        <v>473</v>
      </c>
      <c r="G624" s="2"/>
      <c r="H624" s="386">
        <f>SUM(H625)</f>
        <v>5000</v>
      </c>
    </row>
    <row r="625" spans="1:8" ht="32.25" customHeight="1" x14ac:dyDescent="0.25">
      <c r="A625" s="99" t="s">
        <v>114</v>
      </c>
      <c r="B625" s="2" t="s">
        <v>45</v>
      </c>
      <c r="C625" s="2" t="s">
        <v>12</v>
      </c>
      <c r="D625" s="295" t="s">
        <v>232</v>
      </c>
      <c r="E625" s="296" t="s">
        <v>10</v>
      </c>
      <c r="F625" s="297" t="s">
        <v>482</v>
      </c>
      <c r="G625" s="2"/>
      <c r="H625" s="386">
        <f>SUM(H626)</f>
        <v>5000</v>
      </c>
    </row>
    <row r="626" spans="1:8" ht="30.75" customHeight="1" x14ac:dyDescent="0.25">
      <c r="A626" s="97" t="s">
        <v>650</v>
      </c>
      <c r="B626" s="2" t="s">
        <v>45</v>
      </c>
      <c r="C626" s="2" t="s">
        <v>12</v>
      </c>
      <c r="D626" s="295" t="s">
        <v>232</v>
      </c>
      <c r="E626" s="296" t="s">
        <v>10</v>
      </c>
      <c r="F626" s="297" t="s">
        <v>482</v>
      </c>
      <c r="G626" s="2" t="s">
        <v>16</v>
      </c>
      <c r="H626" s="387">
        <f>SUM(прил9!I675)</f>
        <v>5000</v>
      </c>
    </row>
    <row r="627" spans="1:8" ht="64.5" customHeight="1" x14ac:dyDescent="0.25">
      <c r="A627" s="80" t="s">
        <v>166</v>
      </c>
      <c r="B627" s="35" t="s">
        <v>45</v>
      </c>
      <c r="C627" s="35" t="s">
        <v>12</v>
      </c>
      <c r="D627" s="292" t="s">
        <v>556</v>
      </c>
      <c r="E627" s="293" t="s">
        <v>472</v>
      </c>
      <c r="F627" s="294" t="s">
        <v>473</v>
      </c>
      <c r="G627" s="35"/>
      <c r="H627" s="385">
        <f>SUM(H628)</f>
        <v>150000</v>
      </c>
    </row>
    <row r="628" spans="1:8" ht="81.75" customHeight="1" x14ac:dyDescent="0.25">
      <c r="A628" s="100" t="s">
        <v>182</v>
      </c>
      <c r="B628" s="2" t="s">
        <v>45</v>
      </c>
      <c r="C628" s="2" t="s">
        <v>12</v>
      </c>
      <c r="D628" s="295" t="s">
        <v>252</v>
      </c>
      <c r="E628" s="296" t="s">
        <v>472</v>
      </c>
      <c r="F628" s="297" t="s">
        <v>473</v>
      </c>
      <c r="G628" s="2"/>
      <c r="H628" s="386">
        <f>SUM(H629)</f>
        <v>150000</v>
      </c>
    </row>
    <row r="629" spans="1:8" ht="32.25" customHeight="1" x14ac:dyDescent="0.25">
      <c r="A629" s="100" t="s">
        <v>590</v>
      </c>
      <c r="B629" s="2" t="s">
        <v>45</v>
      </c>
      <c r="C629" s="2" t="s">
        <v>12</v>
      </c>
      <c r="D629" s="295" t="s">
        <v>252</v>
      </c>
      <c r="E629" s="296" t="s">
        <v>10</v>
      </c>
      <c r="F629" s="297" t="s">
        <v>473</v>
      </c>
      <c r="G629" s="2"/>
      <c r="H629" s="386">
        <f>SUM(H630)</f>
        <v>150000</v>
      </c>
    </row>
    <row r="630" spans="1:8" ht="47.25" x14ac:dyDescent="0.25">
      <c r="A630" s="3" t="s">
        <v>183</v>
      </c>
      <c r="B630" s="2" t="s">
        <v>45</v>
      </c>
      <c r="C630" s="2" t="s">
        <v>12</v>
      </c>
      <c r="D630" s="295" t="s">
        <v>252</v>
      </c>
      <c r="E630" s="296" t="s">
        <v>10</v>
      </c>
      <c r="F630" s="297" t="s">
        <v>591</v>
      </c>
      <c r="G630" s="2"/>
      <c r="H630" s="386">
        <f>SUM(H631)</f>
        <v>150000</v>
      </c>
    </row>
    <row r="631" spans="1:8" ht="31.5" x14ac:dyDescent="0.25">
      <c r="A631" s="97" t="s">
        <v>650</v>
      </c>
      <c r="B631" s="2" t="s">
        <v>45</v>
      </c>
      <c r="C631" s="2" t="s">
        <v>12</v>
      </c>
      <c r="D631" s="295" t="s">
        <v>252</v>
      </c>
      <c r="E631" s="296" t="s">
        <v>10</v>
      </c>
      <c r="F631" s="297" t="s">
        <v>591</v>
      </c>
      <c r="G631" s="2" t="s">
        <v>16</v>
      </c>
      <c r="H631" s="388">
        <f>SUM(прил9!I680)</f>
        <v>150000</v>
      </c>
    </row>
    <row r="632" spans="1:8" ht="47.25" x14ac:dyDescent="0.25">
      <c r="A632" s="90" t="s">
        <v>46</v>
      </c>
      <c r="B632" s="46">
        <v>14</v>
      </c>
      <c r="C632" s="46"/>
      <c r="D632" s="326"/>
      <c r="E632" s="327"/>
      <c r="F632" s="328"/>
      <c r="G632" s="16"/>
      <c r="H632" s="383">
        <f>SUM(H633+H639)</f>
        <v>4385972</v>
      </c>
    </row>
    <row r="633" spans="1:8" ht="31.5" customHeight="1" x14ac:dyDescent="0.25">
      <c r="A633" s="107" t="s">
        <v>47</v>
      </c>
      <c r="B633" s="47">
        <v>14</v>
      </c>
      <c r="C633" s="27" t="s">
        <v>10</v>
      </c>
      <c r="D633" s="289"/>
      <c r="E633" s="290"/>
      <c r="F633" s="291"/>
      <c r="G633" s="26"/>
      <c r="H633" s="384">
        <f>SUM(H634)</f>
        <v>4385972</v>
      </c>
    </row>
    <row r="634" spans="1:8" ht="32.25" customHeight="1" x14ac:dyDescent="0.25">
      <c r="A634" s="91" t="s">
        <v>134</v>
      </c>
      <c r="B634" s="37">
        <v>14</v>
      </c>
      <c r="C634" s="35" t="s">
        <v>10</v>
      </c>
      <c r="D634" s="292" t="s">
        <v>230</v>
      </c>
      <c r="E634" s="293" t="s">
        <v>472</v>
      </c>
      <c r="F634" s="294" t="s">
        <v>473</v>
      </c>
      <c r="G634" s="35"/>
      <c r="H634" s="385">
        <f>SUM(H635)</f>
        <v>4385972</v>
      </c>
    </row>
    <row r="635" spans="1:8" ht="50.25" customHeight="1" x14ac:dyDescent="0.25">
      <c r="A635" s="105" t="s">
        <v>184</v>
      </c>
      <c r="B635" s="72">
        <v>14</v>
      </c>
      <c r="C635" s="2" t="s">
        <v>10</v>
      </c>
      <c r="D635" s="295" t="s">
        <v>234</v>
      </c>
      <c r="E635" s="296" t="s">
        <v>472</v>
      </c>
      <c r="F635" s="297" t="s">
        <v>473</v>
      </c>
      <c r="G635" s="2"/>
      <c r="H635" s="386">
        <f>SUM(H636)</f>
        <v>4385972</v>
      </c>
    </row>
    <row r="636" spans="1:8" ht="31.5" customHeight="1" x14ac:dyDescent="0.25">
      <c r="A636" s="105" t="s">
        <v>592</v>
      </c>
      <c r="B636" s="502">
        <v>14</v>
      </c>
      <c r="C636" s="2" t="s">
        <v>10</v>
      </c>
      <c r="D636" s="295" t="s">
        <v>234</v>
      </c>
      <c r="E636" s="296" t="s">
        <v>12</v>
      </c>
      <c r="F636" s="297" t="s">
        <v>473</v>
      </c>
      <c r="G636" s="2"/>
      <c r="H636" s="386">
        <f>SUM(H637)</f>
        <v>4385972</v>
      </c>
    </row>
    <row r="637" spans="1:8" ht="32.25" customHeight="1" x14ac:dyDescent="0.25">
      <c r="A637" s="105" t="s">
        <v>594</v>
      </c>
      <c r="B637" s="72">
        <v>14</v>
      </c>
      <c r="C637" s="2" t="s">
        <v>10</v>
      </c>
      <c r="D637" s="295" t="s">
        <v>234</v>
      </c>
      <c r="E637" s="296" t="s">
        <v>12</v>
      </c>
      <c r="F637" s="297" t="s">
        <v>593</v>
      </c>
      <c r="G637" s="2"/>
      <c r="H637" s="386">
        <f>SUM(H638)</f>
        <v>4385972</v>
      </c>
    </row>
    <row r="638" spans="1:8" ht="15.75" x14ac:dyDescent="0.25">
      <c r="A638" s="105" t="s">
        <v>21</v>
      </c>
      <c r="B638" s="72">
        <v>14</v>
      </c>
      <c r="C638" s="2" t="s">
        <v>10</v>
      </c>
      <c r="D638" s="295" t="s">
        <v>234</v>
      </c>
      <c r="E638" s="296" t="s">
        <v>12</v>
      </c>
      <c r="F638" s="297" t="s">
        <v>593</v>
      </c>
      <c r="G638" s="2" t="s">
        <v>69</v>
      </c>
      <c r="H638" s="388">
        <f>SUM(прил9!I354)</f>
        <v>4385972</v>
      </c>
    </row>
    <row r="639" spans="1:8" ht="15.75" hidden="1" x14ac:dyDescent="0.25">
      <c r="A639" s="107" t="s">
        <v>193</v>
      </c>
      <c r="B639" s="47">
        <v>14</v>
      </c>
      <c r="C639" s="27" t="s">
        <v>15</v>
      </c>
      <c r="D639" s="289"/>
      <c r="E639" s="290"/>
      <c r="F639" s="291"/>
      <c r="G639" s="27"/>
      <c r="H639" s="384">
        <f>SUM(H640)</f>
        <v>0</v>
      </c>
    </row>
    <row r="640" spans="1:8" ht="33.75" hidden="1" customHeight="1" x14ac:dyDescent="0.25">
      <c r="A640" s="91" t="s">
        <v>134</v>
      </c>
      <c r="B640" s="37">
        <v>14</v>
      </c>
      <c r="C640" s="35" t="s">
        <v>15</v>
      </c>
      <c r="D640" s="292" t="s">
        <v>230</v>
      </c>
      <c r="E640" s="293" t="s">
        <v>472</v>
      </c>
      <c r="F640" s="294" t="s">
        <v>473</v>
      </c>
      <c r="G640" s="35"/>
      <c r="H640" s="385">
        <f>SUM(H641)</f>
        <v>0</v>
      </c>
    </row>
    <row r="641" spans="1:9" ht="50.25" hidden="1" customHeight="1" x14ac:dyDescent="0.25">
      <c r="A641" s="105" t="s">
        <v>184</v>
      </c>
      <c r="B641" s="101">
        <v>14</v>
      </c>
      <c r="C641" s="2" t="s">
        <v>15</v>
      </c>
      <c r="D641" s="295" t="s">
        <v>234</v>
      </c>
      <c r="E641" s="296" t="s">
        <v>472</v>
      </c>
      <c r="F641" s="297" t="s">
        <v>473</v>
      </c>
      <c r="G641" s="88"/>
      <c r="H641" s="386">
        <f>SUM(H642)</f>
        <v>0</v>
      </c>
    </row>
    <row r="642" spans="1:9" ht="35.25" hidden="1" customHeight="1" x14ac:dyDescent="0.25">
      <c r="A642" s="516" t="s">
        <v>636</v>
      </c>
      <c r="B642" s="408">
        <v>14</v>
      </c>
      <c r="C642" s="43" t="s">
        <v>15</v>
      </c>
      <c r="D642" s="338" t="s">
        <v>234</v>
      </c>
      <c r="E642" s="339" t="s">
        <v>20</v>
      </c>
      <c r="F642" s="340" t="s">
        <v>473</v>
      </c>
      <c r="G642" s="88"/>
      <c r="H642" s="386">
        <f>SUM(H643)</f>
        <v>0</v>
      </c>
    </row>
    <row r="643" spans="1:9" ht="47.25" hidden="1" customHeight="1" x14ac:dyDescent="0.25">
      <c r="A643" s="85" t="s">
        <v>638</v>
      </c>
      <c r="B643" s="408">
        <v>14</v>
      </c>
      <c r="C643" s="43" t="s">
        <v>15</v>
      </c>
      <c r="D643" s="338" t="s">
        <v>234</v>
      </c>
      <c r="E643" s="339" t="s">
        <v>20</v>
      </c>
      <c r="F643" s="340" t="s">
        <v>637</v>
      </c>
      <c r="G643" s="88"/>
      <c r="H643" s="386">
        <f>SUM(H644)</f>
        <v>0</v>
      </c>
    </row>
    <row r="644" spans="1:9" ht="16.5" hidden="1" customHeight="1" x14ac:dyDescent="0.25">
      <c r="A644" s="517" t="s">
        <v>21</v>
      </c>
      <c r="B644" s="408">
        <v>14</v>
      </c>
      <c r="C644" s="43" t="s">
        <v>15</v>
      </c>
      <c r="D644" s="338" t="s">
        <v>234</v>
      </c>
      <c r="E644" s="339" t="s">
        <v>20</v>
      </c>
      <c r="F644" s="340" t="s">
        <v>637</v>
      </c>
      <c r="G644" s="2" t="s">
        <v>69</v>
      </c>
      <c r="H644" s="392">
        <f>SUM(прил9!I360)</f>
        <v>0</v>
      </c>
      <c r="I644">
        <f>SUBTOTAL(9,H106:H638)</f>
        <v>2053132028</v>
      </c>
    </row>
    <row r="645" spans="1:9" ht="15.75" x14ac:dyDescent="0.25">
      <c r="H645" s="524"/>
    </row>
  </sheetData>
  <mergeCells count="3">
    <mergeCell ref="A10:G12"/>
    <mergeCell ref="D14:F14"/>
    <mergeCell ref="I200:K200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0"/>
  <sheetViews>
    <sheetView tabSelected="1" zoomScaleNormal="100" workbookViewId="0">
      <selection activeCell="I121" sqref="I121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2.28515625" customWidth="1"/>
  </cols>
  <sheetData>
    <row r="1" spans="1:9" x14ac:dyDescent="0.25">
      <c r="D1" s="362" t="s">
        <v>719</v>
      </c>
      <c r="E1" s="362"/>
      <c r="F1" s="362"/>
      <c r="G1" s="1"/>
    </row>
    <row r="2" spans="1:9" x14ac:dyDescent="0.25">
      <c r="D2" s="362" t="s">
        <v>7</v>
      </c>
      <c r="E2" s="362"/>
      <c r="F2" s="362"/>
    </row>
    <row r="3" spans="1:9" x14ac:dyDescent="0.25">
      <c r="D3" s="362" t="s">
        <v>6</v>
      </c>
      <c r="E3" s="362"/>
      <c r="F3" s="362"/>
    </row>
    <row r="4" spans="1:9" x14ac:dyDescent="0.25">
      <c r="D4" s="362" t="s">
        <v>104</v>
      </c>
      <c r="E4" s="362"/>
      <c r="F4" s="362"/>
    </row>
    <row r="5" spans="1:9" x14ac:dyDescent="0.25">
      <c r="D5" s="362" t="s">
        <v>714</v>
      </c>
      <c r="E5" s="362"/>
      <c r="F5" s="362"/>
    </row>
    <row r="6" spans="1:9" x14ac:dyDescent="0.25">
      <c r="D6" s="504" t="s">
        <v>715</v>
      </c>
      <c r="E6" s="362"/>
      <c r="F6" s="362"/>
    </row>
    <row r="7" spans="1:9" x14ac:dyDescent="0.25">
      <c r="D7" s="503" t="s">
        <v>771</v>
      </c>
      <c r="E7" s="360"/>
      <c r="F7" s="360"/>
      <c r="G7" s="361"/>
    </row>
    <row r="8" spans="1:9" x14ac:dyDescent="0.25">
      <c r="D8" s="362" t="s">
        <v>1041</v>
      </c>
      <c r="E8" s="362"/>
      <c r="F8" s="362"/>
    </row>
    <row r="9" spans="1:9" ht="18.75" x14ac:dyDescent="0.25">
      <c r="A9" s="610" t="s">
        <v>603</v>
      </c>
      <c r="B9" s="610"/>
      <c r="C9" s="610"/>
      <c r="D9" s="610"/>
      <c r="E9" s="610"/>
      <c r="F9" s="610"/>
      <c r="G9" s="610"/>
      <c r="H9" s="610"/>
      <c r="I9" s="610"/>
    </row>
    <row r="10" spans="1:9" ht="18.75" x14ac:dyDescent="0.25">
      <c r="A10" s="610" t="s">
        <v>71</v>
      </c>
      <c r="B10" s="610"/>
      <c r="C10" s="610"/>
      <c r="D10" s="610"/>
      <c r="E10" s="610"/>
      <c r="F10" s="610"/>
      <c r="G10" s="610"/>
      <c r="H10" s="610"/>
      <c r="I10" s="610"/>
    </row>
    <row r="11" spans="1:9" ht="18.75" x14ac:dyDescent="0.25">
      <c r="A11" s="610" t="s">
        <v>718</v>
      </c>
      <c r="B11" s="610"/>
      <c r="C11" s="610"/>
      <c r="D11" s="610"/>
      <c r="E11" s="610"/>
      <c r="F11" s="610"/>
      <c r="G11" s="610"/>
      <c r="H11" s="610"/>
      <c r="I11" s="610"/>
    </row>
    <row r="12" spans="1:9" ht="15.75" x14ac:dyDescent="0.25">
      <c r="C12" s="363"/>
      <c r="I12" t="s">
        <v>621</v>
      </c>
    </row>
    <row r="13" spans="1:9" ht="21" customHeight="1" x14ac:dyDescent="0.25">
      <c r="A13" s="58" t="s">
        <v>0</v>
      </c>
      <c r="B13" s="58" t="s">
        <v>48</v>
      </c>
      <c r="C13" s="58" t="s">
        <v>1</v>
      </c>
      <c r="D13" s="58" t="s">
        <v>2</v>
      </c>
      <c r="E13" s="611" t="s">
        <v>3</v>
      </c>
      <c r="F13" s="612"/>
      <c r="G13" s="613"/>
      <c r="H13" s="58" t="s">
        <v>4</v>
      </c>
      <c r="I13" s="58" t="s">
        <v>5</v>
      </c>
    </row>
    <row r="14" spans="1:9" ht="15.75" x14ac:dyDescent="0.25">
      <c r="A14" s="102" t="s">
        <v>8</v>
      </c>
      <c r="B14" s="102"/>
      <c r="C14" s="45"/>
      <c r="D14" s="45"/>
      <c r="E14" s="283"/>
      <c r="F14" s="284"/>
      <c r="G14" s="285"/>
      <c r="H14" s="45"/>
      <c r="I14" s="382">
        <f>SUM(I15+I275+I361+I560+I378)</f>
        <v>314929045</v>
      </c>
    </row>
    <row r="15" spans="1:9" ht="15.75" x14ac:dyDescent="0.25">
      <c r="A15" s="57" t="s">
        <v>49</v>
      </c>
      <c r="B15" s="140" t="s">
        <v>50</v>
      </c>
      <c r="C15" s="424"/>
      <c r="D15" s="424"/>
      <c r="E15" s="425"/>
      <c r="F15" s="426"/>
      <c r="G15" s="427"/>
      <c r="H15" s="424"/>
      <c r="I15" s="393">
        <f>SUM(I16+I126+I139+I206+I257+I64+I251)</f>
        <v>62898973</v>
      </c>
    </row>
    <row r="16" spans="1:9" ht="15.75" x14ac:dyDescent="0.25">
      <c r="A16" s="395" t="s">
        <v>9</v>
      </c>
      <c r="B16" s="428" t="s">
        <v>50</v>
      </c>
      <c r="C16" s="16" t="s">
        <v>10</v>
      </c>
      <c r="D16" s="16"/>
      <c r="E16" s="418"/>
      <c r="F16" s="419"/>
      <c r="G16" s="420"/>
      <c r="H16" s="16"/>
      <c r="I16" s="410">
        <f>SUM(I17+I22+I68)</f>
        <v>23453942</v>
      </c>
    </row>
    <row r="17" spans="1:9" ht="31.5" x14ac:dyDescent="0.25">
      <c r="A17" s="25" t="s">
        <v>11</v>
      </c>
      <c r="B17" s="30" t="s">
        <v>50</v>
      </c>
      <c r="C17" s="26" t="s">
        <v>10</v>
      </c>
      <c r="D17" s="26" t="s">
        <v>12</v>
      </c>
      <c r="E17" s="344"/>
      <c r="F17" s="345"/>
      <c r="G17" s="346"/>
      <c r="H17" s="26"/>
      <c r="I17" s="411">
        <f>SUM(I18)</f>
        <v>1293698</v>
      </c>
    </row>
    <row r="18" spans="1:9" ht="15.75" x14ac:dyDescent="0.25">
      <c r="A18" s="34" t="s">
        <v>115</v>
      </c>
      <c r="B18" s="37" t="s">
        <v>50</v>
      </c>
      <c r="C18" s="35" t="s">
        <v>10</v>
      </c>
      <c r="D18" s="35" t="s">
        <v>12</v>
      </c>
      <c r="E18" s="292" t="s">
        <v>474</v>
      </c>
      <c r="F18" s="293" t="s">
        <v>472</v>
      </c>
      <c r="G18" s="294" t="s">
        <v>473</v>
      </c>
      <c r="H18" s="35"/>
      <c r="I18" s="385">
        <f>SUM(I19)</f>
        <v>1293698</v>
      </c>
    </row>
    <row r="19" spans="1:9" ht="15.75" x14ac:dyDescent="0.25">
      <c r="A19" s="104" t="s">
        <v>116</v>
      </c>
      <c r="B19" s="58" t="s">
        <v>50</v>
      </c>
      <c r="C19" s="2" t="s">
        <v>10</v>
      </c>
      <c r="D19" s="2" t="s">
        <v>12</v>
      </c>
      <c r="E19" s="295" t="s">
        <v>200</v>
      </c>
      <c r="F19" s="296" t="s">
        <v>472</v>
      </c>
      <c r="G19" s="297" t="s">
        <v>473</v>
      </c>
      <c r="H19" s="2"/>
      <c r="I19" s="386">
        <f>SUM(I20)</f>
        <v>1293698</v>
      </c>
    </row>
    <row r="20" spans="1:9" ht="31.5" x14ac:dyDescent="0.25">
      <c r="A20" s="3" t="s">
        <v>85</v>
      </c>
      <c r="B20" s="367" t="s">
        <v>50</v>
      </c>
      <c r="C20" s="2" t="s">
        <v>10</v>
      </c>
      <c r="D20" s="2" t="s">
        <v>12</v>
      </c>
      <c r="E20" s="295" t="s">
        <v>200</v>
      </c>
      <c r="F20" s="296" t="s">
        <v>472</v>
      </c>
      <c r="G20" s="297" t="s">
        <v>477</v>
      </c>
      <c r="H20" s="2"/>
      <c r="I20" s="386">
        <f>SUM(I21)</f>
        <v>1293698</v>
      </c>
    </row>
    <row r="21" spans="1:9" ht="63" x14ac:dyDescent="0.25">
      <c r="A21" s="105" t="s">
        <v>86</v>
      </c>
      <c r="B21" s="367" t="s">
        <v>50</v>
      </c>
      <c r="C21" s="2" t="s">
        <v>10</v>
      </c>
      <c r="D21" s="2" t="s">
        <v>12</v>
      </c>
      <c r="E21" s="295" t="s">
        <v>200</v>
      </c>
      <c r="F21" s="296" t="s">
        <v>472</v>
      </c>
      <c r="G21" s="297" t="s">
        <v>477</v>
      </c>
      <c r="H21" s="2" t="s">
        <v>13</v>
      </c>
      <c r="I21" s="387">
        <v>1293698</v>
      </c>
    </row>
    <row r="22" spans="1:9" ht="47.25" x14ac:dyDescent="0.25">
      <c r="A22" s="120" t="s">
        <v>19</v>
      </c>
      <c r="B22" s="30" t="s">
        <v>50</v>
      </c>
      <c r="C22" s="26" t="s">
        <v>10</v>
      </c>
      <c r="D22" s="26" t="s">
        <v>20</v>
      </c>
      <c r="E22" s="344"/>
      <c r="F22" s="345"/>
      <c r="G22" s="346"/>
      <c r="H22" s="26"/>
      <c r="I22" s="411">
        <f>SUM(I23+I37+I42+I47+I54+I59+I30)</f>
        <v>13366737</v>
      </c>
    </row>
    <row r="23" spans="1:9" ht="47.25" x14ac:dyDescent="0.25">
      <c r="A23" s="91" t="s">
        <v>124</v>
      </c>
      <c r="B23" s="37" t="s">
        <v>50</v>
      </c>
      <c r="C23" s="35" t="s">
        <v>10</v>
      </c>
      <c r="D23" s="35" t="s">
        <v>20</v>
      </c>
      <c r="E23" s="298" t="s">
        <v>199</v>
      </c>
      <c r="F23" s="299" t="s">
        <v>472</v>
      </c>
      <c r="G23" s="300" t="s">
        <v>473</v>
      </c>
      <c r="H23" s="35"/>
      <c r="I23" s="385">
        <f>SUM(I24)</f>
        <v>770300</v>
      </c>
    </row>
    <row r="24" spans="1:9" ht="72" customHeight="1" x14ac:dyDescent="0.25">
      <c r="A24" s="94" t="s">
        <v>125</v>
      </c>
      <c r="B24" s="62" t="s">
        <v>50</v>
      </c>
      <c r="C24" s="2" t="s">
        <v>10</v>
      </c>
      <c r="D24" s="2" t="s">
        <v>20</v>
      </c>
      <c r="E24" s="310" t="s">
        <v>232</v>
      </c>
      <c r="F24" s="311" t="s">
        <v>472</v>
      </c>
      <c r="G24" s="312" t="s">
        <v>473</v>
      </c>
      <c r="H24" s="2"/>
      <c r="I24" s="386">
        <f>SUM(I25)</f>
        <v>770300</v>
      </c>
    </row>
    <row r="25" spans="1:9" ht="47.25" x14ac:dyDescent="0.25">
      <c r="A25" s="94" t="s">
        <v>480</v>
      </c>
      <c r="B25" s="62" t="s">
        <v>50</v>
      </c>
      <c r="C25" s="2" t="s">
        <v>10</v>
      </c>
      <c r="D25" s="2" t="s">
        <v>20</v>
      </c>
      <c r="E25" s="310" t="s">
        <v>232</v>
      </c>
      <c r="F25" s="311" t="s">
        <v>10</v>
      </c>
      <c r="G25" s="312" t="s">
        <v>473</v>
      </c>
      <c r="H25" s="2"/>
      <c r="I25" s="386">
        <f>SUM(I26+I28)</f>
        <v>770300</v>
      </c>
    </row>
    <row r="26" spans="1:9" ht="47.25" x14ac:dyDescent="0.25">
      <c r="A26" s="105" t="s">
        <v>87</v>
      </c>
      <c r="B26" s="367" t="s">
        <v>50</v>
      </c>
      <c r="C26" s="2" t="s">
        <v>10</v>
      </c>
      <c r="D26" s="2" t="s">
        <v>20</v>
      </c>
      <c r="E26" s="313" t="s">
        <v>232</v>
      </c>
      <c r="F26" s="314" t="s">
        <v>10</v>
      </c>
      <c r="G26" s="315" t="s">
        <v>481</v>
      </c>
      <c r="H26" s="2"/>
      <c r="I26" s="386">
        <f>SUM(I27)</f>
        <v>762300</v>
      </c>
    </row>
    <row r="27" spans="1:9" ht="63" x14ac:dyDescent="0.25">
      <c r="A27" s="105" t="s">
        <v>86</v>
      </c>
      <c r="B27" s="367" t="s">
        <v>50</v>
      </c>
      <c r="C27" s="2" t="s">
        <v>10</v>
      </c>
      <c r="D27" s="2" t="s">
        <v>20</v>
      </c>
      <c r="E27" s="313" t="s">
        <v>232</v>
      </c>
      <c r="F27" s="314" t="s">
        <v>10</v>
      </c>
      <c r="G27" s="315" t="s">
        <v>481</v>
      </c>
      <c r="H27" s="2" t="s">
        <v>13</v>
      </c>
      <c r="I27" s="387">
        <v>762300</v>
      </c>
    </row>
    <row r="28" spans="1:9" ht="31.5" x14ac:dyDescent="0.25">
      <c r="A28" s="99" t="s">
        <v>114</v>
      </c>
      <c r="B28" s="429" t="s">
        <v>50</v>
      </c>
      <c r="C28" s="2" t="s">
        <v>10</v>
      </c>
      <c r="D28" s="2" t="s">
        <v>20</v>
      </c>
      <c r="E28" s="310" t="s">
        <v>232</v>
      </c>
      <c r="F28" s="311" t="s">
        <v>10</v>
      </c>
      <c r="G28" s="312" t="s">
        <v>482</v>
      </c>
      <c r="H28" s="2"/>
      <c r="I28" s="386">
        <f>SUM(I29)</f>
        <v>8000</v>
      </c>
    </row>
    <row r="29" spans="1:9" ht="32.25" customHeight="1" x14ac:dyDescent="0.25">
      <c r="A29" s="136" t="s">
        <v>650</v>
      </c>
      <c r="B29" s="405" t="s">
        <v>50</v>
      </c>
      <c r="C29" s="2" t="s">
        <v>10</v>
      </c>
      <c r="D29" s="2" t="s">
        <v>20</v>
      </c>
      <c r="E29" s="310" t="s">
        <v>232</v>
      </c>
      <c r="F29" s="311" t="s">
        <v>10</v>
      </c>
      <c r="G29" s="312" t="s">
        <v>482</v>
      </c>
      <c r="H29" s="2" t="s">
        <v>16</v>
      </c>
      <c r="I29" s="387">
        <v>8000</v>
      </c>
    </row>
    <row r="30" spans="1:9" ht="49.5" customHeight="1" x14ac:dyDescent="0.25">
      <c r="A30" s="34" t="s">
        <v>138</v>
      </c>
      <c r="B30" s="37" t="s">
        <v>50</v>
      </c>
      <c r="C30" s="35" t="s">
        <v>10</v>
      </c>
      <c r="D30" s="35" t="s">
        <v>20</v>
      </c>
      <c r="E30" s="304" t="s">
        <v>498</v>
      </c>
      <c r="F30" s="305" t="s">
        <v>472</v>
      </c>
      <c r="G30" s="306" t="s">
        <v>473</v>
      </c>
      <c r="H30" s="35"/>
      <c r="I30" s="385">
        <f>SUM(I31)</f>
        <v>171048</v>
      </c>
    </row>
    <row r="31" spans="1:9" ht="82.5" customHeight="1" x14ac:dyDescent="0.25">
      <c r="A31" s="63" t="s">
        <v>139</v>
      </c>
      <c r="B31" s="62" t="s">
        <v>50</v>
      </c>
      <c r="C31" s="2" t="s">
        <v>10</v>
      </c>
      <c r="D31" s="2" t="s">
        <v>20</v>
      </c>
      <c r="E31" s="307" t="s">
        <v>604</v>
      </c>
      <c r="F31" s="308" t="s">
        <v>472</v>
      </c>
      <c r="G31" s="309" t="s">
        <v>473</v>
      </c>
      <c r="H31" s="51"/>
      <c r="I31" s="386">
        <f>SUM(I32)</f>
        <v>171048</v>
      </c>
    </row>
    <row r="32" spans="1:9" ht="48" customHeight="1" x14ac:dyDescent="0.25">
      <c r="A32" s="94" t="s">
        <v>499</v>
      </c>
      <c r="B32" s="62" t="s">
        <v>50</v>
      </c>
      <c r="C32" s="2" t="s">
        <v>10</v>
      </c>
      <c r="D32" s="2" t="s">
        <v>20</v>
      </c>
      <c r="E32" s="307" t="s">
        <v>604</v>
      </c>
      <c r="F32" s="308" t="s">
        <v>10</v>
      </c>
      <c r="G32" s="309" t="s">
        <v>473</v>
      </c>
      <c r="H32" s="51"/>
      <c r="I32" s="386">
        <f>SUM(I33+I35)</f>
        <v>171048</v>
      </c>
    </row>
    <row r="33" spans="1:9" ht="18.75" customHeight="1" x14ac:dyDescent="0.25">
      <c r="A33" s="94" t="s">
        <v>804</v>
      </c>
      <c r="B33" s="62" t="s">
        <v>50</v>
      </c>
      <c r="C33" s="2" t="s">
        <v>10</v>
      </c>
      <c r="D33" s="2" t="s">
        <v>20</v>
      </c>
      <c r="E33" s="307" t="s">
        <v>211</v>
      </c>
      <c r="F33" s="308" t="s">
        <v>10</v>
      </c>
      <c r="G33" s="309" t="s">
        <v>803</v>
      </c>
      <c r="H33" s="51"/>
      <c r="I33" s="386">
        <f>SUM(I34)</f>
        <v>5500</v>
      </c>
    </row>
    <row r="34" spans="1:9" ht="34.5" customHeight="1" x14ac:dyDescent="0.25">
      <c r="A34" s="106" t="s">
        <v>650</v>
      </c>
      <c r="B34" s="62" t="s">
        <v>50</v>
      </c>
      <c r="C34" s="2" t="s">
        <v>10</v>
      </c>
      <c r="D34" s="2" t="s">
        <v>20</v>
      </c>
      <c r="E34" s="307" t="s">
        <v>211</v>
      </c>
      <c r="F34" s="308" t="s">
        <v>10</v>
      </c>
      <c r="G34" s="309" t="s">
        <v>803</v>
      </c>
      <c r="H34" s="51" t="s">
        <v>16</v>
      </c>
      <c r="I34" s="388">
        <v>5500</v>
      </c>
    </row>
    <row r="35" spans="1:9" ht="16.5" customHeight="1" x14ac:dyDescent="0.25">
      <c r="A35" s="94" t="s">
        <v>606</v>
      </c>
      <c r="B35" s="62" t="s">
        <v>50</v>
      </c>
      <c r="C35" s="2" t="s">
        <v>10</v>
      </c>
      <c r="D35" s="2" t="s">
        <v>20</v>
      </c>
      <c r="E35" s="307" t="s">
        <v>211</v>
      </c>
      <c r="F35" s="308" t="s">
        <v>10</v>
      </c>
      <c r="G35" s="309" t="s">
        <v>605</v>
      </c>
      <c r="H35" s="51"/>
      <c r="I35" s="386">
        <f>SUM(I36)</f>
        <v>165548</v>
      </c>
    </row>
    <row r="36" spans="1:9" ht="32.25" customHeight="1" x14ac:dyDescent="0.25">
      <c r="A36" s="106" t="s">
        <v>650</v>
      </c>
      <c r="B36" s="62" t="s">
        <v>50</v>
      </c>
      <c r="C36" s="2" t="s">
        <v>10</v>
      </c>
      <c r="D36" s="2" t="s">
        <v>20</v>
      </c>
      <c r="E36" s="307" t="s">
        <v>211</v>
      </c>
      <c r="F36" s="308" t="s">
        <v>10</v>
      </c>
      <c r="G36" s="309" t="s">
        <v>605</v>
      </c>
      <c r="H36" s="2" t="s">
        <v>16</v>
      </c>
      <c r="I36" s="388">
        <v>165548</v>
      </c>
    </row>
    <row r="37" spans="1:9" ht="47.25" x14ac:dyDescent="0.25">
      <c r="A37" s="91" t="s">
        <v>117</v>
      </c>
      <c r="B37" s="37" t="s">
        <v>50</v>
      </c>
      <c r="C37" s="35" t="s">
        <v>10</v>
      </c>
      <c r="D37" s="35" t="s">
        <v>20</v>
      </c>
      <c r="E37" s="304" t="s">
        <v>475</v>
      </c>
      <c r="F37" s="305" t="s">
        <v>472</v>
      </c>
      <c r="G37" s="306" t="s">
        <v>473</v>
      </c>
      <c r="H37" s="35"/>
      <c r="I37" s="385">
        <f>SUM(I38)</f>
        <v>883100</v>
      </c>
    </row>
    <row r="38" spans="1:9" ht="63" x14ac:dyDescent="0.25">
      <c r="A38" s="94" t="s">
        <v>130</v>
      </c>
      <c r="B38" s="62" t="s">
        <v>50</v>
      </c>
      <c r="C38" s="2" t="s">
        <v>10</v>
      </c>
      <c r="D38" s="2" t="s">
        <v>20</v>
      </c>
      <c r="E38" s="307" t="s">
        <v>476</v>
      </c>
      <c r="F38" s="308" t="s">
        <v>472</v>
      </c>
      <c r="G38" s="309" t="s">
        <v>473</v>
      </c>
      <c r="H38" s="51"/>
      <c r="I38" s="386">
        <f>SUM(I39)</f>
        <v>883100</v>
      </c>
    </row>
    <row r="39" spans="1:9" ht="47.25" x14ac:dyDescent="0.25">
      <c r="A39" s="94" t="s">
        <v>479</v>
      </c>
      <c r="B39" s="62" t="s">
        <v>50</v>
      </c>
      <c r="C39" s="2" t="s">
        <v>10</v>
      </c>
      <c r="D39" s="2" t="s">
        <v>20</v>
      </c>
      <c r="E39" s="307" t="s">
        <v>476</v>
      </c>
      <c r="F39" s="308" t="s">
        <v>10</v>
      </c>
      <c r="G39" s="309" t="s">
        <v>473</v>
      </c>
      <c r="H39" s="51"/>
      <c r="I39" s="386">
        <f>SUM(I40)</f>
        <v>883100</v>
      </c>
    </row>
    <row r="40" spans="1:9" ht="17.25" customHeight="1" x14ac:dyDescent="0.25">
      <c r="A40" s="94" t="s">
        <v>119</v>
      </c>
      <c r="B40" s="62" t="s">
        <v>50</v>
      </c>
      <c r="C40" s="2" t="s">
        <v>10</v>
      </c>
      <c r="D40" s="2" t="s">
        <v>20</v>
      </c>
      <c r="E40" s="307" t="s">
        <v>476</v>
      </c>
      <c r="F40" s="308" t="s">
        <v>10</v>
      </c>
      <c r="G40" s="309" t="s">
        <v>478</v>
      </c>
      <c r="H40" s="51"/>
      <c r="I40" s="386">
        <f>SUM(I41)</f>
        <v>883100</v>
      </c>
    </row>
    <row r="41" spans="1:9" ht="31.5" customHeight="1" x14ac:dyDescent="0.25">
      <c r="A41" s="106" t="s">
        <v>650</v>
      </c>
      <c r="B41" s="404" t="s">
        <v>50</v>
      </c>
      <c r="C41" s="2" t="s">
        <v>10</v>
      </c>
      <c r="D41" s="2" t="s">
        <v>20</v>
      </c>
      <c r="E41" s="307" t="s">
        <v>476</v>
      </c>
      <c r="F41" s="308" t="s">
        <v>10</v>
      </c>
      <c r="G41" s="309" t="s">
        <v>478</v>
      </c>
      <c r="H41" s="2" t="s">
        <v>16</v>
      </c>
      <c r="I41" s="388">
        <v>883100</v>
      </c>
    </row>
    <row r="42" spans="1:9" ht="31.5" x14ac:dyDescent="0.25">
      <c r="A42" s="91" t="s">
        <v>131</v>
      </c>
      <c r="B42" s="37" t="s">
        <v>50</v>
      </c>
      <c r="C42" s="35" t="s">
        <v>10</v>
      </c>
      <c r="D42" s="35" t="s">
        <v>20</v>
      </c>
      <c r="E42" s="292" t="s">
        <v>484</v>
      </c>
      <c r="F42" s="293" t="s">
        <v>472</v>
      </c>
      <c r="G42" s="294" t="s">
        <v>473</v>
      </c>
      <c r="H42" s="35"/>
      <c r="I42" s="385">
        <f>SUM(I43)</f>
        <v>194449</v>
      </c>
    </row>
    <row r="43" spans="1:9" ht="63" x14ac:dyDescent="0.25">
      <c r="A43" s="94" t="s">
        <v>655</v>
      </c>
      <c r="B43" s="62" t="s">
        <v>50</v>
      </c>
      <c r="C43" s="2" t="s">
        <v>10</v>
      </c>
      <c r="D43" s="2" t="s">
        <v>20</v>
      </c>
      <c r="E43" s="295" t="s">
        <v>203</v>
      </c>
      <c r="F43" s="296" t="s">
        <v>472</v>
      </c>
      <c r="G43" s="297" t="s">
        <v>473</v>
      </c>
      <c r="H43" s="2"/>
      <c r="I43" s="386">
        <f>SUM(I44)</f>
        <v>194449</v>
      </c>
    </row>
    <row r="44" spans="1:9" ht="47.25" x14ac:dyDescent="0.25">
      <c r="A44" s="94" t="s">
        <v>483</v>
      </c>
      <c r="B44" s="62" t="s">
        <v>50</v>
      </c>
      <c r="C44" s="2" t="s">
        <v>10</v>
      </c>
      <c r="D44" s="2" t="s">
        <v>20</v>
      </c>
      <c r="E44" s="295" t="s">
        <v>203</v>
      </c>
      <c r="F44" s="296" t="s">
        <v>10</v>
      </c>
      <c r="G44" s="297" t="s">
        <v>473</v>
      </c>
      <c r="H44" s="2"/>
      <c r="I44" s="386">
        <f>SUM(I45)</f>
        <v>194449</v>
      </c>
    </row>
    <row r="45" spans="1:9" ht="32.25" customHeight="1" x14ac:dyDescent="0.25">
      <c r="A45" s="94" t="s">
        <v>90</v>
      </c>
      <c r="B45" s="430" t="s">
        <v>50</v>
      </c>
      <c r="C45" s="2" t="s">
        <v>10</v>
      </c>
      <c r="D45" s="2" t="s">
        <v>20</v>
      </c>
      <c r="E45" s="295" t="s">
        <v>203</v>
      </c>
      <c r="F45" s="296" t="s">
        <v>10</v>
      </c>
      <c r="G45" s="297" t="s">
        <v>485</v>
      </c>
      <c r="H45" s="2"/>
      <c r="I45" s="386">
        <f>SUM(I46)</f>
        <v>194449</v>
      </c>
    </row>
    <row r="46" spans="1:9" ht="63" x14ac:dyDescent="0.25">
      <c r="A46" s="105" t="s">
        <v>86</v>
      </c>
      <c r="B46" s="367" t="s">
        <v>50</v>
      </c>
      <c r="C46" s="2" t="s">
        <v>10</v>
      </c>
      <c r="D46" s="2" t="s">
        <v>20</v>
      </c>
      <c r="E46" s="295" t="s">
        <v>203</v>
      </c>
      <c r="F46" s="296" t="s">
        <v>10</v>
      </c>
      <c r="G46" s="297" t="s">
        <v>485</v>
      </c>
      <c r="H46" s="2" t="s">
        <v>13</v>
      </c>
      <c r="I46" s="388">
        <v>194449</v>
      </c>
    </row>
    <row r="47" spans="1:9" ht="47.25" x14ac:dyDescent="0.25">
      <c r="A47" s="115" t="s">
        <v>126</v>
      </c>
      <c r="B47" s="39" t="s">
        <v>50</v>
      </c>
      <c r="C47" s="35" t="s">
        <v>10</v>
      </c>
      <c r="D47" s="35" t="s">
        <v>20</v>
      </c>
      <c r="E47" s="292" t="s">
        <v>487</v>
      </c>
      <c r="F47" s="293" t="s">
        <v>472</v>
      </c>
      <c r="G47" s="294" t="s">
        <v>473</v>
      </c>
      <c r="H47" s="35"/>
      <c r="I47" s="385">
        <f>SUM(I48)</f>
        <v>508200</v>
      </c>
    </row>
    <row r="48" spans="1:9" ht="63" x14ac:dyDescent="0.25">
      <c r="A48" s="110" t="s">
        <v>127</v>
      </c>
      <c r="B48" s="404" t="s">
        <v>50</v>
      </c>
      <c r="C48" s="2" t="s">
        <v>10</v>
      </c>
      <c r="D48" s="2" t="s">
        <v>20</v>
      </c>
      <c r="E48" s="295" t="s">
        <v>204</v>
      </c>
      <c r="F48" s="296" t="s">
        <v>472</v>
      </c>
      <c r="G48" s="297" t="s">
        <v>473</v>
      </c>
      <c r="H48" s="2"/>
      <c r="I48" s="386">
        <f>SUM(I49)</f>
        <v>508200</v>
      </c>
    </row>
    <row r="49" spans="1:9" ht="63" x14ac:dyDescent="0.25">
      <c r="A49" s="111" t="s">
        <v>486</v>
      </c>
      <c r="B49" s="405" t="s">
        <v>50</v>
      </c>
      <c r="C49" s="2" t="s">
        <v>10</v>
      </c>
      <c r="D49" s="2" t="s">
        <v>20</v>
      </c>
      <c r="E49" s="295" t="s">
        <v>204</v>
      </c>
      <c r="F49" s="296" t="s">
        <v>10</v>
      </c>
      <c r="G49" s="297" t="s">
        <v>473</v>
      </c>
      <c r="H49" s="2"/>
      <c r="I49" s="386">
        <f>SUM(I50+I52)</f>
        <v>508200</v>
      </c>
    </row>
    <row r="50" spans="1:9" ht="47.25" x14ac:dyDescent="0.25">
      <c r="A50" s="105" t="s">
        <v>809</v>
      </c>
      <c r="B50" s="367" t="s">
        <v>50</v>
      </c>
      <c r="C50" s="2" t="s">
        <v>10</v>
      </c>
      <c r="D50" s="2" t="s">
        <v>20</v>
      </c>
      <c r="E50" s="295" t="s">
        <v>204</v>
      </c>
      <c r="F50" s="296" t="s">
        <v>10</v>
      </c>
      <c r="G50" s="297" t="s">
        <v>488</v>
      </c>
      <c r="H50" s="2"/>
      <c r="I50" s="386">
        <f>SUM(I51)</f>
        <v>254100</v>
      </c>
    </row>
    <row r="51" spans="1:9" ht="63" x14ac:dyDescent="0.25">
      <c r="A51" s="105" t="s">
        <v>86</v>
      </c>
      <c r="B51" s="367" t="s">
        <v>50</v>
      </c>
      <c r="C51" s="2" t="s">
        <v>10</v>
      </c>
      <c r="D51" s="2" t="s">
        <v>20</v>
      </c>
      <c r="E51" s="295" t="s">
        <v>204</v>
      </c>
      <c r="F51" s="296" t="s">
        <v>10</v>
      </c>
      <c r="G51" s="297" t="s">
        <v>488</v>
      </c>
      <c r="H51" s="2" t="s">
        <v>13</v>
      </c>
      <c r="I51" s="387">
        <v>254100</v>
      </c>
    </row>
    <row r="52" spans="1:9" ht="35.25" customHeight="1" x14ac:dyDescent="0.25">
      <c r="A52" s="105" t="s">
        <v>89</v>
      </c>
      <c r="B52" s="367" t="s">
        <v>50</v>
      </c>
      <c r="C52" s="2" t="s">
        <v>10</v>
      </c>
      <c r="D52" s="2" t="s">
        <v>20</v>
      </c>
      <c r="E52" s="295" t="s">
        <v>204</v>
      </c>
      <c r="F52" s="296" t="s">
        <v>10</v>
      </c>
      <c r="G52" s="297" t="s">
        <v>489</v>
      </c>
      <c r="H52" s="2"/>
      <c r="I52" s="386">
        <f>SUM(I53)</f>
        <v>254100</v>
      </c>
    </row>
    <row r="53" spans="1:9" ht="63" x14ac:dyDescent="0.25">
      <c r="A53" s="105" t="s">
        <v>86</v>
      </c>
      <c r="B53" s="367" t="s">
        <v>50</v>
      </c>
      <c r="C53" s="2" t="s">
        <v>10</v>
      </c>
      <c r="D53" s="2" t="s">
        <v>20</v>
      </c>
      <c r="E53" s="295" t="s">
        <v>204</v>
      </c>
      <c r="F53" s="296" t="s">
        <v>10</v>
      </c>
      <c r="G53" s="297" t="s">
        <v>489</v>
      </c>
      <c r="H53" s="2" t="s">
        <v>13</v>
      </c>
      <c r="I53" s="388">
        <v>254100</v>
      </c>
    </row>
    <row r="54" spans="1:9" ht="47.25" x14ac:dyDescent="0.25">
      <c r="A54" s="91" t="s">
        <v>128</v>
      </c>
      <c r="B54" s="37" t="s">
        <v>50</v>
      </c>
      <c r="C54" s="35" t="s">
        <v>10</v>
      </c>
      <c r="D54" s="35" t="s">
        <v>20</v>
      </c>
      <c r="E54" s="292" t="s">
        <v>205</v>
      </c>
      <c r="F54" s="293" t="s">
        <v>472</v>
      </c>
      <c r="G54" s="294" t="s">
        <v>473</v>
      </c>
      <c r="H54" s="35"/>
      <c r="I54" s="385">
        <f>SUM(I55)</f>
        <v>254100</v>
      </c>
    </row>
    <row r="55" spans="1:9" ht="47.25" x14ac:dyDescent="0.25">
      <c r="A55" s="94" t="s">
        <v>129</v>
      </c>
      <c r="B55" s="62" t="s">
        <v>50</v>
      </c>
      <c r="C55" s="2" t="s">
        <v>10</v>
      </c>
      <c r="D55" s="2" t="s">
        <v>20</v>
      </c>
      <c r="E55" s="295" t="s">
        <v>206</v>
      </c>
      <c r="F55" s="296" t="s">
        <v>472</v>
      </c>
      <c r="G55" s="297" t="s">
        <v>473</v>
      </c>
      <c r="H55" s="51"/>
      <c r="I55" s="386">
        <f>SUM(I56)</f>
        <v>254100</v>
      </c>
    </row>
    <row r="56" spans="1:9" ht="47.25" x14ac:dyDescent="0.25">
      <c r="A56" s="94" t="s">
        <v>490</v>
      </c>
      <c r="B56" s="62" t="s">
        <v>50</v>
      </c>
      <c r="C56" s="2" t="s">
        <v>10</v>
      </c>
      <c r="D56" s="2" t="s">
        <v>20</v>
      </c>
      <c r="E56" s="295" t="s">
        <v>206</v>
      </c>
      <c r="F56" s="296" t="s">
        <v>12</v>
      </c>
      <c r="G56" s="297" t="s">
        <v>473</v>
      </c>
      <c r="H56" s="51"/>
      <c r="I56" s="386">
        <f>SUM(I57)</f>
        <v>254100</v>
      </c>
    </row>
    <row r="57" spans="1:9" ht="33.75" customHeight="1" x14ac:dyDescent="0.25">
      <c r="A57" s="3" t="s">
        <v>88</v>
      </c>
      <c r="B57" s="367" t="s">
        <v>50</v>
      </c>
      <c r="C57" s="2" t="s">
        <v>10</v>
      </c>
      <c r="D57" s="2" t="s">
        <v>20</v>
      </c>
      <c r="E57" s="295" t="s">
        <v>206</v>
      </c>
      <c r="F57" s="296" t="s">
        <v>12</v>
      </c>
      <c r="G57" s="297" t="s">
        <v>491</v>
      </c>
      <c r="H57" s="2"/>
      <c r="I57" s="386">
        <f>SUM(I58)</f>
        <v>254100</v>
      </c>
    </row>
    <row r="58" spans="1:9" ht="63" x14ac:dyDescent="0.25">
      <c r="A58" s="105" t="s">
        <v>86</v>
      </c>
      <c r="B58" s="367" t="s">
        <v>50</v>
      </c>
      <c r="C58" s="2" t="s">
        <v>10</v>
      </c>
      <c r="D58" s="2" t="s">
        <v>20</v>
      </c>
      <c r="E58" s="295" t="s">
        <v>206</v>
      </c>
      <c r="F58" s="296" t="s">
        <v>12</v>
      </c>
      <c r="G58" s="297" t="s">
        <v>491</v>
      </c>
      <c r="H58" s="2" t="s">
        <v>13</v>
      </c>
      <c r="I58" s="388">
        <v>254100</v>
      </c>
    </row>
    <row r="59" spans="1:9" ht="15.75" x14ac:dyDescent="0.25">
      <c r="A59" s="34" t="s">
        <v>132</v>
      </c>
      <c r="B59" s="37" t="s">
        <v>50</v>
      </c>
      <c r="C59" s="35" t="s">
        <v>10</v>
      </c>
      <c r="D59" s="35" t="s">
        <v>20</v>
      </c>
      <c r="E59" s="292" t="s">
        <v>207</v>
      </c>
      <c r="F59" s="293" t="s">
        <v>472</v>
      </c>
      <c r="G59" s="294" t="s">
        <v>473</v>
      </c>
      <c r="H59" s="35"/>
      <c r="I59" s="385">
        <f>SUM(I60)</f>
        <v>10585540</v>
      </c>
    </row>
    <row r="60" spans="1:9" ht="31.5" x14ac:dyDescent="0.25">
      <c r="A60" s="3" t="s">
        <v>133</v>
      </c>
      <c r="B60" s="367" t="s">
        <v>50</v>
      </c>
      <c r="C60" s="2" t="s">
        <v>10</v>
      </c>
      <c r="D60" s="2" t="s">
        <v>20</v>
      </c>
      <c r="E60" s="295" t="s">
        <v>208</v>
      </c>
      <c r="F60" s="296" t="s">
        <v>472</v>
      </c>
      <c r="G60" s="297" t="s">
        <v>473</v>
      </c>
      <c r="H60" s="2"/>
      <c r="I60" s="386">
        <f>SUM(I61)</f>
        <v>10585540</v>
      </c>
    </row>
    <row r="61" spans="1:9" ht="31.5" x14ac:dyDescent="0.25">
      <c r="A61" s="3" t="s">
        <v>85</v>
      </c>
      <c r="B61" s="367" t="s">
        <v>50</v>
      </c>
      <c r="C61" s="2" t="s">
        <v>10</v>
      </c>
      <c r="D61" s="2" t="s">
        <v>20</v>
      </c>
      <c r="E61" s="295" t="s">
        <v>208</v>
      </c>
      <c r="F61" s="296" t="s">
        <v>472</v>
      </c>
      <c r="G61" s="297" t="s">
        <v>477</v>
      </c>
      <c r="H61" s="2"/>
      <c r="I61" s="386">
        <f>SUM(I62:I63)</f>
        <v>10585540</v>
      </c>
    </row>
    <row r="62" spans="1:9" ht="63" x14ac:dyDescent="0.25">
      <c r="A62" s="105" t="s">
        <v>86</v>
      </c>
      <c r="B62" s="367" t="s">
        <v>50</v>
      </c>
      <c r="C62" s="2" t="s">
        <v>10</v>
      </c>
      <c r="D62" s="2" t="s">
        <v>20</v>
      </c>
      <c r="E62" s="295" t="s">
        <v>208</v>
      </c>
      <c r="F62" s="296" t="s">
        <v>472</v>
      </c>
      <c r="G62" s="297" t="s">
        <v>477</v>
      </c>
      <c r="H62" s="2" t="s">
        <v>13</v>
      </c>
      <c r="I62" s="387">
        <v>10535927</v>
      </c>
    </row>
    <row r="63" spans="1:9" ht="15.75" x14ac:dyDescent="0.25">
      <c r="A63" s="3" t="s">
        <v>18</v>
      </c>
      <c r="B63" s="367" t="s">
        <v>50</v>
      </c>
      <c r="C63" s="2" t="s">
        <v>10</v>
      </c>
      <c r="D63" s="2" t="s">
        <v>20</v>
      </c>
      <c r="E63" s="295" t="s">
        <v>208</v>
      </c>
      <c r="F63" s="296" t="s">
        <v>472</v>
      </c>
      <c r="G63" s="297" t="s">
        <v>477</v>
      </c>
      <c r="H63" s="2" t="s">
        <v>17</v>
      </c>
      <c r="I63" s="387">
        <v>49613</v>
      </c>
    </row>
    <row r="64" spans="1:9" ht="16.5" hidden="1" customHeight="1" x14ac:dyDescent="0.25">
      <c r="A64" s="91" t="s">
        <v>91</v>
      </c>
      <c r="B64" s="37" t="s">
        <v>50</v>
      </c>
      <c r="C64" s="35" t="s">
        <v>10</v>
      </c>
      <c r="D64" s="37">
        <v>11</v>
      </c>
      <c r="E64" s="298" t="s">
        <v>209</v>
      </c>
      <c r="F64" s="299" t="s">
        <v>472</v>
      </c>
      <c r="G64" s="300" t="s">
        <v>473</v>
      </c>
      <c r="H64" s="35"/>
      <c r="I64" s="385">
        <f>SUM(I65)</f>
        <v>0</v>
      </c>
    </row>
    <row r="65" spans="1:9" ht="16.5" hidden="1" customHeight="1" x14ac:dyDescent="0.25">
      <c r="A65" s="108" t="s">
        <v>92</v>
      </c>
      <c r="B65" s="8" t="s">
        <v>50</v>
      </c>
      <c r="C65" s="2" t="s">
        <v>10</v>
      </c>
      <c r="D65" s="367">
        <v>11</v>
      </c>
      <c r="E65" s="313" t="s">
        <v>210</v>
      </c>
      <c r="F65" s="314" t="s">
        <v>472</v>
      </c>
      <c r="G65" s="315" t="s">
        <v>473</v>
      </c>
      <c r="H65" s="2"/>
      <c r="I65" s="386">
        <f>SUM(I66)</f>
        <v>0</v>
      </c>
    </row>
    <row r="66" spans="1:9" ht="16.5" hidden="1" customHeight="1" x14ac:dyDescent="0.25">
      <c r="A66" s="3" t="s">
        <v>112</v>
      </c>
      <c r="B66" s="367" t="s">
        <v>50</v>
      </c>
      <c r="C66" s="2" t="s">
        <v>10</v>
      </c>
      <c r="D66" s="367">
        <v>11</v>
      </c>
      <c r="E66" s="313" t="s">
        <v>210</v>
      </c>
      <c r="F66" s="314" t="s">
        <v>472</v>
      </c>
      <c r="G66" s="315" t="s">
        <v>495</v>
      </c>
      <c r="H66" s="2"/>
      <c r="I66" s="386">
        <f>SUM(I67)</f>
        <v>0</v>
      </c>
    </row>
    <row r="67" spans="1:9" ht="15.75" hidden="1" customHeight="1" x14ac:dyDescent="0.25">
      <c r="A67" s="3" t="s">
        <v>18</v>
      </c>
      <c r="B67" s="367" t="s">
        <v>50</v>
      </c>
      <c r="C67" s="2" t="s">
        <v>10</v>
      </c>
      <c r="D67" s="367">
        <v>11</v>
      </c>
      <c r="E67" s="313" t="s">
        <v>210</v>
      </c>
      <c r="F67" s="314" t="s">
        <v>472</v>
      </c>
      <c r="G67" s="315" t="s">
        <v>495</v>
      </c>
      <c r="H67" s="2" t="s">
        <v>17</v>
      </c>
      <c r="I67" s="387"/>
    </row>
    <row r="68" spans="1:9" ht="15.75" x14ac:dyDescent="0.25">
      <c r="A68" s="120" t="s">
        <v>23</v>
      </c>
      <c r="B68" s="30" t="s">
        <v>50</v>
      </c>
      <c r="C68" s="26" t="s">
        <v>10</v>
      </c>
      <c r="D68" s="30">
        <v>13</v>
      </c>
      <c r="E68" s="122"/>
      <c r="F68" s="415"/>
      <c r="G68" s="416"/>
      <c r="H68" s="26"/>
      <c r="I68" s="411">
        <f>SUM(I69+I74+I93+I99+I110+I114+I83+I88+I122)</f>
        <v>8793507</v>
      </c>
    </row>
    <row r="69" spans="1:9" ht="47.25" hidden="1" x14ac:dyDescent="0.25">
      <c r="A69" s="34" t="s">
        <v>138</v>
      </c>
      <c r="B69" s="37" t="s">
        <v>50</v>
      </c>
      <c r="C69" s="35" t="s">
        <v>10</v>
      </c>
      <c r="D69" s="37">
        <v>13</v>
      </c>
      <c r="E69" s="298" t="s">
        <v>498</v>
      </c>
      <c r="F69" s="299" t="s">
        <v>472</v>
      </c>
      <c r="G69" s="300" t="s">
        <v>473</v>
      </c>
      <c r="H69" s="35"/>
      <c r="I69" s="385">
        <f>SUM(I70)</f>
        <v>0</v>
      </c>
    </row>
    <row r="70" spans="1:9" ht="63" hidden="1" customHeight="1" x14ac:dyDescent="0.25">
      <c r="A70" s="63" t="s">
        <v>139</v>
      </c>
      <c r="B70" s="62" t="s">
        <v>50</v>
      </c>
      <c r="C70" s="2" t="s">
        <v>10</v>
      </c>
      <c r="D70" s="367">
        <v>13</v>
      </c>
      <c r="E70" s="313" t="s">
        <v>211</v>
      </c>
      <c r="F70" s="314" t="s">
        <v>472</v>
      </c>
      <c r="G70" s="315" t="s">
        <v>473</v>
      </c>
      <c r="H70" s="2"/>
      <c r="I70" s="386">
        <f>SUM(I71)</f>
        <v>0</v>
      </c>
    </row>
    <row r="71" spans="1:9" ht="47.25" hidden="1" x14ac:dyDescent="0.25">
      <c r="A71" s="63" t="s">
        <v>499</v>
      </c>
      <c r="B71" s="62" t="s">
        <v>50</v>
      </c>
      <c r="C71" s="2" t="s">
        <v>10</v>
      </c>
      <c r="D71" s="367">
        <v>13</v>
      </c>
      <c r="E71" s="313" t="s">
        <v>211</v>
      </c>
      <c r="F71" s="314" t="s">
        <v>10</v>
      </c>
      <c r="G71" s="315" t="s">
        <v>473</v>
      </c>
      <c r="H71" s="2"/>
      <c r="I71" s="386">
        <f>SUM(I72)</f>
        <v>0</v>
      </c>
    </row>
    <row r="72" spans="1:9" ht="17.25" hidden="1" customHeight="1" x14ac:dyDescent="0.25">
      <c r="A72" s="105" t="s">
        <v>501</v>
      </c>
      <c r="B72" s="367" t="s">
        <v>50</v>
      </c>
      <c r="C72" s="2" t="s">
        <v>10</v>
      </c>
      <c r="D72" s="367">
        <v>13</v>
      </c>
      <c r="E72" s="313" t="s">
        <v>211</v>
      </c>
      <c r="F72" s="314" t="s">
        <v>10</v>
      </c>
      <c r="G72" s="315" t="s">
        <v>500</v>
      </c>
      <c r="H72" s="2"/>
      <c r="I72" s="386">
        <f>SUM(I73)</f>
        <v>0</v>
      </c>
    </row>
    <row r="73" spans="1:9" ht="31.5" hidden="1" customHeight="1" x14ac:dyDescent="0.25">
      <c r="A73" s="110" t="s">
        <v>650</v>
      </c>
      <c r="B73" s="404" t="s">
        <v>50</v>
      </c>
      <c r="C73" s="2" t="s">
        <v>10</v>
      </c>
      <c r="D73" s="367">
        <v>13</v>
      </c>
      <c r="E73" s="313" t="s">
        <v>211</v>
      </c>
      <c r="F73" s="314" t="s">
        <v>10</v>
      </c>
      <c r="G73" s="315" t="s">
        <v>500</v>
      </c>
      <c r="H73" s="2" t="s">
        <v>16</v>
      </c>
      <c r="I73" s="387"/>
    </row>
    <row r="74" spans="1:9" ht="47.25" x14ac:dyDescent="0.25">
      <c r="A74" s="91" t="s">
        <v>197</v>
      </c>
      <c r="B74" s="37" t="s">
        <v>50</v>
      </c>
      <c r="C74" s="35" t="s">
        <v>10</v>
      </c>
      <c r="D74" s="37">
        <v>13</v>
      </c>
      <c r="E74" s="298" t="s">
        <v>527</v>
      </c>
      <c r="F74" s="299" t="s">
        <v>472</v>
      </c>
      <c r="G74" s="300" t="s">
        <v>473</v>
      </c>
      <c r="H74" s="35"/>
      <c r="I74" s="385">
        <f>SUM(I75+I79)</f>
        <v>94800</v>
      </c>
    </row>
    <row r="75" spans="1:9" ht="78.75" x14ac:dyDescent="0.25">
      <c r="A75" s="105" t="s">
        <v>255</v>
      </c>
      <c r="B75" s="367" t="s">
        <v>50</v>
      </c>
      <c r="C75" s="2" t="s">
        <v>10</v>
      </c>
      <c r="D75" s="367">
        <v>13</v>
      </c>
      <c r="E75" s="313" t="s">
        <v>254</v>
      </c>
      <c r="F75" s="314" t="s">
        <v>472</v>
      </c>
      <c r="G75" s="315" t="s">
        <v>473</v>
      </c>
      <c r="H75" s="2"/>
      <c r="I75" s="386">
        <f>SUM(I76)</f>
        <v>47400</v>
      </c>
    </row>
    <row r="76" spans="1:9" ht="47.25" x14ac:dyDescent="0.25">
      <c r="A76" s="3" t="s">
        <v>528</v>
      </c>
      <c r="B76" s="367" t="s">
        <v>50</v>
      </c>
      <c r="C76" s="2" t="s">
        <v>10</v>
      </c>
      <c r="D76" s="367">
        <v>13</v>
      </c>
      <c r="E76" s="313" t="s">
        <v>254</v>
      </c>
      <c r="F76" s="314" t="s">
        <v>10</v>
      </c>
      <c r="G76" s="315" t="s">
        <v>473</v>
      </c>
      <c r="H76" s="2"/>
      <c r="I76" s="386">
        <f>SUM(I77)</f>
        <v>47400</v>
      </c>
    </row>
    <row r="77" spans="1:9" ht="31.5" x14ac:dyDescent="0.25">
      <c r="A77" s="136" t="s">
        <v>536</v>
      </c>
      <c r="B77" s="405" t="s">
        <v>50</v>
      </c>
      <c r="C77" s="2" t="s">
        <v>10</v>
      </c>
      <c r="D77" s="367">
        <v>13</v>
      </c>
      <c r="E77" s="313" t="s">
        <v>254</v>
      </c>
      <c r="F77" s="314" t="s">
        <v>10</v>
      </c>
      <c r="G77" s="315" t="s">
        <v>535</v>
      </c>
      <c r="H77" s="2"/>
      <c r="I77" s="386">
        <f>SUM(I78)</f>
        <v>47400</v>
      </c>
    </row>
    <row r="78" spans="1:9" ht="15.75" customHeight="1" x14ac:dyDescent="0.25">
      <c r="A78" s="111" t="s">
        <v>21</v>
      </c>
      <c r="B78" s="405" t="s">
        <v>50</v>
      </c>
      <c r="C78" s="2" t="s">
        <v>10</v>
      </c>
      <c r="D78" s="367">
        <v>13</v>
      </c>
      <c r="E78" s="313" t="s">
        <v>254</v>
      </c>
      <c r="F78" s="314" t="s">
        <v>10</v>
      </c>
      <c r="G78" s="315" t="s">
        <v>535</v>
      </c>
      <c r="H78" s="2" t="s">
        <v>69</v>
      </c>
      <c r="I78" s="387">
        <v>47400</v>
      </c>
    </row>
    <row r="79" spans="1:9" ht="84" customHeight="1" x14ac:dyDescent="0.25">
      <c r="A79" s="105" t="s">
        <v>198</v>
      </c>
      <c r="B79" s="367" t="s">
        <v>50</v>
      </c>
      <c r="C79" s="2" t="s">
        <v>10</v>
      </c>
      <c r="D79" s="367">
        <v>13</v>
      </c>
      <c r="E79" s="313" t="s">
        <v>228</v>
      </c>
      <c r="F79" s="314" t="s">
        <v>472</v>
      </c>
      <c r="G79" s="315" t="s">
        <v>473</v>
      </c>
      <c r="H79" s="2"/>
      <c r="I79" s="386">
        <f>SUM(I80)</f>
        <v>47400</v>
      </c>
    </row>
    <row r="80" spans="1:9" ht="34.5" customHeight="1" x14ac:dyDescent="0.25">
      <c r="A80" s="3" t="s">
        <v>537</v>
      </c>
      <c r="B80" s="367" t="s">
        <v>50</v>
      </c>
      <c r="C80" s="2" t="s">
        <v>10</v>
      </c>
      <c r="D80" s="367">
        <v>13</v>
      </c>
      <c r="E80" s="313" t="s">
        <v>228</v>
      </c>
      <c r="F80" s="314" t="s">
        <v>10</v>
      </c>
      <c r="G80" s="315" t="s">
        <v>473</v>
      </c>
      <c r="H80" s="2"/>
      <c r="I80" s="386">
        <f>SUM(I81)</f>
        <v>47400</v>
      </c>
    </row>
    <row r="81" spans="1:9" ht="31.5" x14ac:dyDescent="0.25">
      <c r="A81" s="136" t="s">
        <v>536</v>
      </c>
      <c r="B81" s="405" t="s">
        <v>50</v>
      </c>
      <c r="C81" s="2" t="s">
        <v>10</v>
      </c>
      <c r="D81" s="367">
        <v>13</v>
      </c>
      <c r="E81" s="313" t="s">
        <v>228</v>
      </c>
      <c r="F81" s="314" t="s">
        <v>10</v>
      </c>
      <c r="G81" s="315" t="s">
        <v>535</v>
      </c>
      <c r="H81" s="2"/>
      <c r="I81" s="386">
        <f>SUM(I82)</f>
        <v>47400</v>
      </c>
    </row>
    <row r="82" spans="1:9" ht="17.25" customHeight="1" x14ac:dyDescent="0.25">
      <c r="A82" s="111" t="s">
        <v>21</v>
      </c>
      <c r="B82" s="405" t="s">
        <v>50</v>
      </c>
      <c r="C82" s="2" t="s">
        <v>10</v>
      </c>
      <c r="D82" s="367">
        <v>13</v>
      </c>
      <c r="E82" s="313" t="s">
        <v>228</v>
      </c>
      <c r="F82" s="314" t="s">
        <v>10</v>
      </c>
      <c r="G82" s="315" t="s">
        <v>535</v>
      </c>
      <c r="H82" s="2" t="s">
        <v>69</v>
      </c>
      <c r="I82" s="387">
        <v>47400</v>
      </c>
    </row>
    <row r="83" spans="1:9" ht="33.75" hidden="1" customHeight="1" x14ac:dyDescent="0.25">
      <c r="A83" s="91" t="s">
        <v>131</v>
      </c>
      <c r="B83" s="37" t="s">
        <v>50</v>
      </c>
      <c r="C83" s="35" t="s">
        <v>10</v>
      </c>
      <c r="D83" s="35">
        <v>13</v>
      </c>
      <c r="E83" s="292" t="s">
        <v>484</v>
      </c>
      <c r="F83" s="293" t="s">
        <v>472</v>
      </c>
      <c r="G83" s="294" t="s">
        <v>473</v>
      </c>
      <c r="H83" s="35"/>
      <c r="I83" s="385">
        <f>SUM(I84)</f>
        <v>0</v>
      </c>
    </row>
    <row r="84" spans="1:9" ht="63" hidden="1" customHeight="1" x14ac:dyDescent="0.25">
      <c r="A84" s="94" t="s">
        <v>610</v>
      </c>
      <c r="B84" s="405" t="s">
        <v>50</v>
      </c>
      <c r="C84" s="2" t="s">
        <v>10</v>
      </c>
      <c r="D84" s="2">
        <v>13</v>
      </c>
      <c r="E84" s="295" t="s">
        <v>609</v>
      </c>
      <c r="F84" s="296" t="s">
        <v>472</v>
      </c>
      <c r="G84" s="297" t="s">
        <v>473</v>
      </c>
      <c r="H84" s="2"/>
      <c r="I84" s="386">
        <f>SUM(I85)</f>
        <v>0</v>
      </c>
    </row>
    <row r="85" spans="1:9" ht="33" hidden="1" customHeight="1" x14ac:dyDescent="0.25">
      <c r="A85" s="94" t="s">
        <v>611</v>
      </c>
      <c r="B85" s="405" t="s">
        <v>50</v>
      </c>
      <c r="C85" s="2" t="s">
        <v>10</v>
      </c>
      <c r="D85" s="2">
        <v>13</v>
      </c>
      <c r="E85" s="295" t="s">
        <v>609</v>
      </c>
      <c r="F85" s="296" t="s">
        <v>10</v>
      </c>
      <c r="G85" s="297" t="s">
        <v>473</v>
      </c>
      <c r="H85" s="2"/>
      <c r="I85" s="386">
        <f>SUM(I86)</f>
        <v>0</v>
      </c>
    </row>
    <row r="86" spans="1:9" ht="31.5" hidden="1" customHeight="1" x14ac:dyDescent="0.25">
      <c r="A86" s="94" t="s">
        <v>613</v>
      </c>
      <c r="B86" s="405" t="s">
        <v>50</v>
      </c>
      <c r="C86" s="2" t="s">
        <v>10</v>
      </c>
      <c r="D86" s="2">
        <v>13</v>
      </c>
      <c r="E86" s="295" t="s">
        <v>609</v>
      </c>
      <c r="F86" s="296" t="s">
        <v>10</v>
      </c>
      <c r="G86" s="297" t="s">
        <v>612</v>
      </c>
      <c r="H86" s="2"/>
      <c r="I86" s="386">
        <f>SUM(I87)</f>
        <v>0</v>
      </c>
    </row>
    <row r="87" spans="1:9" ht="32.25" hidden="1" customHeight="1" x14ac:dyDescent="0.25">
      <c r="A87" s="110" t="s">
        <v>650</v>
      </c>
      <c r="B87" s="405" t="s">
        <v>50</v>
      </c>
      <c r="C87" s="2" t="s">
        <v>10</v>
      </c>
      <c r="D87" s="2">
        <v>13</v>
      </c>
      <c r="E87" s="295" t="s">
        <v>609</v>
      </c>
      <c r="F87" s="296" t="s">
        <v>10</v>
      </c>
      <c r="G87" s="297" t="s">
        <v>612</v>
      </c>
      <c r="H87" s="2" t="s">
        <v>16</v>
      </c>
      <c r="I87" s="388"/>
    </row>
    <row r="88" spans="1:9" ht="47.25" hidden="1" customHeight="1" x14ac:dyDescent="0.25">
      <c r="A88" s="115" t="s">
        <v>126</v>
      </c>
      <c r="B88" s="37" t="s">
        <v>50</v>
      </c>
      <c r="C88" s="35" t="s">
        <v>10</v>
      </c>
      <c r="D88" s="35">
        <v>13</v>
      </c>
      <c r="E88" s="292" t="s">
        <v>487</v>
      </c>
      <c r="F88" s="293" t="s">
        <v>472</v>
      </c>
      <c r="G88" s="294" t="s">
        <v>473</v>
      </c>
      <c r="H88" s="35"/>
      <c r="I88" s="385">
        <f>SUM(I89)</f>
        <v>0</v>
      </c>
    </row>
    <row r="89" spans="1:9" ht="65.25" hidden="1" customHeight="1" x14ac:dyDescent="0.25">
      <c r="A89" s="94" t="s">
        <v>162</v>
      </c>
      <c r="B89" s="405" t="s">
        <v>50</v>
      </c>
      <c r="C89" s="2" t="s">
        <v>10</v>
      </c>
      <c r="D89" s="2">
        <v>13</v>
      </c>
      <c r="E89" s="338" t="s">
        <v>242</v>
      </c>
      <c r="F89" s="339" t="s">
        <v>472</v>
      </c>
      <c r="G89" s="340" t="s">
        <v>473</v>
      </c>
      <c r="H89" s="87"/>
      <c r="I89" s="389">
        <f>SUM(I90)</f>
        <v>0</v>
      </c>
    </row>
    <row r="90" spans="1:9" ht="32.25" hidden="1" customHeight="1" x14ac:dyDescent="0.25">
      <c r="A90" s="94" t="s">
        <v>552</v>
      </c>
      <c r="B90" s="405" t="s">
        <v>50</v>
      </c>
      <c r="C90" s="2" t="s">
        <v>10</v>
      </c>
      <c r="D90" s="2">
        <v>13</v>
      </c>
      <c r="E90" s="338" t="s">
        <v>242</v>
      </c>
      <c r="F90" s="339" t="s">
        <v>10</v>
      </c>
      <c r="G90" s="340" t="s">
        <v>473</v>
      </c>
      <c r="H90" s="87"/>
      <c r="I90" s="389">
        <f>SUM(I91)</f>
        <v>0</v>
      </c>
    </row>
    <row r="91" spans="1:9" ht="32.25" hidden="1" customHeight="1" x14ac:dyDescent="0.25">
      <c r="A91" s="85" t="s">
        <v>614</v>
      </c>
      <c r="B91" s="405" t="s">
        <v>50</v>
      </c>
      <c r="C91" s="2" t="s">
        <v>10</v>
      </c>
      <c r="D91" s="2">
        <v>13</v>
      </c>
      <c r="E91" s="338" t="s">
        <v>242</v>
      </c>
      <c r="F91" s="339" t="s">
        <v>10</v>
      </c>
      <c r="G91" s="340" t="s">
        <v>615</v>
      </c>
      <c r="H91" s="87"/>
      <c r="I91" s="389">
        <f>SUM(I92)</f>
        <v>0</v>
      </c>
    </row>
    <row r="92" spans="1:9" ht="32.25" hidden="1" customHeight="1" x14ac:dyDescent="0.25">
      <c r="A92" s="113" t="s">
        <v>650</v>
      </c>
      <c r="B92" s="405" t="s">
        <v>50</v>
      </c>
      <c r="C92" s="2" t="s">
        <v>10</v>
      </c>
      <c r="D92" s="2">
        <v>13</v>
      </c>
      <c r="E92" s="338" t="s">
        <v>242</v>
      </c>
      <c r="F92" s="339" t="s">
        <v>10</v>
      </c>
      <c r="G92" s="340" t="s">
        <v>615</v>
      </c>
      <c r="H92" s="87" t="s">
        <v>16</v>
      </c>
      <c r="I92" s="390"/>
    </row>
    <row r="93" spans="1:9" ht="31.5" x14ac:dyDescent="0.25">
      <c r="A93" s="91" t="s">
        <v>24</v>
      </c>
      <c r="B93" s="37" t="s">
        <v>50</v>
      </c>
      <c r="C93" s="35" t="s">
        <v>10</v>
      </c>
      <c r="D93" s="37">
        <v>13</v>
      </c>
      <c r="E93" s="298" t="s">
        <v>212</v>
      </c>
      <c r="F93" s="299" t="s">
        <v>472</v>
      </c>
      <c r="G93" s="300" t="s">
        <v>473</v>
      </c>
      <c r="H93" s="35"/>
      <c r="I93" s="385">
        <f>SUM(I94)</f>
        <v>184928</v>
      </c>
    </row>
    <row r="94" spans="1:9" ht="16.5" customHeight="1" x14ac:dyDescent="0.25">
      <c r="A94" s="105" t="s">
        <v>95</v>
      </c>
      <c r="B94" s="367" t="s">
        <v>50</v>
      </c>
      <c r="C94" s="2" t="s">
        <v>10</v>
      </c>
      <c r="D94" s="367">
        <v>13</v>
      </c>
      <c r="E94" s="313" t="s">
        <v>213</v>
      </c>
      <c r="F94" s="314" t="s">
        <v>472</v>
      </c>
      <c r="G94" s="315" t="s">
        <v>473</v>
      </c>
      <c r="H94" s="2"/>
      <c r="I94" s="386">
        <f>SUM(I95+I97)</f>
        <v>184928</v>
      </c>
    </row>
    <row r="95" spans="1:9" ht="16.5" customHeight="1" x14ac:dyDescent="0.25">
      <c r="A95" s="3" t="s">
        <v>112</v>
      </c>
      <c r="B95" s="541" t="s">
        <v>50</v>
      </c>
      <c r="C95" s="2" t="s">
        <v>10</v>
      </c>
      <c r="D95" s="541">
        <v>13</v>
      </c>
      <c r="E95" s="313" t="s">
        <v>213</v>
      </c>
      <c r="F95" s="314" t="s">
        <v>472</v>
      </c>
      <c r="G95" s="315" t="s">
        <v>495</v>
      </c>
      <c r="H95" s="2"/>
      <c r="I95" s="386">
        <f>SUM(I96)</f>
        <v>18000</v>
      </c>
    </row>
    <row r="96" spans="1:9" ht="31.5" customHeight="1" x14ac:dyDescent="0.25">
      <c r="A96" s="110" t="s">
        <v>650</v>
      </c>
      <c r="B96" s="404" t="s">
        <v>50</v>
      </c>
      <c r="C96" s="2" t="s">
        <v>10</v>
      </c>
      <c r="D96" s="541">
        <v>13</v>
      </c>
      <c r="E96" s="313" t="s">
        <v>213</v>
      </c>
      <c r="F96" s="314" t="s">
        <v>472</v>
      </c>
      <c r="G96" s="315" t="s">
        <v>495</v>
      </c>
      <c r="H96" s="2" t="s">
        <v>16</v>
      </c>
      <c r="I96" s="388">
        <v>18000</v>
      </c>
    </row>
    <row r="97" spans="1:9" ht="30.75" customHeight="1" x14ac:dyDescent="0.25">
      <c r="A97" s="3" t="s">
        <v>113</v>
      </c>
      <c r="B97" s="367" t="s">
        <v>50</v>
      </c>
      <c r="C97" s="2" t="s">
        <v>10</v>
      </c>
      <c r="D97" s="367">
        <v>13</v>
      </c>
      <c r="E97" s="313" t="s">
        <v>213</v>
      </c>
      <c r="F97" s="314" t="s">
        <v>472</v>
      </c>
      <c r="G97" s="315" t="s">
        <v>502</v>
      </c>
      <c r="H97" s="2"/>
      <c r="I97" s="386">
        <f>SUM(I98)</f>
        <v>166928</v>
      </c>
    </row>
    <row r="98" spans="1:9" ht="34.5" customHeight="1" x14ac:dyDescent="0.25">
      <c r="A98" s="110" t="s">
        <v>650</v>
      </c>
      <c r="B98" s="404" t="s">
        <v>50</v>
      </c>
      <c r="C98" s="2" t="s">
        <v>10</v>
      </c>
      <c r="D98" s="367">
        <v>13</v>
      </c>
      <c r="E98" s="313" t="s">
        <v>213</v>
      </c>
      <c r="F98" s="314" t="s">
        <v>472</v>
      </c>
      <c r="G98" s="315" t="s">
        <v>502</v>
      </c>
      <c r="H98" s="2" t="s">
        <v>16</v>
      </c>
      <c r="I98" s="387">
        <v>166928</v>
      </c>
    </row>
    <row r="99" spans="1:9" ht="16.5" customHeight="1" x14ac:dyDescent="0.25">
      <c r="A99" s="91" t="s">
        <v>195</v>
      </c>
      <c r="B99" s="37" t="s">
        <v>50</v>
      </c>
      <c r="C99" s="35" t="s">
        <v>10</v>
      </c>
      <c r="D99" s="37">
        <v>13</v>
      </c>
      <c r="E99" s="298" t="s">
        <v>214</v>
      </c>
      <c r="F99" s="299" t="s">
        <v>472</v>
      </c>
      <c r="G99" s="300" t="s">
        <v>473</v>
      </c>
      <c r="H99" s="35"/>
      <c r="I99" s="385">
        <f>SUM(I100)</f>
        <v>1462716</v>
      </c>
    </row>
    <row r="100" spans="1:9" ht="16.5" customHeight="1" x14ac:dyDescent="0.25">
      <c r="A100" s="105" t="s">
        <v>194</v>
      </c>
      <c r="B100" s="367" t="s">
        <v>50</v>
      </c>
      <c r="C100" s="2" t="s">
        <v>10</v>
      </c>
      <c r="D100" s="367">
        <v>13</v>
      </c>
      <c r="E100" s="313" t="s">
        <v>215</v>
      </c>
      <c r="F100" s="314" t="s">
        <v>472</v>
      </c>
      <c r="G100" s="315" t="s">
        <v>473</v>
      </c>
      <c r="H100" s="2"/>
      <c r="I100" s="386">
        <f>SUM(I101+I103+I105+I107)</f>
        <v>1462716</v>
      </c>
    </row>
    <row r="101" spans="1:9" ht="48.75" customHeight="1" x14ac:dyDescent="0.25">
      <c r="A101" s="105" t="s">
        <v>658</v>
      </c>
      <c r="B101" s="502" t="s">
        <v>50</v>
      </c>
      <c r="C101" s="2" t="s">
        <v>10</v>
      </c>
      <c r="D101" s="502">
        <v>13</v>
      </c>
      <c r="E101" s="313" t="s">
        <v>215</v>
      </c>
      <c r="F101" s="314" t="s">
        <v>472</v>
      </c>
      <c r="G101" s="315">
        <v>12712</v>
      </c>
      <c r="H101" s="2"/>
      <c r="I101" s="386">
        <f>SUM(I102)</f>
        <v>25410</v>
      </c>
    </row>
    <row r="102" spans="1:9" ht="64.5" customHeight="1" x14ac:dyDescent="0.25">
      <c r="A102" s="105" t="s">
        <v>86</v>
      </c>
      <c r="B102" s="502" t="s">
        <v>50</v>
      </c>
      <c r="C102" s="2" t="s">
        <v>10</v>
      </c>
      <c r="D102" s="502">
        <v>13</v>
      </c>
      <c r="E102" s="313" t="s">
        <v>215</v>
      </c>
      <c r="F102" s="314" t="s">
        <v>472</v>
      </c>
      <c r="G102" s="315">
        <v>12712</v>
      </c>
      <c r="H102" s="2" t="s">
        <v>13</v>
      </c>
      <c r="I102" s="388">
        <v>25410</v>
      </c>
    </row>
    <row r="103" spans="1:9" ht="16.5" customHeight="1" x14ac:dyDescent="0.25">
      <c r="A103" s="3" t="s">
        <v>196</v>
      </c>
      <c r="B103" s="367" t="s">
        <v>50</v>
      </c>
      <c r="C103" s="2" t="s">
        <v>10</v>
      </c>
      <c r="D103" s="367">
        <v>13</v>
      </c>
      <c r="E103" s="313" t="s">
        <v>215</v>
      </c>
      <c r="F103" s="314" t="s">
        <v>472</v>
      </c>
      <c r="G103" s="315" t="s">
        <v>503</v>
      </c>
      <c r="H103" s="2"/>
      <c r="I103" s="386">
        <f>SUM(I104)</f>
        <v>19000</v>
      </c>
    </row>
    <row r="104" spans="1:9" ht="30.75" customHeight="1" x14ac:dyDescent="0.25">
      <c r="A104" s="110" t="s">
        <v>650</v>
      </c>
      <c r="B104" s="404" t="s">
        <v>50</v>
      </c>
      <c r="C104" s="2" t="s">
        <v>10</v>
      </c>
      <c r="D104" s="367">
        <v>13</v>
      </c>
      <c r="E104" s="313" t="s">
        <v>215</v>
      </c>
      <c r="F104" s="314" t="s">
        <v>472</v>
      </c>
      <c r="G104" s="315" t="s">
        <v>503</v>
      </c>
      <c r="H104" s="2" t="s">
        <v>16</v>
      </c>
      <c r="I104" s="387">
        <v>19000</v>
      </c>
    </row>
    <row r="105" spans="1:9" ht="32.25" customHeight="1" x14ac:dyDescent="0.25">
      <c r="A105" s="110" t="s">
        <v>641</v>
      </c>
      <c r="B105" s="502" t="s">
        <v>50</v>
      </c>
      <c r="C105" s="2" t="s">
        <v>10</v>
      </c>
      <c r="D105" s="502">
        <v>13</v>
      </c>
      <c r="E105" s="313" t="s">
        <v>215</v>
      </c>
      <c r="F105" s="314" t="s">
        <v>472</v>
      </c>
      <c r="G105" s="315" t="s">
        <v>535</v>
      </c>
      <c r="H105" s="2"/>
      <c r="I105" s="386">
        <f>SUM(I106)</f>
        <v>60000</v>
      </c>
    </row>
    <row r="106" spans="1:9" ht="64.5" customHeight="1" x14ac:dyDescent="0.25">
      <c r="A106" s="105" t="s">
        <v>86</v>
      </c>
      <c r="B106" s="404" t="s">
        <v>50</v>
      </c>
      <c r="C106" s="2" t="s">
        <v>10</v>
      </c>
      <c r="D106" s="502">
        <v>13</v>
      </c>
      <c r="E106" s="313" t="s">
        <v>215</v>
      </c>
      <c r="F106" s="314" t="s">
        <v>472</v>
      </c>
      <c r="G106" s="315" t="s">
        <v>535</v>
      </c>
      <c r="H106" s="2" t="s">
        <v>13</v>
      </c>
      <c r="I106" s="387">
        <v>60000</v>
      </c>
    </row>
    <row r="107" spans="1:9" ht="78.75" x14ac:dyDescent="0.25">
      <c r="A107" s="111" t="s">
        <v>505</v>
      </c>
      <c r="B107" s="405" t="s">
        <v>50</v>
      </c>
      <c r="C107" s="2" t="s">
        <v>10</v>
      </c>
      <c r="D107" s="367">
        <v>13</v>
      </c>
      <c r="E107" s="313" t="s">
        <v>215</v>
      </c>
      <c r="F107" s="314" t="s">
        <v>472</v>
      </c>
      <c r="G107" s="315" t="s">
        <v>504</v>
      </c>
      <c r="H107" s="2"/>
      <c r="I107" s="386">
        <f>SUM(I108:I109)</f>
        <v>1358306</v>
      </c>
    </row>
    <row r="108" spans="1:9" ht="63" x14ac:dyDescent="0.25">
      <c r="A108" s="105" t="s">
        <v>86</v>
      </c>
      <c r="B108" s="367" t="s">
        <v>50</v>
      </c>
      <c r="C108" s="2" t="s">
        <v>10</v>
      </c>
      <c r="D108" s="367">
        <v>13</v>
      </c>
      <c r="E108" s="313" t="s">
        <v>215</v>
      </c>
      <c r="F108" s="314" t="s">
        <v>472</v>
      </c>
      <c r="G108" s="315" t="s">
        <v>504</v>
      </c>
      <c r="H108" s="2" t="s">
        <v>13</v>
      </c>
      <c r="I108" s="387">
        <v>811085</v>
      </c>
    </row>
    <row r="109" spans="1:9" ht="30.75" customHeight="1" x14ac:dyDescent="0.25">
      <c r="A109" s="110" t="s">
        <v>650</v>
      </c>
      <c r="B109" s="404" t="s">
        <v>50</v>
      </c>
      <c r="C109" s="2" t="s">
        <v>10</v>
      </c>
      <c r="D109" s="367">
        <v>13</v>
      </c>
      <c r="E109" s="313" t="s">
        <v>215</v>
      </c>
      <c r="F109" s="314" t="s">
        <v>472</v>
      </c>
      <c r="G109" s="315" t="s">
        <v>504</v>
      </c>
      <c r="H109" s="2" t="s">
        <v>16</v>
      </c>
      <c r="I109" s="387">
        <v>547221</v>
      </c>
    </row>
    <row r="110" spans="1:9" ht="18.75" customHeight="1" x14ac:dyDescent="0.25">
      <c r="A110" s="34" t="s">
        <v>91</v>
      </c>
      <c r="B110" s="37" t="s">
        <v>50</v>
      </c>
      <c r="C110" s="35" t="s">
        <v>10</v>
      </c>
      <c r="D110" s="37">
        <v>13</v>
      </c>
      <c r="E110" s="304" t="s">
        <v>209</v>
      </c>
      <c r="F110" s="305" t="s">
        <v>472</v>
      </c>
      <c r="G110" s="306" t="s">
        <v>473</v>
      </c>
      <c r="H110" s="35"/>
      <c r="I110" s="385">
        <f>SUM(I111)</f>
        <v>110000</v>
      </c>
    </row>
    <row r="111" spans="1:9" ht="16.5" customHeight="1" x14ac:dyDescent="0.25">
      <c r="A111" s="111" t="s">
        <v>92</v>
      </c>
      <c r="B111" s="541" t="s">
        <v>50</v>
      </c>
      <c r="C111" s="2" t="s">
        <v>10</v>
      </c>
      <c r="D111" s="541">
        <v>13</v>
      </c>
      <c r="E111" s="332" t="s">
        <v>210</v>
      </c>
      <c r="F111" s="314" t="s">
        <v>472</v>
      </c>
      <c r="G111" s="315" t="s">
        <v>473</v>
      </c>
      <c r="H111" s="2"/>
      <c r="I111" s="386">
        <f>SUM(I112)</f>
        <v>110000</v>
      </c>
    </row>
    <row r="112" spans="1:9" ht="19.5" customHeight="1" x14ac:dyDescent="0.25">
      <c r="A112" s="111" t="s">
        <v>665</v>
      </c>
      <c r="B112" s="541" t="s">
        <v>50</v>
      </c>
      <c r="C112" s="2" t="s">
        <v>10</v>
      </c>
      <c r="D112" s="541">
        <v>13</v>
      </c>
      <c r="E112" s="332" t="s">
        <v>210</v>
      </c>
      <c r="F112" s="314" t="s">
        <v>472</v>
      </c>
      <c r="G112" s="522">
        <v>10030</v>
      </c>
      <c r="H112" s="2"/>
      <c r="I112" s="386">
        <f>SUM(I113)</f>
        <v>110000</v>
      </c>
    </row>
    <row r="113" spans="1:9" ht="16.5" customHeight="1" x14ac:dyDescent="0.25">
      <c r="A113" s="73" t="s">
        <v>40</v>
      </c>
      <c r="B113" s="541" t="s">
        <v>50</v>
      </c>
      <c r="C113" s="2" t="s">
        <v>10</v>
      </c>
      <c r="D113" s="541">
        <v>13</v>
      </c>
      <c r="E113" s="332" t="s">
        <v>210</v>
      </c>
      <c r="F113" s="314" t="s">
        <v>472</v>
      </c>
      <c r="G113" s="522">
        <v>10030</v>
      </c>
      <c r="H113" s="2" t="s">
        <v>39</v>
      </c>
      <c r="I113" s="387">
        <v>110000</v>
      </c>
    </row>
    <row r="114" spans="1:9" ht="31.5" x14ac:dyDescent="0.25">
      <c r="A114" s="34" t="s">
        <v>140</v>
      </c>
      <c r="B114" s="37" t="s">
        <v>50</v>
      </c>
      <c r="C114" s="35" t="s">
        <v>10</v>
      </c>
      <c r="D114" s="37">
        <v>13</v>
      </c>
      <c r="E114" s="298" t="s">
        <v>216</v>
      </c>
      <c r="F114" s="299" t="s">
        <v>472</v>
      </c>
      <c r="G114" s="300" t="s">
        <v>473</v>
      </c>
      <c r="H114" s="35"/>
      <c r="I114" s="385">
        <f>SUM(I115)</f>
        <v>6941063</v>
      </c>
    </row>
    <row r="115" spans="1:9" ht="31.5" x14ac:dyDescent="0.25">
      <c r="A115" s="105" t="s">
        <v>141</v>
      </c>
      <c r="B115" s="367" t="s">
        <v>50</v>
      </c>
      <c r="C115" s="2" t="s">
        <v>10</v>
      </c>
      <c r="D115" s="367">
        <v>13</v>
      </c>
      <c r="E115" s="313" t="s">
        <v>217</v>
      </c>
      <c r="F115" s="314" t="s">
        <v>472</v>
      </c>
      <c r="G115" s="315" t="s">
        <v>473</v>
      </c>
      <c r="H115" s="2"/>
      <c r="I115" s="386">
        <f>SUM(I116+I118)</f>
        <v>6941063</v>
      </c>
    </row>
    <row r="116" spans="1:9" ht="64.5" customHeight="1" x14ac:dyDescent="0.25">
      <c r="A116" s="105" t="s">
        <v>1029</v>
      </c>
      <c r="B116" s="541" t="s">
        <v>50</v>
      </c>
      <c r="C116" s="2" t="s">
        <v>10</v>
      </c>
      <c r="D116" s="541">
        <v>13</v>
      </c>
      <c r="E116" s="313" t="s">
        <v>217</v>
      </c>
      <c r="F116" s="314" t="s">
        <v>472</v>
      </c>
      <c r="G116" s="522">
        <v>13530</v>
      </c>
      <c r="H116" s="2"/>
      <c r="I116" s="386">
        <f>SUM(I117)</f>
        <v>154646</v>
      </c>
    </row>
    <row r="117" spans="1:9" ht="31.5" x14ac:dyDescent="0.25">
      <c r="A117" s="110" t="s">
        <v>650</v>
      </c>
      <c r="B117" s="541" t="s">
        <v>50</v>
      </c>
      <c r="C117" s="2" t="s">
        <v>10</v>
      </c>
      <c r="D117" s="541">
        <v>13</v>
      </c>
      <c r="E117" s="313" t="s">
        <v>217</v>
      </c>
      <c r="F117" s="314" t="s">
        <v>472</v>
      </c>
      <c r="G117" s="522">
        <v>13530</v>
      </c>
      <c r="H117" s="2" t="s">
        <v>16</v>
      </c>
      <c r="I117" s="388">
        <v>154646</v>
      </c>
    </row>
    <row r="118" spans="1:9" ht="31.5" x14ac:dyDescent="0.25">
      <c r="A118" s="3" t="s">
        <v>96</v>
      </c>
      <c r="B118" s="367" t="s">
        <v>50</v>
      </c>
      <c r="C118" s="2" t="s">
        <v>10</v>
      </c>
      <c r="D118" s="367">
        <v>13</v>
      </c>
      <c r="E118" s="313" t="s">
        <v>217</v>
      </c>
      <c r="F118" s="314" t="s">
        <v>472</v>
      </c>
      <c r="G118" s="315" t="s">
        <v>506</v>
      </c>
      <c r="H118" s="2"/>
      <c r="I118" s="386">
        <f>SUM(I119:I121)</f>
        <v>6786417</v>
      </c>
    </row>
    <row r="119" spans="1:9" ht="63" x14ac:dyDescent="0.25">
      <c r="A119" s="105" t="s">
        <v>86</v>
      </c>
      <c r="B119" s="367" t="s">
        <v>50</v>
      </c>
      <c r="C119" s="2" t="s">
        <v>10</v>
      </c>
      <c r="D119" s="367">
        <v>13</v>
      </c>
      <c r="E119" s="313" t="s">
        <v>217</v>
      </c>
      <c r="F119" s="314" t="s">
        <v>472</v>
      </c>
      <c r="G119" s="315" t="s">
        <v>506</v>
      </c>
      <c r="H119" s="2" t="s">
        <v>13</v>
      </c>
      <c r="I119" s="387">
        <v>3290619</v>
      </c>
    </row>
    <row r="120" spans="1:9" ht="30.75" customHeight="1" x14ac:dyDescent="0.25">
      <c r="A120" s="110" t="s">
        <v>650</v>
      </c>
      <c r="B120" s="404" t="s">
        <v>50</v>
      </c>
      <c r="C120" s="2" t="s">
        <v>10</v>
      </c>
      <c r="D120" s="367">
        <v>13</v>
      </c>
      <c r="E120" s="313" t="s">
        <v>217</v>
      </c>
      <c r="F120" s="314" t="s">
        <v>472</v>
      </c>
      <c r="G120" s="315" t="s">
        <v>506</v>
      </c>
      <c r="H120" s="2" t="s">
        <v>16</v>
      </c>
      <c r="I120" s="387">
        <v>3418895</v>
      </c>
    </row>
    <row r="121" spans="1:9" ht="17.25" customHeight="1" x14ac:dyDescent="0.25">
      <c r="A121" s="3" t="s">
        <v>18</v>
      </c>
      <c r="B121" s="367" t="s">
        <v>50</v>
      </c>
      <c r="C121" s="2" t="s">
        <v>10</v>
      </c>
      <c r="D121" s="367">
        <v>13</v>
      </c>
      <c r="E121" s="313" t="s">
        <v>217</v>
      </c>
      <c r="F121" s="314" t="s">
        <v>472</v>
      </c>
      <c r="G121" s="315" t="s">
        <v>506</v>
      </c>
      <c r="H121" s="2" t="s">
        <v>17</v>
      </c>
      <c r="I121" s="387">
        <v>76903</v>
      </c>
    </row>
    <row r="122" spans="1:9" ht="19.5" hidden="1" customHeight="1" x14ac:dyDescent="0.25">
      <c r="A122" s="34" t="s">
        <v>664</v>
      </c>
      <c r="B122" s="37" t="s">
        <v>50</v>
      </c>
      <c r="C122" s="35" t="s">
        <v>10</v>
      </c>
      <c r="D122" s="37">
        <v>13</v>
      </c>
      <c r="E122" s="298" t="s">
        <v>662</v>
      </c>
      <c r="F122" s="299" t="s">
        <v>472</v>
      </c>
      <c r="G122" s="300" t="s">
        <v>473</v>
      </c>
      <c r="H122" s="35"/>
      <c r="I122" s="385">
        <f>SUM(I123)</f>
        <v>0</v>
      </c>
    </row>
    <row r="123" spans="1:9" ht="17.25" hidden="1" customHeight="1" x14ac:dyDescent="0.25">
      <c r="A123" s="3" t="s">
        <v>22</v>
      </c>
      <c r="B123" s="502" t="s">
        <v>50</v>
      </c>
      <c r="C123" s="2" t="s">
        <v>10</v>
      </c>
      <c r="D123" s="502">
        <v>13</v>
      </c>
      <c r="E123" s="313" t="s">
        <v>663</v>
      </c>
      <c r="F123" s="314" t="s">
        <v>472</v>
      </c>
      <c r="G123" s="315" t="s">
        <v>473</v>
      </c>
      <c r="H123" s="2"/>
      <c r="I123" s="386">
        <f>SUM(I124)</f>
        <v>0</v>
      </c>
    </row>
    <row r="124" spans="1:9" ht="17.25" hidden="1" customHeight="1" x14ac:dyDescent="0.25">
      <c r="A124" s="3" t="s">
        <v>665</v>
      </c>
      <c r="B124" s="502" t="s">
        <v>50</v>
      </c>
      <c r="C124" s="2" t="s">
        <v>10</v>
      </c>
      <c r="D124" s="502">
        <v>13</v>
      </c>
      <c r="E124" s="313" t="s">
        <v>663</v>
      </c>
      <c r="F124" s="314" t="s">
        <v>472</v>
      </c>
      <c r="G124" s="522">
        <v>10030</v>
      </c>
      <c r="H124" s="2"/>
      <c r="I124" s="386">
        <f>SUM(I125)</f>
        <v>0</v>
      </c>
    </row>
    <row r="125" spans="1:9" ht="17.25" hidden="1" customHeight="1" x14ac:dyDescent="0.25">
      <c r="A125" s="73" t="s">
        <v>40</v>
      </c>
      <c r="B125" s="502" t="s">
        <v>50</v>
      </c>
      <c r="C125" s="2" t="s">
        <v>10</v>
      </c>
      <c r="D125" s="502">
        <v>13</v>
      </c>
      <c r="E125" s="313" t="s">
        <v>663</v>
      </c>
      <c r="F125" s="314" t="s">
        <v>472</v>
      </c>
      <c r="G125" s="522">
        <v>10030</v>
      </c>
      <c r="H125" s="2" t="s">
        <v>39</v>
      </c>
      <c r="I125" s="387"/>
    </row>
    <row r="126" spans="1:9" ht="31.5" x14ac:dyDescent="0.25">
      <c r="A126" s="394" t="s">
        <v>75</v>
      </c>
      <c r="B126" s="20" t="s">
        <v>50</v>
      </c>
      <c r="C126" s="16" t="s">
        <v>15</v>
      </c>
      <c r="D126" s="20"/>
      <c r="E126" s="412"/>
      <c r="F126" s="413"/>
      <c r="G126" s="414"/>
      <c r="H126" s="16"/>
      <c r="I126" s="410">
        <f>SUM(I127)</f>
        <v>1985143</v>
      </c>
    </row>
    <row r="127" spans="1:9" ht="31.5" x14ac:dyDescent="0.25">
      <c r="A127" s="120" t="s">
        <v>76</v>
      </c>
      <c r="B127" s="30" t="s">
        <v>50</v>
      </c>
      <c r="C127" s="26" t="s">
        <v>15</v>
      </c>
      <c r="D127" s="65" t="s">
        <v>32</v>
      </c>
      <c r="E127" s="421"/>
      <c r="F127" s="422"/>
      <c r="G127" s="423"/>
      <c r="H127" s="26"/>
      <c r="I127" s="411">
        <f>SUM(I128)</f>
        <v>1985143</v>
      </c>
    </row>
    <row r="128" spans="1:9" ht="63" x14ac:dyDescent="0.25">
      <c r="A128" s="91" t="s">
        <v>142</v>
      </c>
      <c r="B128" s="37" t="s">
        <v>50</v>
      </c>
      <c r="C128" s="35" t="s">
        <v>15</v>
      </c>
      <c r="D128" s="49" t="s">
        <v>32</v>
      </c>
      <c r="E128" s="304" t="s">
        <v>218</v>
      </c>
      <c r="F128" s="305" t="s">
        <v>472</v>
      </c>
      <c r="G128" s="306" t="s">
        <v>473</v>
      </c>
      <c r="H128" s="35"/>
      <c r="I128" s="385">
        <f>SUM(I129,+I135)</f>
        <v>1985143</v>
      </c>
    </row>
    <row r="129" spans="1:9" ht="96" customHeight="1" x14ac:dyDescent="0.25">
      <c r="A129" s="94" t="s">
        <v>143</v>
      </c>
      <c r="B129" s="62" t="s">
        <v>50</v>
      </c>
      <c r="C129" s="2" t="s">
        <v>15</v>
      </c>
      <c r="D129" s="10" t="s">
        <v>32</v>
      </c>
      <c r="E129" s="332" t="s">
        <v>219</v>
      </c>
      <c r="F129" s="333" t="s">
        <v>472</v>
      </c>
      <c r="G129" s="334" t="s">
        <v>473</v>
      </c>
      <c r="H129" s="2"/>
      <c r="I129" s="386">
        <f>SUM(I130)</f>
        <v>1885143</v>
      </c>
    </row>
    <row r="130" spans="1:9" ht="47.25" x14ac:dyDescent="0.25">
      <c r="A130" s="94" t="s">
        <v>507</v>
      </c>
      <c r="B130" s="62" t="s">
        <v>50</v>
      </c>
      <c r="C130" s="2" t="s">
        <v>15</v>
      </c>
      <c r="D130" s="10" t="s">
        <v>32</v>
      </c>
      <c r="E130" s="332" t="s">
        <v>219</v>
      </c>
      <c r="F130" s="333" t="s">
        <v>10</v>
      </c>
      <c r="G130" s="334" t="s">
        <v>473</v>
      </c>
      <c r="H130" s="2"/>
      <c r="I130" s="386">
        <f>SUM(I131)</f>
        <v>1885143</v>
      </c>
    </row>
    <row r="131" spans="1:9" ht="31.5" x14ac:dyDescent="0.25">
      <c r="A131" s="3" t="s">
        <v>96</v>
      </c>
      <c r="B131" s="367" t="s">
        <v>50</v>
      </c>
      <c r="C131" s="2" t="s">
        <v>15</v>
      </c>
      <c r="D131" s="10" t="s">
        <v>32</v>
      </c>
      <c r="E131" s="332" t="s">
        <v>219</v>
      </c>
      <c r="F131" s="333" t="s">
        <v>10</v>
      </c>
      <c r="G131" s="334" t="s">
        <v>506</v>
      </c>
      <c r="H131" s="2"/>
      <c r="I131" s="386">
        <f>SUM(I132:I134)</f>
        <v>1885143</v>
      </c>
    </row>
    <row r="132" spans="1:9" ht="63" x14ac:dyDescent="0.25">
      <c r="A132" s="105" t="s">
        <v>86</v>
      </c>
      <c r="B132" s="367" t="s">
        <v>50</v>
      </c>
      <c r="C132" s="2" t="s">
        <v>15</v>
      </c>
      <c r="D132" s="10" t="s">
        <v>32</v>
      </c>
      <c r="E132" s="332" t="s">
        <v>219</v>
      </c>
      <c r="F132" s="333" t="s">
        <v>10</v>
      </c>
      <c r="G132" s="334" t="s">
        <v>506</v>
      </c>
      <c r="H132" s="2" t="s">
        <v>13</v>
      </c>
      <c r="I132" s="387">
        <v>1818300</v>
      </c>
    </row>
    <row r="133" spans="1:9" ht="33.75" customHeight="1" x14ac:dyDescent="0.25">
      <c r="A133" s="110" t="s">
        <v>650</v>
      </c>
      <c r="B133" s="404" t="s">
        <v>50</v>
      </c>
      <c r="C133" s="2" t="s">
        <v>15</v>
      </c>
      <c r="D133" s="10" t="s">
        <v>32</v>
      </c>
      <c r="E133" s="332" t="s">
        <v>219</v>
      </c>
      <c r="F133" s="333" t="s">
        <v>10</v>
      </c>
      <c r="G133" s="334" t="s">
        <v>506</v>
      </c>
      <c r="H133" s="2" t="s">
        <v>16</v>
      </c>
      <c r="I133" s="387">
        <v>66000</v>
      </c>
    </row>
    <row r="134" spans="1:9" ht="16.5" customHeight="1" x14ac:dyDescent="0.25">
      <c r="A134" s="3" t="s">
        <v>18</v>
      </c>
      <c r="B134" s="367" t="s">
        <v>50</v>
      </c>
      <c r="C134" s="2" t="s">
        <v>15</v>
      </c>
      <c r="D134" s="10" t="s">
        <v>32</v>
      </c>
      <c r="E134" s="332" t="s">
        <v>219</v>
      </c>
      <c r="F134" s="333" t="s">
        <v>10</v>
      </c>
      <c r="G134" s="334" t="s">
        <v>506</v>
      </c>
      <c r="H134" s="2" t="s">
        <v>17</v>
      </c>
      <c r="I134" s="387">
        <v>843</v>
      </c>
    </row>
    <row r="135" spans="1:9" ht="111.75" customHeight="1" x14ac:dyDescent="0.25">
      <c r="A135" s="490" t="s">
        <v>620</v>
      </c>
      <c r="B135" s="62" t="s">
        <v>50</v>
      </c>
      <c r="C135" s="51" t="s">
        <v>15</v>
      </c>
      <c r="D135" s="69" t="s">
        <v>32</v>
      </c>
      <c r="E135" s="307" t="s">
        <v>616</v>
      </c>
      <c r="F135" s="308" t="s">
        <v>472</v>
      </c>
      <c r="G135" s="309" t="s">
        <v>473</v>
      </c>
      <c r="H135" s="2"/>
      <c r="I135" s="386">
        <f>SUM(I136)</f>
        <v>100000</v>
      </c>
    </row>
    <row r="136" spans="1:9" ht="48" customHeight="1" x14ac:dyDescent="0.25">
      <c r="A136" s="125" t="s">
        <v>618</v>
      </c>
      <c r="B136" s="62" t="s">
        <v>50</v>
      </c>
      <c r="C136" s="51" t="s">
        <v>15</v>
      </c>
      <c r="D136" s="69" t="s">
        <v>32</v>
      </c>
      <c r="E136" s="307" t="s">
        <v>616</v>
      </c>
      <c r="F136" s="308" t="s">
        <v>10</v>
      </c>
      <c r="G136" s="309" t="s">
        <v>473</v>
      </c>
      <c r="H136" s="2"/>
      <c r="I136" s="386">
        <f>SUM(I137)</f>
        <v>100000</v>
      </c>
    </row>
    <row r="137" spans="1:9" ht="48" customHeight="1" x14ac:dyDescent="0.25">
      <c r="A137" s="3" t="s">
        <v>619</v>
      </c>
      <c r="B137" s="62" t="s">
        <v>50</v>
      </c>
      <c r="C137" s="51" t="s">
        <v>15</v>
      </c>
      <c r="D137" s="69" t="s">
        <v>32</v>
      </c>
      <c r="E137" s="307" t="s">
        <v>616</v>
      </c>
      <c r="F137" s="308" t="s">
        <v>10</v>
      </c>
      <c r="G137" s="315" t="s">
        <v>617</v>
      </c>
      <c r="H137" s="2"/>
      <c r="I137" s="386">
        <f>SUM(I138)</f>
        <v>100000</v>
      </c>
    </row>
    <row r="138" spans="1:9" ht="31.5" customHeight="1" x14ac:dyDescent="0.25">
      <c r="A138" s="110" t="s">
        <v>650</v>
      </c>
      <c r="B138" s="62" t="s">
        <v>50</v>
      </c>
      <c r="C138" s="51" t="s">
        <v>15</v>
      </c>
      <c r="D138" s="69" t="s">
        <v>32</v>
      </c>
      <c r="E138" s="307" t="s">
        <v>616</v>
      </c>
      <c r="F138" s="308" t="s">
        <v>10</v>
      </c>
      <c r="G138" s="315" t="s">
        <v>617</v>
      </c>
      <c r="H138" s="2" t="s">
        <v>16</v>
      </c>
      <c r="I138" s="387">
        <v>100000</v>
      </c>
    </row>
    <row r="139" spans="1:9" ht="15.75" x14ac:dyDescent="0.25">
      <c r="A139" s="394" t="s">
        <v>25</v>
      </c>
      <c r="B139" s="20" t="s">
        <v>50</v>
      </c>
      <c r="C139" s="16" t="s">
        <v>20</v>
      </c>
      <c r="D139" s="20"/>
      <c r="E139" s="412"/>
      <c r="F139" s="413"/>
      <c r="G139" s="414"/>
      <c r="H139" s="16"/>
      <c r="I139" s="410">
        <f>SUM(I140+I146+I173)</f>
        <v>29160947</v>
      </c>
    </row>
    <row r="140" spans="1:9" ht="15.75" x14ac:dyDescent="0.25">
      <c r="A140" s="120" t="s">
        <v>262</v>
      </c>
      <c r="B140" s="30" t="s">
        <v>50</v>
      </c>
      <c r="C140" s="26" t="s">
        <v>20</v>
      </c>
      <c r="D140" s="65" t="s">
        <v>35</v>
      </c>
      <c r="E140" s="421"/>
      <c r="F140" s="422"/>
      <c r="G140" s="423"/>
      <c r="H140" s="26"/>
      <c r="I140" s="411">
        <f>SUM(I141)</f>
        <v>450000</v>
      </c>
    </row>
    <row r="141" spans="1:9" ht="63" x14ac:dyDescent="0.25">
      <c r="A141" s="91" t="s">
        <v>146</v>
      </c>
      <c r="B141" s="37" t="s">
        <v>50</v>
      </c>
      <c r="C141" s="35" t="s">
        <v>20</v>
      </c>
      <c r="D141" s="37" t="s">
        <v>35</v>
      </c>
      <c r="E141" s="298" t="s">
        <v>510</v>
      </c>
      <c r="F141" s="299" t="s">
        <v>472</v>
      </c>
      <c r="G141" s="300" t="s">
        <v>473</v>
      </c>
      <c r="H141" s="35"/>
      <c r="I141" s="385">
        <f>SUM(I142)</f>
        <v>450000</v>
      </c>
    </row>
    <row r="142" spans="1:9" ht="81" customHeight="1" x14ac:dyDescent="0.25">
      <c r="A142" s="94" t="s">
        <v>191</v>
      </c>
      <c r="B142" s="62" t="s">
        <v>50</v>
      </c>
      <c r="C142" s="51" t="s">
        <v>20</v>
      </c>
      <c r="D142" s="62" t="s">
        <v>35</v>
      </c>
      <c r="E142" s="301" t="s">
        <v>229</v>
      </c>
      <c r="F142" s="302" t="s">
        <v>472</v>
      </c>
      <c r="G142" s="303" t="s">
        <v>473</v>
      </c>
      <c r="H142" s="51"/>
      <c r="I142" s="386">
        <f>SUM(I143)</f>
        <v>450000</v>
      </c>
    </row>
    <row r="143" spans="1:9" ht="33.75" customHeight="1" x14ac:dyDescent="0.25">
      <c r="A143" s="94" t="s">
        <v>511</v>
      </c>
      <c r="B143" s="62" t="s">
        <v>50</v>
      </c>
      <c r="C143" s="51" t="s">
        <v>20</v>
      </c>
      <c r="D143" s="62" t="s">
        <v>35</v>
      </c>
      <c r="E143" s="301" t="s">
        <v>229</v>
      </c>
      <c r="F143" s="302" t="s">
        <v>10</v>
      </c>
      <c r="G143" s="303" t="s">
        <v>473</v>
      </c>
      <c r="H143" s="51"/>
      <c r="I143" s="386">
        <f>SUM(I144)</f>
        <v>450000</v>
      </c>
    </row>
    <row r="144" spans="1:9" ht="15.75" customHeight="1" x14ac:dyDescent="0.25">
      <c r="A144" s="94" t="s">
        <v>192</v>
      </c>
      <c r="B144" s="62" t="s">
        <v>50</v>
      </c>
      <c r="C144" s="51" t="s">
        <v>20</v>
      </c>
      <c r="D144" s="62" t="s">
        <v>35</v>
      </c>
      <c r="E144" s="301" t="s">
        <v>229</v>
      </c>
      <c r="F144" s="302" t="s">
        <v>10</v>
      </c>
      <c r="G144" s="303" t="s">
        <v>512</v>
      </c>
      <c r="H144" s="51"/>
      <c r="I144" s="386">
        <f>SUM(I145)</f>
        <v>450000</v>
      </c>
    </row>
    <row r="145" spans="1:12" ht="15.75" customHeight="1" x14ac:dyDescent="0.25">
      <c r="A145" s="3" t="s">
        <v>18</v>
      </c>
      <c r="B145" s="367" t="s">
        <v>50</v>
      </c>
      <c r="C145" s="51" t="s">
        <v>20</v>
      </c>
      <c r="D145" s="62" t="s">
        <v>35</v>
      </c>
      <c r="E145" s="301" t="s">
        <v>229</v>
      </c>
      <c r="F145" s="302" t="s">
        <v>10</v>
      </c>
      <c r="G145" s="303" t="s">
        <v>512</v>
      </c>
      <c r="H145" s="51" t="s">
        <v>17</v>
      </c>
      <c r="I145" s="388">
        <v>450000</v>
      </c>
    </row>
    <row r="146" spans="1:12" ht="15.75" x14ac:dyDescent="0.25">
      <c r="A146" s="120" t="s">
        <v>145</v>
      </c>
      <c r="B146" s="30" t="s">
        <v>50</v>
      </c>
      <c r="C146" s="26" t="s">
        <v>20</v>
      </c>
      <c r="D146" s="30" t="s">
        <v>32</v>
      </c>
      <c r="E146" s="122"/>
      <c r="F146" s="415"/>
      <c r="G146" s="416"/>
      <c r="H146" s="26"/>
      <c r="I146" s="411">
        <f>SUM(I147+I166)</f>
        <v>27773659</v>
      </c>
    </row>
    <row r="147" spans="1:12" ht="63" x14ac:dyDescent="0.25">
      <c r="A147" s="91" t="s">
        <v>146</v>
      </c>
      <c r="B147" s="37" t="s">
        <v>50</v>
      </c>
      <c r="C147" s="35" t="s">
        <v>20</v>
      </c>
      <c r="D147" s="37" t="s">
        <v>32</v>
      </c>
      <c r="E147" s="298" t="s">
        <v>510</v>
      </c>
      <c r="F147" s="299" t="s">
        <v>472</v>
      </c>
      <c r="G147" s="300" t="s">
        <v>473</v>
      </c>
      <c r="H147" s="35"/>
      <c r="I147" s="385">
        <f>SUM(I148+I162)</f>
        <v>11393289</v>
      </c>
    </row>
    <row r="148" spans="1:12" ht="65.25" customHeight="1" x14ac:dyDescent="0.25">
      <c r="A148" s="94" t="s">
        <v>147</v>
      </c>
      <c r="B148" s="62" t="s">
        <v>50</v>
      </c>
      <c r="C148" s="51" t="s">
        <v>20</v>
      </c>
      <c r="D148" s="62" t="s">
        <v>32</v>
      </c>
      <c r="E148" s="301" t="s">
        <v>221</v>
      </c>
      <c r="F148" s="302" t="s">
        <v>472</v>
      </c>
      <c r="G148" s="303" t="s">
        <v>473</v>
      </c>
      <c r="H148" s="51"/>
      <c r="I148" s="386">
        <f>SUM(I149)</f>
        <v>11345289</v>
      </c>
    </row>
    <row r="149" spans="1:12" ht="47.25" customHeight="1" x14ac:dyDescent="0.25">
      <c r="A149" s="94" t="s">
        <v>513</v>
      </c>
      <c r="B149" s="62" t="s">
        <v>50</v>
      </c>
      <c r="C149" s="51" t="s">
        <v>20</v>
      </c>
      <c r="D149" s="62" t="s">
        <v>32</v>
      </c>
      <c r="E149" s="301" t="s">
        <v>221</v>
      </c>
      <c r="F149" s="302" t="s">
        <v>10</v>
      </c>
      <c r="G149" s="303" t="s">
        <v>473</v>
      </c>
      <c r="H149" s="51"/>
      <c r="I149" s="386">
        <f>SUM(I150+I154+I156+I158+I160+I152)</f>
        <v>11345289</v>
      </c>
    </row>
    <row r="150" spans="1:12" ht="47.25" customHeight="1" x14ac:dyDescent="0.25">
      <c r="A150" s="94" t="s">
        <v>766</v>
      </c>
      <c r="B150" s="62" t="s">
        <v>50</v>
      </c>
      <c r="C150" s="51" t="s">
        <v>20</v>
      </c>
      <c r="D150" s="62" t="s">
        <v>32</v>
      </c>
      <c r="E150" s="301" t="s">
        <v>221</v>
      </c>
      <c r="F150" s="302" t="s">
        <v>10</v>
      </c>
      <c r="G150" s="544">
        <v>13390</v>
      </c>
      <c r="H150" s="51"/>
      <c r="I150" s="386">
        <f>SUM(I151)</f>
        <v>4220915</v>
      </c>
    </row>
    <row r="151" spans="1:12" ht="33" customHeight="1" x14ac:dyDescent="0.25">
      <c r="A151" s="94" t="s">
        <v>190</v>
      </c>
      <c r="B151" s="62" t="s">
        <v>50</v>
      </c>
      <c r="C151" s="51" t="s">
        <v>20</v>
      </c>
      <c r="D151" s="62" t="s">
        <v>32</v>
      </c>
      <c r="E151" s="301" t="s">
        <v>221</v>
      </c>
      <c r="F151" s="302" t="s">
        <v>10</v>
      </c>
      <c r="G151" s="544">
        <v>13390</v>
      </c>
      <c r="H151" s="51" t="s">
        <v>185</v>
      </c>
      <c r="I151" s="388">
        <v>4220915</v>
      </c>
    </row>
    <row r="152" spans="1:12" ht="19.5" customHeight="1" x14ac:dyDescent="0.25">
      <c r="A152" s="94" t="s">
        <v>1028</v>
      </c>
      <c r="B152" s="62" t="s">
        <v>50</v>
      </c>
      <c r="C152" s="51" t="s">
        <v>20</v>
      </c>
      <c r="D152" s="62" t="s">
        <v>32</v>
      </c>
      <c r="E152" s="301" t="s">
        <v>221</v>
      </c>
      <c r="F152" s="302" t="s">
        <v>10</v>
      </c>
      <c r="G152" s="544">
        <v>13604</v>
      </c>
      <c r="H152" s="51"/>
      <c r="I152" s="386">
        <f>SUM(I153)</f>
        <v>499964</v>
      </c>
    </row>
    <row r="153" spans="1:12" ht="33" customHeight="1" x14ac:dyDescent="0.25">
      <c r="A153" s="94" t="s">
        <v>190</v>
      </c>
      <c r="B153" s="62" t="s">
        <v>50</v>
      </c>
      <c r="C153" s="51" t="s">
        <v>20</v>
      </c>
      <c r="D153" s="62" t="s">
        <v>32</v>
      </c>
      <c r="E153" s="301" t="s">
        <v>221</v>
      </c>
      <c r="F153" s="302" t="s">
        <v>10</v>
      </c>
      <c r="G153" s="544">
        <v>13604</v>
      </c>
      <c r="H153" s="51" t="s">
        <v>185</v>
      </c>
      <c r="I153" s="388">
        <v>499964</v>
      </c>
    </row>
    <row r="154" spans="1:12" ht="18" customHeight="1" x14ac:dyDescent="0.25">
      <c r="A154" s="94" t="s">
        <v>770</v>
      </c>
      <c r="B154" s="62" t="s">
        <v>50</v>
      </c>
      <c r="C154" s="51" t="s">
        <v>20</v>
      </c>
      <c r="D154" s="62" t="s">
        <v>32</v>
      </c>
      <c r="E154" s="301" t="s">
        <v>221</v>
      </c>
      <c r="F154" s="302" t="s">
        <v>10</v>
      </c>
      <c r="G154" s="303" t="s">
        <v>769</v>
      </c>
      <c r="H154" s="51"/>
      <c r="I154" s="386">
        <f>SUM(I155)</f>
        <v>499964</v>
      </c>
    </row>
    <row r="155" spans="1:12" ht="33" customHeight="1" x14ac:dyDescent="0.25">
      <c r="A155" s="94" t="s">
        <v>190</v>
      </c>
      <c r="B155" s="62" t="s">
        <v>50</v>
      </c>
      <c r="C155" s="51" t="s">
        <v>20</v>
      </c>
      <c r="D155" s="62" t="s">
        <v>32</v>
      </c>
      <c r="E155" s="301" t="s">
        <v>221</v>
      </c>
      <c r="F155" s="302" t="s">
        <v>10</v>
      </c>
      <c r="G155" s="303" t="s">
        <v>769</v>
      </c>
      <c r="H155" s="51" t="s">
        <v>185</v>
      </c>
      <c r="I155" s="388">
        <v>499964</v>
      </c>
    </row>
    <row r="156" spans="1:12" ht="33.75" customHeight="1" x14ac:dyDescent="0.25">
      <c r="A156" s="94" t="s">
        <v>148</v>
      </c>
      <c r="B156" s="62" t="s">
        <v>50</v>
      </c>
      <c r="C156" s="51" t="s">
        <v>20</v>
      </c>
      <c r="D156" s="62" t="s">
        <v>32</v>
      </c>
      <c r="E156" s="301" t="s">
        <v>221</v>
      </c>
      <c r="F156" s="302" t="s">
        <v>10</v>
      </c>
      <c r="G156" s="303" t="s">
        <v>514</v>
      </c>
      <c r="H156" s="51"/>
      <c r="I156" s="386">
        <f>SUM(I157)</f>
        <v>1960330</v>
      </c>
      <c r="J156" s="614"/>
      <c r="K156" s="615"/>
      <c r="L156" s="615"/>
    </row>
    <row r="157" spans="1:12" ht="33.75" customHeight="1" x14ac:dyDescent="0.25">
      <c r="A157" s="94" t="s">
        <v>190</v>
      </c>
      <c r="B157" s="62" t="s">
        <v>50</v>
      </c>
      <c r="C157" s="51" t="s">
        <v>20</v>
      </c>
      <c r="D157" s="62" t="s">
        <v>32</v>
      </c>
      <c r="E157" s="301" t="s">
        <v>221</v>
      </c>
      <c r="F157" s="302" t="s">
        <v>10</v>
      </c>
      <c r="G157" s="303" t="s">
        <v>514</v>
      </c>
      <c r="H157" s="51" t="s">
        <v>185</v>
      </c>
      <c r="I157" s="388">
        <v>1960330</v>
      </c>
    </row>
    <row r="158" spans="1:12" ht="30" customHeight="1" x14ac:dyDescent="0.25">
      <c r="A158" s="94" t="s">
        <v>515</v>
      </c>
      <c r="B158" s="62" t="s">
        <v>50</v>
      </c>
      <c r="C158" s="51" t="s">
        <v>20</v>
      </c>
      <c r="D158" s="62" t="s">
        <v>32</v>
      </c>
      <c r="E158" s="301" t="s">
        <v>221</v>
      </c>
      <c r="F158" s="302" t="s">
        <v>10</v>
      </c>
      <c r="G158" s="303" t="s">
        <v>516</v>
      </c>
      <c r="H158" s="51"/>
      <c r="I158" s="386">
        <f>SUM(I159)</f>
        <v>3136566</v>
      </c>
    </row>
    <row r="159" spans="1:12" ht="19.5" customHeight="1" x14ac:dyDescent="0.25">
      <c r="A159" s="94" t="s">
        <v>21</v>
      </c>
      <c r="B159" s="62" t="s">
        <v>50</v>
      </c>
      <c r="C159" s="51" t="s">
        <v>20</v>
      </c>
      <c r="D159" s="62" t="s">
        <v>32</v>
      </c>
      <c r="E159" s="127" t="s">
        <v>221</v>
      </c>
      <c r="F159" s="352" t="s">
        <v>10</v>
      </c>
      <c r="G159" s="353" t="s">
        <v>516</v>
      </c>
      <c r="H159" s="51" t="s">
        <v>69</v>
      </c>
      <c r="I159" s="388">
        <v>3136566</v>
      </c>
    </row>
    <row r="160" spans="1:12" ht="47.25" x14ac:dyDescent="0.25">
      <c r="A160" s="94" t="s">
        <v>517</v>
      </c>
      <c r="B160" s="62" t="s">
        <v>50</v>
      </c>
      <c r="C160" s="51" t="s">
        <v>20</v>
      </c>
      <c r="D160" s="62" t="s">
        <v>32</v>
      </c>
      <c r="E160" s="301" t="s">
        <v>221</v>
      </c>
      <c r="F160" s="302" t="s">
        <v>10</v>
      </c>
      <c r="G160" s="303" t="s">
        <v>518</v>
      </c>
      <c r="H160" s="51"/>
      <c r="I160" s="386">
        <f>SUM(I161)</f>
        <v>1027550</v>
      </c>
    </row>
    <row r="161" spans="1:9" ht="18" customHeight="1" x14ac:dyDescent="0.25">
      <c r="A161" s="94" t="s">
        <v>21</v>
      </c>
      <c r="B161" s="62" t="s">
        <v>50</v>
      </c>
      <c r="C161" s="51" t="s">
        <v>20</v>
      </c>
      <c r="D161" s="62" t="s">
        <v>32</v>
      </c>
      <c r="E161" s="301" t="s">
        <v>221</v>
      </c>
      <c r="F161" s="302" t="s">
        <v>10</v>
      </c>
      <c r="G161" s="303" t="s">
        <v>518</v>
      </c>
      <c r="H161" s="51" t="s">
        <v>69</v>
      </c>
      <c r="I161" s="388">
        <v>1027550</v>
      </c>
    </row>
    <row r="162" spans="1:9" ht="78.75" x14ac:dyDescent="0.25">
      <c r="A162" s="94" t="s">
        <v>260</v>
      </c>
      <c r="B162" s="62" t="s">
        <v>50</v>
      </c>
      <c r="C162" s="51" t="s">
        <v>20</v>
      </c>
      <c r="D162" s="150" t="s">
        <v>32</v>
      </c>
      <c r="E162" s="301" t="s">
        <v>258</v>
      </c>
      <c r="F162" s="302" t="s">
        <v>472</v>
      </c>
      <c r="G162" s="303" t="s">
        <v>473</v>
      </c>
      <c r="H162" s="51"/>
      <c r="I162" s="386">
        <f>SUM(I163)</f>
        <v>48000</v>
      </c>
    </row>
    <row r="163" spans="1:9" ht="47.25" x14ac:dyDescent="0.25">
      <c r="A163" s="94" t="s">
        <v>519</v>
      </c>
      <c r="B163" s="62" t="s">
        <v>50</v>
      </c>
      <c r="C163" s="51" t="s">
        <v>20</v>
      </c>
      <c r="D163" s="150" t="s">
        <v>32</v>
      </c>
      <c r="E163" s="301" t="s">
        <v>258</v>
      </c>
      <c r="F163" s="302" t="s">
        <v>10</v>
      </c>
      <c r="G163" s="303" t="s">
        <v>473</v>
      </c>
      <c r="H163" s="51"/>
      <c r="I163" s="386">
        <f>SUM(I164)</f>
        <v>48000</v>
      </c>
    </row>
    <row r="164" spans="1:9" ht="31.5" x14ac:dyDescent="0.25">
      <c r="A164" s="94" t="s">
        <v>259</v>
      </c>
      <c r="B164" s="62" t="s">
        <v>50</v>
      </c>
      <c r="C164" s="51" t="s">
        <v>20</v>
      </c>
      <c r="D164" s="150" t="s">
        <v>32</v>
      </c>
      <c r="E164" s="301" t="s">
        <v>258</v>
      </c>
      <c r="F164" s="302" t="s">
        <v>10</v>
      </c>
      <c r="G164" s="303" t="s">
        <v>520</v>
      </c>
      <c r="H164" s="51"/>
      <c r="I164" s="386">
        <f>SUM(I165)</f>
        <v>48000</v>
      </c>
    </row>
    <row r="165" spans="1:9" ht="31.5" customHeight="1" x14ac:dyDescent="0.25">
      <c r="A165" s="515" t="s">
        <v>650</v>
      </c>
      <c r="B165" s="404" t="s">
        <v>50</v>
      </c>
      <c r="C165" s="51" t="s">
        <v>20</v>
      </c>
      <c r="D165" s="150" t="s">
        <v>32</v>
      </c>
      <c r="E165" s="301" t="s">
        <v>258</v>
      </c>
      <c r="F165" s="302" t="s">
        <v>10</v>
      </c>
      <c r="G165" s="303" t="s">
        <v>520</v>
      </c>
      <c r="H165" s="51" t="s">
        <v>16</v>
      </c>
      <c r="I165" s="388">
        <v>48000</v>
      </c>
    </row>
    <row r="166" spans="1:9" ht="31.5" customHeight="1" x14ac:dyDescent="0.25">
      <c r="A166" s="143" t="s">
        <v>188</v>
      </c>
      <c r="B166" s="39" t="s">
        <v>50</v>
      </c>
      <c r="C166" s="35" t="s">
        <v>20</v>
      </c>
      <c r="D166" s="149" t="s">
        <v>32</v>
      </c>
      <c r="E166" s="304" t="s">
        <v>226</v>
      </c>
      <c r="F166" s="305" t="s">
        <v>472</v>
      </c>
      <c r="G166" s="306" t="s">
        <v>473</v>
      </c>
      <c r="H166" s="35"/>
      <c r="I166" s="385">
        <f>SUM(I167)</f>
        <v>16380370</v>
      </c>
    </row>
    <row r="167" spans="1:9" ht="65.25" customHeight="1" x14ac:dyDescent="0.25">
      <c r="A167" s="142" t="s">
        <v>189</v>
      </c>
      <c r="B167" s="405" t="s">
        <v>50</v>
      </c>
      <c r="C167" s="51" t="s">
        <v>20</v>
      </c>
      <c r="D167" s="150" t="s">
        <v>32</v>
      </c>
      <c r="E167" s="307" t="s">
        <v>227</v>
      </c>
      <c r="F167" s="308" t="s">
        <v>472</v>
      </c>
      <c r="G167" s="309" t="s">
        <v>473</v>
      </c>
      <c r="H167" s="51"/>
      <c r="I167" s="386">
        <f>SUM(I168)</f>
        <v>16380370</v>
      </c>
    </row>
    <row r="168" spans="1:9" ht="49.5" customHeight="1" x14ac:dyDescent="0.25">
      <c r="A168" s="142" t="s">
        <v>534</v>
      </c>
      <c r="B168" s="405" t="s">
        <v>50</v>
      </c>
      <c r="C168" s="51" t="s">
        <v>20</v>
      </c>
      <c r="D168" s="150" t="s">
        <v>32</v>
      </c>
      <c r="E168" s="307" t="s">
        <v>227</v>
      </c>
      <c r="F168" s="308" t="s">
        <v>12</v>
      </c>
      <c r="G168" s="309" t="s">
        <v>473</v>
      </c>
      <c r="H168" s="51"/>
      <c r="I168" s="386">
        <f>SUM(I169+I171)</f>
        <v>16380370</v>
      </c>
    </row>
    <row r="169" spans="1:9" ht="31.5" customHeight="1" x14ac:dyDescent="0.25">
      <c r="A169" s="142" t="s">
        <v>762</v>
      </c>
      <c r="B169" s="405" t="s">
        <v>50</v>
      </c>
      <c r="C169" s="51" t="s">
        <v>20</v>
      </c>
      <c r="D169" s="150" t="s">
        <v>32</v>
      </c>
      <c r="E169" s="307" t="s">
        <v>227</v>
      </c>
      <c r="F169" s="308" t="s">
        <v>12</v>
      </c>
      <c r="G169" s="309" t="s">
        <v>760</v>
      </c>
      <c r="H169" s="51"/>
      <c r="I169" s="386">
        <f>SUM(I170)</f>
        <v>165319</v>
      </c>
    </row>
    <row r="170" spans="1:9" ht="31.5" customHeight="1" x14ac:dyDescent="0.25">
      <c r="A170" s="142" t="s">
        <v>190</v>
      </c>
      <c r="B170" s="405" t="s">
        <v>50</v>
      </c>
      <c r="C170" s="51" t="s">
        <v>20</v>
      </c>
      <c r="D170" s="150" t="s">
        <v>32</v>
      </c>
      <c r="E170" s="307" t="s">
        <v>227</v>
      </c>
      <c r="F170" s="308" t="s">
        <v>12</v>
      </c>
      <c r="G170" s="309" t="s">
        <v>760</v>
      </c>
      <c r="H170" s="51" t="s">
        <v>185</v>
      </c>
      <c r="I170" s="388">
        <v>165319</v>
      </c>
    </row>
    <row r="171" spans="1:9" ht="18" customHeight="1" x14ac:dyDescent="0.25">
      <c r="A171" s="142" t="s">
        <v>763</v>
      </c>
      <c r="B171" s="405" t="s">
        <v>50</v>
      </c>
      <c r="C171" s="51" t="s">
        <v>20</v>
      </c>
      <c r="D171" s="150" t="s">
        <v>32</v>
      </c>
      <c r="E171" s="307" t="s">
        <v>227</v>
      </c>
      <c r="F171" s="308" t="s">
        <v>12</v>
      </c>
      <c r="G171" s="309" t="s">
        <v>761</v>
      </c>
      <c r="H171" s="51"/>
      <c r="I171" s="386">
        <f>SUM(I172)</f>
        <v>16215051</v>
      </c>
    </row>
    <row r="172" spans="1:9" ht="31.5" customHeight="1" x14ac:dyDescent="0.25">
      <c r="A172" s="142" t="s">
        <v>190</v>
      </c>
      <c r="B172" s="405" t="s">
        <v>50</v>
      </c>
      <c r="C172" s="51" t="s">
        <v>20</v>
      </c>
      <c r="D172" s="150" t="s">
        <v>32</v>
      </c>
      <c r="E172" s="307" t="s">
        <v>227</v>
      </c>
      <c r="F172" s="308" t="s">
        <v>12</v>
      </c>
      <c r="G172" s="309" t="s">
        <v>761</v>
      </c>
      <c r="H172" s="51" t="s">
        <v>185</v>
      </c>
      <c r="I172" s="388">
        <v>16215051</v>
      </c>
    </row>
    <row r="173" spans="1:9" ht="15.75" x14ac:dyDescent="0.25">
      <c r="A173" s="120" t="s">
        <v>26</v>
      </c>
      <c r="B173" s="30" t="s">
        <v>50</v>
      </c>
      <c r="C173" s="26" t="s">
        <v>20</v>
      </c>
      <c r="D173" s="30">
        <v>12</v>
      </c>
      <c r="E173" s="122"/>
      <c r="F173" s="415"/>
      <c r="G173" s="416"/>
      <c r="H173" s="26"/>
      <c r="I173" s="411">
        <f>SUM(I174,I184,I193,I200+I179)</f>
        <v>937288</v>
      </c>
    </row>
    <row r="174" spans="1:9" ht="47.25" x14ac:dyDescent="0.25">
      <c r="A174" s="34" t="s">
        <v>138</v>
      </c>
      <c r="B174" s="37" t="s">
        <v>50</v>
      </c>
      <c r="C174" s="35" t="s">
        <v>20</v>
      </c>
      <c r="D174" s="37">
        <v>12</v>
      </c>
      <c r="E174" s="298" t="s">
        <v>498</v>
      </c>
      <c r="F174" s="299" t="s">
        <v>472</v>
      </c>
      <c r="G174" s="300" t="s">
        <v>473</v>
      </c>
      <c r="H174" s="35"/>
      <c r="I174" s="385">
        <f>SUM(I175)</f>
        <v>196900</v>
      </c>
    </row>
    <row r="175" spans="1:9" ht="66.75" customHeight="1" x14ac:dyDescent="0.25">
      <c r="A175" s="63" t="s">
        <v>139</v>
      </c>
      <c r="B175" s="62" t="s">
        <v>50</v>
      </c>
      <c r="C175" s="2" t="s">
        <v>20</v>
      </c>
      <c r="D175" s="367">
        <v>12</v>
      </c>
      <c r="E175" s="313" t="s">
        <v>211</v>
      </c>
      <c r="F175" s="314" t="s">
        <v>472</v>
      </c>
      <c r="G175" s="315" t="s">
        <v>473</v>
      </c>
      <c r="H175" s="2"/>
      <c r="I175" s="386">
        <f>SUM(I176)</f>
        <v>196900</v>
      </c>
    </row>
    <row r="176" spans="1:9" ht="47.25" x14ac:dyDescent="0.25">
      <c r="A176" s="63" t="s">
        <v>499</v>
      </c>
      <c r="B176" s="62" t="s">
        <v>50</v>
      </c>
      <c r="C176" s="2" t="s">
        <v>20</v>
      </c>
      <c r="D176" s="367">
        <v>12</v>
      </c>
      <c r="E176" s="313" t="s">
        <v>211</v>
      </c>
      <c r="F176" s="314" t="s">
        <v>10</v>
      </c>
      <c r="G176" s="315" t="s">
        <v>473</v>
      </c>
      <c r="H176" s="2"/>
      <c r="I176" s="386">
        <f>SUM(I177)</f>
        <v>196900</v>
      </c>
    </row>
    <row r="177" spans="1:9" ht="16.5" customHeight="1" x14ac:dyDescent="0.25">
      <c r="A177" s="105" t="s">
        <v>501</v>
      </c>
      <c r="B177" s="367" t="s">
        <v>50</v>
      </c>
      <c r="C177" s="2" t="s">
        <v>20</v>
      </c>
      <c r="D177" s="367">
        <v>12</v>
      </c>
      <c r="E177" s="313" t="s">
        <v>211</v>
      </c>
      <c r="F177" s="314" t="s">
        <v>10</v>
      </c>
      <c r="G177" s="315" t="s">
        <v>500</v>
      </c>
      <c r="H177" s="2"/>
      <c r="I177" s="386">
        <f>SUM(I178)</f>
        <v>196900</v>
      </c>
    </row>
    <row r="178" spans="1:9" ht="33" customHeight="1" x14ac:dyDescent="0.25">
      <c r="A178" s="110" t="s">
        <v>650</v>
      </c>
      <c r="B178" s="404" t="s">
        <v>50</v>
      </c>
      <c r="C178" s="2" t="s">
        <v>20</v>
      </c>
      <c r="D178" s="367">
        <v>12</v>
      </c>
      <c r="E178" s="313" t="s">
        <v>211</v>
      </c>
      <c r="F178" s="314" t="s">
        <v>10</v>
      </c>
      <c r="G178" s="315" t="s">
        <v>500</v>
      </c>
      <c r="H178" s="2" t="s">
        <v>16</v>
      </c>
      <c r="I178" s="387">
        <v>196900</v>
      </c>
    </row>
    <row r="179" spans="1:9" ht="47.25" x14ac:dyDescent="0.25">
      <c r="A179" s="34" t="s">
        <v>151</v>
      </c>
      <c r="B179" s="37" t="s">
        <v>50</v>
      </c>
      <c r="C179" s="35" t="s">
        <v>20</v>
      </c>
      <c r="D179" s="37">
        <v>12</v>
      </c>
      <c r="E179" s="298" t="s">
        <v>521</v>
      </c>
      <c r="F179" s="299" t="s">
        <v>472</v>
      </c>
      <c r="G179" s="300" t="s">
        <v>473</v>
      </c>
      <c r="H179" s="35"/>
      <c r="I179" s="385">
        <f t="shared" ref="I179:I182" si="0">SUM(I180)</f>
        <v>56407</v>
      </c>
    </row>
    <row r="180" spans="1:9" ht="63" x14ac:dyDescent="0.25">
      <c r="A180" s="354" t="s">
        <v>152</v>
      </c>
      <c r="B180" s="417" t="s">
        <v>50</v>
      </c>
      <c r="C180" s="5" t="s">
        <v>20</v>
      </c>
      <c r="D180" s="595">
        <v>12</v>
      </c>
      <c r="E180" s="313" t="s">
        <v>222</v>
      </c>
      <c r="F180" s="314" t="s">
        <v>472</v>
      </c>
      <c r="G180" s="315" t="s">
        <v>473</v>
      </c>
      <c r="H180" s="2"/>
      <c r="I180" s="386">
        <f t="shared" si="0"/>
        <v>56407</v>
      </c>
    </row>
    <row r="181" spans="1:9" ht="35.25" customHeight="1" x14ac:dyDescent="0.25">
      <c r="A181" s="111" t="s">
        <v>522</v>
      </c>
      <c r="B181" s="405" t="s">
        <v>50</v>
      </c>
      <c r="C181" s="5" t="s">
        <v>20</v>
      </c>
      <c r="D181" s="595">
        <v>12</v>
      </c>
      <c r="E181" s="313" t="s">
        <v>222</v>
      </c>
      <c r="F181" s="314" t="s">
        <v>10</v>
      </c>
      <c r="G181" s="315" t="s">
        <v>473</v>
      </c>
      <c r="H181" s="350"/>
      <c r="I181" s="386">
        <f t="shared" si="0"/>
        <v>56407</v>
      </c>
    </row>
    <row r="182" spans="1:9" ht="15.75" customHeight="1" x14ac:dyDescent="0.25">
      <c r="A182" s="73" t="s">
        <v>109</v>
      </c>
      <c r="B182" s="541" t="s">
        <v>50</v>
      </c>
      <c r="C182" s="5" t="s">
        <v>20</v>
      </c>
      <c r="D182" s="595">
        <v>12</v>
      </c>
      <c r="E182" s="313" t="s">
        <v>222</v>
      </c>
      <c r="F182" s="314" t="s">
        <v>10</v>
      </c>
      <c r="G182" s="315" t="s">
        <v>523</v>
      </c>
      <c r="H182" s="68"/>
      <c r="I182" s="386">
        <f t="shared" si="0"/>
        <v>56407</v>
      </c>
    </row>
    <row r="183" spans="1:9" ht="30" customHeight="1" x14ac:dyDescent="0.25">
      <c r="A183" s="136" t="s">
        <v>650</v>
      </c>
      <c r="B183" s="405" t="s">
        <v>50</v>
      </c>
      <c r="C183" s="5" t="s">
        <v>20</v>
      </c>
      <c r="D183" s="595">
        <v>12</v>
      </c>
      <c r="E183" s="313" t="s">
        <v>222</v>
      </c>
      <c r="F183" s="314" t="s">
        <v>10</v>
      </c>
      <c r="G183" s="315" t="s">
        <v>523</v>
      </c>
      <c r="H183" s="68" t="s">
        <v>16</v>
      </c>
      <c r="I183" s="388">
        <v>56407</v>
      </c>
    </row>
    <row r="184" spans="1:9" ht="52.5" customHeight="1" x14ac:dyDescent="0.25">
      <c r="A184" s="91" t="s">
        <v>197</v>
      </c>
      <c r="B184" s="37" t="s">
        <v>50</v>
      </c>
      <c r="C184" s="35" t="s">
        <v>20</v>
      </c>
      <c r="D184" s="37">
        <v>12</v>
      </c>
      <c r="E184" s="298" t="s">
        <v>721</v>
      </c>
      <c r="F184" s="299" t="s">
        <v>472</v>
      </c>
      <c r="G184" s="300" t="s">
        <v>473</v>
      </c>
      <c r="H184" s="35"/>
      <c r="I184" s="385">
        <f>SUM(I185)</f>
        <v>571061</v>
      </c>
    </row>
    <row r="185" spans="1:9" ht="80.25" customHeight="1" x14ac:dyDescent="0.25">
      <c r="A185" s="94" t="s">
        <v>198</v>
      </c>
      <c r="B185" s="62" t="s">
        <v>50</v>
      </c>
      <c r="C185" s="51" t="s">
        <v>20</v>
      </c>
      <c r="D185" s="62">
        <v>12</v>
      </c>
      <c r="E185" s="301" t="s">
        <v>228</v>
      </c>
      <c r="F185" s="302" t="s">
        <v>472</v>
      </c>
      <c r="G185" s="303" t="s">
        <v>473</v>
      </c>
      <c r="H185" s="51"/>
      <c r="I185" s="386">
        <f>SUM(I186)</f>
        <v>571061</v>
      </c>
    </row>
    <row r="186" spans="1:9" ht="33" customHeight="1" x14ac:dyDescent="0.25">
      <c r="A186" s="94" t="s">
        <v>537</v>
      </c>
      <c r="B186" s="62" t="s">
        <v>50</v>
      </c>
      <c r="C186" s="51" t="s">
        <v>20</v>
      </c>
      <c r="D186" s="62">
        <v>12</v>
      </c>
      <c r="E186" s="301" t="s">
        <v>228</v>
      </c>
      <c r="F186" s="302" t="s">
        <v>10</v>
      </c>
      <c r="G186" s="303" t="s">
        <v>473</v>
      </c>
      <c r="H186" s="51"/>
      <c r="I186" s="386">
        <f>SUM(I189+I191+I187)</f>
        <v>571061</v>
      </c>
    </row>
    <row r="187" spans="1:9" ht="49.5" customHeight="1" x14ac:dyDescent="0.25">
      <c r="A187" s="94" t="s">
        <v>780</v>
      </c>
      <c r="B187" s="62" t="s">
        <v>50</v>
      </c>
      <c r="C187" s="51" t="s">
        <v>20</v>
      </c>
      <c r="D187" s="62">
        <v>12</v>
      </c>
      <c r="E187" s="301" t="s">
        <v>228</v>
      </c>
      <c r="F187" s="302" t="s">
        <v>10</v>
      </c>
      <c r="G187" s="544">
        <v>13600</v>
      </c>
      <c r="H187" s="51"/>
      <c r="I187" s="386">
        <f>SUM(I188)</f>
        <v>372849</v>
      </c>
    </row>
    <row r="188" spans="1:9" ht="17.25" customHeight="1" x14ac:dyDescent="0.25">
      <c r="A188" s="94" t="s">
        <v>21</v>
      </c>
      <c r="B188" s="62" t="s">
        <v>50</v>
      </c>
      <c r="C188" s="51" t="s">
        <v>20</v>
      </c>
      <c r="D188" s="62">
        <v>12</v>
      </c>
      <c r="E188" s="301" t="s">
        <v>228</v>
      </c>
      <c r="F188" s="302" t="s">
        <v>10</v>
      </c>
      <c r="G188" s="544">
        <v>13600</v>
      </c>
      <c r="H188" s="51" t="s">
        <v>69</v>
      </c>
      <c r="I188" s="388">
        <v>372849</v>
      </c>
    </row>
    <row r="189" spans="1:9" ht="33.75" customHeight="1" x14ac:dyDescent="0.25">
      <c r="A189" s="94" t="s">
        <v>767</v>
      </c>
      <c r="B189" s="62" t="s">
        <v>50</v>
      </c>
      <c r="C189" s="51" t="s">
        <v>20</v>
      </c>
      <c r="D189" s="62">
        <v>12</v>
      </c>
      <c r="E189" s="301" t="s">
        <v>228</v>
      </c>
      <c r="F189" s="302" t="s">
        <v>10</v>
      </c>
      <c r="G189" s="303" t="s">
        <v>765</v>
      </c>
      <c r="H189" s="51"/>
      <c r="I189" s="386">
        <f>SUM(I190)</f>
        <v>93212</v>
      </c>
    </row>
    <row r="190" spans="1:9" ht="18" customHeight="1" x14ac:dyDescent="0.25">
      <c r="A190" s="136" t="s">
        <v>21</v>
      </c>
      <c r="B190" s="62" t="s">
        <v>50</v>
      </c>
      <c r="C190" s="51" t="s">
        <v>20</v>
      </c>
      <c r="D190" s="62">
        <v>12</v>
      </c>
      <c r="E190" s="301" t="s">
        <v>228</v>
      </c>
      <c r="F190" s="302" t="s">
        <v>10</v>
      </c>
      <c r="G190" s="303" t="s">
        <v>765</v>
      </c>
      <c r="H190" s="51" t="s">
        <v>69</v>
      </c>
      <c r="I190" s="388">
        <v>93212</v>
      </c>
    </row>
    <row r="191" spans="1:9" ht="48.75" customHeight="1" x14ac:dyDescent="0.25">
      <c r="A191" s="94" t="s">
        <v>723</v>
      </c>
      <c r="B191" s="62" t="s">
        <v>50</v>
      </c>
      <c r="C191" s="51" t="s">
        <v>20</v>
      </c>
      <c r="D191" s="62">
        <v>12</v>
      </c>
      <c r="E191" s="301" t="s">
        <v>228</v>
      </c>
      <c r="F191" s="302" t="s">
        <v>10</v>
      </c>
      <c r="G191" s="303" t="s">
        <v>722</v>
      </c>
      <c r="H191" s="51"/>
      <c r="I191" s="386">
        <f>SUM(I192)</f>
        <v>105000</v>
      </c>
    </row>
    <row r="192" spans="1:9" ht="19.5" customHeight="1" x14ac:dyDescent="0.25">
      <c r="A192" s="94" t="s">
        <v>21</v>
      </c>
      <c r="B192" s="62" t="s">
        <v>50</v>
      </c>
      <c r="C192" s="51" t="s">
        <v>20</v>
      </c>
      <c r="D192" s="62">
        <v>12</v>
      </c>
      <c r="E192" s="301" t="s">
        <v>228</v>
      </c>
      <c r="F192" s="302" t="s">
        <v>10</v>
      </c>
      <c r="G192" s="303" t="s">
        <v>722</v>
      </c>
      <c r="H192" s="51" t="s">
        <v>69</v>
      </c>
      <c r="I192" s="388">
        <v>105000</v>
      </c>
    </row>
    <row r="193" spans="1:9" ht="31.5" hidden="1" x14ac:dyDescent="0.25">
      <c r="A193" s="79" t="s">
        <v>149</v>
      </c>
      <c r="B193" s="40" t="s">
        <v>50</v>
      </c>
      <c r="C193" s="36" t="s">
        <v>20</v>
      </c>
      <c r="D193" s="36" t="s">
        <v>79</v>
      </c>
      <c r="E193" s="292" t="s">
        <v>223</v>
      </c>
      <c r="F193" s="293" t="s">
        <v>472</v>
      </c>
      <c r="G193" s="294" t="s">
        <v>473</v>
      </c>
      <c r="H193" s="35"/>
      <c r="I193" s="385">
        <f>SUM(I194)</f>
        <v>0</v>
      </c>
    </row>
    <row r="194" spans="1:9" ht="46.5" hidden="1" customHeight="1" x14ac:dyDescent="0.25">
      <c r="A194" s="105" t="s">
        <v>150</v>
      </c>
      <c r="B194" s="278" t="s">
        <v>50</v>
      </c>
      <c r="C194" s="5" t="s">
        <v>20</v>
      </c>
      <c r="D194" s="278">
        <v>12</v>
      </c>
      <c r="E194" s="313" t="s">
        <v>224</v>
      </c>
      <c r="F194" s="314" t="s">
        <v>472</v>
      </c>
      <c r="G194" s="315" t="s">
        <v>473</v>
      </c>
      <c r="H194" s="350"/>
      <c r="I194" s="386">
        <f>SUM(I195)</f>
        <v>0</v>
      </c>
    </row>
    <row r="195" spans="1:9" ht="63" hidden="1" x14ac:dyDescent="0.25">
      <c r="A195" s="105" t="s">
        <v>524</v>
      </c>
      <c r="B195" s="278" t="s">
        <v>50</v>
      </c>
      <c r="C195" s="5" t="s">
        <v>20</v>
      </c>
      <c r="D195" s="278">
        <v>12</v>
      </c>
      <c r="E195" s="313" t="s">
        <v>224</v>
      </c>
      <c r="F195" s="314" t="s">
        <v>10</v>
      </c>
      <c r="G195" s="315" t="s">
        <v>473</v>
      </c>
      <c r="H195" s="350"/>
      <c r="I195" s="386">
        <f>SUM(I196+I198)</f>
        <v>0</v>
      </c>
    </row>
    <row r="196" spans="1:9" ht="31.5" hidden="1" x14ac:dyDescent="0.25">
      <c r="A196" s="3" t="s">
        <v>526</v>
      </c>
      <c r="B196" s="278" t="s">
        <v>50</v>
      </c>
      <c r="C196" s="5" t="s">
        <v>20</v>
      </c>
      <c r="D196" s="278">
        <v>12</v>
      </c>
      <c r="E196" s="313" t="s">
        <v>224</v>
      </c>
      <c r="F196" s="314" t="s">
        <v>10</v>
      </c>
      <c r="G196" s="315" t="s">
        <v>525</v>
      </c>
      <c r="H196" s="350"/>
      <c r="I196" s="386">
        <f>SUM(I197)</f>
        <v>0</v>
      </c>
    </row>
    <row r="197" spans="1:9" ht="16.5" hidden="1" customHeight="1" x14ac:dyDescent="0.25">
      <c r="A197" s="105" t="s">
        <v>18</v>
      </c>
      <c r="B197" s="278" t="s">
        <v>50</v>
      </c>
      <c r="C197" s="5" t="s">
        <v>20</v>
      </c>
      <c r="D197" s="278">
        <v>12</v>
      </c>
      <c r="E197" s="313" t="s">
        <v>224</v>
      </c>
      <c r="F197" s="314" t="s">
        <v>10</v>
      </c>
      <c r="G197" s="315" t="s">
        <v>525</v>
      </c>
      <c r="H197" s="350" t="s">
        <v>17</v>
      </c>
      <c r="I197" s="388"/>
    </row>
    <row r="198" spans="1:9" ht="32.25" hidden="1" customHeight="1" x14ac:dyDescent="0.25">
      <c r="A198" s="527" t="s">
        <v>692</v>
      </c>
      <c r="B198" s="525" t="s">
        <v>50</v>
      </c>
      <c r="C198" s="5" t="s">
        <v>20</v>
      </c>
      <c r="D198" s="525">
        <v>12</v>
      </c>
      <c r="E198" s="313" t="s">
        <v>224</v>
      </c>
      <c r="F198" s="314" t="s">
        <v>10</v>
      </c>
      <c r="G198" s="315" t="s">
        <v>691</v>
      </c>
      <c r="H198" s="350"/>
      <c r="I198" s="386">
        <f>SUM(I199)</f>
        <v>0</v>
      </c>
    </row>
    <row r="199" spans="1:9" ht="16.5" hidden="1" customHeight="1" x14ac:dyDescent="0.25">
      <c r="A199" s="105" t="s">
        <v>18</v>
      </c>
      <c r="B199" s="525" t="s">
        <v>50</v>
      </c>
      <c r="C199" s="5" t="s">
        <v>20</v>
      </c>
      <c r="D199" s="525">
        <v>12</v>
      </c>
      <c r="E199" s="313" t="s">
        <v>224</v>
      </c>
      <c r="F199" s="314" t="s">
        <v>10</v>
      </c>
      <c r="G199" s="315" t="s">
        <v>691</v>
      </c>
      <c r="H199" s="350" t="s">
        <v>17</v>
      </c>
      <c r="I199" s="388"/>
    </row>
    <row r="200" spans="1:9" ht="31.5" x14ac:dyDescent="0.25">
      <c r="A200" s="79" t="s">
        <v>140</v>
      </c>
      <c r="B200" s="40" t="s">
        <v>50</v>
      </c>
      <c r="C200" s="36" t="s">
        <v>20</v>
      </c>
      <c r="D200" s="36" t="s">
        <v>79</v>
      </c>
      <c r="E200" s="292" t="s">
        <v>216</v>
      </c>
      <c r="F200" s="293" t="s">
        <v>472</v>
      </c>
      <c r="G200" s="294" t="s">
        <v>473</v>
      </c>
      <c r="H200" s="35"/>
      <c r="I200" s="385">
        <f>SUM(I201)</f>
        <v>112920</v>
      </c>
    </row>
    <row r="201" spans="1:9" ht="31.5" x14ac:dyDescent="0.25">
      <c r="A201" s="105" t="s">
        <v>141</v>
      </c>
      <c r="B201" s="278" t="s">
        <v>50</v>
      </c>
      <c r="C201" s="5" t="s">
        <v>20</v>
      </c>
      <c r="D201" s="278">
        <v>12</v>
      </c>
      <c r="E201" s="313" t="s">
        <v>217</v>
      </c>
      <c r="F201" s="314" t="s">
        <v>472</v>
      </c>
      <c r="G201" s="315" t="s">
        <v>473</v>
      </c>
      <c r="H201" s="350"/>
      <c r="I201" s="386">
        <f>SUM(I202)</f>
        <v>112920</v>
      </c>
    </row>
    <row r="202" spans="1:9" ht="31.5" x14ac:dyDescent="0.25">
      <c r="A202" s="3" t="s">
        <v>96</v>
      </c>
      <c r="B202" s="278" t="s">
        <v>50</v>
      </c>
      <c r="C202" s="5" t="s">
        <v>20</v>
      </c>
      <c r="D202" s="278">
        <v>12</v>
      </c>
      <c r="E202" s="313" t="s">
        <v>217</v>
      </c>
      <c r="F202" s="314" t="s">
        <v>472</v>
      </c>
      <c r="G202" s="315" t="s">
        <v>506</v>
      </c>
      <c r="H202" s="350"/>
      <c r="I202" s="386">
        <f>SUM(I203:I205)</f>
        <v>112920</v>
      </c>
    </row>
    <row r="203" spans="1:9" ht="63" x14ac:dyDescent="0.25">
      <c r="A203" s="125" t="s">
        <v>86</v>
      </c>
      <c r="B203" s="367" t="s">
        <v>50</v>
      </c>
      <c r="C203" s="5" t="s">
        <v>20</v>
      </c>
      <c r="D203" s="278">
        <v>12</v>
      </c>
      <c r="E203" s="313" t="s">
        <v>217</v>
      </c>
      <c r="F203" s="314" t="s">
        <v>472</v>
      </c>
      <c r="G203" s="315" t="s">
        <v>506</v>
      </c>
      <c r="H203" s="350" t="s">
        <v>13</v>
      </c>
      <c r="I203" s="388">
        <v>105202</v>
      </c>
    </row>
    <row r="204" spans="1:9" ht="30.75" customHeight="1" x14ac:dyDescent="0.25">
      <c r="A204" s="136" t="s">
        <v>650</v>
      </c>
      <c r="B204" s="405" t="s">
        <v>50</v>
      </c>
      <c r="C204" s="5" t="s">
        <v>20</v>
      </c>
      <c r="D204" s="278">
        <v>12</v>
      </c>
      <c r="E204" s="313" t="s">
        <v>217</v>
      </c>
      <c r="F204" s="314" t="s">
        <v>472</v>
      </c>
      <c r="G204" s="315" t="s">
        <v>506</v>
      </c>
      <c r="H204" s="350" t="s">
        <v>16</v>
      </c>
      <c r="I204" s="388">
        <v>6654</v>
      </c>
    </row>
    <row r="205" spans="1:9" ht="17.25" customHeight="1" x14ac:dyDescent="0.25">
      <c r="A205" s="3" t="s">
        <v>18</v>
      </c>
      <c r="B205" s="278" t="s">
        <v>50</v>
      </c>
      <c r="C205" s="5" t="s">
        <v>20</v>
      </c>
      <c r="D205" s="278">
        <v>12</v>
      </c>
      <c r="E205" s="313" t="s">
        <v>217</v>
      </c>
      <c r="F205" s="314" t="s">
        <v>472</v>
      </c>
      <c r="G205" s="315" t="s">
        <v>506</v>
      </c>
      <c r="H205" s="350" t="s">
        <v>17</v>
      </c>
      <c r="I205" s="388">
        <v>1064</v>
      </c>
    </row>
    <row r="206" spans="1:9" ht="15.75" x14ac:dyDescent="0.25">
      <c r="A206" s="18" t="s">
        <v>153</v>
      </c>
      <c r="B206" s="24" t="s">
        <v>50</v>
      </c>
      <c r="C206" s="19" t="s">
        <v>110</v>
      </c>
      <c r="D206" s="24"/>
      <c r="E206" s="412"/>
      <c r="F206" s="413"/>
      <c r="G206" s="414"/>
      <c r="H206" s="364"/>
      <c r="I206" s="410">
        <f>SUM(I207+I215+I245)</f>
        <v>4249988</v>
      </c>
    </row>
    <row r="207" spans="1:9" s="11" customFormat="1" ht="15.75" x14ac:dyDescent="0.25">
      <c r="A207" s="25" t="s">
        <v>253</v>
      </c>
      <c r="B207" s="407" t="s">
        <v>50</v>
      </c>
      <c r="C207" s="29" t="s">
        <v>110</v>
      </c>
      <c r="D207" s="365" t="s">
        <v>10</v>
      </c>
      <c r="E207" s="344"/>
      <c r="F207" s="345"/>
      <c r="G207" s="346"/>
      <c r="H207" s="28"/>
      <c r="I207" s="411">
        <f>SUM(I208)</f>
        <v>48048</v>
      </c>
    </row>
    <row r="208" spans="1:9" ht="47.25" x14ac:dyDescent="0.25">
      <c r="A208" s="34" t="s">
        <v>197</v>
      </c>
      <c r="B208" s="40" t="s">
        <v>50</v>
      </c>
      <c r="C208" s="36" t="s">
        <v>110</v>
      </c>
      <c r="D208" s="152" t="s">
        <v>10</v>
      </c>
      <c r="E208" s="298" t="s">
        <v>527</v>
      </c>
      <c r="F208" s="299" t="s">
        <v>472</v>
      </c>
      <c r="G208" s="300" t="s">
        <v>473</v>
      </c>
      <c r="H208" s="38"/>
      <c r="I208" s="385">
        <f>SUM(I209)</f>
        <v>48048</v>
      </c>
    </row>
    <row r="209" spans="1:9" ht="78.75" x14ac:dyDescent="0.25">
      <c r="A209" s="3" t="s">
        <v>255</v>
      </c>
      <c r="B209" s="278" t="s">
        <v>50</v>
      </c>
      <c r="C209" s="5" t="s">
        <v>110</v>
      </c>
      <c r="D209" s="151" t="s">
        <v>10</v>
      </c>
      <c r="E209" s="313" t="s">
        <v>254</v>
      </c>
      <c r="F209" s="314" t="s">
        <v>472</v>
      </c>
      <c r="G209" s="315" t="s">
        <v>473</v>
      </c>
      <c r="H209" s="68"/>
      <c r="I209" s="386">
        <f>SUM(I210)</f>
        <v>48048</v>
      </c>
    </row>
    <row r="210" spans="1:9" ht="47.25" x14ac:dyDescent="0.25">
      <c r="A210" s="73" t="s">
        <v>666</v>
      </c>
      <c r="B210" s="151" t="s">
        <v>50</v>
      </c>
      <c r="C210" s="5" t="s">
        <v>110</v>
      </c>
      <c r="D210" s="151" t="s">
        <v>10</v>
      </c>
      <c r="E210" s="313" t="s">
        <v>254</v>
      </c>
      <c r="F210" s="314" t="s">
        <v>10</v>
      </c>
      <c r="G210" s="315" t="s">
        <v>473</v>
      </c>
      <c r="H210" s="68"/>
      <c r="I210" s="386">
        <f>SUM(I211+I213)</f>
        <v>48048</v>
      </c>
    </row>
    <row r="211" spans="1:9" ht="32.25" hidden="1" customHeight="1" x14ac:dyDescent="0.25">
      <c r="A211" s="130" t="s">
        <v>261</v>
      </c>
      <c r="B211" s="62" t="s">
        <v>50</v>
      </c>
      <c r="C211" s="5" t="s">
        <v>110</v>
      </c>
      <c r="D211" s="151" t="s">
        <v>10</v>
      </c>
      <c r="E211" s="313" t="s">
        <v>254</v>
      </c>
      <c r="F211" s="314" t="s">
        <v>10</v>
      </c>
      <c r="G211" s="315" t="s">
        <v>529</v>
      </c>
      <c r="H211" s="68"/>
      <c r="I211" s="386">
        <f>SUM(I212)</f>
        <v>0</v>
      </c>
    </row>
    <row r="212" spans="1:9" ht="30.75" hidden="1" customHeight="1" x14ac:dyDescent="0.25">
      <c r="A212" s="136" t="s">
        <v>650</v>
      </c>
      <c r="B212" s="405" t="s">
        <v>50</v>
      </c>
      <c r="C212" s="5" t="s">
        <v>110</v>
      </c>
      <c r="D212" s="151" t="s">
        <v>10</v>
      </c>
      <c r="E212" s="313" t="s">
        <v>254</v>
      </c>
      <c r="F212" s="314" t="s">
        <v>10</v>
      </c>
      <c r="G212" s="315" t="s">
        <v>529</v>
      </c>
      <c r="H212" s="68" t="s">
        <v>16</v>
      </c>
      <c r="I212" s="388"/>
    </row>
    <row r="213" spans="1:9" ht="33" customHeight="1" x14ac:dyDescent="0.25">
      <c r="A213" s="130" t="s">
        <v>530</v>
      </c>
      <c r="B213" s="431" t="s">
        <v>50</v>
      </c>
      <c r="C213" s="5" t="s">
        <v>110</v>
      </c>
      <c r="D213" s="151" t="s">
        <v>10</v>
      </c>
      <c r="E213" s="313" t="s">
        <v>254</v>
      </c>
      <c r="F213" s="314" t="s">
        <v>10</v>
      </c>
      <c r="G213" s="315" t="s">
        <v>531</v>
      </c>
      <c r="H213" s="68"/>
      <c r="I213" s="386">
        <f>SUM(I214)</f>
        <v>48048</v>
      </c>
    </row>
    <row r="214" spans="1:9" ht="17.25" customHeight="1" x14ac:dyDescent="0.25">
      <c r="A214" s="94" t="s">
        <v>21</v>
      </c>
      <c r="B214" s="429" t="s">
        <v>50</v>
      </c>
      <c r="C214" s="5" t="s">
        <v>110</v>
      </c>
      <c r="D214" s="151" t="s">
        <v>10</v>
      </c>
      <c r="E214" s="313" t="s">
        <v>254</v>
      </c>
      <c r="F214" s="314" t="s">
        <v>10</v>
      </c>
      <c r="G214" s="315" t="s">
        <v>531</v>
      </c>
      <c r="H214" s="68" t="s">
        <v>69</v>
      </c>
      <c r="I214" s="388">
        <v>48048</v>
      </c>
    </row>
    <row r="215" spans="1:9" ht="15.75" x14ac:dyDescent="0.25">
      <c r="A215" s="25" t="s">
        <v>154</v>
      </c>
      <c r="B215" s="407" t="s">
        <v>50</v>
      </c>
      <c r="C215" s="29" t="s">
        <v>110</v>
      </c>
      <c r="D215" s="26" t="s">
        <v>12</v>
      </c>
      <c r="E215" s="344"/>
      <c r="F215" s="345"/>
      <c r="G215" s="346"/>
      <c r="H215" s="28"/>
      <c r="I215" s="411">
        <f>SUM(I216+I229+I234)</f>
        <v>4201940</v>
      </c>
    </row>
    <row r="216" spans="1:9" ht="36" customHeight="1" x14ac:dyDescent="0.25">
      <c r="A216" s="34" t="s">
        <v>186</v>
      </c>
      <c r="B216" s="40" t="s">
        <v>50</v>
      </c>
      <c r="C216" s="36" t="s">
        <v>110</v>
      </c>
      <c r="D216" s="40" t="s">
        <v>12</v>
      </c>
      <c r="E216" s="298" t="s">
        <v>532</v>
      </c>
      <c r="F216" s="299" t="s">
        <v>472</v>
      </c>
      <c r="G216" s="300" t="s">
        <v>473</v>
      </c>
      <c r="H216" s="38"/>
      <c r="I216" s="385">
        <f>SUM(I217)</f>
        <v>2728657</v>
      </c>
    </row>
    <row r="217" spans="1:9" ht="47.25" x14ac:dyDescent="0.25">
      <c r="A217" s="63" t="s">
        <v>187</v>
      </c>
      <c r="B217" s="429" t="s">
        <v>50</v>
      </c>
      <c r="C217" s="5" t="s">
        <v>110</v>
      </c>
      <c r="D217" s="507" t="s">
        <v>12</v>
      </c>
      <c r="E217" s="313" t="s">
        <v>225</v>
      </c>
      <c r="F217" s="314" t="s">
        <v>472</v>
      </c>
      <c r="G217" s="315" t="s">
        <v>473</v>
      </c>
      <c r="H217" s="68"/>
      <c r="I217" s="386">
        <f>SUM(I218)</f>
        <v>2728657</v>
      </c>
    </row>
    <row r="218" spans="1:9" ht="31.5" x14ac:dyDescent="0.25">
      <c r="A218" s="130" t="s">
        <v>533</v>
      </c>
      <c r="B218" s="431" t="s">
        <v>50</v>
      </c>
      <c r="C218" s="5" t="s">
        <v>110</v>
      </c>
      <c r="D218" s="507" t="s">
        <v>12</v>
      </c>
      <c r="E218" s="313" t="s">
        <v>225</v>
      </c>
      <c r="F218" s="314" t="s">
        <v>10</v>
      </c>
      <c r="G218" s="315" t="s">
        <v>473</v>
      </c>
      <c r="H218" s="68"/>
      <c r="I218" s="386">
        <f>SUM(I219+I221+I223+I225+I227)</f>
        <v>2728657</v>
      </c>
    </row>
    <row r="219" spans="1:9" ht="33.75" customHeight="1" x14ac:dyDescent="0.25">
      <c r="A219" s="130" t="s">
        <v>795</v>
      </c>
      <c r="B219" s="431" t="s">
        <v>50</v>
      </c>
      <c r="C219" s="5" t="s">
        <v>110</v>
      </c>
      <c r="D219" s="521" t="s">
        <v>12</v>
      </c>
      <c r="E219" s="313" t="s">
        <v>225</v>
      </c>
      <c r="F219" s="314" t="s">
        <v>10</v>
      </c>
      <c r="G219" s="522">
        <v>13420</v>
      </c>
      <c r="H219" s="68"/>
      <c r="I219" s="386">
        <f>SUM(I220)</f>
        <v>846019</v>
      </c>
    </row>
    <row r="220" spans="1:9" ht="18" customHeight="1" x14ac:dyDescent="0.25">
      <c r="A220" s="130" t="s">
        <v>21</v>
      </c>
      <c r="B220" s="431" t="s">
        <v>50</v>
      </c>
      <c r="C220" s="5" t="s">
        <v>110</v>
      </c>
      <c r="D220" s="521" t="s">
        <v>12</v>
      </c>
      <c r="E220" s="313" t="s">
        <v>225</v>
      </c>
      <c r="F220" s="314" t="s">
        <v>10</v>
      </c>
      <c r="G220" s="522">
        <v>13420</v>
      </c>
      <c r="H220" s="68" t="s">
        <v>69</v>
      </c>
      <c r="I220" s="388">
        <v>846019</v>
      </c>
    </row>
    <row r="221" spans="1:9" ht="31.5" x14ac:dyDescent="0.25">
      <c r="A221" s="130" t="s">
        <v>776</v>
      </c>
      <c r="B221" s="431" t="s">
        <v>50</v>
      </c>
      <c r="C221" s="5" t="s">
        <v>110</v>
      </c>
      <c r="D221" s="521" t="s">
        <v>12</v>
      </c>
      <c r="E221" s="313" t="s">
        <v>225</v>
      </c>
      <c r="F221" s="314" t="s">
        <v>10</v>
      </c>
      <c r="G221" s="522">
        <v>13430</v>
      </c>
      <c r="H221" s="68"/>
      <c r="I221" s="386">
        <f>SUM(I222)</f>
        <v>1365555</v>
      </c>
    </row>
    <row r="222" spans="1:9" ht="16.5" customHeight="1" x14ac:dyDescent="0.25">
      <c r="A222" s="130" t="s">
        <v>21</v>
      </c>
      <c r="B222" s="431" t="s">
        <v>50</v>
      </c>
      <c r="C222" s="5" t="s">
        <v>110</v>
      </c>
      <c r="D222" s="521" t="s">
        <v>12</v>
      </c>
      <c r="E222" s="313" t="s">
        <v>225</v>
      </c>
      <c r="F222" s="314" t="s">
        <v>10</v>
      </c>
      <c r="G222" s="522">
        <v>13430</v>
      </c>
      <c r="H222" s="68" t="s">
        <v>69</v>
      </c>
      <c r="I222" s="388">
        <v>1365555</v>
      </c>
    </row>
    <row r="223" spans="1:9" ht="31.5" x14ac:dyDescent="0.25">
      <c r="A223" s="130" t="s">
        <v>643</v>
      </c>
      <c r="B223" s="431" t="s">
        <v>50</v>
      </c>
      <c r="C223" s="5" t="s">
        <v>110</v>
      </c>
      <c r="D223" s="509" t="s">
        <v>12</v>
      </c>
      <c r="E223" s="313" t="s">
        <v>225</v>
      </c>
      <c r="F223" s="314" t="s">
        <v>10</v>
      </c>
      <c r="G223" s="315" t="s">
        <v>642</v>
      </c>
      <c r="H223" s="68"/>
      <c r="I223" s="386">
        <f>SUM(I224)</f>
        <v>82808</v>
      </c>
    </row>
    <row r="224" spans="1:9" ht="16.5" customHeight="1" x14ac:dyDescent="0.25">
      <c r="A224" s="94" t="s">
        <v>21</v>
      </c>
      <c r="B224" s="431" t="s">
        <v>50</v>
      </c>
      <c r="C224" s="5" t="s">
        <v>110</v>
      </c>
      <c r="D224" s="509" t="s">
        <v>12</v>
      </c>
      <c r="E224" s="313" t="s">
        <v>225</v>
      </c>
      <c r="F224" s="314" t="s">
        <v>10</v>
      </c>
      <c r="G224" s="315" t="s">
        <v>642</v>
      </c>
      <c r="H224" s="68" t="s">
        <v>69</v>
      </c>
      <c r="I224" s="388">
        <v>82808</v>
      </c>
    </row>
    <row r="225" spans="1:9" s="50" customFormat="1" ht="31.5" customHeight="1" x14ac:dyDescent="0.25">
      <c r="A225" s="94" t="s">
        <v>773</v>
      </c>
      <c r="B225" s="429" t="s">
        <v>50</v>
      </c>
      <c r="C225" s="5" t="s">
        <v>110</v>
      </c>
      <c r="D225" s="278" t="s">
        <v>12</v>
      </c>
      <c r="E225" s="313" t="s">
        <v>225</v>
      </c>
      <c r="F225" s="314" t="s">
        <v>10</v>
      </c>
      <c r="G225" s="315" t="s">
        <v>774</v>
      </c>
      <c r="H225" s="68"/>
      <c r="I225" s="386">
        <f>SUM(I226)</f>
        <v>93798</v>
      </c>
    </row>
    <row r="226" spans="1:9" s="50" customFormat="1" ht="15.75" customHeight="1" x14ac:dyDescent="0.25">
      <c r="A226" s="94" t="s">
        <v>21</v>
      </c>
      <c r="B226" s="429" t="s">
        <v>50</v>
      </c>
      <c r="C226" s="5" t="s">
        <v>110</v>
      </c>
      <c r="D226" s="278" t="s">
        <v>12</v>
      </c>
      <c r="E226" s="313" t="s">
        <v>225</v>
      </c>
      <c r="F226" s="314" t="s">
        <v>10</v>
      </c>
      <c r="G226" s="315" t="s">
        <v>774</v>
      </c>
      <c r="H226" s="68" t="s">
        <v>69</v>
      </c>
      <c r="I226" s="388">
        <v>93798</v>
      </c>
    </row>
    <row r="227" spans="1:9" s="50" customFormat="1" ht="32.25" customHeight="1" x14ac:dyDescent="0.25">
      <c r="A227" s="94" t="s">
        <v>796</v>
      </c>
      <c r="B227" s="429" t="s">
        <v>50</v>
      </c>
      <c r="C227" s="5" t="s">
        <v>110</v>
      </c>
      <c r="D227" s="508" t="s">
        <v>12</v>
      </c>
      <c r="E227" s="313" t="s">
        <v>225</v>
      </c>
      <c r="F227" s="314" t="s">
        <v>10</v>
      </c>
      <c r="G227" s="315" t="s">
        <v>775</v>
      </c>
      <c r="H227" s="68"/>
      <c r="I227" s="386">
        <f>SUM(I228)</f>
        <v>340477</v>
      </c>
    </row>
    <row r="228" spans="1:9" s="50" customFormat="1" ht="15.75" customHeight="1" x14ac:dyDescent="0.25">
      <c r="A228" s="94" t="s">
        <v>21</v>
      </c>
      <c r="B228" s="429" t="s">
        <v>50</v>
      </c>
      <c r="C228" s="5" t="s">
        <v>110</v>
      </c>
      <c r="D228" s="508" t="s">
        <v>12</v>
      </c>
      <c r="E228" s="313" t="s">
        <v>225</v>
      </c>
      <c r="F228" s="314" t="s">
        <v>10</v>
      </c>
      <c r="G228" s="315" t="s">
        <v>775</v>
      </c>
      <c r="H228" s="68" t="s">
        <v>69</v>
      </c>
      <c r="I228" s="388">
        <v>340477</v>
      </c>
    </row>
    <row r="229" spans="1:9" s="50" customFormat="1" ht="47.25" x14ac:dyDescent="0.25">
      <c r="A229" s="34" t="s">
        <v>197</v>
      </c>
      <c r="B229" s="40" t="s">
        <v>50</v>
      </c>
      <c r="C229" s="36" t="s">
        <v>110</v>
      </c>
      <c r="D229" s="152" t="s">
        <v>12</v>
      </c>
      <c r="E229" s="298" t="s">
        <v>527</v>
      </c>
      <c r="F229" s="299" t="s">
        <v>472</v>
      </c>
      <c r="G229" s="300" t="s">
        <v>473</v>
      </c>
      <c r="H229" s="38"/>
      <c r="I229" s="385">
        <f>SUM(I230)</f>
        <v>448283</v>
      </c>
    </row>
    <row r="230" spans="1:9" s="50" customFormat="1" ht="78.75" x14ac:dyDescent="0.25">
      <c r="A230" s="63" t="s">
        <v>255</v>
      </c>
      <c r="B230" s="429" t="s">
        <v>50</v>
      </c>
      <c r="C230" s="5" t="s">
        <v>110</v>
      </c>
      <c r="D230" s="151" t="s">
        <v>12</v>
      </c>
      <c r="E230" s="313" t="s">
        <v>254</v>
      </c>
      <c r="F230" s="314" t="s">
        <v>472</v>
      </c>
      <c r="G230" s="315" t="s">
        <v>473</v>
      </c>
      <c r="H230" s="350"/>
      <c r="I230" s="386">
        <f>SUM(I231)</f>
        <v>448283</v>
      </c>
    </row>
    <row r="231" spans="1:9" s="50" customFormat="1" ht="47.25" x14ac:dyDescent="0.25">
      <c r="A231" s="130" t="s">
        <v>528</v>
      </c>
      <c r="B231" s="431" t="s">
        <v>50</v>
      </c>
      <c r="C231" s="5" t="s">
        <v>110</v>
      </c>
      <c r="D231" s="151" t="s">
        <v>12</v>
      </c>
      <c r="E231" s="313" t="s">
        <v>254</v>
      </c>
      <c r="F231" s="314" t="s">
        <v>10</v>
      </c>
      <c r="G231" s="315" t="s">
        <v>473</v>
      </c>
      <c r="H231" s="350"/>
      <c r="I231" s="386">
        <f>SUM(I232)</f>
        <v>448283</v>
      </c>
    </row>
    <row r="232" spans="1:9" s="50" customFormat="1" ht="33.75" customHeight="1" x14ac:dyDescent="0.25">
      <c r="A232" s="130" t="s">
        <v>607</v>
      </c>
      <c r="B232" s="431" t="s">
        <v>50</v>
      </c>
      <c r="C232" s="5" t="s">
        <v>110</v>
      </c>
      <c r="D232" s="151" t="s">
        <v>12</v>
      </c>
      <c r="E232" s="313" t="s">
        <v>254</v>
      </c>
      <c r="F232" s="314" t="s">
        <v>10</v>
      </c>
      <c r="G232" s="315" t="s">
        <v>608</v>
      </c>
      <c r="H232" s="350"/>
      <c r="I232" s="386">
        <f>SUM(I233)</f>
        <v>448283</v>
      </c>
    </row>
    <row r="233" spans="1:9" s="50" customFormat="1" ht="18" customHeight="1" x14ac:dyDescent="0.25">
      <c r="A233" s="94" t="s">
        <v>21</v>
      </c>
      <c r="B233" s="429" t="s">
        <v>50</v>
      </c>
      <c r="C233" s="5" t="s">
        <v>110</v>
      </c>
      <c r="D233" s="151" t="s">
        <v>12</v>
      </c>
      <c r="E233" s="313" t="s">
        <v>254</v>
      </c>
      <c r="F233" s="314" t="s">
        <v>10</v>
      </c>
      <c r="G233" s="315" t="s">
        <v>608</v>
      </c>
      <c r="H233" s="350" t="s">
        <v>69</v>
      </c>
      <c r="I233" s="388">
        <v>448283</v>
      </c>
    </row>
    <row r="234" spans="1:9" s="50" customFormat="1" ht="31.5" x14ac:dyDescent="0.25">
      <c r="A234" s="34" t="s">
        <v>188</v>
      </c>
      <c r="B234" s="40" t="s">
        <v>50</v>
      </c>
      <c r="C234" s="36" t="s">
        <v>110</v>
      </c>
      <c r="D234" s="40" t="s">
        <v>12</v>
      </c>
      <c r="E234" s="298" t="s">
        <v>226</v>
      </c>
      <c r="F234" s="299" t="s">
        <v>472</v>
      </c>
      <c r="G234" s="300" t="s">
        <v>473</v>
      </c>
      <c r="H234" s="38"/>
      <c r="I234" s="385">
        <f>SUM(I235)</f>
        <v>1025000</v>
      </c>
    </row>
    <row r="235" spans="1:9" s="50" customFormat="1" ht="63" x14ac:dyDescent="0.25">
      <c r="A235" s="63" t="s">
        <v>189</v>
      </c>
      <c r="B235" s="429" t="s">
        <v>50</v>
      </c>
      <c r="C235" s="5" t="s">
        <v>110</v>
      </c>
      <c r="D235" s="278" t="s">
        <v>12</v>
      </c>
      <c r="E235" s="313" t="s">
        <v>227</v>
      </c>
      <c r="F235" s="314" t="s">
        <v>472</v>
      </c>
      <c r="G235" s="315" t="s">
        <v>473</v>
      </c>
      <c r="H235" s="68"/>
      <c r="I235" s="386">
        <f>SUM(I236)</f>
        <v>1025000</v>
      </c>
    </row>
    <row r="236" spans="1:9" s="50" customFormat="1" ht="47.25" x14ac:dyDescent="0.25">
      <c r="A236" s="63" t="s">
        <v>534</v>
      </c>
      <c r="B236" s="429" t="s">
        <v>50</v>
      </c>
      <c r="C236" s="5" t="s">
        <v>110</v>
      </c>
      <c r="D236" s="278" t="s">
        <v>12</v>
      </c>
      <c r="E236" s="313" t="s">
        <v>227</v>
      </c>
      <c r="F236" s="314" t="s">
        <v>12</v>
      </c>
      <c r="G236" s="315" t="s">
        <v>473</v>
      </c>
      <c r="H236" s="68"/>
      <c r="I236" s="386">
        <f>SUM(I237+I239+I241+I243)</f>
        <v>1025000</v>
      </c>
    </row>
    <row r="237" spans="1:9" s="50" customFormat="1" ht="47.25" hidden="1" x14ac:dyDescent="0.25">
      <c r="A237" s="63" t="s">
        <v>669</v>
      </c>
      <c r="B237" s="429" t="s">
        <v>50</v>
      </c>
      <c r="C237" s="5" t="s">
        <v>110</v>
      </c>
      <c r="D237" s="521" t="s">
        <v>12</v>
      </c>
      <c r="E237" s="313" t="s">
        <v>227</v>
      </c>
      <c r="F237" s="314" t="s">
        <v>12</v>
      </c>
      <c r="G237" s="522">
        <v>50181</v>
      </c>
      <c r="H237" s="68"/>
      <c r="I237" s="386">
        <f>SUM(I238)</f>
        <v>0</v>
      </c>
    </row>
    <row r="238" spans="1:9" s="50" customFormat="1" ht="15.75" hidden="1" customHeight="1" x14ac:dyDescent="0.25">
      <c r="A238" s="3" t="s">
        <v>21</v>
      </c>
      <c r="B238" s="429" t="s">
        <v>50</v>
      </c>
      <c r="C238" s="5" t="s">
        <v>110</v>
      </c>
      <c r="D238" s="521" t="s">
        <v>12</v>
      </c>
      <c r="E238" s="313" t="s">
        <v>227</v>
      </c>
      <c r="F238" s="314" t="s">
        <v>12</v>
      </c>
      <c r="G238" s="522">
        <v>50181</v>
      </c>
      <c r="H238" s="68" t="s">
        <v>69</v>
      </c>
      <c r="I238" s="388"/>
    </row>
    <row r="239" spans="1:9" s="50" customFormat="1" ht="31.5" x14ac:dyDescent="0.25">
      <c r="A239" s="63" t="s">
        <v>762</v>
      </c>
      <c r="B239" s="429" t="s">
        <v>50</v>
      </c>
      <c r="C239" s="5" t="s">
        <v>110</v>
      </c>
      <c r="D239" s="278" t="s">
        <v>12</v>
      </c>
      <c r="E239" s="313" t="s">
        <v>227</v>
      </c>
      <c r="F239" s="314" t="s">
        <v>12</v>
      </c>
      <c r="G239" s="315" t="s">
        <v>760</v>
      </c>
      <c r="H239" s="68"/>
      <c r="I239" s="386">
        <f>SUM(I240)</f>
        <v>150000</v>
      </c>
    </row>
    <row r="240" spans="1:9" s="50" customFormat="1" ht="16.5" customHeight="1" x14ac:dyDescent="0.25">
      <c r="A240" s="3" t="s">
        <v>21</v>
      </c>
      <c r="B240" s="278" t="s">
        <v>50</v>
      </c>
      <c r="C240" s="5" t="s">
        <v>110</v>
      </c>
      <c r="D240" s="278" t="s">
        <v>12</v>
      </c>
      <c r="E240" s="313" t="s">
        <v>227</v>
      </c>
      <c r="F240" s="314" t="s">
        <v>12</v>
      </c>
      <c r="G240" s="315" t="s">
        <v>760</v>
      </c>
      <c r="H240" s="68" t="s">
        <v>69</v>
      </c>
      <c r="I240" s="388">
        <v>150000</v>
      </c>
    </row>
    <row r="241" spans="1:9" s="50" customFormat="1" ht="19.5" customHeight="1" x14ac:dyDescent="0.25">
      <c r="A241" s="3" t="s">
        <v>763</v>
      </c>
      <c r="B241" s="508" t="s">
        <v>50</v>
      </c>
      <c r="C241" s="5" t="s">
        <v>110</v>
      </c>
      <c r="D241" s="508" t="s">
        <v>12</v>
      </c>
      <c r="E241" s="313" t="s">
        <v>227</v>
      </c>
      <c r="F241" s="314" t="s">
        <v>12</v>
      </c>
      <c r="G241" s="315" t="s">
        <v>761</v>
      </c>
      <c r="H241" s="68"/>
      <c r="I241" s="386">
        <f>SUM(I242)</f>
        <v>850000</v>
      </c>
    </row>
    <row r="242" spans="1:9" s="50" customFormat="1" ht="16.5" customHeight="1" x14ac:dyDescent="0.25">
      <c r="A242" s="3" t="s">
        <v>21</v>
      </c>
      <c r="B242" s="508" t="s">
        <v>50</v>
      </c>
      <c r="C242" s="5" t="s">
        <v>110</v>
      </c>
      <c r="D242" s="508" t="s">
        <v>12</v>
      </c>
      <c r="E242" s="313" t="s">
        <v>227</v>
      </c>
      <c r="F242" s="314" t="s">
        <v>12</v>
      </c>
      <c r="G242" s="315" t="s">
        <v>761</v>
      </c>
      <c r="H242" s="68" t="s">
        <v>69</v>
      </c>
      <c r="I242" s="388">
        <v>850000</v>
      </c>
    </row>
    <row r="243" spans="1:9" s="50" customFormat="1" ht="48" customHeight="1" x14ac:dyDescent="0.25">
      <c r="A243" s="73" t="s">
        <v>668</v>
      </c>
      <c r="B243" s="521" t="s">
        <v>50</v>
      </c>
      <c r="C243" s="5" t="s">
        <v>110</v>
      </c>
      <c r="D243" s="521" t="s">
        <v>12</v>
      </c>
      <c r="E243" s="313" t="s">
        <v>227</v>
      </c>
      <c r="F243" s="314" t="s">
        <v>12</v>
      </c>
      <c r="G243" s="315" t="s">
        <v>667</v>
      </c>
      <c r="H243" s="68"/>
      <c r="I243" s="386">
        <f>SUM(I244)</f>
        <v>25000</v>
      </c>
    </row>
    <row r="244" spans="1:9" s="50" customFormat="1" ht="16.5" customHeight="1" x14ac:dyDescent="0.25">
      <c r="A244" s="3" t="s">
        <v>21</v>
      </c>
      <c r="B244" s="521" t="s">
        <v>50</v>
      </c>
      <c r="C244" s="5" t="s">
        <v>110</v>
      </c>
      <c r="D244" s="521" t="s">
        <v>12</v>
      </c>
      <c r="E244" s="313" t="s">
        <v>227</v>
      </c>
      <c r="F244" s="314" t="s">
        <v>12</v>
      </c>
      <c r="G244" s="315" t="s">
        <v>667</v>
      </c>
      <c r="H244" s="68" t="s">
        <v>69</v>
      </c>
      <c r="I244" s="388">
        <v>25000</v>
      </c>
    </row>
    <row r="245" spans="1:9" s="50" customFormat="1" ht="16.5" hidden="1" customHeight="1" x14ac:dyDescent="0.25">
      <c r="A245" s="135" t="s">
        <v>764</v>
      </c>
      <c r="B245" s="30" t="s">
        <v>50</v>
      </c>
      <c r="C245" s="30" t="s">
        <v>110</v>
      </c>
      <c r="D245" s="26" t="s">
        <v>15</v>
      </c>
      <c r="E245" s="344"/>
      <c r="F245" s="345"/>
      <c r="G245" s="346"/>
      <c r="H245" s="26"/>
      <c r="I245" s="411">
        <f>SUM(I246)</f>
        <v>0</v>
      </c>
    </row>
    <row r="246" spans="1:9" ht="36" hidden="1" customHeight="1" x14ac:dyDescent="0.25">
      <c r="A246" s="34" t="s">
        <v>186</v>
      </c>
      <c r="B246" s="40" t="s">
        <v>50</v>
      </c>
      <c r="C246" s="36" t="s">
        <v>110</v>
      </c>
      <c r="D246" s="40" t="s">
        <v>15</v>
      </c>
      <c r="E246" s="298" t="s">
        <v>532</v>
      </c>
      <c r="F246" s="299" t="s">
        <v>472</v>
      </c>
      <c r="G246" s="300" t="s">
        <v>473</v>
      </c>
      <c r="H246" s="38"/>
      <c r="I246" s="385">
        <f>SUM(I247)</f>
        <v>0</v>
      </c>
    </row>
    <row r="247" spans="1:9" s="50" customFormat="1" ht="47.25" hidden="1" x14ac:dyDescent="0.25">
      <c r="A247" s="63" t="s">
        <v>187</v>
      </c>
      <c r="B247" s="429" t="s">
        <v>50</v>
      </c>
      <c r="C247" s="5" t="s">
        <v>110</v>
      </c>
      <c r="D247" s="542" t="s">
        <v>15</v>
      </c>
      <c r="E247" s="313" t="s">
        <v>225</v>
      </c>
      <c r="F247" s="314" t="s">
        <v>472</v>
      </c>
      <c r="G247" s="315" t="s">
        <v>473</v>
      </c>
      <c r="H247" s="68"/>
      <c r="I247" s="386">
        <f>SUM(I248)</f>
        <v>0</v>
      </c>
    </row>
    <row r="248" spans="1:9" s="50" customFormat="1" ht="31.5" hidden="1" x14ac:dyDescent="0.25">
      <c r="A248" s="130" t="s">
        <v>533</v>
      </c>
      <c r="B248" s="431" t="s">
        <v>50</v>
      </c>
      <c r="C248" s="5" t="s">
        <v>110</v>
      </c>
      <c r="D248" s="542" t="s">
        <v>15</v>
      </c>
      <c r="E248" s="313" t="s">
        <v>225</v>
      </c>
      <c r="F248" s="314" t="s">
        <v>10</v>
      </c>
      <c r="G248" s="315" t="s">
        <v>473</v>
      </c>
      <c r="H248" s="68"/>
      <c r="I248" s="386">
        <f>SUM(I249)</f>
        <v>0</v>
      </c>
    </row>
    <row r="249" spans="1:9" s="50" customFormat="1" ht="33" hidden="1" customHeight="1" x14ac:dyDescent="0.25">
      <c r="A249" s="130" t="s">
        <v>633</v>
      </c>
      <c r="B249" s="431" t="s">
        <v>50</v>
      </c>
      <c r="C249" s="5" t="s">
        <v>110</v>
      </c>
      <c r="D249" s="542" t="s">
        <v>15</v>
      </c>
      <c r="E249" s="313" t="s">
        <v>225</v>
      </c>
      <c r="F249" s="314" t="s">
        <v>10</v>
      </c>
      <c r="G249" s="315" t="s">
        <v>632</v>
      </c>
      <c r="H249" s="68"/>
      <c r="I249" s="386">
        <f>SUM(I250)</f>
        <v>0</v>
      </c>
    </row>
    <row r="250" spans="1:9" s="50" customFormat="1" ht="31.5" hidden="1" customHeight="1" x14ac:dyDescent="0.25">
      <c r="A250" s="94" t="s">
        <v>190</v>
      </c>
      <c r="B250" s="429" t="s">
        <v>50</v>
      </c>
      <c r="C250" s="5" t="s">
        <v>110</v>
      </c>
      <c r="D250" s="542" t="s">
        <v>15</v>
      </c>
      <c r="E250" s="313" t="s">
        <v>225</v>
      </c>
      <c r="F250" s="314" t="s">
        <v>10</v>
      </c>
      <c r="G250" s="315" t="s">
        <v>632</v>
      </c>
      <c r="H250" s="68" t="s">
        <v>185</v>
      </c>
      <c r="I250" s="388"/>
    </row>
    <row r="251" spans="1:9" s="50" customFormat="1" ht="16.5" customHeight="1" x14ac:dyDescent="0.25">
      <c r="A251" s="139" t="s">
        <v>728</v>
      </c>
      <c r="B251" s="20" t="s">
        <v>50</v>
      </c>
      <c r="C251" s="538" t="s">
        <v>32</v>
      </c>
      <c r="D251" s="20"/>
      <c r="E251" s="326"/>
      <c r="F251" s="327"/>
      <c r="G251" s="328"/>
      <c r="H251" s="16"/>
      <c r="I251" s="410">
        <f>SUM(I252)</f>
        <v>26546</v>
      </c>
    </row>
    <row r="252" spans="1:9" s="50" customFormat="1" ht="16.5" customHeight="1" x14ac:dyDescent="0.25">
      <c r="A252" s="135" t="s">
        <v>729</v>
      </c>
      <c r="B252" s="30" t="s">
        <v>50</v>
      </c>
      <c r="C252" s="65" t="s">
        <v>32</v>
      </c>
      <c r="D252" s="26" t="s">
        <v>29</v>
      </c>
      <c r="E252" s="344"/>
      <c r="F252" s="345"/>
      <c r="G252" s="346"/>
      <c r="H252" s="26"/>
      <c r="I252" s="411">
        <f>SUM(I253)</f>
        <v>26546</v>
      </c>
    </row>
    <row r="253" spans="1:9" ht="16.5" customHeight="1" x14ac:dyDescent="0.25">
      <c r="A253" s="91" t="s">
        <v>195</v>
      </c>
      <c r="B253" s="37" t="s">
        <v>50</v>
      </c>
      <c r="C253" s="35" t="s">
        <v>32</v>
      </c>
      <c r="D253" s="37" t="s">
        <v>29</v>
      </c>
      <c r="E253" s="298" t="s">
        <v>214</v>
      </c>
      <c r="F253" s="299" t="s">
        <v>472</v>
      </c>
      <c r="G253" s="300" t="s">
        <v>473</v>
      </c>
      <c r="H253" s="35"/>
      <c r="I253" s="385">
        <f>SUM(I254)</f>
        <v>26546</v>
      </c>
    </row>
    <row r="254" spans="1:9" ht="16.5" customHeight="1" x14ac:dyDescent="0.25">
      <c r="A254" s="105" t="s">
        <v>194</v>
      </c>
      <c r="B254" s="532" t="s">
        <v>50</v>
      </c>
      <c r="C254" s="2" t="s">
        <v>32</v>
      </c>
      <c r="D254" s="532" t="s">
        <v>29</v>
      </c>
      <c r="E254" s="313" t="s">
        <v>215</v>
      </c>
      <c r="F254" s="314" t="s">
        <v>472</v>
      </c>
      <c r="G254" s="315" t="s">
        <v>473</v>
      </c>
      <c r="H254" s="2"/>
      <c r="I254" s="386">
        <f>SUM(I255)</f>
        <v>26546</v>
      </c>
    </row>
    <row r="255" spans="1:9" ht="16.5" customHeight="1" x14ac:dyDescent="0.25">
      <c r="A255" s="105" t="s">
        <v>656</v>
      </c>
      <c r="B255" s="502" t="s">
        <v>50</v>
      </c>
      <c r="C255" s="2" t="s">
        <v>32</v>
      </c>
      <c r="D255" s="502" t="s">
        <v>29</v>
      </c>
      <c r="E255" s="313" t="s">
        <v>215</v>
      </c>
      <c r="F255" s="314" t="s">
        <v>472</v>
      </c>
      <c r="G255" s="315">
        <v>12700</v>
      </c>
      <c r="H255" s="2"/>
      <c r="I255" s="386">
        <f>SUM(I256)</f>
        <v>26546</v>
      </c>
    </row>
    <row r="256" spans="1:9" ht="31.5" customHeight="1" x14ac:dyDescent="0.25">
      <c r="A256" s="105" t="s">
        <v>650</v>
      </c>
      <c r="B256" s="502" t="s">
        <v>50</v>
      </c>
      <c r="C256" s="2" t="s">
        <v>32</v>
      </c>
      <c r="D256" s="502" t="s">
        <v>29</v>
      </c>
      <c r="E256" s="313" t="s">
        <v>215</v>
      </c>
      <c r="F256" s="314" t="s">
        <v>472</v>
      </c>
      <c r="G256" s="315">
        <v>12700</v>
      </c>
      <c r="H256" s="2" t="s">
        <v>16</v>
      </c>
      <c r="I256" s="388">
        <v>26546</v>
      </c>
    </row>
    <row r="257" spans="1:9" s="50" customFormat="1" ht="16.5" customHeight="1" x14ac:dyDescent="0.25">
      <c r="A257" s="139" t="s">
        <v>37</v>
      </c>
      <c r="B257" s="20" t="s">
        <v>50</v>
      </c>
      <c r="C257" s="20">
        <v>10</v>
      </c>
      <c r="D257" s="20"/>
      <c r="E257" s="326"/>
      <c r="F257" s="327"/>
      <c r="G257" s="328"/>
      <c r="H257" s="16"/>
      <c r="I257" s="410">
        <f>SUM(I258+I268)</f>
        <v>4022407</v>
      </c>
    </row>
    <row r="258" spans="1:9" s="50" customFormat="1" ht="16.5" customHeight="1" x14ac:dyDescent="0.25">
      <c r="A258" s="135" t="s">
        <v>41</v>
      </c>
      <c r="B258" s="30" t="s">
        <v>50</v>
      </c>
      <c r="C258" s="30">
        <v>10</v>
      </c>
      <c r="D258" s="26" t="s">
        <v>15</v>
      </c>
      <c r="E258" s="344"/>
      <c r="F258" s="345"/>
      <c r="G258" s="346"/>
      <c r="H258" s="26"/>
      <c r="I258" s="411">
        <f>SUM(I259)</f>
        <v>504000</v>
      </c>
    </row>
    <row r="259" spans="1:9" ht="47.25" x14ac:dyDescent="0.25">
      <c r="A259" s="123" t="s">
        <v>197</v>
      </c>
      <c r="B259" s="37" t="s">
        <v>50</v>
      </c>
      <c r="C259" s="37">
        <v>10</v>
      </c>
      <c r="D259" s="35" t="s">
        <v>15</v>
      </c>
      <c r="E259" s="292" t="s">
        <v>527</v>
      </c>
      <c r="F259" s="293" t="s">
        <v>472</v>
      </c>
      <c r="G259" s="294" t="s">
        <v>473</v>
      </c>
      <c r="H259" s="35"/>
      <c r="I259" s="385">
        <f>SUM(I260)</f>
        <v>504000</v>
      </c>
    </row>
    <row r="260" spans="1:9" ht="82.5" customHeight="1" x14ac:dyDescent="0.25">
      <c r="A260" s="73" t="s">
        <v>198</v>
      </c>
      <c r="B260" s="367" t="s">
        <v>50</v>
      </c>
      <c r="C260" s="367">
        <v>10</v>
      </c>
      <c r="D260" s="2" t="s">
        <v>15</v>
      </c>
      <c r="E260" s="295" t="s">
        <v>228</v>
      </c>
      <c r="F260" s="296" t="s">
        <v>472</v>
      </c>
      <c r="G260" s="297" t="s">
        <v>473</v>
      </c>
      <c r="H260" s="2"/>
      <c r="I260" s="386">
        <f>SUM(I261)</f>
        <v>504000</v>
      </c>
    </row>
    <row r="261" spans="1:9" ht="34.5" customHeight="1" x14ac:dyDescent="0.25">
      <c r="A261" s="73" t="s">
        <v>537</v>
      </c>
      <c r="B261" s="367" t="s">
        <v>50</v>
      </c>
      <c r="C261" s="367">
        <v>10</v>
      </c>
      <c r="D261" s="2" t="s">
        <v>15</v>
      </c>
      <c r="E261" s="295" t="s">
        <v>228</v>
      </c>
      <c r="F261" s="296" t="s">
        <v>10</v>
      </c>
      <c r="G261" s="297" t="s">
        <v>473</v>
      </c>
      <c r="H261" s="2"/>
      <c r="I261" s="386">
        <f>SUM(I262+I264+I266)</f>
        <v>504000</v>
      </c>
    </row>
    <row r="262" spans="1:9" ht="47.25" hidden="1" customHeight="1" x14ac:dyDescent="0.25">
      <c r="A262" s="73" t="s">
        <v>671</v>
      </c>
      <c r="B262" s="502" t="s">
        <v>50</v>
      </c>
      <c r="C262" s="502">
        <v>10</v>
      </c>
      <c r="D262" s="2" t="s">
        <v>15</v>
      </c>
      <c r="E262" s="295" t="s">
        <v>228</v>
      </c>
      <c r="F262" s="296" t="s">
        <v>10</v>
      </c>
      <c r="G262" s="523" t="s">
        <v>670</v>
      </c>
      <c r="H262" s="2"/>
      <c r="I262" s="386">
        <f>SUM(I263)</f>
        <v>0</v>
      </c>
    </row>
    <row r="263" spans="1:9" ht="15.75" hidden="1" customHeight="1" x14ac:dyDescent="0.25">
      <c r="A263" s="73" t="s">
        <v>21</v>
      </c>
      <c r="B263" s="502" t="s">
        <v>50</v>
      </c>
      <c r="C263" s="502">
        <v>10</v>
      </c>
      <c r="D263" s="2" t="s">
        <v>15</v>
      </c>
      <c r="E263" s="295" t="s">
        <v>228</v>
      </c>
      <c r="F263" s="296" t="s">
        <v>10</v>
      </c>
      <c r="G263" s="523" t="s">
        <v>670</v>
      </c>
      <c r="H263" s="2" t="s">
        <v>69</v>
      </c>
      <c r="I263" s="388"/>
    </row>
    <row r="264" spans="1:9" ht="15.75" x14ac:dyDescent="0.25">
      <c r="A264" s="73" t="s">
        <v>778</v>
      </c>
      <c r="B264" s="367" t="s">
        <v>50</v>
      </c>
      <c r="C264" s="367">
        <v>10</v>
      </c>
      <c r="D264" s="2" t="s">
        <v>15</v>
      </c>
      <c r="E264" s="295" t="s">
        <v>228</v>
      </c>
      <c r="F264" s="296" t="s">
        <v>10</v>
      </c>
      <c r="G264" s="297" t="s">
        <v>777</v>
      </c>
      <c r="H264" s="2"/>
      <c r="I264" s="386">
        <f>SUM(I265)</f>
        <v>174272</v>
      </c>
    </row>
    <row r="265" spans="1:9" ht="15.75" x14ac:dyDescent="0.25">
      <c r="A265" s="127" t="s">
        <v>21</v>
      </c>
      <c r="B265" s="62" t="s">
        <v>50</v>
      </c>
      <c r="C265" s="367">
        <v>10</v>
      </c>
      <c r="D265" s="2" t="s">
        <v>15</v>
      </c>
      <c r="E265" s="295" t="s">
        <v>228</v>
      </c>
      <c r="F265" s="296" t="s">
        <v>10</v>
      </c>
      <c r="G265" s="297" t="s">
        <v>777</v>
      </c>
      <c r="H265" s="2" t="s">
        <v>69</v>
      </c>
      <c r="I265" s="388">
        <v>174272</v>
      </c>
    </row>
    <row r="266" spans="1:9" ht="31.5" x14ac:dyDescent="0.25">
      <c r="A266" s="127" t="s">
        <v>783</v>
      </c>
      <c r="B266" s="502" t="s">
        <v>50</v>
      </c>
      <c r="C266" s="502">
        <v>10</v>
      </c>
      <c r="D266" s="2" t="s">
        <v>15</v>
      </c>
      <c r="E266" s="295" t="s">
        <v>228</v>
      </c>
      <c r="F266" s="296" t="s">
        <v>10</v>
      </c>
      <c r="G266" s="297" t="s">
        <v>782</v>
      </c>
      <c r="H266" s="2"/>
      <c r="I266" s="386">
        <f>SUM(I267)</f>
        <v>329728</v>
      </c>
    </row>
    <row r="267" spans="1:9" ht="15.75" x14ac:dyDescent="0.25">
      <c r="A267" s="127" t="s">
        <v>21</v>
      </c>
      <c r="B267" s="502" t="s">
        <v>50</v>
      </c>
      <c r="C267" s="502">
        <v>10</v>
      </c>
      <c r="D267" s="2" t="s">
        <v>15</v>
      </c>
      <c r="E267" s="295" t="s">
        <v>228</v>
      </c>
      <c r="F267" s="296" t="s">
        <v>10</v>
      </c>
      <c r="G267" s="297" t="s">
        <v>782</v>
      </c>
      <c r="H267" s="2" t="s">
        <v>69</v>
      </c>
      <c r="I267" s="388">
        <v>329728</v>
      </c>
    </row>
    <row r="268" spans="1:9" ht="15.75" x14ac:dyDescent="0.25">
      <c r="A268" s="135" t="s">
        <v>42</v>
      </c>
      <c r="B268" s="30" t="s">
        <v>50</v>
      </c>
      <c r="C268" s="30">
        <v>10</v>
      </c>
      <c r="D268" s="26" t="s">
        <v>20</v>
      </c>
      <c r="E268" s="344"/>
      <c r="F268" s="345"/>
      <c r="G268" s="346"/>
      <c r="H268" s="26"/>
      <c r="I268" s="411">
        <f>SUM(I269)</f>
        <v>3518407</v>
      </c>
    </row>
    <row r="269" spans="1:9" ht="47.25" x14ac:dyDescent="0.25">
      <c r="A269" s="126" t="s">
        <v>124</v>
      </c>
      <c r="B269" s="37" t="s">
        <v>50</v>
      </c>
      <c r="C269" s="37">
        <v>10</v>
      </c>
      <c r="D269" s="35" t="s">
        <v>20</v>
      </c>
      <c r="E269" s="292" t="s">
        <v>199</v>
      </c>
      <c r="F269" s="293" t="s">
        <v>472</v>
      </c>
      <c r="G269" s="294" t="s">
        <v>473</v>
      </c>
      <c r="H269" s="35"/>
      <c r="I269" s="385">
        <f>SUM(I270)</f>
        <v>3518407</v>
      </c>
    </row>
    <row r="270" spans="1:9" ht="78.75" x14ac:dyDescent="0.25">
      <c r="A270" s="73" t="s">
        <v>125</v>
      </c>
      <c r="B270" s="367" t="s">
        <v>50</v>
      </c>
      <c r="C270" s="8">
        <v>10</v>
      </c>
      <c r="D270" s="2" t="s">
        <v>20</v>
      </c>
      <c r="E270" s="295" t="s">
        <v>232</v>
      </c>
      <c r="F270" s="296" t="s">
        <v>472</v>
      </c>
      <c r="G270" s="297" t="s">
        <v>473</v>
      </c>
      <c r="H270" s="2"/>
      <c r="I270" s="386">
        <f>SUM(I271)</f>
        <v>3518407</v>
      </c>
    </row>
    <row r="271" spans="1:9" ht="47.25" x14ac:dyDescent="0.25">
      <c r="A271" s="73" t="s">
        <v>480</v>
      </c>
      <c r="B271" s="367" t="s">
        <v>50</v>
      </c>
      <c r="C271" s="8">
        <v>10</v>
      </c>
      <c r="D271" s="2" t="s">
        <v>20</v>
      </c>
      <c r="E271" s="295" t="s">
        <v>232</v>
      </c>
      <c r="F271" s="296" t="s">
        <v>10</v>
      </c>
      <c r="G271" s="297" t="s">
        <v>473</v>
      </c>
      <c r="H271" s="2"/>
      <c r="I271" s="386">
        <f>SUM(I272)</f>
        <v>3518407</v>
      </c>
    </row>
    <row r="272" spans="1:9" ht="33.75" customHeight="1" x14ac:dyDescent="0.25">
      <c r="A272" s="73" t="s">
        <v>456</v>
      </c>
      <c r="B272" s="367" t="s">
        <v>50</v>
      </c>
      <c r="C272" s="8">
        <v>10</v>
      </c>
      <c r="D272" s="2" t="s">
        <v>20</v>
      </c>
      <c r="E272" s="295" t="s">
        <v>232</v>
      </c>
      <c r="F272" s="296" t="s">
        <v>10</v>
      </c>
      <c r="G272" s="297" t="s">
        <v>585</v>
      </c>
      <c r="H272" s="2"/>
      <c r="I272" s="386">
        <f>SUM(I273:I274)</f>
        <v>3518407</v>
      </c>
    </row>
    <row r="273" spans="1:9" ht="31.5" hidden="1" x14ac:dyDescent="0.25">
      <c r="A273" s="136" t="s">
        <v>650</v>
      </c>
      <c r="B273" s="405" t="s">
        <v>50</v>
      </c>
      <c r="C273" s="8">
        <v>10</v>
      </c>
      <c r="D273" s="2" t="s">
        <v>20</v>
      </c>
      <c r="E273" s="295" t="s">
        <v>232</v>
      </c>
      <c r="F273" s="296" t="s">
        <v>10</v>
      </c>
      <c r="G273" s="297" t="s">
        <v>585</v>
      </c>
      <c r="H273" s="2" t="s">
        <v>16</v>
      </c>
      <c r="I273" s="388"/>
    </row>
    <row r="274" spans="1:9" ht="15.75" x14ac:dyDescent="0.25">
      <c r="A274" s="73" t="s">
        <v>40</v>
      </c>
      <c r="B274" s="367" t="s">
        <v>50</v>
      </c>
      <c r="C274" s="8">
        <v>10</v>
      </c>
      <c r="D274" s="2" t="s">
        <v>20</v>
      </c>
      <c r="E274" s="295" t="s">
        <v>232</v>
      </c>
      <c r="F274" s="296" t="s">
        <v>10</v>
      </c>
      <c r="G274" s="297" t="s">
        <v>585</v>
      </c>
      <c r="H274" s="2" t="s">
        <v>39</v>
      </c>
      <c r="I274" s="388">
        <v>3518407</v>
      </c>
    </row>
    <row r="275" spans="1:9" s="50" customFormat="1" ht="31.5" customHeight="1" x14ac:dyDescent="0.25">
      <c r="A275" s="134" t="s">
        <v>55</v>
      </c>
      <c r="B275" s="140" t="s">
        <v>56</v>
      </c>
      <c r="C275" s="399"/>
      <c r="D275" s="400"/>
      <c r="E275" s="401"/>
      <c r="F275" s="402"/>
      <c r="G275" s="403"/>
      <c r="H275" s="366"/>
      <c r="I275" s="393">
        <f>SUM(I276+I304+I348)</f>
        <v>16119191</v>
      </c>
    </row>
    <row r="276" spans="1:9" s="50" customFormat="1" ht="16.5" customHeight="1" x14ac:dyDescent="0.25">
      <c r="A276" s="395" t="s">
        <v>9</v>
      </c>
      <c r="B276" s="428" t="s">
        <v>56</v>
      </c>
      <c r="C276" s="16" t="s">
        <v>10</v>
      </c>
      <c r="D276" s="16"/>
      <c r="E276" s="418"/>
      <c r="F276" s="419"/>
      <c r="G276" s="420"/>
      <c r="H276" s="16"/>
      <c r="I276" s="410">
        <f>SUM(I277+I294)</f>
        <v>2784898</v>
      </c>
    </row>
    <row r="277" spans="1:9" ht="31.5" x14ac:dyDescent="0.25">
      <c r="A277" s="120" t="s">
        <v>73</v>
      </c>
      <c r="B277" s="30" t="s">
        <v>56</v>
      </c>
      <c r="C277" s="26" t="s">
        <v>10</v>
      </c>
      <c r="D277" s="26" t="s">
        <v>72</v>
      </c>
      <c r="E277" s="289"/>
      <c r="F277" s="290"/>
      <c r="G277" s="291"/>
      <c r="H277" s="27"/>
      <c r="I277" s="411">
        <f>SUM(I278,I283,I288)</f>
        <v>2661998</v>
      </c>
    </row>
    <row r="278" spans="1:9" ht="47.25" x14ac:dyDescent="0.25">
      <c r="A278" s="91" t="s">
        <v>117</v>
      </c>
      <c r="B278" s="37" t="s">
        <v>56</v>
      </c>
      <c r="C278" s="35" t="s">
        <v>10</v>
      </c>
      <c r="D278" s="35" t="s">
        <v>72</v>
      </c>
      <c r="E278" s="292" t="s">
        <v>475</v>
      </c>
      <c r="F278" s="293" t="s">
        <v>472</v>
      </c>
      <c r="G278" s="294" t="s">
        <v>473</v>
      </c>
      <c r="H278" s="35"/>
      <c r="I278" s="385">
        <f>SUM(I279)</f>
        <v>387639</v>
      </c>
    </row>
    <row r="279" spans="1:9" ht="63" x14ac:dyDescent="0.25">
      <c r="A279" s="94" t="s">
        <v>130</v>
      </c>
      <c r="B279" s="62" t="s">
        <v>56</v>
      </c>
      <c r="C279" s="2" t="s">
        <v>10</v>
      </c>
      <c r="D279" s="2" t="s">
        <v>72</v>
      </c>
      <c r="E279" s="295" t="s">
        <v>476</v>
      </c>
      <c r="F279" s="296" t="s">
        <v>472</v>
      </c>
      <c r="G279" s="297" t="s">
        <v>473</v>
      </c>
      <c r="H279" s="51"/>
      <c r="I279" s="386">
        <f>SUM(I280)</f>
        <v>387639</v>
      </c>
    </row>
    <row r="280" spans="1:9" ht="47.25" x14ac:dyDescent="0.25">
      <c r="A280" s="94" t="s">
        <v>479</v>
      </c>
      <c r="B280" s="62" t="s">
        <v>56</v>
      </c>
      <c r="C280" s="2" t="s">
        <v>10</v>
      </c>
      <c r="D280" s="2" t="s">
        <v>72</v>
      </c>
      <c r="E280" s="295" t="s">
        <v>476</v>
      </c>
      <c r="F280" s="296" t="s">
        <v>10</v>
      </c>
      <c r="G280" s="297" t="s">
        <v>473</v>
      </c>
      <c r="H280" s="51"/>
      <c r="I280" s="386">
        <f>SUM(I281)</f>
        <v>387639</v>
      </c>
    </row>
    <row r="281" spans="1:9" ht="15.75" x14ac:dyDescent="0.25">
      <c r="A281" s="94" t="s">
        <v>119</v>
      </c>
      <c r="B281" s="62" t="s">
        <v>56</v>
      </c>
      <c r="C281" s="2" t="s">
        <v>10</v>
      </c>
      <c r="D281" s="2" t="s">
        <v>72</v>
      </c>
      <c r="E281" s="295" t="s">
        <v>476</v>
      </c>
      <c r="F281" s="296" t="s">
        <v>10</v>
      </c>
      <c r="G281" s="297" t="s">
        <v>478</v>
      </c>
      <c r="H281" s="51"/>
      <c r="I281" s="386">
        <f>SUM(I282)</f>
        <v>387639</v>
      </c>
    </row>
    <row r="282" spans="1:9" ht="31.5" x14ac:dyDescent="0.25">
      <c r="A282" s="110" t="s">
        <v>650</v>
      </c>
      <c r="B282" s="404" t="s">
        <v>56</v>
      </c>
      <c r="C282" s="2" t="s">
        <v>10</v>
      </c>
      <c r="D282" s="2" t="s">
        <v>72</v>
      </c>
      <c r="E282" s="295" t="s">
        <v>476</v>
      </c>
      <c r="F282" s="296" t="s">
        <v>10</v>
      </c>
      <c r="G282" s="297" t="s">
        <v>478</v>
      </c>
      <c r="H282" s="2" t="s">
        <v>16</v>
      </c>
      <c r="I282" s="388">
        <v>387639</v>
      </c>
    </row>
    <row r="283" spans="1:9" s="44" customFormat="1" ht="63" x14ac:dyDescent="0.25">
      <c r="A283" s="91" t="s">
        <v>142</v>
      </c>
      <c r="B283" s="37" t="s">
        <v>56</v>
      </c>
      <c r="C283" s="35" t="s">
        <v>10</v>
      </c>
      <c r="D283" s="35" t="s">
        <v>72</v>
      </c>
      <c r="E283" s="292" t="s">
        <v>218</v>
      </c>
      <c r="F283" s="293" t="s">
        <v>472</v>
      </c>
      <c r="G283" s="294" t="s">
        <v>473</v>
      </c>
      <c r="H283" s="35"/>
      <c r="I283" s="385">
        <f>SUM(I284)</f>
        <v>21600</v>
      </c>
    </row>
    <row r="284" spans="1:9" s="44" customFormat="1" ht="110.25" x14ac:dyDescent="0.25">
      <c r="A284" s="94" t="s">
        <v>158</v>
      </c>
      <c r="B284" s="62" t="s">
        <v>56</v>
      </c>
      <c r="C284" s="2" t="s">
        <v>10</v>
      </c>
      <c r="D284" s="2" t="s">
        <v>72</v>
      </c>
      <c r="E284" s="295" t="s">
        <v>220</v>
      </c>
      <c r="F284" s="296" t="s">
        <v>472</v>
      </c>
      <c r="G284" s="297" t="s">
        <v>473</v>
      </c>
      <c r="H284" s="2"/>
      <c r="I284" s="386">
        <f>SUM(I285)</f>
        <v>21600</v>
      </c>
    </row>
    <row r="285" spans="1:9" s="44" customFormat="1" ht="47.25" x14ac:dyDescent="0.25">
      <c r="A285" s="94" t="s">
        <v>492</v>
      </c>
      <c r="B285" s="62" t="s">
        <v>56</v>
      </c>
      <c r="C285" s="2" t="s">
        <v>10</v>
      </c>
      <c r="D285" s="2" t="s">
        <v>72</v>
      </c>
      <c r="E285" s="295" t="s">
        <v>220</v>
      </c>
      <c r="F285" s="296" t="s">
        <v>10</v>
      </c>
      <c r="G285" s="297" t="s">
        <v>473</v>
      </c>
      <c r="H285" s="2"/>
      <c r="I285" s="386">
        <f>SUM(I286)</f>
        <v>21600</v>
      </c>
    </row>
    <row r="286" spans="1:9" s="44" customFormat="1" ht="31.5" x14ac:dyDescent="0.25">
      <c r="A286" s="3" t="s">
        <v>111</v>
      </c>
      <c r="B286" s="367" t="s">
        <v>56</v>
      </c>
      <c r="C286" s="2" t="s">
        <v>10</v>
      </c>
      <c r="D286" s="2" t="s">
        <v>72</v>
      </c>
      <c r="E286" s="295" t="s">
        <v>220</v>
      </c>
      <c r="F286" s="296" t="s">
        <v>10</v>
      </c>
      <c r="G286" s="297" t="s">
        <v>493</v>
      </c>
      <c r="H286" s="2"/>
      <c r="I286" s="386">
        <f>SUM(I287)</f>
        <v>21600</v>
      </c>
    </row>
    <row r="287" spans="1:9" s="44" customFormat="1" ht="31.5" x14ac:dyDescent="0.25">
      <c r="A287" s="110" t="s">
        <v>650</v>
      </c>
      <c r="B287" s="404" t="s">
        <v>56</v>
      </c>
      <c r="C287" s="2" t="s">
        <v>10</v>
      </c>
      <c r="D287" s="2" t="s">
        <v>72</v>
      </c>
      <c r="E287" s="295" t="s">
        <v>220</v>
      </c>
      <c r="F287" s="296" t="s">
        <v>10</v>
      </c>
      <c r="G287" s="297" t="s">
        <v>493</v>
      </c>
      <c r="H287" s="2" t="s">
        <v>16</v>
      </c>
      <c r="I287" s="387">
        <v>21600</v>
      </c>
    </row>
    <row r="288" spans="1:9" ht="47.25" x14ac:dyDescent="0.25">
      <c r="A288" s="34" t="s">
        <v>134</v>
      </c>
      <c r="B288" s="37" t="s">
        <v>56</v>
      </c>
      <c r="C288" s="35" t="s">
        <v>10</v>
      </c>
      <c r="D288" s="35" t="s">
        <v>72</v>
      </c>
      <c r="E288" s="292" t="s">
        <v>230</v>
      </c>
      <c r="F288" s="293" t="s">
        <v>472</v>
      </c>
      <c r="G288" s="294" t="s">
        <v>473</v>
      </c>
      <c r="H288" s="35"/>
      <c r="I288" s="385">
        <f>SUM(I289)</f>
        <v>2252759</v>
      </c>
    </row>
    <row r="289" spans="1:9" ht="63" x14ac:dyDescent="0.25">
      <c r="A289" s="3" t="s">
        <v>135</v>
      </c>
      <c r="B289" s="367" t="s">
        <v>56</v>
      </c>
      <c r="C289" s="2" t="s">
        <v>10</v>
      </c>
      <c r="D289" s="2" t="s">
        <v>72</v>
      </c>
      <c r="E289" s="295" t="s">
        <v>231</v>
      </c>
      <c r="F289" s="296" t="s">
        <v>472</v>
      </c>
      <c r="G289" s="297" t="s">
        <v>473</v>
      </c>
      <c r="H289" s="2"/>
      <c r="I289" s="386">
        <f>SUM(I290)</f>
        <v>2252759</v>
      </c>
    </row>
    <row r="290" spans="1:9" ht="78.75" x14ac:dyDescent="0.25">
      <c r="A290" s="3" t="s">
        <v>494</v>
      </c>
      <c r="B290" s="367" t="s">
        <v>56</v>
      </c>
      <c r="C290" s="2" t="s">
        <v>10</v>
      </c>
      <c r="D290" s="2" t="s">
        <v>72</v>
      </c>
      <c r="E290" s="295" t="s">
        <v>231</v>
      </c>
      <c r="F290" s="296" t="s">
        <v>10</v>
      </c>
      <c r="G290" s="297" t="s">
        <v>473</v>
      </c>
      <c r="H290" s="2"/>
      <c r="I290" s="386">
        <f>SUM(I291)</f>
        <v>2252759</v>
      </c>
    </row>
    <row r="291" spans="1:9" ht="31.5" x14ac:dyDescent="0.25">
      <c r="A291" s="3" t="s">
        <v>85</v>
      </c>
      <c r="B291" s="367" t="s">
        <v>56</v>
      </c>
      <c r="C291" s="2" t="s">
        <v>10</v>
      </c>
      <c r="D291" s="2" t="s">
        <v>72</v>
      </c>
      <c r="E291" s="295" t="s">
        <v>231</v>
      </c>
      <c r="F291" s="296" t="s">
        <v>10</v>
      </c>
      <c r="G291" s="297" t="s">
        <v>477</v>
      </c>
      <c r="H291" s="2"/>
      <c r="I291" s="386">
        <f>SUM(I292:I293)</f>
        <v>2252759</v>
      </c>
    </row>
    <row r="292" spans="1:9" ht="63" x14ac:dyDescent="0.25">
      <c r="A292" s="105" t="s">
        <v>86</v>
      </c>
      <c r="B292" s="367" t="s">
        <v>56</v>
      </c>
      <c r="C292" s="2" t="s">
        <v>10</v>
      </c>
      <c r="D292" s="2" t="s">
        <v>72</v>
      </c>
      <c r="E292" s="295" t="s">
        <v>231</v>
      </c>
      <c r="F292" s="296" t="s">
        <v>10</v>
      </c>
      <c r="G292" s="297" t="s">
        <v>477</v>
      </c>
      <c r="H292" s="2" t="s">
        <v>13</v>
      </c>
      <c r="I292" s="387">
        <v>2250878</v>
      </c>
    </row>
    <row r="293" spans="1:9" ht="15.75" x14ac:dyDescent="0.25">
      <c r="A293" s="3" t="s">
        <v>18</v>
      </c>
      <c r="B293" s="367" t="s">
        <v>56</v>
      </c>
      <c r="C293" s="2" t="s">
        <v>10</v>
      </c>
      <c r="D293" s="2" t="s">
        <v>72</v>
      </c>
      <c r="E293" s="295" t="s">
        <v>231</v>
      </c>
      <c r="F293" s="296" t="s">
        <v>10</v>
      </c>
      <c r="G293" s="297" t="s">
        <v>477</v>
      </c>
      <c r="H293" s="2" t="s">
        <v>17</v>
      </c>
      <c r="I293" s="387">
        <v>1881</v>
      </c>
    </row>
    <row r="294" spans="1:9" ht="15.75" x14ac:dyDescent="0.25">
      <c r="A294" s="120" t="s">
        <v>23</v>
      </c>
      <c r="B294" s="30" t="s">
        <v>56</v>
      </c>
      <c r="C294" s="26" t="s">
        <v>10</v>
      </c>
      <c r="D294" s="30">
        <v>13</v>
      </c>
      <c r="E294" s="316"/>
      <c r="F294" s="317"/>
      <c r="G294" s="318"/>
      <c r="H294" s="26"/>
      <c r="I294" s="411">
        <f>SUM(I295+I300)</f>
        <v>122900</v>
      </c>
    </row>
    <row r="295" spans="1:9" ht="47.25" x14ac:dyDescent="0.25">
      <c r="A295" s="91" t="s">
        <v>137</v>
      </c>
      <c r="B295" s="37" t="s">
        <v>56</v>
      </c>
      <c r="C295" s="35" t="s">
        <v>10</v>
      </c>
      <c r="D295" s="39">
        <v>13</v>
      </c>
      <c r="E295" s="323" t="s">
        <v>199</v>
      </c>
      <c r="F295" s="324" t="s">
        <v>472</v>
      </c>
      <c r="G295" s="325" t="s">
        <v>473</v>
      </c>
      <c r="H295" s="35"/>
      <c r="I295" s="385">
        <f>SUM(I296)</f>
        <v>122900</v>
      </c>
    </row>
    <row r="296" spans="1:9" ht="63" x14ac:dyDescent="0.25">
      <c r="A296" s="108" t="s">
        <v>136</v>
      </c>
      <c r="B296" s="8" t="s">
        <v>56</v>
      </c>
      <c r="C296" s="2" t="s">
        <v>10</v>
      </c>
      <c r="D296" s="8">
        <v>13</v>
      </c>
      <c r="E296" s="310" t="s">
        <v>233</v>
      </c>
      <c r="F296" s="311" t="s">
        <v>472</v>
      </c>
      <c r="G296" s="312" t="s">
        <v>473</v>
      </c>
      <c r="H296" s="2"/>
      <c r="I296" s="386">
        <f>SUM(I297)</f>
        <v>122900</v>
      </c>
    </row>
    <row r="297" spans="1:9" ht="47.25" x14ac:dyDescent="0.25">
      <c r="A297" s="108" t="s">
        <v>496</v>
      </c>
      <c r="B297" s="8" t="s">
        <v>56</v>
      </c>
      <c r="C297" s="2" t="s">
        <v>10</v>
      </c>
      <c r="D297" s="8">
        <v>13</v>
      </c>
      <c r="E297" s="310" t="s">
        <v>233</v>
      </c>
      <c r="F297" s="311" t="s">
        <v>10</v>
      </c>
      <c r="G297" s="312" t="s">
        <v>473</v>
      </c>
      <c r="H297" s="2"/>
      <c r="I297" s="386">
        <f>SUM(I298)</f>
        <v>122900</v>
      </c>
    </row>
    <row r="298" spans="1:9" ht="47.25" x14ac:dyDescent="0.25">
      <c r="A298" s="3" t="s">
        <v>93</v>
      </c>
      <c r="B298" s="367" t="s">
        <v>56</v>
      </c>
      <c r="C298" s="2" t="s">
        <v>10</v>
      </c>
      <c r="D298" s="8">
        <v>13</v>
      </c>
      <c r="E298" s="310" t="s">
        <v>233</v>
      </c>
      <c r="F298" s="311" t="s">
        <v>10</v>
      </c>
      <c r="G298" s="312" t="s">
        <v>497</v>
      </c>
      <c r="H298" s="2"/>
      <c r="I298" s="386">
        <f>SUM(I299)</f>
        <v>122900</v>
      </c>
    </row>
    <row r="299" spans="1:9" ht="31.5" x14ac:dyDescent="0.25">
      <c r="A299" s="110" t="s">
        <v>94</v>
      </c>
      <c r="B299" s="404" t="s">
        <v>56</v>
      </c>
      <c r="C299" s="2" t="s">
        <v>10</v>
      </c>
      <c r="D299" s="8">
        <v>13</v>
      </c>
      <c r="E299" s="310" t="s">
        <v>233</v>
      </c>
      <c r="F299" s="311" t="s">
        <v>10</v>
      </c>
      <c r="G299" s="312" t="s">
        <v>497</v>
      </c>
      <c r="H299" s="2" t="s">
        <v>80</v>
      </c>
      <c r="I299" s="387">
        <v>122900</v>
      </c>
    </row>
    <row r="300" spans="1:9" ht="31.5" hidden="1" x14ac:dyDescent="0.25">
      <c r="A300" s="91" t="s">
        <v>24</v>
      </c>
      <c r="B300" s="37" t="s">
        <v>56</v>
      </c>
      <c r="C300" s="35" t="s">
        <v>10</v>
      </c>
      <c r="D300" s="37">
        <v>13</v>
      </c>
      <c r="E300" s="298" t="s">
        <v>212</v>
      </c>
      <c r="F300" s="299" t="s">
        <v>472</v>
      </c>
      <c r="G300" s="300" t="s">
        <v>473</v>
      </c>
      <c r="H300" s="35"/>
      <c r="I300" s="385">
        <f>SUM(I301)</f>
        <v>0</v>
      </c>
    </row>
    <row r="301" spans="1:9" ht="17.25" hidden="1" customHeight="1" x14ac:dyDescent="0.25">
      <c r="A301" s="105" t="s">
        <v>95</v>
      </c>
      <c r="B301" s="367" t="s">
        <v>56</v>
      </c>
      <c r="C301" s="2" t="s">
        <v>10</v>
      </c>
      <c r="D301" s="367">
        <v>13</v>
      </c>
      <c r="E301" s="313" t="s">
        <v>213</v>
      </c>
      <c r="F301" s="314" t="s">
        <v>472</v>
      </c>
      <c r="G301" s="315" t="s">
        <v>473</v>
      </c>
      <c r="H301" s="2"/>
      <c r="I301" s="386">
        <f>SUM(I302)</f>
        <v>0</v>
      </c>
    </row>
    <row r="302" spans="1:9" ht="30.75" hidden="1" customHeight="1" x14ac:dyDescent="0.25">
      <c r="A302" s="3" t="s">
        <v>113</v>
      </c>
      <c r="B302" s="367" t="s">
        <v>56</v>
      </c>
      <c r="C302" s="2" t="s">
        <v>10</v>
      </c>
      <c r="D302" s="367">
        <v>13</v>
      </c>
      <c r="E302" s="313" t="s">
        <v>213</v>
      </c>
      <c r="F302" s="314" t="s">
        <v>472</v>
      </c>
      <c r="G302" s="315" t="s">
        <v>502</v>
      </c>
      <c r="H302" s="2"/>
      <c r="I302" s="386">
        <f>SUM(I303)</f>
        <v>0</v>
      </c>
    </row>
    <row r="303" spans="1:9" ht="15.75" hidden="1" customHeight="1" x14ac:dyDescent="0.25">
      <c r="A303" s="3" t="s">
        <v>18</v>
      </c>
      <c r="B303" s="367" t="s">
        <v>56</v>
      </c>
      <c r="C303" s="2" t="s">
        <v>10</v>
      </c>
      <c r="D303" s="367">
        <v>13</v>
      </c>
      <c r="E303" s="313" t="s">
        <v>213</v>
      </c>
      <c r="F303" s="314" t="s">
        <v>472</v>
      </c>
      <c r="G303" s="315" t="s">
        <v>502</v>
      </c>
      <c r="H303" s="2" t="s">
        <v>17</v>
      </c>
      <c r="I303" s="387"/>
    </row>
    <row r="304" spans="1:9" ht="15.75" customHeight="1" x14ac:dyDescent="0.25">
      <c r="A304" s="139" t="s">
        <v>37</v>
      </c>
      <c r="B304" s="20" t="s">
        <v>56</v>
      </c>
      <c r="C304" s="20">
        <v>10</v>
      </c>
      <c r="D304" s="20"/>
      <c r="E304" s="326"/>
      <c r="F304" s="327"/>
      <c r="G304" s="328"/>
      <c r="H304" s="16"/>
      <c r="I304" s="410">
        <f>SUM(I305+I311+I329)</f>
        <v>8948321</v>
      </c>
    </row>
    <row r="305" spans="1:9" ht="15.75" x14ac:dyDescent="0.25">
      <c r="A305" s="135" t="s">
        <v>38</v>
      </c>
      <c r="B305" s="30" t="s">
        <v>56</v>
      </c>
      <c r="C305" s="30">
        <v>10</v>
      </c>
      <c r="D305" s="26" t="s">
        <v>10</v>
      </c>
      <c r="E305" s="289"/>
      <c r="F305" s="290"/>
      <c r="G305" s="291"/>
      <c r="H305" s="26"/>
      <c r="I305" s="411">
        <f>SUM(I306)</f>
        <v>648881</v>
      </c>
    </row>
    <row r="306" spans="1:9" ht="47.25" x14ac:dyDescent="0.25">
      <c r="A306" s="126" t="s">
        <v>124</v>
      </c>
      <c r="B306" s="37" t="s">
        <v>56</v>
      </c>
      <c r="C306" s="37">
        <v>10</v>
      </c>
      <c r="D306" s="35" t="s">
        <v>10</v>
      </c>
      <c r="E306" s="292" t="s">
        <v>199</v>
      </c>
      <c r="F306" s="293" t="s">
        <v>472</v>
      </c>
      <c r="G306" s="294" t="s">
        <v>473</v>
      </c>
      <c r="H306" s="35"/>
      <c r="I306" s="385">
        <f>SUM(I307)</f>
        <v>648881</v>
      </c>
    </row>
    <row r="307" spans="1:9" ht="63" x14ac:dyDescent="0.25">
      <c r="A307" s="73" t="s">
        <v>175</v>
      </c>
      <c r="B307" s="367" t="s">
        <v>56</v>
      </c>
      <c r="C307" s="367">
        <v>10</v>
      </c>
      <c r="D307" s="2" t="s">
        <v>10</v>
      </c>
      <c r="E307" s="295" t="s">
        <v>201</v>
      </c>
      <c r="F307" s="296" t="s">
        <v>472</v>
      </c>
      <c r="G307" s="297" t="s">
        <v>473</v>
      </c>
      <c r="H307" s="2"/>
      <c r="I307" s="386">
        <f>SUM(I308)</f>
        <v>648881</v>
      </c>
    </row>
    <row r="308" spans="1:9" ht="47.25" x14ac:dyDescent="0.25">
      <c r="A308" s="73" t="s">
        <v>576</v>
      </c>
      <c r="B308" s="367" t="s">
        <v>56</v>
      </c>
      <c r="C308" s="367">
        <v>10</v>
      </c>
      <c r="D308" s="2" t="s">
        <v>10</v>
      </c>
      <c r="E308" s="295" t="s">
        <v>201</v>
      </c>
      <c r="F308" s="296" t="s">
        <v>10</v>
      </c>
      <c r="G308" s="297" t="s">
        <v>473</v>
      </c>
      <c r="H308" s="2"/>
      <c r="I308" s="386">
        <f>SUM(I309)</f>
        <v>648881</v>
      </c>
    </row>
    <row r="309" spans="1:9" ht="17.25" customHeight="1" x14ac:dyDescent="0.25">
      <c r="A309" s="73" t="s">
        <v>176</v>
      </c>
      <c r="B309" s="367" t="s">
        <v>56</v>
      </c>
      <c r="C309" s="367">
        <v>10</v>
      </c>
      <c r="D309" s="2" t="s">
        <v>10</v>
      </c>
      <c r="E309" s="295" t="s">
        <v>201</v>
      </c>
      <c r="F309" s="296" t="s">
        <v>10</v>
      </c>
      <c r="G309" s="297" t="s">
        <v>1031</v>
      </c>
      <c r="H309" s="2"/>
      <c r="I309" s="386">
        <f>SUM(I310)</f>
        <v>648881</v>
      </c>
    </row>
    <row r="310" spans="1:9" ht="15.75" x14ac:dyDescent="0.25">
      <c r="A310" s="73" t="s">
        <v>40</v>
      </c>
      <c r="B310" s="367" t="s">
        <v>56</v>
      </c>
      <c r="C310" s="367">
        <v>10</v>
      </c>
      <c r="D310" s="2" t="s">
        <v>10</v>
      </c>
      <c r="E310" s="295" t="s">
        <v>201</v>
      </c>
      <c r="F310" s="296" t="s">
        <v>10</v>
      </c>
      <c r="G310" s="297" t="s">
        <v>1031</v>
      </c>
      <c r="H310" s="2" t="s">
        <v>39</v>
      </c>
      <c r="I310" s="387">
        <v>648881</v>
      </c>
    </row>
    <row r="311" spans="1:9" ht="15.75" x14ac:dyDescent="0.25">
      <c r="A311" s="135" t="s">
        <v>41</v>
      </c>
      <c r="B311" s="30" t="s">
        <v>56</v>
      </c>
      <c r="C311" s="30">
        <v>10</v>
      </c>
      <c r="D311" s="26" t="s">
        <v>15</v>
      </c>
      <c r="E311" s="289"/>
      <c r="F311" s="290"/>
      <c r="G311" s="291"/>
      <c r="H311" s="26"/>
      <c r="I311" s="411">
        <f>SUM(I312)</f>
        <v>5965143</v>
      </c>
    </row>
    <row r="312" spans="1:9" ht="47.25" x14ac:dyDescent="0.25">
      <c r="A312" s="126" t="s">
        <v>124</v>
      </c>
      <c r="B312" s="37" t="s">
        <v>56</v>
      </c>
      <c r="C312" s="37">
        <v>10</v>
      </c>
      <c r="D312" s="35" t="s">
        <v>15</v>
      </c>
      <c r="E312" s="292" t="s">
        <v>199</v>
      </c>
      <c r="F312" s="293" t="s">
        <v>472</v>
      </c>
      <c r="G312" s="294" t="s">
        <v>473</v>
      </c>
      <c r="H312" s="35"/>
      <c r="I312" s="385">
        <f>SUM(I313)</f>
        <v>5965143</v>
      </c>
    </row>
    <row r="313" spans="1:9" ht="63" x14ac:dyDescent="0.25">
      <c r="A313" s="73" t="s">
        <v>175</v>
      </c>
      <c r="B313" s="367" t="s">
        <v>56</v>
      </c>
      <c r="C313" s="367">
        <v>10</v>
      </c>
      <c r="D313" s="2" t="s">
        <v>15</v>
      </c>
      <c r="E313" s="295" t="s">
        <v>201</v>
      </c>
      <c r="F313" s="296" t="s">
        <v>472</v>
      </c>
      <c r="G313" s="297" t="s">
        <v>473</v>
      </c>
      <c r="H313" s="2"/>
      <c r="I313" s="386">
        <f>SUM(I314)</f>
        <v>5965143</v>
      </c>
    </row>
    <row r="314" spans="1:9" ht="47.25" x14ac:dyDescent="0.25">
      <c r="A314" s="73" t="s">
        <v>576</v>
      </c>
      <c r="B314" s="367" t="s">
        <v>56</v>
      </c>
      <c r="C314" s="367">
        <v>10</v>
      </c>
      <c r="D314" s="2" t="s">
        <v>15</v>
      </c>
      <c r="E314" s="295" t="s">
        <v>201</v>
      </c>
      <c r="F314" s="296" t="s">
        <v>10</v>
      </c>
      <c r="G314" s="297" t="s">
        <v>473</v>
      </c>
      <c r="H314" s="2"/>
      <c r="I314" s="386">
        <f>SUM(I315+I317+I320+I323+I326)</f>
        <v>5965143</v>
      </c>
    </row>
    <row r="315" spans="1:9" ht="15.75" x14ac:dyDescent="0.25">
      <c r="A315" s="125" t="s">
        <v>690</v>
      </c>
      <c r="B315" s="367" t="s">
        <v>56</v>
      </c>
      <c r="C315" s="367">
        <v>10</v>
      </c>
      <c r="D315" s="2" t="s">
        <v>15</v>
      </c>
      <c r="E315" s="295" t="s">
        <v>201</v>
      </c>
      <c r="F315" s="296" t="s">
        <v>10</v>
      </c>
      <c r="G315" s="297" t="s">
        <v>580</v>
      </c>
      <c r="H315" s="2"/>
      <c r="I315" s="386">
        <f>SUM(I316)</f>
        <v>1268233</v>
      </c>
    </row>
    <row r="316" spans="1:9" ht="15.75" x14ac:dyDescent="0.25">
      <c r="A316" s="73" t="s">
        <v>40</v>
      </c>
      <c r="B316" s="367" t="s">
        <v>56</v>
      </c>
      <c r="C316" s="367">
        <v>10</v>
      </c>
      <c r="D316" s="2" t="s">
        <v>15</v>
      </c>
      <c r="E316" s="295" t="s">
        <v>201</v>
      </c>
      <c r="F316" s="296" t="s">
        <v>10</v>
      </c>
      <c r="G316" s="297" t="s">
        <v>580</v>
      </c>
      <c r="H316" s="2" t="s">
        <v>39</v>
      </c>
      <c r="I316" s="388">
        <v>1268233</v>
      </c>
    </row>
    <row r="317" spans="1:9" ht="31.5" x14ac:dyDescent="0.25">
      <c r="A317" s="125" t="s">
        <v>99</v>
      </c>
      <c r="B317" s="367" t="s">
        <v>56</v>
      </c>
      <c r="C317" s="367">
        <v>10</v>
      </c>
      <c r="D317" s="2" t="s">
        <v>15</v>
      </c>
      <c r="E317" s="295" t="s">
        <v>201</v>
      </c>
      <c r="F317" s="296" t="s">
        <v>10</v>
      </c>
      <c r="G317" s="297" t="s">
        <v>581</v>
      </c>
      <c r="H317" s="2"/>
      <c r="I317" s="386">
        <f>SUM(I318:I319)</f>
        <v>64253</v>
      </c>
    </row>
    <row r="318" spans="1:9" ht="31.5" x14ac:dyDescent="0.25">
      <c r="A318" s="136" t="s">
        <v>650</v>
      </c>
      <c r="B318" s="405" t="s">
        <v>56</v>
      </c>
      <c r="C318" s="367">
        <v>10</v>
      </c>
      <c r="D318" s="2" t="s">
        <v>15</v>
      </c>
      <c r="E318" s="295" t="s">
        <v>201</v>
      </c>
      <c r="F318" s="296" t="s">
        <v>10</v>
      </c>
      <c r="G318" s="297" t="s">
        <v>581</v>
      </c>
      <c r="H318" s="2" t="s">
        <v>16</v>
      </c>
      <c r="I318" s="388">
        <v>960</v>
      </c>
    </row>
    <row r="319" spans="1:9" ht="15.75" x14ac:dyDescent="0.25">
      <c r="A319" s="73" t="s">
        <v>40</v>
      </c>
      <c r="B319" s="367" t="s">
        <v>56</v>
      </c>
      <c r="C319" s="367">
        <v>10</v>
      </c>
      <c r="D319" s="2" t="s">
        <v>15</v>
      </c>
      <c r="E319" s="295" t="s">
        <v>201</v>
      </c>
      <c r="F319" s="296" t="s">
        <v>10</v>
      </c>
      <c r="G319" s="297" t="s">
        <v>581</v>
      </c>
      <c r="H319" s="2" t="s">
        <v>39</v>
      </c>
      <c r="I319" s="387">
        <v>63293</v>
      </c>
    </row>
    <row r="320" spans="1:9" ht="31.5" x14ac:dyDescent="0.25">
      <c r="A320" s="125" t="s">
        <v>100</v>
      </c>
      <c r="B320" s="367" t="s">
        <v>56</v>
      </c>
      <c r="C320" s="367">
        <v>10</v>
      </c>
      <c r="D320" s="2" t="s">
        <v>15</v>
      </c>
      <c r="E320" s="295" t="s">
        <v>201</v>
      </c>
      <c r="F320" s="296" t="s">
        <v>10</v>
      </c>
      <c r="G320" s="297" t="s">
        <v>582</v>
      </c>
      <c r="H320" s="2"/>
      <c r="I320" s="386">
        <f>SUM(I321:I322)</f>
        <v>361798</v>
      </c>
    </row>
    <row r="321" spans="1:9" s="98" customFormat="1" ht="31.5" x14ac:dyDescent="0.25">
      <c r="A321" s="136" t="s">
        <v>650</v>
      </c>
      <c r="B321" s="405" t="s">
        <v>56</v>
      </c>
      <c r="C321" s="367">
        <v>10</v>
      </c>
      <c r="D321" s="2" t="s">
        <v>15</v>
      </c>
      <c r="E321" s="295" t="s">
        <v>201</v>
      </c>
      <c r="F321" s="296" t="s">
        <v>10</v>
      </c>
      <c r="G321" s="297" t="s">
        <v>582</v>
      </c>
      <c r="H321" s="96" t="s">
        <v>16</v>
      </c>
      <c r="I321" s="391">
        <v>5733</v>
      </c>
    </row>
    <row r="322" spans="1:9" ht="15.75" x14ac:dyDescent="0.25">
      <c r="A322" s="73" t="s">
        <v>40</v>
      </c>
      <c r="B322" s="367" t="s">
        <v>56</v>
      </c>
      <c r="C322" s="367">
        <v>10</v>
      </c>
      <c r="D322" s="2" t="s">
        <v>15</v>
      </c>
      <c r="E322" s="295" t="s">
        <v>201</v>
      </c>
      <c r="F322" s="296" t="s">
        <v>10</v>
      </c>
      <c r="G322" s="297" t="s">
        <v>582</v>
      </c>
      <c r="H322" s="2" t="s">
        <v>39</v>
      </c>
      <c r="I322" s="388">
        <v>356065</v>
      </c>
    </row>
    <row r="323" spans="1:9" ht="15.75" x14ac:dyDescent="0.25">
      <c r="A323" s="137" t="s">
        <v>101</v>
      </c>
      <c r="B323" s="58" t="s">
        <v>56</v>
      </c>
      <c r="C323" s="367">
        <v>10</v>
      </c>
      <c r="D323" s="2" t="s">
        <v>15</v>
      </c>
      <c r="E323" s="295" t="s">
        <v>201</v>
      </c>
      <c r="F323" s="296" t="s">
        <v>10</v>
      </c>
      <c r="G323" s="297" t="s">
        <v>583</v>
      </c>
      <c r="H323" s="2"/>
      <c r="I323" s="386">
        <f>SUM(I324:I325)</f>
        <v>3686791</v>
      </c>
    </row>
    <row r="324" spans="1:9" ht="31.5" x14ac:dyDescent="0.25">
      <c r="A324" s="136" t="s">
        <v>650</v>
      </c>
      <c r="B324" s="405" t="s">
        <v>56</v>
      </c>
      <c r="C324" s="367">
        <v>10</v>
      </c>
      <c r="D324" s="2" t="s">
        <v>15</v>
      </c>
      <c r="E324" s="295" t="s">
        <v>201</v>
      </c>
      <c r="F324" s="296" t="s">
        <v>10</v>
      </c>
      <c r="G324" s="297" t="s">
        <v>583</v>
      </c>
      <c r="H324" s="2" t="s">
        <v>16</v>
      </c>
      <c r="I324" s="388">
        <v>57180</v>
      </c>
    </row>
    <row r="325" spans="1:9" ht="15.75" x14ac:dyDescent="0.25">
      <c r="A325" s="73" t="s">
        <v>40</v>
      </c>
      <c r="B325" s="367" t="s">
        <v>56</v>
      </c>
      <c r="C325" s="367">
        <v>10</v>
      </c>
      <c r="D325" s="2" t="s">
        <v>15</v>
      </c>
      <c r="E325" s="295" t="s">
        <v>201</v>
      </c>
      <c r="F325" s="296" t="s">
        <v>10</v>
      </c>
      <c r="G325" s="297" t="s">
        <v>583</v>
      </c>
      <c r="H325" s="2" t="s">
        <v>39</v>
      </c>
      <c r="I325" s="388">
        <v>3629611</v>
      </c>
    </row>
    <row r="326" spans="1:9" ht="15.75" x14ac:dyDescent="0.25">
      <c r="A326" s="125" t="s">
        <v>102</v>
      </c>
      <c r="B326" s="367" t="s">
        <v>56</v>
      </c>
      <c r="C326" s="367">
        <v>10</v>
      </c>
      <c r="D326" s="2" t="s">
        <v>15</v>
      </c>
      <c r="E326" s="295" t="s">
        <v>201</v>
      </c>
      <c r="F326" s="296" t="s">
        <v>10</v>
      </c>
      <c r="G326" s="297" t="s">
        <v>584</v>
      </c>
      <c r="H326" s="2"/>
      <c r="I326" s="386">
        <f>SUM(I327:I328)</f>
        <v>584068</v>
      </c>
    </row>
    <row r="327" spans="1:9" ht="31.5" x14ac:dyDescent="0.25">
      <c r="A327" s="136" t="s">
        <v>650</v>
      </c>
      <c r="B327" s="405" t="s">
        <v>56</v>
      </c>
      <c r="C327" s="367">
        <v>10</v>
      </c>
      <c r="D327" s="2" t="s">
        <v>15</v>
      </c>
      <c r="E327" s="295" t="s">
        <v>201</v>
      </c>
      <c r="F327" s="296" t="s">
        <v>10</v>
      </c>
      <c r="G327" s="297" t="s">
        <v>584</v>
      </c>
      <c r="H327" s="2" t="s">
        <v>16</v>
      </c>
      <c r="I327" s="388">
        <v>9280</v>
      </c>
    </row>
    <row r="328" spans="1:9" ht="15.75" x14ac:dyDescent="0.25">
      <c r="A328" s="73" t="s">
        <v>40</v>
      </c>
      <c r="B328" s="367" t="s">
        <v>56</v>
      </c>
      <c r="C328" s="367">
        <v>10</v>
      </c>
      <c r="D328" s="2" t="s">
        <v>15</v>
      </c>
      <c r="E328" s="295" t="s">
        <v>201</v>
      </c>
      <c r="F328" s="296" t="s">
        <v>10</v>
      </c>
      <c r="G328" s="297" t="s">
        <v>584</v>
      </c>
      <c r="H328" s="2" t="s">
        <v>39</v>
      </c>
      <c r="I328" s="388">
        <v>574788</v>
      </c>
    </row>
    <row r="329" spans="1:9" s="11" customFormat="1" ht="15.75" x14ac:dyDescent="0.25">
      <c r="A329" s="124" t="s">
        <v>74</v>
      </c>
      <c r="B329" s="30" t="s">
        <v>56</v>
      </c>
      <c r="C329" s="30">
        <v>10</v>
      </c>
      <c r="D329" s="29" t="s">
        <v>72</v>
      </c>
      <c r="E329" s="289"/>
      <c r="F329" s="290"/>
      <c r="G329" s="291"/>
      <c r="H329" s="61"/>
      <c r="I329" s="411">
        <f>SUM(I330+I343)</f>
        <v>2334297</v>
      </c>
    </row>
    <row r="330" spans="1:9" ht="47.25" x14ac:dyDescent="0.25">
      <c r="A330" s="131" t="s">
        <v>137</v>
      </c>
      <c r="B330" s="406" t="s">
        <v>56</v>
      </c>
      <c r="C330" s="83">
        <v>10</v>
      </c>
      <c r="D330" s="84" t="s">
        <v>72</v>
      </c>
      <c r="E330" s="341" t="s">
        <v>199</v>
      </c>
      <c r="F330" s="342" t="s">
        <v>472</v>
      </c>
      <c r="G330" s="343" t="s">
        <v>473</v>
      </c>
      <c r="H330" s="38"/>
      <c r="I330" s="385">
        <f>SUM(I331+I339)</f>
        <v>2296129</v>
      </c>
    </row>
    <row r="331" spans="1:9" ht="63" x14ac:dyDescent="0.25">
      <c r="A331" s="138" t="s">
        <v>136</v>
      </c>
      <c r="B331" s="8" t="s">
        <v>56</v>
      </c>
      <c r="C331" s="41">
        <v>10</v>
      </c>
      <c r="D331" s="42" t="s">
        <v>72</v>
      </c>
      <c r="E331" s="338" t="s">
        <v>233</v>
      </c>
      <c r="F331" s="339" t="s">
        <v>472</v>
      </c>
      <c r="G331" s="340" t="s">
        <v>473</v>
      </c>
      <c r="H331" s="350"/>
      <c r="I331" s="386">
        <f>SUM(I332)</f>
        <v>2296129</v>
      </c>
    </row>
    <row r="332" spans="1:9" ht="47.25" x14ac:dyDescent="0.25">
      <c r="A332" s="138" t="s">
        <v>496</v>
      </c>
      <c r="B332" s="8" t="s">
        <v>56</v>
      </c>
      <c r="C332" s="41">
        <v>10</v>
      </c>
      <c r="D332" s="42" t="s">
        <v>72</v>
      </c>
      <c r="E332" s="338" t="s">
        <v>233</v>
      </c>
      <c r="F332" s="339" t="s">
        <v>10</v>
      </c>
      <c r="G332" s="340" t="s">
        <v>473</v>
      </c>
      <c r="H332" s="350"/>
      <c r="I332" s="386">
        <f>SUM(I333+I337)</f>
        <v>2296129</v>
      </c>
    </row>
    <row r="333" spans="1:9" ht="31.5" x14ac:dyDescent="0.25">
      <c r="A333" s="73" t="s">
        <v>103</v>
      </c>
      <c r="B333" s="367" t="s">
        <v>56</v>
      </c>
      <c r="C333" s="41">
        <v>10</v>
      </c>
      <c r="D333" s="42" t="s">
        <v>72</v>
      </c>
      <c r="E333" s="338" t="s">
        <v>233</v>
      </c>
      <c r="F333" s="339" t="s">
        <v>10</v>
      </c>
      <c r="G333" s="340" t="s">
        <v>587</v>
      </c>
      <c r="H333" s="350"/>
      <c r="I333" s="386">
        <f>SUM(I334:I336)</f>
        <v>2032800</v>
      </c>
    </row>
    <row r="334" spans="1:9" ht="63" x14ac:dyDescent="0.25">
      <c r="A334" s="125" t="s">
        <v>86</v>
      </c>
      <c r="B334" s="367" t="s">
        <v>56</v>
      </c>
      <c r="C334" s="41">
        <v>10</v>
      </c>
      <c r="D334" s="42" t="s">
        <v>72</v>
      </c>
      <c r="E334" s="338" t="s">
        <v>233</v>
      </c>
      <c r="F334" s="339" t="s">
        <v>10</v>
      </c>
      <c r="G334" s="340" t="s">
        <v>587</v>
      </c>
      <c r="H334" s="2" t="s">
        <v>13</v>
      </c>
      <c r="I334" s="388">
        <v>1836222</v>
      </c>
    </row>
    <row r="335" spans="1:9" ht="31.5" x14ac:dyDescent="0.25">
      <c r="A335" s="136" t="s">
        <v>650</v>
      </c>
      <c r="B335" s="405" t="s">
        <v>56</v>
      </c>
      <c r="C335" s="41">
        <v>10</v>
      </c>
      <c r="D335" s="42" t="s">
        <v>72</v>
      </c>
      <c r="E335" s="338" t="s">
        <v>233</v>
      </c>
      <c r="F335" s="339" t="s">
        <v>10</v>
      </c>
      <c r="G335" s="340" t="s">
        <v>587</v>
      </c>
      <c r="H335" s="2" t="s">
        <v>16</v>
      </c>
      <c r="I335" s="388">
        <v>196578</v>
      </c>
    </row>
    <row r="336" spans="1:9" ht="15.75" hidden="1" x14ac:dyDescent="0.25">
      <c r="A336" s="73" t="s">
        <v>18</v>
      </c>
      <c r="B336" s="367" t="s">
        <v>56</v>
      </c>
      <c r="C336" s="41">
        <v>10</v>
      </c>
      <c r="D336" s="42" t="s">
        <v>72</v>
      </c>
      <c r="E336" s="338" t="s">
        <v>233</v>
      </c>
      <c r="F336" s="339" t="s">
        <v>10</v>
      </c>
      <c r="G336" s="340" t="s">
        <v>587</v>
      </c>
      <c r="H336" s="2" t="s">
        <v>17</v>
      </c>
      <c r="I336" s="388"/>
    </row>
    <row r="337" spans="1:9" ht="31.5" x14ac:dyDescent="0.25">
      <c r="A337" s="3" t="s">
        <v>85</v>
      </c>
      <c r="B337" s="405" t="s">
        <v>56</v>
      </c>
      <c r="C337" s="41">
        <v>10</v>
      </c>
      <c r="D337" s="42" t="s">
        <v>72</v>
      </c>
      <c r="E337" s="338" t="s">
        <v>233</v>
      </c>
      <c r="F337" s="339" t="s">
        <v>10</v>
      </c>
      <c r="G337" s="340" t="s">
        <v>477</v>
      </c>
      <c r="H337" s="2"/>
      <c r="I337" s="386">
        <f>SUM(I338)</f>
        <v>263329</v>
      </c>
    </row>
    <row r="338" spans="1:9" ht="63" x14ac:dyDescent="0.25">
      <c r="A338" s="105" t="s">
        <v>86</v>
      </c>
      <c r="B338" s="405" t="s">
        <v>56</v>
      </c>
      <c r="C338" s="41">
        <v>10</v>
      </c>
      <c r="D338" s="42" t="s">
        <v>72</v>
      </c>
      <c r="E338" s="338" t="s">
        <v>233</v>
      </c>
      <c r="F338" s="339" t="s">
        <v>10</v>
      </c>
      <c r="G338" s="340" t="s">
        <v>477</v>
      </c>
      <c r="H338" s="2" t="s">
        <v>13</v>
      </c>
      <c r="I338" s="388">
        <v>263329</v>
      </c>
    </row>
    <row r="339" spans="1:9" ht="78.75" hidden="1" x14ac:dyDescent="0.25">
      <c r="A339" s="127" t="s">
        <v>125</v>
      </c>
      <c r="B339" s="62" t="s">
        <v>56</v>
      </c>
      <c r="C339" s="41">
        <v>10</v>
      </c>
      <c r="D339" s="42" t="s">
        <v>72</v>
      </c>
      <c r="E339" s="338" t="s">
        <v>232</v>
      </c>
      <c r="F339" s="339" t="s">
        <v>472</v>
      </c>
      <c r="G339" s="340" t="s">
        <v>473</v>
      </c>
      <c r="H339" s="2"/>
      <c r="I339" s="386">
        <f>SUM(I340)</f>
        <v>0</v>
      </c>
    </row>
    <row r="340" spans="1:9" ht="47.25" hidden="1" x14ac:dyDescent="0.25">
      <c r="A340" s="352" t="s">
        <v>480</v>
      </c>
      <c r="B340" s="62" t="s">
        <v>56</v>
      </c>
      <c r="C340" s="41">
        <v>10</v>
      </c>
      <c r="D340" s="42" t="s">
        <v>72</v>
      </c>
      <c r="E340" s="338" t="s">
        <v>232</v>
      </c>
      <c r="F340" s="339" t="s">
        <v>10</v>
      </c>
      <c r="G340" s="340" t="s">
        <v>473</v>
      </c>
      <c r="H340" s="2"/>
      <c r="I340" s="386">
        <f>SUM(I341)</f>
        <v>0</v>
      </c>
    </row>
    <row r="341" spans="1:9" ht="31.5" hidden="1" x14ac:dyDescent="0.25">
      <c r="A341" s="99" t="s">
        <v>114</v>
      </c>
      <c r="B341" s="62" t="s">
        <v>56</v>
      </c>
      <c r="C341" s="41">
        <v>10</v>
      </c>
      <c r="D341" s="42" t="s">
        <v>72</v>
      </c>
      <c r="E341" s="338" t="s">
        <v>232</v>
      </c>
      <c r="F341" s="339" t="s">
        <v>10</v>
      </c>
      <c r="G341" s="340" t="s">
        <v>482</v>
      </c>
      <c r="H341" s="2"/>
      <c r="I341" s="386">
        <f>SUM(I342)</f>
        <v>0</v>
      </c>
    </row>
    <row r="342" spans="1:9" ht="31.5" hidden="1" x14ac:dyDescent="0.25">
      <c r="A342" s="136" t="s">
        <v>650</v>
      </c>
      <c r="B342" s="405" t="s">
        <v>56</v>
      </c>
      <c r="C342" s="41">
        <v>10</v>
      </c>
      <c r="D342" s="42" t="s">
        <v>72</v>
      </c>
      <c r="E342" s="338" t="s">
        <v>232</v>
      </c>
      <c r="F342" s="339" t="s">
        <v>10</v>
      </c>
      <c r="G342" s="340" t="s">
        <v>482</v>
      </c>
      <c r="H342" s="2" t="s">
        <v>16</v>
      </c>
      <c r="I342" s="387"/>
    </row>
    <row r="343" spans="1:9" ht="47.25" x14ac:dyDescent="0.25">
      <c r="A343" s="91" t="s">
        <v>117</v>
      </c>
      <c r="B343" s="39" t="s">
        <v>56</v>
      </c>
      <c r="C343" s="83">
        <v>10</v>
      </c>
      <c r="D343" s="84" t="s">
        <v>72</v>
      </c>
      <c r="E343" s="292" t="s">
        <v>475</v>
      </c>
      <c r="F343" s="293" t="s">
        <v>472</v>
      </c>
      <c r="G343" s="294" t="s">
        <v>473</v>
      </c>
      <c r="H343" s="35"/>
      <c r="I343" s="385">
        <f>SUM(I344)</f>
        <v>38168</v>
      </c>
    </row>
    <row r="344" spans="1:9" ht="63" x14ac:dyDescent="0.25">
      <c r="A344" s="94" t="s">
        <v>130</v>
      </c>
      <c r="B344" s="405" t="s">
        <v>56</v>
      </c>
      <c r="C344" s="41">
        <v>10</v>
      </c>
      <c r="D344" s="42" t="s">
        <v>72</v>
      </c>
      <c r="E344" s="295" t="s">
        <v>476</v>
      </c>
      <c r="F344" s="296" t="s">
        <v>472</v>
      </c>
      <c r="G344" s="297" t="s">
        <v>473</v>
      </c>
      <c r="H344" s="51"/>
      <c r="I344" s="386">
        <f>SUM(I345)</f>
        <v>38168</v>
      </c>
    </row>
    <row r="345" spans="1:9" ht="47.25" x14ac:dyDescent="0.25">
      <c r="A345" s="94" t="s">
        <v>479</v>
      </c>
      <c r="B345" s="405" t="s">
        <v>56</v>
      </c>
      <c r="C345" s="41">
        <v>10</v>
      </c>
      <c r="D345" s="42" t="s">
        <v>72</v>
      </c>
      <c r="E345" s="295" t="s">
        <v>476</v>
      </c>
      <c r="F345" s="296" t="s">
        <v>10</v>
      </c>
      <c r="G345" s="297" t="s">
        <v>473</v>
      </c>
      <c r="H345" s="51"/>
      <c r="I345" s="386">
        <f>SUM(I346)</f>
        <v>38168</v>
      </c>
    </row>
    <row r="346" spans="1:9" ht="15.75" x14ac:dyDescent="0.25">
      <c r="A346" s="94" t="s">
        <v>119</v>
      </c>
      <c r="B346" s="405" t="s">
        <v>56</v>
      </c>
      <c r="C346" s="41">
        <v>10</v>
      </c>
      <c r="D346" s="42" t="s">
        <v>72</v>
      </c>
      <c r="E346" s="295" t="s">
        <v>476</v>
      </c>
      <c r="F346" s="296" t="s">
        <v>10</v>
      </c>
      <c r="G346" s="297" t="s">
        <v>478</v>
      </c>
      <c r="H346" s="51"/>
      <c r="I346" s="386">
        <f>SUM(I347)</f>
        <v>38168</v>
      </c>
    </row>
    <row r="347" spans="1:9" ht="31.5" x14ac:dyDescent="0.25">
      <c r="A347" s="110" t="s">
        <v>650</v>
      </c>
      <c r="B347" s="405" t="s">
        <v>56</v>
      </c>
      <c r="C347" s="41">
        <v>10</v>
      </c>
      <c r="D347" s="42" t="s">
        <v>72</v>
      </c>
      <c r="E347" s="295" t="s">
        <v>476</v>
      </c>
      <c r="F347" s="296" t="s">
        <v>10</v>
      </c>
      <c r="G347" s="297" t="s">
        <v>478</v>
      </c>
      <c r="H347" s="2" t="s">
        <v>16</v>
      </c>
      <c r="I347" s="388">
        <v>38168</v>
      </c>
    </row>
    <row r="348" spans="1:9" ht="47.25" x14ac:dyDescent="0.25">
      <c r="A348" s="139" t="s">
        <v>46</v>
      </c>
      <c r="B348" s="20" t="s">
        <v>56</v>
      </c>
      <c r="C348" s="20">
        <v>14</v>
      </c>
      <c r="D348" s="20"/>
      <c r="E348" s="326"/>
      <c r="F348" s="327"/>
      <c r="G348" s="328"/>
      <c r="H348" s="16"/>
      <c r="I348" s="410">
        <f>SUM(I349+I355)</f>
        <v>4385972</v>
      </c>
    </row>
    <row r="349" spans="1:9" ht="31.5" x14ac:dyDescent="0.25">
      <c r="A349" s="135" t="s">
        <v>47</v>
      </c>
      <c r="B349" s="30" t="s">
        <v>56</v>
      </c>
      <c r="C349" s="30">
        <v>14</v>
      </c>
      <c r="D349" s="26" t="s">
        <v>10</v>
      </c>
      <c r="E349" s="289"/>
      <c r="F349" s="290"/>
      <c r="G349" s="291"/>
      <c r="H349" s="26"/>
      <c r="I349" s="411">
        <f>SUM(I350)</f>
        <v>4385972</v>
      </c>
    </row>
    <row r="350" spans="1:9" ht="47.25" x14ac:dyDescent="0.25">
      <c r="A350" s="126" t="s">
        <v>134</v>
      </c>
      <c r="B350" s="37" t="s">
        <v>56</v>
      </c>
      <c r="C350" s="37">
        <v>14</v>
      </c>
      <c r="D350" s="35" t="s">
        <v>10</v>
      </c>
      <c r="E350" s="292" t="s">
        <v>230</v>
      </c>
      <c r="F350" s="293" t="s">
        <v>472</v>
      </c>
      <c r="G350" s="294" t="s">
        <v>473</v>
      </c>
      <c r="H350" s="35"/>
      <c r="I350" s="385">
        <f>SUM(I351)</f>
        <v>4385972</v>
      </c>
    </row>
    <row r="351" spans="1:9" ht="63" x14ac:dyDescent="0.25">
      <c r="A351" s="125" t="s">
        <v>184</v>
      </c>
      <c r="B351" s="367" t="s">
        <v>56</v>
      </c>
      <c r="C351" s="367">
        <v>14</v>
      </c>
      <c r="D351" s="2" t="s">
        <v>10</v>
      </c>
      <c r="E351" s="295" t="s">
        <v>234</v>
      </c>
      <c r="F351" s="296" t="s">
        <v>472</v>
      </c>
      <c r="G351" s="297" t="s">
        <v>473</v>
      </c>
      <c r="H351" s="2"/>
      <c r="I351" s="386">
        <f>SUM(I352)</f>
        <v>4385972</v>
      </c>
    </row>
    <row r="352" spans="1:9" ht="34.5" customHeight="1" x14ac:dyDescent="0.25">
      <c r="A352" s="125" t="s">
        <v>592</v>
      </c>
      <c r="B352" s="367" t="s">
        <v>56</v>
      </c>
      <c r="C352" s="479">
        <v>14</v>
      </c>
      <c r="D352" s="2" t="s">
        <v>10</v>
      </c>
      <c r="E352" s="295" t="s">
        <v>234</v>
      </c>
      <c r="F352" s="296" t="s">
        <v>12</v>
      </c>
      <c r="G352" s="297" t="s">
        <v>473</v>
      </c>
      <c r="H352" s="2"/>
      <c r="I352" s="386">
        <f>SUM(I353)</f>
        <v>4385972</v>
      </c>
    </row>
    <row r="353" spans="1:9" ht="47.25" x14ac:dyDescent="0.25">
      <c r="A353" s="125" t="s">
        <v>594</v>
      </c>
      <c r="B353" s="367" t="s">
        <v>56</v>
      </c>
      <c r="C353" s="367">
        <v>14</v>
      </c>
      <c r="D353" s="2" t="s">
        <v>10</v>
      </c>
      <c r="E353" s="295" t="s">
        <v>234</v>
      </c>
      <c r="F353" s="296" t="s">
        <v>12</v>
      </c>
      <c r="G353" s="297" t="s">
        <v>593</v>
      </c>
      <c r="H353" s="2"/>
      <c r="I353" s="386">
        <f>SUM(I354)</f>
        <v>4385972</v>
      </c>
    </row>
    <row r="354" spans="1:9" ht="15.75" x14ac:dyDescent="0.25">
      <c r="A354" s="125" t="s">
        <v>21</v>
      </c>
      <c r="B354" s="367" t="s">
        <v>56</v>
      </c>
      <c r="C354" s="367">
        <v>14</v>
      </c>
      <c r="D354" s="2" t="s">
        <v>10</v>
      </c>
      <c r="E354" s="295" t="s">
        <v>234</v>
      </c>
      <c r="F354" s="296" t="s">
        <v>12</v>
      </c>
      <c r="G354" s="297" t="s">
        <v>593</v>
      </c>
      <c r="H354" s="2" t="s">
        <v>69</v>
      </c>
      <c r="I354" s="388">
        <v>4385972</v>
      </c>
    </row>
    <row r="355" spans="1:9" ht="15.75" hidden="1" x14ac:dyDescent="0.25">
      <c r="A355" s="135" t="s">
        <v>193</v>
      </c>
      <c r="B355" s="30" t="s">
        <v>56</v>
      </c>
      <c r="C355" s="30">
        <v>14</v>
      </c>
      <c r="D355" s="26" t="s">
        <v>15</v>
      </c>
      <c r="E355" s="289"/>
      <c r="F355" s="290"/>
      <c r="G355" s="291"/>
      <c r="H355" s="27"/>
      <c r="I355" s="411">
        <f>SUM(I356)</f>
        <v>0</v>
      </c>
    </row>
    <row r="356" spans="1:9" ht="47.25" hidden="1" x14ac:dyDescent="0.25">
      <c r="A356" s="126" t="s">
        <v>134</v>
      </c>
      <c r="B356" s="37" t="s">
        <v>56</v>
      </c>
      <c r="C356" s="37">
        <v>14</v>
      </c>
      <c r="D356" s="35" t="s">
        <v>15</v>
      </c>
      <c r="E356" s="292" t="s">
        <v>230</v>
      </c>
      <c r="F356" s="293" t="s">
        <v>472</v>
      </c>
      <c r="G356" s="294" t="s">
        <v>473</v>
      </c>
      <c r="H356" s="35"/>
      <c r="I356" s="385">
        <f>SUM(I357)</f>
        <v>0</v>
      </c>
    </row>
    <row r="357" spans="1:9" ht="63" hidden="1" x14ac:dyDescent="0.25">
      <c r="A357" s="125" t="s">
        <v>184</v>
      </c>
      <c r="B357" s="367" t="s">
        <v>56</v>
      </c>
      <c r="C357" s="367">
        <v>14</v>
      </c>
      <c r="D357" s="2" t="s">
        <v>15</v>
      </c>
      <c r="E357" s="295" t="s">
        <v>234</v>
      </c>
      <c r="F357" s="296" t="s">
        <v>472</v>
      </c>
      <c r="G357" s="297" t="s">
        <v>473</v>
      </c>
      <c r="H357" s="88"/>
      <c r="I357" s="386">
        <f>SUM(I358)</f>
        <v>0</v>
      </c>
    </row>
    <row r="358" spans="1:9" ht="34.5" hidden="1" customHeight="1" x14ac:dyDescent="0.25">
      <c r="A358" s="518" t="s">
        <v>636</v>
      </c>
      <c r="B358" s="408" t="s">
        <v>56</v>
      </c>
      <c r="C358" s="367">
        <v>14</v>
      </c>
      <c r="D358" s="2" t="s">
        <v>15</v>
      </c>
      <c r="E358" s="338" t="s">
        <v>234</v>
      </c>
      <c r="F358" s="339" t="s">
        <v>20</v>
      </c>
      <c r="G358" s="340" t="s">
        <v>473</v>
      </c>
      <c r="H358" s="519"/>
      <c r="I358" s="386">
        <f>SUM(I359)</f>
        <v>0</v>
      </c>
    </row>
    <row r="359" spans="1:9" ht="47.25" hidden="1" x14ac:dyDescent="0.25">
      <c r="A359" s="128" t="s">
        <v>638</v>
      </c>
      <c r="B359" s="408" t="s">
        <v>56</v>
      </c>
      <c r="C359" s="367">
        <v>14</v>
      </c>
      <c r="D359" s="2" t="s">
        <v>15</v>
      </c>
      <c r="E359" s="338" t="s">
        <v>234</v>
      </c>
      <c r="F359" s="339" t="s">
        <v>20</v>
      </c>
      <c r="G359" s="340" t="s">
        <v>637</v>
      </c>
      <c r="H359" s="519"/>
      <c r="I359" s="386">
        <f>SUM(I360)</f>
        <v>0</v>
      </c>
    </row>
    <row r="360" spans="1:9" ht="15.75" hidden="1" x14ac:dyDescent="0.25">
      <c r="A360" s="137" t="s">
        <v>21</v>
      </c>
      <c r="B360" s="58" t="s">
        <v>56</v>
      </c>
      <c r="C360" s="367">
        <v>14</v>
      </c>
      <c r="D360" s="2" t="s">
        <v>15</v>
      </c>
      <c r="E360" s="338" t="s">
        <v>234</v>
      </c>
      <c r="F360" s="339" t="s">
        <v>20</v>
      </c>
      <c r="G360" s="340" t="s">
        <v>637</v>
      </c>
      <c r="H360" s="43" t="s">
        <v>69</v>
      </c>
      <c r="I360" s="392"/>
    </row>
    <row r="361" spans="1:9" ht="18.75" customHeight="1" x14ac:dyDescent="0.25">
      <c r="A361" s="31" t="s">
        <v>53</v>
      </c>
      <c r="B361" s="32" t="s">
        <v>54</v>
      </c>
      <c r="C361" s="23"/>
      <c r="D361" s="154"/>
      <c r="E361" s="160"/>
      <c r="F361" s="281"/>
      <c r="G361" s="155"/>
      <c r="H361" s="33"/>
      <c r="I361" s="393">
        <f>SUM(I362)</f>
        <v>451267</v>
      </c>
    </row>
    <row r="362" spans="1:9" ht="18.75" customHeight="1" x14ac:dyDescent="0.25">
      <c r="A362" s="395" t="s">
        <v>9</v>
      </c>
      <c r="B362" s="428" t="s">
        <v>54</v>
      </c>
      <c r="C362" s="16" t="s">
        <v>10</v>
      </c>
      <c r="D362" s="16"/>
      <c r="E362" s="418"/>
      <c r="F362" s="419"/>
      <c r="G362" s="420"/>
      <c r="H362" s="16"/>
      <c r="I362" s="410">
        <f>SUM(I363)</f>
        <v>451267</v>
      </c>
    </row>
    <row r="363" spans="1:9" ht="47.25" x14ac:dyDescent="0.25">
      <c r="A363" s="25" t="s">
        <v>14</v>
      </c>
      <c r="B363" s="30" t="s">
        <v>54</v>
      </c>
      <c r="C363" s="26" t="s">
        <v>10</v>
      </c>
      <c r="D363" s="26" t="s">
        <v>15</v>
      </c>
      <c r="E363" s="289"/>
      <c r="F363" s="290"/>
      <c r="G363" s="291"/>
      <c r="H363" s="27"/>
      <c r="I363" s="411">
        <f>SUM(I364,I369,I373)</f>
        <v>451267</v>
      </c>
    </row>
    <row r="364" spans="1:9" ht="47.25" x14ac:dyDescent="0.25">
      <c r="A364" s="91" t="s">
        <v>117</v>
      </c>
      <c r="B364" s="37" t="s">
        <v>54</v>
      </c>
      <c r="C364" s="35" t="s">
        <v>10</v>
      </c>
      <c r="D364" s="35" t="s">
        <v>15</v>
      </c>
      <c r="E364" s="304" t="s">
        <v>475</v>
      </c>
      <c r="F364" s="305" t="s">
        <v>472</v>
      </c>
      <c r="G364" s="306" t="s">
        <v>473</v>
      </c>
      <c r="H364" s="35"/>
      <c r="I364" s="385">
        <f>SUM(I365)</f>
        <v>56987</v>
      </c>
    </row>
    <row r="365" spans="1:9" ht="63" x14ac:dyDescent="0.25">
      <c r="A365" s="94" t="s">
        <v>118</v>
      </c>
      <c r="B365" s="62" t="s">
        <v>54</v>
      </c>
      <c r="C365" s="2" t="s">
        <v>10</v>
      </c>
      <c r="D365" s="2" t="s">
        <v>15</v>
      </c>
      <c r="E365" s="307" t="s">
        <v>476</v>
      </c>
      <c r="F365" s="308" t="s">
        <v>472</v>
      </c>
      <c r="G365" s="309" t="s">
        <v>473</v>
      </c>
      <c r="H365" s="51"/>
      <c r="I365" s="386">
        <f>SUM(I366)</f>
        <v>56987</v>
      </c>
    </row>
    <row r="366" spans="1:9" ht="47.25" x14ac:dyDescent="0.25">
      <c r="A366" s="94" t="s">
        <v>479</v>
      </c>
      <c r="B366" s="62" t="s">
        <v>54</v>
      </c>
      <c r="C366" s="2" t="s">
        <v>10</v>
      </c>
      <c r="D366" s="2" t="s">
        <v>15</v>
      </c>
      <c r="E366" s="307" t="s">
        <v>476</v>
      </c>
      <c r="F366" s="308" t="s">
        <v>10</v>
      </c>
      <c r="G366" s="309" t="s">
        <v>473</v>
      </c>
      <c r="H366" s="51"/>
      <c r="I366" s="386">
        <f>SUM(I367)</f>
        <v>56987</v>
      </c>
    </row>
    <row r="367" spans="1:9" ht="16.5" customHeight="1" x14ac:dyDescent="0.25">
      <c r="A367" s="94" t="s">
        <v>119</v>
      </c>
      <c r="B367" s="62" t="s">
        <v>54</v>
      </c>
      <c r="C367" s="2" t="s">
        <v>10</v>
      </c>
      <c r="D367" s="2" t="s">
        <v>15</v>
      </c>
      <c r="E367" s="307" t="s">
        <v>476</v>
      </c>
      <c r="F367" s="308" t="s">
        <v>10</v>
      </c>
      <c r="G367" s="309" t="s">
        <v>478</v>
      </c>
      <c r="H367" s="51"/>
      <c r="I367" s="386">
        <f>SUM(I368)</f>
        <v>56987</v>
      </c>
    </row>
    <row r="368" spans="1:9" ht="30.75" customHeight="1" x14ac:dyDescent="0.25">
      <c r="A368" s="106" t="s">
        <v>650</v>
      </c>
      <c r="B368" s="404" t="s">
        <v>54</v>
      </c>
      <c r="C368" s="2" t="s">
        <v>10</v>
      </c>
      <c r="D368" s="2" t="s">
        <v>15</v>
      </c>
      <c r="E368" s="307" t="s">
        <v>476</v>
      </c>
      <c r="F368" s="308" t="s">
        <v>10</v>
      </c>
      <c r="G368" s="309" t="s">
        <v>478</v>
      </c>
      <c r="H368" s="2" t="s">
        <v>16</v>
      </c>
      <c r="I368" s="388">
        <v>56987</v>
      </c>
    </row>
    <row r="369" spans="1:10" ht="31.5" x14ac:dyDescent="0.25">
      <c r="A369" s="34" t="s">
        <v>120</v>
      </c>
      <c r="B369" s="37" t="s">
        <v>54</v>
      </c>
      <c r="C369" s="35" t="s">
        <v>10</v>
      </c>
      <c r="D369" s="35" t="s">
        <v>15</v>
      </c>
      <c r="E369" s="292" t="s">
        <v>235</v>
      </c>
      <c r="F369" s="293" t="s">
        <v>472</v>
      </c>
      <c r="G369" s="294" t="s">
        <v>473</v>
      </c>
      <c r="H369" s="35"/>
      <c r="I369" s="385">
        <f>SUM(I370)</f>
        <v>394267</v>
      </c>
    </row>
    <row r="370" spans="1:10" ht="31.5" x14ac:dyDescent="0.25">
      <c r="A370" s="3" t="s">
        <v>121</v>
      </c>
      <c r="B370" s="367" t="s">
        <v>54</v>
      </c>
      <c r="C370" s="2" t="s">
        <v>10</v>
      </c>
      <c r="D370" s="2" t="s">
        <v>15</v>
      </c>
      <c r="E370" s="295" t="s">
        <v>236</v>
      </c>
      <c r="F370" s="296" t="s">
        <v>472</v>
      </c>
      <c r="G370" s="297" t="s">
        <v>473</v>
      </c>
      <c r="H370" s="2"/>
      <c r="I370" s="386">
        <f>SUM(I371)</f>
        <v>394267</v>
      </c>
    </row>
    <row r="371" spans="1:10" ht="31.5" x14ac:dyDescent="0.25">
      <c r="A371" s="3" t="s">
        <v>85</v>
      </c>
      <c r="B371" s="367" t="s">
        <v>54</v>
      </c>
      <c r="C371" s="2" t="s">
        <v>10</v>
      </c>
      <c r="D371" s="2" t="s">
        <v>15</v>
      </c>
      <c r="E371" s="295" t="s">
        <v>236</v>
      </c>
      <c r="F371" s="296" t="s">
        <v>472</v>
      </c>
      <c r="G371" s="297" t="s">
        <v>477</v>
      </c>
      <c r="H371" s="2"/>
      <c r="I371" s="386">
        <f>SUM(I372)</f>
        <v>394267</v>
      </c>
    </row>
    <row r="372" spans="1:10" ht="63" x14ac:dyDescent="0.25">
      <c r="A372" s="105" t="s">
        <v>86</v>
      </c>
      <c r="B372" s="367" t="s">
        <v>54</v>
      </c>
      <c r="C372" s="2" t="s">
        <v>10</v>
      </c>
      <c r="D372" s="2" t="s">
        <v>15</v>
      </c>
      <c r="E372" s="295" t="s">
        <v>236</v>
      </c>
      <c r="F372" s="296" t="s">
        <v>472</v>
      </c>
      <c r="G372" s="297" t="s">
        <v>477</v>
      </c>
      <c r="H372" s="2" t="s">
        <v>13</v>
      </c>
      <c r="I372" s="387">
        <v>394267</v>
      </c>
    </row>
    <row r="373" spans="1:10" ht="31.5" x14ac:dyDescent="0.25">
      <c r="A373" s="34" t="s">
        <v>122</v>
      </c>
      <c r="B373" s="37" t="s">
        <v>54</v>
      </c>
      <c r="C373" s="35" t="s">
        <v>10</v>
      </c>
      <c r="D373" s="35" t="s">
        <v>15</v>
      </c>
      <c r="E373" s="292" t="s">
        <v>237</v>
      </c>
      <c r="F373" s="293" t="s">
        <v>472</v>
      </c>
      <c r="G373" s="294" t="s">
        <v>473</v>
      </c>
      <c r="H373" s="35"/>
      <c r="I373" s="385">
        <f>SUM(I374)</f>
        <v>13</v>
      </c>
    </row>
    <row r="374" spans="1:10" ht="15.75" x14ac:dyDescent="0.25">
      <c r="A374" s="3" t="s">
        <v>123</v>
      </c>
      <c r="B374" s="367" t="s">
        <v>54</v>
      </c>
      <c r="C374" s="2" t="s">
        <v>10</v>
      </c>
      <c r="D374" s="2" t="s">
        <v>15</v>
      </c>
      <c r="E374" s="295" t="s">
        <v>238</v>
      </c>
      <c r="F374" s="296" t="s">
        <v>472</v>
      </c>
      <c r="G374" s="297" t="s">
        <v>473</v>
      </c>
      <c r="H374" s="2"/>
      <c r="I374" s="386">
        <f>SUM(I375)</f>
        <v>13</v>
      </c>
    </row>
    <row r="375" spans="1:10" ht="31.5" x14ac:dyDescent="0.25">
      <c r="A375" s="3" t="s">
        <v>85</v>
      </c>
      <c r="B375" s="367" t="s">
        <v>54</v>
      </c>
      <c r="C375" s="2" t="s">
        <v>10</v>
      </c>
      <c r="D375" s="2" t="s">
        <v>15</v>
      </c>
      <c r="E375" s="295" t="s">
        <v>238</v>
      </c>
      <c r="F375" s="296" t="s">
        <v>472</v>
      </c>
      <c r="G375" s="297" t="s">
        <v>477</v>
      </c>
      <c r="H375" s="2"/>
      <c r="I375" s="386">
        <f>SUM(I376:I377)</f>
        <v>13</v>
      </c>
    </row>
    <row r="376" spans="1:10" ht="63" hidden="1" x14ac:dyDescent="0.25">
      <c r="A376" s="105" t="s">
        <v>86</v>
      </c>
      <c r="B376" s="367" t="s">
        <v>54</v>
      </c>
      <c r="C376" s="2" t="s">
        <v>10</v>
      </c>
      <c r="D376" s="2" t="s">
        <v>15</v>
      </c>
      <c r="E376" s="295" t="s">
        <v>238</v>
      </c>
      <c r="F376" s="296" t="s">
        <v>472</v>
      </c>
      <c r="G376" s="297" t="s">
        <v>477</v>
      </c>
      <c r="H376" s="2" t="s">
        <v>13</v>
      </c>
      <c r="I376" s="387"/>
    </row>
    <row r="377" spans="1:10" ht="15.75" x14ac:dyDescent="0.25">
      <c r="A377" s="3" t="s">
        <v>18</v>
      </c>
      <c r="B377" s="367" t="s">
        <v>54</v>
      </c>
      <c r="C377" s="2" t="s">
        <v>10</v>
      </c>
      <c r="D377" s="2" t="s">
        <v>15</v>
      </c>
      <c r="E377" s="295" t="s">
        <v>238</v>
      </c>
      <c r="F377" s="296" t="s">
        <v>472</v>
      </c>
      <c r="G377" s="297" t="s">
        <v>477</v>
      </c>
      <c r="H377" s="2" t="s">
        <v>17</v>
      </c>
      <c r="I377" s="387">
        <v>13</v>
      </c>
    </row>
    <row r="378" spans="1:10" ht="30" customHeight="1" x14ac:dyDescent="0.25">
      <c r="A378" s="21" t="s">
        <v>51</v>
      </c>
      <c r="B378" s="22" t="s">
        <v>52</v>
      </c>
      <c r="C378" s="23"/>
      <c r="D378" s="153"/>
      <c r="E378" s="159"/>
      <c r="F378" s="280"/>
      <c r="G378" s="155"/>
      <c r="H378" s="33"/>
      <c r="I378" s="393">
        <f>SUM(I386+I524+I379)</f>
        <v>205710977</v>
      </c>
      <c r="J378" s="489"/>
    </row>
    <row r="379" spans="1:10" ht="16.5" customHeight="1" x14ac:dyDescent="0.25">
      <c r="A379" s="394" t="s">
        <v>25</v>
      </c>
      <c r="B379" s="20" t="s">
        <v>52</v>
      </c>
      <c r="C379" s="16" t="s">
        <v>20</v>
      </c>
      <c r="D379" s="20"/>
      <c r="E379" s="412"/>
      <c r="F379" s="413"/>
      <c r="G379" s="414"/>
      <c r="H379" s="16"/>
      <c r="I379" s="410">
        <f t="shared" ref="I379:I384" si="1">SUM(I380)</f>
        <v>125235</v>
      </c>
    </row>
    <row r="380" spans="1:10" ht="17.25" customHeight="1" x14ac:dyDescent="0.25">
      <c r="A380" s="120" t="s">
        <v>26</v>
      </c>
      <c r="B380" s="30" t="s">
        <v>52</v>
      </c>
      <c r="C380" s="26" t="s">
        <v>20</v>
      </c>
      <c r="D380" s="30">
        <v>12</v>
      </c>
      <c r="E380" s="122"/>
      <c r="F380" s="415"/>
      <c r="G380" s="416"/>
      <c r="H380" s="26"/>
      <c r="I380" s="411">
        <f t="shared" si="1"/>
        <v>125235</v>
      </c>
    </row>
    <row r="381" spans="1:10" ht="47.25" x14ac:dyDescent="0.25">
      <c r="A381" s="34" t="s">
        <v>151</v>
      </c>
      <c r="B381" s="37" t="s">
        <v>52</v>
      </c>
      <c r="C381" s="35" t="s">
        <v>20</v>
      </c>
      <c r="D381" s="37">
        <v>12</v>
      </c>
      <c r="E381" s="298" t="s">
        <v>521</v>
      </c>
      <c r="F381" s="299" t="s">
        <v>472</v>
      </c>
      <c r="G381" s="300" t="s">
        <v>473</v>
      </c>
      <c r="H381" s="35"/>
      <c r="I381" s="385">
        <f t="shared" si="1"/>
        <v>125235</v>
      </c>
    </row>
    <row r="382" spans="1:10" ht="63" x14ac:dyDescent="0.25">
      <c r="A382" s="354" t="s">
        <v>152</v>
      </c>
      <c r="B382" s="417" t="s">
        <v>52</v>
      </c>
      <c r="C382" s="5" t="s">
        <v>20</v>
      </c>
      <c r="D382" s="278">
        <v>12</v>
      </c>
      <c r="E382" s="313" t="s">
        <v>222</v>
      </c>
      <c r="F382" s="314" t="s">
        <v>472</v>
      </c>
      <c r="G382" s="315" t="s">
        <v>473</v>
      </c>
      <c r="H382" s="2"/>
      <c r="I382" s="386">
        <f t="shared" si="1"/>
        <v>125235</v>
      </c>
    </row>
    <row r="383" spans="1:10" ht="35.25" customHeight="1" x14ac:dyDescent="0.25">
      <c r="A383" s="111" t="s">
        <v>522</v>
      </c>
      <c r="B383" s="405" t="s">
        <v>52</v>
      </c>
      <c r="C383" s="5" t="s">
        <v>20</v>
      </c>
      <c r="D383" s="278">
        <v>12</v>
      </c>
      <c r="E383" s="313" t="s">
        <v>222</v>
      </c>
      <c r="F383" s="314" t="s">
        <v>10</v>
      </c>
      <c r="G383" s="315" t="s">
        <v>473</v>
      </c>
      <c r="H383" s="350"/>
      <c r="I383" s="386">
        <f t="shared" si="1"/>
        <v>125235</v>
      </c>
    </row>
    <row r="384" spans="1:10" ht="15.75" customHeight="1" x14ac:dyDescent="0.25">
      <c r="A384" s="73" t="s">
        <v>109</v>
      </c>
      <c r="B384" s="367" t="s">
        <v>52</v>
      </c>
      <c r="C384" s="5" t="s">
        <v>20</v>
      </c>
      <c r="D384" s="278">
        <v>12</v>
      </c>
      <c r="E384" s="313" t="s">
        <v>222</v>
      </c>
      <c r="F384" s="314" t="s">
        <v>10</v>
      </c>
      <c r="G384" s="315" t="s">
        <v>523</v>
      </c>
      <c r="H384" s="68"/>
      <c r="I384" s="386">
        <f t="shared" si="1"/>
        <v>125235</v>
      </c>
    </row>
    <row r="385" spans="1:9" ht="30" customHeight="1" x14ac:dyDescent="0.25">
      <c r="A385" s="136" t="s">
        <v>650</v>
      </c>
      <c r="B385" s="405" t="s">
        <v>52</v>
      </c>
      <c r="C385" s="5" t="s">
        <v>20</v>
      </c>
      <c r="D385" s="278">
        <v>12</v>
      </c>
      <c r="E385" s="313" t="s">
        <v>222</v>
      </c>
      <c r="F385" s="314" t="s">
        <v>10</v>
      </c>
      <c r="G385" s="315" t="s">
        <v>523</v>
      </c>
      <c r="H385" s="68" t="s">
        <v>16</v>
      </c>
      <c r="I385" s="388">
        <v>125235</v>
      </c>
    </row>
    <row r="386" spans="1:9" ht="15.75" x14ac:dyDescent="0.25">
      <c r="A386" s="394" t="s">
        <v>27</v>
      </c>
      <c r="B386" s="20" t="s">
        <v>52</v>
      </c>
      <c r="C386" s="16" t="s">
        <v>29</v>
      </c>
      <c r="D386" s="20"/>
      <c r="E386" s="412"/>
      <c r="F386" s="413"/>
      <c r="G386" s="414"/>
      <c r="H386" s="16"/>
      <c r="I386" s="410">
        <f>SUM(I387+I407+I467+I485+I495)</f>
        <v>193738282</v>
      </c>
    </row>
    <row r="387" spans="1:9" ht="15.75" x14ac:dyDescent="0.25">
      <c r="A387" s="120" t="s">
        <v>28</v>
      </c>
      <c r="B387" s="30" t="s">
        <v>52</v>
      </c>
      <c r="C387" s="26" t="s">
        <v>29</v>
      </c>
      <c r="D387" s="26" t="s">
        <v>10</v>
      </c>
      <c r="E387" s="344"/>
      <c r="F387" s="345"/>
      <c r="G387" s="346"/>
      <c r="H387" s="26"/>
      <c r="I387" s="411">
        <f>SUM(I388,I402)</f>
        <v>21718012</v>
      </c>
    </row>
    <row r="388" spans="1:9" ht="31.5" x14ac:dyDescent="0.25">
      <c r="A388" s="34" t="s">
        <v>155</v>
      </c>
      <c r="B388" s="40" t="s">
        <v>52</v>
      </c>
      <c r="C388" s="36" t="s">
        <v>29</v>
      </c>
      <c r="D388" s="36" t="s">
        <v>10</v>
      </c>
      <c r="E388" s="292" t="s">
        <v>538</v>
      </c>
      <c r="F388" s="293" t="s">
        <v>472</v>
      </c>
      <c r="G388" s="294" t="s">
        <v>473</v>
      </c>
      <c r="H388" s="38"/>
      <c r="I388" s="385">
        <f>SUM(I389)</f>
        <v>21606810</v>
      </c>
    </row>
    <row r="389" spans="1:9" ht="47.25" x14ac:dyDescent="0.25">
      <c r="A389" s="3" t="s">
        <v>156</v>
      </c>
      <c r="B389" s="278" t="s">
        <v>52</v>
      </c>
      <c r="C389" s="5" t="s">
        <v>29</v>
      </c>
      <c r="D389" s="5" t="s">
        <v>10</v>
      </c>
      <c r="E389" s="295" t="s">
        <v>239</v>
      </c>
      <c r="F389" s="296" t="s">
        <v>472</v>
      </c>
      <c r="G389" s="297" t="s">
        <v>473</v>
      </c>
      <c r="H389" s="68"/>
      <c r="I389" s="386">
        <f>SUM(I390)</f>
        <v>21606810</v>
      </c>
    </row>
    <row r="390" spans="1:9" ht="15.75" x14ac:dyDescent="0.25">
      <c r="A390" s="3" t="s">
        <v>539</v>
      </c>
      <c r="B390" s="278" t="s">
        <v>52</v>
      </c>
      <c r="C390" s="5" t="s">
        <v>29</v>
      </c>
      <c r="D390" s="5" t="s">
        <v>10</v>
      </c>
      <c r="E390" s="295" t="s">
        <v>239</v>
      </c>
      <c r="F390" s="296" t="s">
        <v>10</v>
      </c>
      <c r="G390" s="297" t="s">
        <v>473</v>
      </c>
      <c r="H390" s="68"/>
      <c r="I390" s="386">
        <f>SUM(I391+I394+I396+I398)</f>
        <v>21606810</v>
      </c>
    </row>
    <row r="391" spans="1:9" ht="94.5" x14ac:dyDescent="0.25">
      <c r="A391" s="3" t="s">
        <v>540</v>
      </c>
      <c r="B391" s="278" t="s">
        <v>52</v>
      </c>
      <c r="C391" s="5" t="s">
        <v>29</v>
      </c>
      <c r="D391" s="5" t="s">
        <v>10</v>
      </c>
      <c r="E391" s="295" t="s">
        <v>239</v>
      </c>
      <c r="F391" s="296" t="s">
        <v>10</v>
      </c>
      <c r="G391" s="297" t="s">
        <v>541</v>
      </c>
      <c r="H391" s="2"/>
      <c r="I391" s="386">
        <f>SUM(I392:I393)</f>
        <v>11450306</v>
      </c>
    </row>
    <row r="392" spans="1:9" ht="63" x14ac:dyDescent="0.25">
      <c r="A392" s="125" t="s">
        <v>86</v>
      </c>
      <c r="B392" s="367" t="s">
        <v>52</v>
      </c>
      <c r="C392" s="5" t="s">
        <v>29</v>
      </c>
      <c r="D392" s="5" t="s">
        <v>10</v>
      </c>
      <c r="E392" s="295" t="s">
        <v>239</v>
      </c>
      <c r="F392" s="296" t="s">
        <v>10</v>
      </c>
      <c r="G392" s="297" t="s">
        <v>541</v>
      </c>
      <c r="H392" s="350" t="s">
        <v>13</v>
      </c>
      <c r="I392" s="388">
        <v>11364151</v>
      </c>
    </row>
    <row r="393" spans="1:9" ht="31.5" x14ac:dyDescent="0.25">
      <c r="A393" s="136" t="s">
        <v>650</v>
      </c>
      <c r="B393" s="405" t="s">
        <v>52</v>
      </c>
      <c r="C393" s="5" t="s">
        <v>29</v>
      </c>
      <c r="D393" s="5" t="s">
        <v>10</v>
      </c>
      <c r="E393" s="295" t="s">
        <v>239</v>
      </c>
      <c r="F393" s="296" t="s">
        <v>10</v>
      </c>
      <c r="G393" s="297" t="s">
        <v>541</v>
      </c>
      <c r="H393" s="350" t="s">
        <v>16</v>
      </c>
      <c r="I393" s="388">
        <v>86155</v>
      </c>
    </row>
    <row r="394" spans="1:9" ht="31.5" hidden="1" x14ac:dyDescent="0.25">
      <c r="A394" s="520" t="s">
        <v>693</v>
      </c>
      <c r="B394" s="405" t="s">
        <v>52</v>
      </c>
      <c r="C394" s="5" t="s">
        <v>29</v>
      </c>
      <c r="D394" s="5" t="s">
        <v>10</v>
      </c>
      <c r="E394" s="295" t="s">
        <v>239</v>
      </c>
      <c r="F394" s="296" t="s">
        <v>10</v>
      </c>
      <c r="G394" s="297" t="s">
        <v>682</v>
      </c>
      <c r="H394" s="350"/>
      <c r="I394" s="386">
        <f>SUM(I395)</f>
        <v>0</v>
      </c>
    </row>
    <row r="395" spans="1:9" ht="31.5" hidden="1" x14ac:dyDescent="0.25">
      <c r="A395" s="136" t="s">
        <v>650</v>
      </c>
      <c r="B395" s="405" t="s">
        <v>52</v>
      </c>
      <c r="C395" s="5" t="s">
        <v>29</v>
      </c>
      <c r="D395" s="5" t="s">
        <v>10</v>
      </c>
      <c r="E395" s="295" t="s">
        <v>239</v>
      </c>
      <c r="F395" s="296" t="s">
        <v>10</v>
      </c>
      <c r="G395" s="297" t="s">
        <v>682</v>
      </c>
      <c r="H395" s="350" t="s">
        <v>16</v>
      </c>
      <c r="I395" s="388"/>
    </row>
    <row r="396" spans="1:9" ht="31.5" hidden="1" x14ac:dyDescent="0.25">
      <c r="A396" s="520" t="s">
        <v>647</v>
      </c>
      <c r="B396" s="405" t="s">
        <v>52</v>
      </c>
      <c r="C396" s="5" t="s">
        <v>29</v>
      </c>
      <c r="D396" s="5" t="s">
        <v>10</v>
      </c>
      <c r="E396" s="295" t="s">
        <v>239</v>
      </c>
      <c r="F396" s="296" t="s">
        <v>10</v>
      </c>
      <c r="G396" s="297" t="s">
        <v>646</v>
      </c>
      <c r="H396" s="350"/>
      <c r="I396" s="386">
        <f>SUM(I397)</f>
        <v>0</v>
      </c>
    </row>
    <row r="397" spans="1:9" ht="31.5" hidden="1" x14ac:dyDescent="0.25">
      <c r="A397" s="136" t="s">
        <v>650</v>
      </c>
      <c r="B397" s="405" t="s">
        <v>52</v>
      </c>
      <c r="C397" s="5" t="s">
        <v>29</v>
      </c>
      <c r="D397" s="5" t="s">
        <v>10</v>
      </c>
      <c r="E397" s="295" t="s">
        <v>239</v>
      </c>
      <c r="F397" s="296" t="s">
        <v>10</v>
      </c>
      <c r="G397" s="297" t="s">
        <v>646</v>
      </c>
      <c r="H397" s="350" t="s">
        <v>16</v>
      </c>
      <c r="I397" s="388"/>
    </row>
    <row r="398" spans="1:9" ht="31.5" x14ac:dyDescent="0.25">
      <c r="A398" s="3" t="s">
        <v>96</v>
      </c>
      <c r="B398" s="278" t="s">
        <v>52</v>
      </c>
      <c r="C398" s="5" t="s">
        <v>29</v>
      </c>
      <c r="D398" s="5" t="s">
        <v>10</v>
      </c>
      <c r="E398" s="295" t="s">
        <v>239</v>
      </c>
      <c r="F398" s="296" t="s">
        <v>10</v>
      </c>
      <c r="G398" s="297" t="s">
        <v>506</v>
      </c>
      <c r="H398" s="68"/>
      <c r="I398" s="386">
        <f>SUM(I399:I401)</f>
        <v>10156504</v>
      </c>
    </row>
    <row r="399" spans="1:9" ht="63" x14ac:dyDescent="0.25">
      <c r="A399" s="125" t="s">
        <v>86</v>
      </c>
      <c r="B399" s="367" t="s">
        <v>52</v>
      </c>
      <c r="C399" s="5" t="s">
        <v>29</v>
      </c>
      <c r="D399" s="5" t="s">
        <v>10</v>
      </c>
      <c r="E399" s="295" t="s">
        <v>239</v>
      </c>
      <c r="F399" s="296" t="s">
        <v>10</v>
      </c>
      <c r="G399" s="297" t="s">
        <v>506</v>
      </c>
      <c r="H399" s="68" t="s">
        <v>13</v>
      </c>
      <c r="I399" s="388">
        <v>3638690</v>
      </c>
    </row>
    <row r="400" spans="1:9" ht="31.5" x14ac:dyDescent="0.25">
      <c r="A400" s="136" t="s">
        <v>650</v>
      </c>
      <c r="B400" s="405" t="s">
        <v>52</v>
      </c>
      <c r="C400" s="5" t="s">
        <v>29</v>
      </c>
      <c r="D400" s="5" t="s">
        <v>10</v>
      </c>
      <c r="E400" s="295" t="s">
        <v>239</v>
      </c>
      <c r="F400" s="296" t="s">
        <v>10</v>
      </c>
      <c r="G400" s="297" t="s">
        <v>506</v>
      </c>
      <c r="H400" s="68" t="s">
        <v>16</v>
      </c>
      <c r="I400" s="388">
        <v>6455851</v>
      </c>
    </row>
    <row r="401" spans="1:9" ht="15.75" x14ac:dyDescent="0.25">
      <c r="A401" s="3" t="s">
        <v>18</v>
      </c>
      <c r="B401" s="278" t="s">
        <v>52</v>
      </c>
      <c r="C401" s="5" t="s">
        <v>29</v>
      </c>
      <c r="D401" s="5" t="s">
        <v>10</v>
      </c>
      <c r="E401" s="295" t="s">
        <v>239</v>
      </c>
      <c r="F401" s="296" t="s">
        <v>10</v>
      </c>
      <c r="G401" s="297" t="s">
        <v>506</v>
      </c>
      <c r="H401" s="68" t="s">
        <v>17</v>
      </c>
      <c r="I401" s="388">
        <v>61963</v>
      </c>
    </row>
    <row r="402" spans="1:9" ht="63" x14ac:dyDescent="0.25">
      <c r="A402" s="91" t="s">
        <v>142</v>
      </c>
      <c r="B402" s="37" t="s">
        <v>52</v>
      </c>
      <c r="C402" s="35" t="s">
        <v>29</v>
      </c>
      <c r="D402" s="49" t="s">
        <v>10</v>
      </c>
      <c r="E402" s="304" t="s">
        <v>218</v>
      </c>
      <c r="F402" s="305" t="s">
        <v>472</v>
      </c>
      <c r="G402" s="306" t="s">
        <v>473</v>
      </c>
      <c r="H402" s="35"/>
      <c r="I402" s="385">
        <f>SUM(I403)</f>
        <v>111202</v>
      </c>
    </row>
    <row r="403" spans="1:9" ht="110.25" x14ac:dyDescent="0.25">
      <c r="A403" s="94" t="s">
        <v>158</v>
      </c>
      <c r="B403" s="62" t="s">
        <v>52</v>
      </c>
      <c r="C403" s="2" t="s">
        <v>29</v>
      </c>
      <c r="D403" s="10" t="s">
        <v>10</v>
      </c>
      <c r="E403" s="332" t="s">
        <v>220</v>
      </c>
      <c r="F403" s="333" t="s">
        <v>472</v>
      </c>
      <c r="G403" s="334" t="s">
        <v>473</v>
      </c>
      <c r="H403" s="2"/>
      <c r="I403" s="386">
        <f>SUM(I404)</f>
        <v>111202</v>
      </c>
    </row>
    <row r="404" spans="1:9" ht="47.25" x14ac:dyDescent="0.25">
      <c r="A404" s="94" t="s">
        <v>492</v>
      </c>
      <c r="B404" s="62" t="s">
        <v>52</v>
      </c>
      <c r="C404" s="2" t="s">
        <v>29</v>
      </c>
      <c r="D404" s="10" t="s">
        <v>10</v>
      </c>
      <c r="E404" s="332" t="s">
        <v>220</v>
      </c>
      <c r="F404" s="333" t="s">
        <v>10</v>
      </c>
      <c r="G404" s="334" t="s">
        <v>473</v>
      </c>
      <c r="H404" s="2"/>
      <c r="I404" s="386">
        <f>SUM(I405)</f>
        <v>111202</v>
      </c>
    </row>
    <row r="405" spans="1:9" ht="18" customHeight="1" x14ac:dyDescent="0.25">
      <c r="A405" s="3" t="s">
        <v>111</v>
      </c>
      <c r="B405" s="367" t="s">
        <v>52</v>
      </c>
      <c r="C405" s="2" t="s">
        <v>29</v>
      </c>
      <c r="D405" s="10" t="s">
        <v>10</v>
      </c>
      <c r="E405" s="332" t="s">
        <v>220</v>
      </c>
      <c r="F405" s="333" t="s">
        <v>10</v>
      </c>
      <c r="G405" s="334" t="s">
        <v>493</v>
      </c>
      <c r="H405" s="2"/>
      <c r="I405" s="386">
        <f>SUM(I406)</f>
        <v>111202</v>
      </c>
    </row>
    <row r="406" spans="1:9" ht="33.75" customHeight="1" x14ac:dyDescent="0.25">
      <c r="A406" s="110" t="s">
        <v>650</v>
      </c>
      <c r="B406" s="404" t="s">
        <v>52</v>
      </c>
      <c r="C406" s="2" t="s">
        <v>29</v>
      </c>
      <c r="D406" s="10" t="s">
        <v>10</v>
      </c>
      <c r="E406" s="332" t="s">
        <v>220</v>
      </c>
      <c r="F406" s="333" t="s">
        <v>10</v>
      </c>
      <c r="G406" s="334" t="s">
        <v>493</v>
      </c>
      <c r="H406" s="2" t="s">
        <v>16</v>
      </c>
      <c r="I406" s="387">
        <v>111202</v>
      </c>
    </row>
    <row r="407" spans="1:9" ht="15.75" x14ac:dyDescent="0.25">
      <c r="A407" s="120" t="s">
        <v>30</v>
      </c>
      <c r="B407" s="30" t="s">
        <v>52</v>
      </c>
      <c r="C407" s="26" t="s">
        <v>29</v>
      </c>
      <c r="D407" s="26" t="s">
        <v>12</v>
      </c>
      <c r="E407" s="344"/>
      <c r="F407" s="345"/>
      <c r="G407" s="346"/>
      <c r="H407" s="26"/>
      <c r="I407" s="411">
        <f>SUM(I408+I457+I462)</f>
        <v>155606776</v>
      </c>
    </row>
    <row r="408" spans="1:9" ht="31.5" x14ac:dyDescent="0.25">
      <c r="A408" s="34" t="s">
        <v>155</v>
      </c>
      <c r="B408" s="37" t="s">
        <v>52</v>
      </c>
      <c r="C408" s="35" t="s">
        <v>29</v>
      </c>
      <c r="D408" s="35" t="s">
        <v>12</v>
      </c>
      <c r="E408" s="292" t="s">
        <v>538</v>
      </c>
      <c r="F408" s="293" t="s">
        <v>472</v>
      </c>
      <c r="G408" s="294" t="s">
        <v>473</v>
      </c>
      <c r="H408" s="35"/>
      <c r="I408" s="385">
        <f>SUM(I409+I441)</f>
        <v>154790420</v>
      </c>
    </row>
    <row r="409" spans="1:9" ht="47.25" x14ac:dyDescent="0.25">
      <c r="A409" s="73" t="s">
        <v>156</v>
      </c>
      <c r="B409" s="367" t="s">
        <v>52</v>
      </c>
      <c r="C409" s="2" t="s">
        <v>29</v>
      </c>
      <c r="D409" s="2" t="s">
        <v>12</v>
      </c>
      <c r="E409" s="295" t="s">
        <v>239</v>
      </c>
      <c r="F409" s="296" t="s">
        <v>472</v>
      </c>
      <c r="G409" s="297" t="s">
        <v>473</v>
      </c>
      <c r="H409" s="2"/>
      <c r="I409" s="386">
        <f>SUM(I410)</f>
        <v>154790420</v>
      </c>
    </row>
    <row r="410" spans="1:9" ht="15.75" x14ac:dyDescent="0.25">
      <c r="A410" s="396" t="s">
        <v>551</v>
      </c>
      <c r="B410" s="367" t="s">
        <v>52</v>
      </c>
      <c r="C410" s="2" t="s">
        <v>29</v>
      </c>
      <c r="D410" s="2" t="s">
        <v>12</v>
      </c>
      <c r="E410" s="295" t="s">
        <v>239</v>
      </c>
      <c r="F410" s="296" t="s">
        <v>12</v>
      </c>
      <c r="G410" s="297" t="s">
        <v>473</v>
      </c>
      <c r="H410" s="2"/>
      <c r="I410" s="386">
        <f>SUM(I411+I414+I416+I426+I418+I428+I431+I420+I422+I424+I433+I437+I439)</f>
        <v>154790420</v>
      </c>
    </row>
    <row r="411" spans="1:9" ht="94.5" x14ac:dyDescent="0.25">
      <c r="A411" s="59" t="s">
        <v>159</v>
      </c>
      <c r="B411" s="367" t="s">
        <v>52</v>
      </c>
      <c r="C411" s="2" t="s">
        <v>29</v>
      </c>
      <c r="D411" s="2" t="s">
        <v>12</v>
      </c>
      <c r="E411" s="295" t="s">
        <v>239</v>
      </c>
      <c r="F411" s="296" t="s">
        <v>12</v>
      </c>
      <c r="G411" s="297" t="s">
        <v>542</v>
      </c>
      <c r="H411" s="2"/>
      <c r="I411" s="386">
        <f>SUM(I412:I413)</f>
        <v>122998291</v>
      </c>
    </row>
    <row r="412" spans="1:9" ht="63" x14ac:dyDescent="0.25">
      <c r="A412" s="125" t="s">
        <v>86</v>
      </c>
      <c r="B412" s="367" t="s">
        <v>52</v>
      </c>
      <c r="C412" s="2" t="s">
        <v>29</v>
      </c>
      <c r="D412" s="2" t="s">
        <v>12</v>
      </c>
      <c r="E412" s="295" t="s">
        <v>239</v>
      </c>
      <c r="F412" s="296" t="s">
        <v>12</v>
      </c>
      <c r="G412" s="297" t="s">
        <v>542</v>
      </c>
      <c r="H412" s="2" t="s">
        <v>13</v>
      </c>
      <c r="I412" s="388">
        <v>118597588</v>
      </c>
    </row>
    <row r="413" spans="1:9" ht="31.5" x14ac:dyDescent="0.25">
      <c r="A413" s="136" t="s">
        <v>650</v>
      </c>
      <c r="B413" s="405" t="s">
        <v>52</v>
      </c>
      <c r="C413" s="2" t="s">
        <v>29</v>
      </c>
      <c r="D413" s="2" t="s">
        <v>12</v>
      </c>
      <c r="E413" s="295" t="s">
        <v>239</v>
      </c>
      <c r="F413" s="296" t="s">
        <v>12</v>
      </c>
      <c r="G413" s="297" t="s">
        <v>542</v>
      </c>
      <c r="H413" s="2" t="s">
        <v>16</v>
      </c>
      <c r="I413" s="388">
        <v>4400703</v>
      </c>
    </row>
    <row r="414" spans="1:9" ht="31.5" x14ac:dyDescent="0.25">
      <c r="A414" s="520" t="s">
        <v>683</v>
      </c>
      <c r="B414" s="405" t="s">
        <v>52</v>
      </c>
      <c r="C414" s="2" t="s">
        <v>29</v>
      </c>
      <c r="D414" s="2" t="s">
        <v>12</v>
      </c>
      <c r="E414" s="295" t="s">
        <v>239</v>
      </c>
      <c r="F414" s="296" t="s">
        <v>12</v>
      </c>
      <c r="G414" s="297" t="s">
        <v>682</v>
      </c>
      <c r="H414" s="2"/>
      <c r="I414" s="386">
        <f>SUM(I415)</f>
        <v>710000</v>
      </c>
    </row>
    <row r="415" spans="1:9" ht="31.5" x14ac:dyDescent="0.25">
      <c r="A415" s="136" t="s">
        <v>650</v>
      </c>
      <c r="B415" s="405" t="s">
        <v>52</v>
      </c>
      <c r="C415" s="2" t="s">
        <v>29</v>
      </c>
      <c r="D415" s="2" t="s">
        <v>12</v>
      </c>
      <c r="E415" s="295" t="s">
        <v>239</v>
      </c>
      <c r="F415" s="296" t="s">
        <v>12</v>
      </c>
      <c r="G415" s="297" t="s">
        <v>682</v>
      </c>
      <c r="H415" s="2" t="s">
        <v>16</v>
      </c>
      <c r="I415" s="388">
        <v>710000</v>
      </c>
    </row>
    <row r="416" spans="1:9" ht="31.5" x14ac:dyDescent="0.25">
      <c r="A416" s="520" t="s">
        <v>675</v>
      </c>
      <c r="B416" s="405" t="s">
        <v>52</v>
      </c>
      <c r="C416" s="2" t="s">
        <v>29</v>
      </c>
      <c r="D416" s="2" t="s">
        <v>12</v>
      </c>
      <c r="E416" s="295" t="s">
        <v>239</v>
      </c>
      <c r="F416" s="296" t="s">
        <v>12</v>
      </c>
      <c r="G416" s="297" t="s">
        <v>674</v>
      </c>
      <c r="H416" s="2"/>
      <c r="I416" s="386">
        <f>SUM(I417)</f>
        <v>106817</v>
      </c>
    </row>
    <row r="417" spans="1:9" ht="63" x14ac:dyDescent="0.25">
      <c r="A417" s="125" t="s">
        <v>86</v>
      </c>
      <c r="B417" s="405" t="s">
        <v>52</v>
      </c>
      <c r="C417" s="2" t="s">
        <v>29</v>
      </c>
      <c r="D417" s="2" t="s">
        <v>12</v>
      </c>
      <c r="E417" s="295" t="s">
        <v>239</v>
      </c>
      <c r="F417" s="296" t="s">
        <v>12</v>
      </c>
      <c r="G417" s="297" t="s">
        <v>674</v>
      </c>
      <c r="H417" s="2" t="s">
        <v>13</v>
      </c>
      <c r="I417" s="388">
        <v>106817</v>
      </c>
    </row>
    <row r="418" spans="1:9" ht="63" x14ac:dyDescent="0.25">
      <c r="A418" s="520" t="s">
        <v>676</v>
      </c>
      <c r="B418" s="405" t="s">
        <v>52</v>
      </c>
      <c r="C418" s="2" t="s">
        <v>29</v>
      </c>
      <c r="D418" s="2" t="s">
        <v>12</v>
      </c>
      <c r="E418" s="295" t="s">
        <v>239</v>
      </c>
      <c r="F418" s="296" t="s">
        <v>12</v>
      </c>
      <c r="G418" s="297" t="s">
        <v>673</v>
      </c>
      <c r="H418" s="2"/>
      <c r="I418" s="386">
        <f>SUM(I419)</f>
        <v>174108</v>
      </c>
    </row>
    <row r="419" spans="1:9" ht="31.5" x14ac:dyDescent="0.25">
      <c r="A419" s="136" t="s">
        <v>650</v>
      </c>
      <c r="B419" s="405" t="s">
        <v>52</v>
      </c>
      <c r="C419" s="2" t="s">
        <v>29</v>
      </c>
      <c r="D419" s="2" t="s">
        <v>12</v>
      </c>
      <c r="E419" s="295" t="s">
        <v>239</v>
      </c>
      <c r="F419" s="296" t="s">
        <v>12</v>
      </c>
      <c r="G419" s="297" t="s">
        <v>673</v>
      </c>
      <c r="H419" s="2" t="s">
        <v>16</v>
      </c>
      <c r="I419" s="388">
        <v>174108</v>
      </c>
    </row>
    <row r="420" spans="1:9" ht="15.75" x14ac:dyDescent="0.25">
      <c r="A420" s="112" t="s">
        <v>455</v>
      </c>
      <c r="B420" s="367" t="s">
        <v>52</v>
      </c>
      <c r="C420" s="5" t="s">
        <v>29</v>
      </c>
      <c r="D420" s="5" t="s">
        <v>12</v>
      </c>
      <c r="E420" s="295" t="s">
        <v>239</v>
      </c>
      <c r="F420" s="296" t="s">
        <v>12</v>
      </c>
      <c r="G420" s="297" t="s">
        <v>543</v>
      </c>
      <c r="H420" s="2"/>
      <c r="I420" s="386">
        <f>SUM(I421)</f>
        <v>913380</v>
      </c>
    </row>
    <row r="421" spans="1:9" ht="63" x14ac:dyDescent="0.25">
      <c r="A421" s="125" t="s">
        <v>86</v>
      </c>
      <c r="B421" s="367" t="s">
        <v>52</v>
      </c>
      <c r="C421" s="5" t="s">
        <v>29</v>
      </c>
      <c r="D421" s="5" t="s">
        <v>12</v>
      </c>
      <c r="E421" s="295" t="s">
        <v>239</v>
      </c>
      <c r="F421" s="296" t="s">
        <v>12</v>
      </c>
      <c r="G421" s="297" t="s">
        <v>543</v>
      </c>
      <c r="H421" s="2" t="s">
        <v>13</v>
      </c>
      <c r="I421" s="388">
        <v>913380</v>
      </c>
    </row>
    <row r="422" spans="1:9" ht="47.25" x14ac:dyDescent="0.25">
      <c r="A422" s="125" t="s">
        <v>759</v>
      </c>
      <c r="B422" s="541" t="s">
        <v>52</v>
      </c>
      <c r="C422" s="5" t="s">
        <v>29</v>
      </c>
      <c r="D422" s="5" t="s">
        <v>12</v>
      </c>
      <c r="E422" s="295" t="s">
        <v>239</v>
      </c>
      <c r="F422" s="296" t="s">
        <v>12</v>
      </c>
      <c r="G422" s="297" t="s">
        <v>758</v>
      </c>
      <c r="H422" s="2"/>
      <c r="I422" s="386">
        <f>SUM(I423)</f>
        <v>875000</v>
      </c>
    </row>
    <row r="423" spans="1:9" ht="31.5" x14ac:dyDescent="0.25">
      <c r="A423" s="136" t="s">
        <v>650</v>
      </c>
      <c r="B423" s="541" t="s">
        <v>52</v>
      </c>
      <c r="C423" s="5" t="s">
        <v>29</v>
      </c>
      <c r="D423" s="5" t="s">
        <v>12</v>
      </c>
      <c r="E423" s="295" t="s">
        <v>239</v>
      </c>
      <c r="F423" s="296" t="s">
        <v>12</v>
      </c>
      <c r="G423" s="297" t="s">
        <v>758</v>
      </c>
      <c r="H423" s="2" t="s">
        <v>16</v>
      </c>
      <c r="I423" s="388">
        <v>875000</v>
      </c>
    </row>
    <row r="424" spans="1:9" ht="47.25" x14ac:dyDescent="0.25">
      <c r="A424" s="125" t="s">
        <v>785</v>
      </c>
      <c r="B424" s="541" t="s">
        <v>52</v>
      </c>
      <c r="C424" s="5" t="s">
        <v>29</v>
      </c>
      <c r="D424" s="5" t="s">
        <v>12</v>
      </c>
      <c r="E424" s="295" t="s">
        <v>239</v>
      </c>
      <c r="F424" s="296" t="s">
        <v>12</v>
      </c>
      <c r="G424" s="297" t="s">
        <v>784</v>
      </c>
      <c r="H424" s="2"/>
      <c r="I424" s="386">
        <f>SUM(I425)</f>
        <v>1625000</v>
      </c>
    </row>
    <row r="425" spans="1:9" ht="31.5" x14ac:dyDescent="0.25">
      <c r="A425" s="125" t="s">
        <v>650</v>
      </c>
      <c r="B425" s="541" t="s">
        <v>52</v>
      </c>
      <c r="C425" s="5" t="s">
        <v>29</v>
      </c>
      <c r="D425" s="5" t="s">
        <v>12</v>
      </c>
      <c r="E425" s="295" t="s">
        <v>239</v>
      </c>
      <c r="F425" s="296" t="s">
        <v>12</v>
      </c>
      <c r="G425" s="297" t="s">
        <v>784</v>
      </c>
      <c r="H425" s="2" t="s">
        <v>16</v>
      </c>
      <c r="I425" s="388">
        <v>1625000</v>
      </c>
    </row>
    <row r="426" spans="1:9" ht="31.5" x14ac:dyDescent="0.25">
      <c r="A426" s="520" t="s">
        <v>647</v>
      </c>
      <c r="B426" s="405" t="s">
        <v>52</v>
      </c>
      <c r="C426" s="2" t="s">
        <v>29</v>
      </c>
      <c r="D426" s="2" t="s">
        <v>12</v>
      </c>
      <c r="E426" s="295" t="s">
        <v>239</v>
      </c>
      <c r="F426" s="296" t="s">
        <v>12</v>
      </c>
      <c r="G426" s="297" t="s">
        <v>646</v>
      </c>
      <c r="H426" s="2"/>
      <c r="I426" s="386">
        <f>SUM(I427)</f>
        <v>382308</v>
      </c>
    </row>
    <row r="427" spans="1:9" ht="31.5" x14ac:dyDescent="0.25">
      <c r="A427" s="136" t="s">
        <v>650</v>
      </c>
      <c r="B427" s="405" t="s">
        <v>52</v>
      </c>
      <c r="C427" s="2" t="s">
        <v>29</v>
      </c>
      <c r="D427" s="2" t="s">
        <v>12</v>
      </c>
      <c r="E427" s="295" t="s">
        <v>239</v>
      </c>
      <c r="F427" s="296" t="s">
        <v>12</v>
      </c>
      <c r="G427" s="297" t="s">
        <v>646</v>
      </c>
      <c r="H427" s="2" t="s">
        <v>16</v>
      </c>
      <c r="I427" s="388">
        <v>382308</v>
      </c>
    </row>
    <row r="428" spans="1:9" ht="31.5" x14ac:dyDescent="0.25">
      <c r="A428" s="357" t="s">
        <v>544</v>
      </c>
      <c r="B428" s="405" t="s">
        <v>52</v>
      </c>
      <c r="C428" s="2" t="s">
        <v>29</v>
      </c>
      <c r="D428" s="2" t="s">
        <v>12</v>
      </c>
      <c r="E428" s="295" t="s">
        <v>239</v>
      </c>
      <c r="F428" s="296" t="s">
        <v>12</v>
      </c>
      <c r="G428" s="297" t="s">
        <v>545</v>
      </c>
      <c r="H428" s="2"/>
      <c r="I428" s="386">
        <f>SUM(I429:I430)</f>
        <v>584181</v>
      </c>
    </row>
    <row r="429" spans="1:9" ht="63" x14ac:dyDescent="0.25">
      <c r="A429" s="125" t="s">
        <v>86</v>
      </c>
      <c r="B429" s="367" t="s">
        <v>52</v>
      </c>
      <c r="C429" s="2" t="s">
        <v>29</v>
      </c>
      <c r="D429" s="2" t="s">
        <v>12</v>
      </c>
      <c r="E429" s="295" t="s">
        <v>239</v>
      </c>
      <c r="F429" s="296" t="s">
        <v>12</v>
      </c>
      <c r="G429" s="297" t="s">
        <v>545</v>
      </c>
      <c r="H429" s="2" t="s">
        <v>13</v>
      </c>
      <c r="I429" s="388">
        <v>538515</v>
      </c>
    </row>
    <row r="430" spans="1:9" ht="15.75" x14ac:dyDescent="0.25">
      <c r="A430" s="73" t="s">
        <v>40</v>
      </c>
      <c r="B430" s="367" t="s">
        <v>52</v>
      </c>
      <c r="C430" s="2" t="s">
        <v>29</v>
      </c>
      <c r="D430" s="2" t="s">
        <v>12</v>
      </c>
      <c r="E430" s="295" t="s">
        <v>239</v>
      </c>
      <c r="F430" s="296" t="s">
        <v>12</v>
      </c>
      <c r="G430" s="297" t="s">
        <v>545</v>
      </c>
      <c r="H430" s="350" t="s">
        <v>39</v>
      </c>
      <c r="I430" s="388">
        <v>45666</v>
      </c>
    </row>
    <row r="431" spans="1:9" ht="63" x14ac:dyDescent="0.25">
      <c r="A431" s="357" t="s">
        <v>546</v>
      </c>
      <c r="B431" s="405" t="s">
        <v>52</v>
      </c>
      <c r="C431" s="51" t="s">
        <v>29</v>
      </c>
      <c r="D431" s="51" t="s">
        <v>12</v>
      </c>
      <c r="E431" s="335" t="s">
        <v>239</v>
      </c>
      <c r="F431" s="336" t="s">
        <v>12</v>
      </c>
      <c r="G431" s="337" t="s">
        <v>547</v>
      </c>
      <c r="H431" s="51"/>
      <c r="I431" s="386">
        <f>SUM(I432)</f>
        <v>1475000</v>
      </c>
    </row>
    <row r="432" spans="1:9" ht="31.5" x14ac:dyDescent="0.25">
      <c r="A432" s="397" t="s">
        <v>650</v>
      </c>
      <c r="B432" s="405" t="s">
        <v>52</v>
      </c>
      <c r="C432" s="68" t="s">
        <v>29</v>
      </c>
      <c r="D432" s="51" t="s">
        <v>12</v>
      </c>
      <c r="E432" s="335" t="s">
        <v>239</v>
      </c>
      <c r="F432" s="336" t="s">
        <v>12</v>
      </c>
      <c r="G432" s="337" t="s">
        <v>547</v>
      </c>
      <c r="H432" s="51" t="s">
        <v>16</v>
      </c>
      <c r="I432" s="388">
        <v>1475000</v>
      </c>
    </row>
    <row r="433" spans="1:9" ht="31.5" x14ac:dyDescent="0.25">
      <c r="A433" s="73" t="s">
        <v>96</v>
      </c>
      <c r="B433" s="367" t="s">
        <v>52</v>
      </c>
      <c r="C433" s="5" t="s">
        <v>29</v>
      </c>
      <c r="D433" s="5" t="s">
        <v>12</v>
      </c>
      <c r="E433" s="295" t="s">
        <v>239</v>
      </c>
      <c r="F433" s="296" t="s">
        <v>12</v>
      </c>
      <c r="G433" s="297" t="s">
        <v>506</v>
      </c>
      <c r="H433" s="2"/>
      <c r="I433" s="386">
        <f>SUM(I434:I436)</f>
        <v>24946335</v>
      </c>
    </row>
    <row r="434" spans="1:9" ht="63" x14ac:dyDescent="0.25">
      <c r="A434" s="125" t="s">
        <v>86</v>
      </c>
      <c r="B434" s="367" t="s">
        <v>52</v>
      </c>
      <c r="C434" s="5" t="s">
        <v>29</v>
      </c>
      <c r="D434" s="5" t="s">
        <v>12</v>
      </c>
      <c r="E434" s="295" t="s">
        <v>239</v>
      </c>
      <c r="F434" s="296" t="s">
        <v>12</v>
      </c>
      <c r="G434" s="297" t="s">
        <v>506</v>
      </c>
      <c r="H434" s="2" t="s">
        <v>13</v>
      </c>
      <c r="I434" s="387">
        <v>1192423</v>
      </c>
    </row>
    <row r="435" spans="1:9" ht="31.5" x14ac:dyDescent="0.25">
      <c r="A435" s="136" t="s">
        <v>650</v>
      </c>
      <c r="B435" s="405" t="s">
        <v>52</v>
      </c>
      <c r="C435" s="5" t="s">
        <v>29</v>
      </c>
      <c r="D435" s="5" t="s">
        <v>12</v>
      </c>
      <c r="E435" s="295" t="s">
        <v>239</v>
      </c>
      <c r="F435" s="296" t="s">
        <v>12</v>
      </c>
      <c r="G435" s="297" t="s">
        <v>506</v>
      </c>
      <c r="H435" s="2" t="s">
        <v>16</v>
      </c>
      <c r="I435" s="387">
        <v>21032913</v>
      </c>
    </row>
    <row r="436" spans="1:9" ht="15.75" x14ac:dyDescent="0.25">
      <c r="A436" s="73" t="s">
        <v>18</v>
      </c>
      <c r="B436" s="367" t="s">
        <v>52</v>
      </c>
      <c r="C436" s="51" t="s">
        <v>29</v>
      </c>
      <c r="D436" s="51" t="s">
        <v>12</v>
      </c>
      <c r="E436" s="335" t="s">
        <v>239</v>
      </c>
      <c r="F436" s="336" t="s">
        <v>12</v>
      </c>
      <c r="G436" s="337" t="s">
        <v>506</v>
      </c>
      <c r="H436" s="51" t="s">
        <v>17</v>
      </c>
      <c r="I436" s="387">
        <v>2720999</v>
      </c>
    </row>
    <row r="437" spans="1:9" ht="31.5" hidden="1" x14ac:dyDescent="0.25">
      <c r="A437" s="73" t="s">
        <v>645</v>
      </c>
      <c r="B437" s="502" t="s">
        <v>52</v>
      </c>
      <c r="C437" s="51" t="s">
        <v>29</v>
      </c>
      <c r="D437" s="51" t="s">
        <v>12</v>
      </c>
      <c r="E437" s="335" t="s">
        <v>239</v>
      </c>
      <c r="F437" s="336" t="s">
        <v>12</v>
      </c>
      <c r="G437" s="337" t="s">
        <v>644</v>
      </c>
      <c r="H437" s="51"/>
      <c r="I437" s="386">
        <f>SUM(I438)</f>
        <v>0</v>
      </c>
    </row>
    <row r="438" spans="1:9" ht="31.5" hidden="1" x14ac:dyDescent="0.25">
      <c r="A438" s="136" t="s">
        <v>650</v>
      </c>
      <c r="B438" s="502" t="s">
        <v>52</v>
      </c>
      <c r="C438" s="51" t="s">
        <v>29</v>
      </c>
      <c r="D438" s="51" t="s">
        <v>12</v>
      </c>
      <c r="E438" s="335" t="s">
        <v>239</v>
      </c>
      <c r="F438" s="336" t="s">
        <v>12</v>
      </c>
      <c r="G438" s="337" t="s">
        <v>644</v>
      </c>
      <c r="H438" s="51" t="s">
        <v>16</v>
      </c>
      <c r="I438" s="387"/>
    </row>
    <row r="439" spans="1:9" ht="15.75" hidden="1" x14ac:dyDescent="0.25">
      <c r="A439" s="73" t="s">
        <v>649</v>
      </c>
      <c r="B439" s="502" t="s">
        <v>52</v>
      </c>
      <c r="C439" s="2" t="s">
        <v>29</v>
      </c>
      <c r="D439" s="2" t="s">
        <v>12</v>
      </c>
      <c r="E439" s="295" t="s">
        <v>239</v>
      </c>
      <c r="F439" s="296" t="s">
        <v>12</v>
      </c>
      <c r="G439" s="337" t="s">
        <v>648</v>
      </c>
      <c r="H439" s="2"/>
      <c r="I439" s="386">
        <f>SUM(I440)</f>
        <v>0</v>
      </c>
    </row>
    <row r="440" spans="1:9" ht="31.5" hidden="1" x14ac:dyDescent="0.25">
      <c r="A440" s="397" t="s">
        <v>650</v>
      </c>
      <c r="B440" s="405" t="s">
        <v>52</v>
      </c>
      <c r="C440" s="68" t="s">
        <v>29</v>
      </c>
      <c r="D440" s="51" t="s">
        <v>12</v>
      </c>
      <c r="E440" s="335" t="s">
        <v>239</v>
      </c>
      <c r="F440" s="336" t="s">
        <v>12</v>
      </c>
      <c r="G440" s="337" t="s">
        <v>648</v>
      </c>
      <c r="H440" s="51" t="s">
        <v>16</v>
      </c>
      <c r="I440" s="388"/>
    </row>
    <row r="441" spans="1:9" ht="63" hidden="1" x14ac:dyDescent="0.25">
      <c r="A441" s="127" t="s">
        <v>161</v>
      </c>
      <c r="B441" s="62" t="s">
        <v>52</v>
      </c>
      <c r="C441" s="51" t="s">
        <v>29</v>
      </c>
      <c r="D441" s="51" t="s">
        <v>12</v>
      </c>
      <c r="E441" s="335" t="s">
        <v>241</v>
      </c>
      <c r="F441" s="336" t="s">
        <v>472</v>
      </c>
      <c r="G441" s="337" t="s">
        <v>473</v>
      </c>
      <c r="H441" s="51"/>
      <c r="I441" s="386">
        <f>SUM(I442)</f>
        <v>0</v>
      </c>
    </row>
    <row r="442" spans="1:9" ht="31.5" hidden="1" x14ac:dyDescent="0.25">
      <c r="A442" s="352" t="s">
        <v>548</v>
      </c>
      <c r="B442" s="62" t="s">
        <v>52</v>
      </c>
      <c r="C442" s="51" t="s">
        <v>29</v>
      </c>
      <c r="D442" s="51" t="s">
        <v>12</v>
      </c>
      <c r="E442" s="335" t="s">
        <v>241</v>
      </c>
      <c r="F442" s="336" t="s">
        <v>10</v>
      </c>
      <c r="G442" s="337" t="s">
        <v>473</v>
      </c>
      <c r="H442" s="51"/>
      <c r="I442" s="386">
        <f>SUM(I443)</f>
        <v>0</v>
      </c>
    </row>
    <row r="443" spans="1:9" ht="15.75" hidden="1" x14ac:dyDescent="0.25">
      <c r="A443" s="99" t="s">
        <v>549</v>
      </c>
      <c r="B443" s="62" t="s">
        <v>52</v>
      </c>
      <c r="C443" s="51" t="s">
        <v>29</v>
      </c>
      <c r="D443" s="51" t="s">
        <v>12</v>
      </c>
      <c r="E443" s="335" t="s">
        <v>241</v>
      </c>
      <c r="F443" s="336" t="s">
        <v>10</v>
      </c>
      <c r="G443" s="337" t="s">
        <v>550</v>
      </c>
      <c r="H443" s="51"/>
      <c r="I443" s="386">
        <f>SUM(I444)</f>
        <v>0</v>
      </c>
    </row>
    <row r="444" spans="1:9" ht="31.5" hidden="1" x14ac:dyDescent="0.25">
      <c r="A444" s="136" t="s">
        <v>650</v>
      </c>
      <c r="B444" s="405" t="s">
        <v>52</v>
      </c>
      <c r="C444" s="2" t="s">
        <v>29</v>
      </c>
      <c r="D444" s="2" t="s">
        <v>12</v>
      </c>
      <c r="E444" s="295" t="s">
        <v>241</v>
      </c>
      <c r="F444" s="296" t="s">
        <v>10</v>
      </c>
      <c r="G444" s="297" t="s">
        <v>550</v>
      </c>
      <c r="H444" s="2" t="s">
        <v>16</v>
      </c>
      <c r="I444" s="388"/>
    </row>
    <row r="445" spans="1:9" s="78" customFormat="1" ht="47.25" hidden="1" x14ac:dyDescent="0.25">
      <c r="A445" s="126" t="s">
        <v>126</v>
      </c>
      <c r="B445" s="37" t="s">
        <v>52</v>
      </c>
      <c r="C445" s="35" t="s">
        <v>29</v>
      </c>
      <c r="D445" s="35" t="s">
        <v>12</v>
      </c>
      <c r="E445" s="292" t="s">
        <v>487</v>
      </c>
      <c r="F445" s="293" t="s">
        <v>472</v>
      </c>
      <c r="G445" s="294" t="s">
        <v>473</v>
      </c>
      <c r="H445" s="35"/>
      <c r="I445" s="385">
        <f>SUM(I446)</f>
        <v>0</v>
      </c>
    </row>
    <row r="446" spans="1:9" s="78" customFormat="1" ht="63" hidden="1" x14ac:dyDescent="0.25">
      <c r="A446" s="127" t="s">
        <v>162</v>
      </c>
      <c r="B446" s="62" t="s">
        <v>52</v>
      </c>
      <c r="C446" s="42" t="s">
        <v>29</v>
      </c>
      <c r="D446" s="42" t="s">
        <v>12</v>
      </c>
      <c r="E446" s="338" t="s">
        <v>242</v>
      </c>
      <c r="F446" s="339" t="s">
        <v>472</v>
      </c>
      <c r="G446" s="340" t="s">
        <v>473</v>
      </c>
      <c r="H446" s="87"/>
      <c r="I446" s="389">
        <f>SUM(I447)</f>
        <v>0</v>
      </c>
    </row>
    <row r="447" spans="1:9" s="78" customFormat="1" ht="31.5" hidden="1" x14ac:dyDescent="0.25">
      <c r="A447" s="127" t="s">
        <v>552</v>
      </c>
      <c r="B447" s="62" t="s">
        <v>52</v>
      </c>
      <c r="C447" s="42" t="s">
        <v>29</v>
      </c>
      <c r="D447" s="42" t="s">
        <v>12</v>
      </c>
      <c r="E447" s="338" t="s">
        <v>242</v>
      </c>
      <c r="F447" s="339" t="s">
        <v>10</v>
      </c>
      <c r="G447" s="340" t="s">
        <v>473</v>
      </c>
      <c r="H447" s="87"/>
      <c r="I447" s="389">
        <f>SUM(I448)</f>
        <v>0</v>
      </c>
    </row>
    <row r="448" spans="1:9" s="44" customFormat="1" ht="31.5" hidden="1" x14ac:dyDescent="0.25">
      <c r="A448" s="128" t="s">
        <v>163</v>
      </c>
      <c r="B448" s="408" t="s">
        <v>52</v>
      </c>
      <c r="C448" s="42" t="s">
        <v>29</v>
      </c>
      <c r="D448" s="42" t="s">
        <v>12</v>
      </c>
      <c r="E448" s="338" t="s">
        <v>242</v>
      </c>
      <c r="F448" s="339" t="s">
        <v>10</v>
      </c>
      <c r="G448" s="340" t="s">
        <v>553</v>
      </c>
      <c r="H448" s="87"/>
      <c r="I448" s="389">
        <f>SUM(I449)</f>
        <v>0</v>
      </c>
    </row>
    <row r="449" spans="1:9" s="44" customFormat="1" ht="31.5" hidden="1" x14ac:dyDescent="0.25">
      <c r="A449" s="129" t="s">
        <v>650</v>
      </c>
      <c r="B449" s="409" t="s">
        <v>52</v>
      </c>
      <c r="C449" s="42" t="s">
        <v>29</v>
      </c>
      <c r="D449" s="42" t="s">
        <v>12</v>
      </c>
      <c r="E449" s="338" t="s">
        <v>242</v>
      </c>
      <c r="F449" s="339" t="s">
        <v>10</v>
      </c>
      <c r="G449" s="340" t="s">
        <v>553</v>
      </c>
      <c r="H449" s="87" t="s">
        <v>16</v>
      </c>
      <c r="I449" s="390"/>
    </row>
    <row r="450" spans="1:9" ht="47.25" hidden="1" customHeight="1" x14ac:dyDescent="0.25">
      <c r="A450" s="34" t="s">
        <v>197</v>
      </c>
      <c r="B450" s="37" t="s">
        <v>52</v>
      </c>
      <c r="C450" s="35" t="s">
        <v>29</v>
      </c>
      <c r="D450" s="49" t="s">
        <v>12</v>
      </c>
      <c r="E450" s="298" t="s">
        <v>527</v>
      </c>
      <c r="F450" s="299" t="s">
        <v>472</v>
      </c>
      <c r="G450" s="300" t="s">
        <v>473</v>
      </c>
      <c r="H450" s="35"/>
      <c r="I450" s="385">
        <f>SUM(I451)</f>
        <v>0</v>
      </c>
    </row>
    <row r="451" spans="1:9" ht="78" hidden="1" customHeight="1" x14ac:dyDescent="0.25">
      <c r="A451" s="354" t="s">
        <v>198</v>
      </c>
      <c r="B451" s="417" t="s">
        <v>52</v>
      </c>
      <c r="C451" s="5" t="s">
        <v>29</v>
      </c>
      <c r="D451" s="506" t="s">
        <v>12</v>
      </c>
      <c r="E451" s="313" t="s">
        <v>228</v>
      </c>
      <c r="F451" s="314" t="s">
        <v>472</v>
      </c>
      <c r="G451" s="315" t="s">
        <v>473</v>
      </c>
      <c r="H451" s="2"/>
      <c r="I451" s="386">
        <f>SUM(I452)</f>
        <v>0</v>
      </c>
    </row>
    <row r="452" spans="1:9" ht="33" hidden="1" customHeight="1" x14ac:dyDescent="0.25">
      <c r="A452" s="354" t="s">
        <v>537</v>
      </c>
      <c r="B452" s="405" t="s">
        <v>52</v>
      </c>
      <c r="C452" s="5" t="s">
        <v>29</v>
      </c>
      <c r="D452" s="506" t="s">
        <v>12</v>
      </c>
      <c r="E452" s="313" t="s">
        <v>228</v>
      </c>
      <c r="F452" s="314" t="s">
        <v>10</v>
      </c>
      <c r="G452" s="315" t="s">
        <v>473</v>
      </c>
      <c r="H452" s="350"/>
      <c r="I452" s="386">
        <f>SUM(I453+I455)</f>
        <v>0</v>
      </c>
    </row>
    <row r="453" spans="1:9" ht="33" hidden="1" customHeight="1" x14ac:dyDescent="0.25">
      <c r="A453" s="111" t="s">
        <v>694</v>
      </c>
      <c r="B453" s="526" t="s">
        <v>52</v>
      </c>
      <c r="C453" s="5" t="s">
        <v>29</v>
      </c>
      <c r="D453" s="506" t="s">
        <v>12</v>
      </c>
      <c r="E453" s="313" t="s">
        <v>228</v>
      </c>
      <c r="F453" s="314" t="s">
        <v>10</v>
      </c>
      <c r="G453" s="522">
        <v>11500</v>
      </c>
      <c r="H453" s="68"/>
      <c r="I453" s="386">
        <f>SUM(I454)</f>
        <v>0</v>
      </c>
    </row>
    <row r="454" spans="1:9" ht="33" hidden="1" customHeight="1" x14ac:dyDescent="0.25">
      <c r="A454" s="136" t="s">
        <v>190</v>
      </c>
      <c r="B454" s="405" t="s">
        <v>52</v>
      </c>
      <c r="C454" s="5" t="s">
        <v>29</v>
      </c>
      <c r="D454" s="506" t="s">
        <v>12</v>
      </c>
      <c r="E454" s="313" t="s">
        <v>228</v>
      </c>
      <c r="F454" s="314" t="s">
        <v>10</v>
      </c>
      <c r="G454" s="522">
        <v>11500</v>
      </c>
      <c r="H454" s="68" t="s">
        <v>185</v>
      </c>
      <c r="I454" s="388"/>
    </row>
    <row r="455" spans="1:9" ht="31.5" hidden="1" customHeight="1" x14ac:dyDescent="0.25">
      <c r="A455" s="136" t="s">
        <v>631</v>
      </c>
      <c r="B455" s="502" t="s">
        <v>52</v>
      </c>
      <c r="C455" s="5" t="s">
        <v>29</v>
      </c>
      <c r="D455" s="506" t="s">
        <v>12</v>
      </c>
      <c r="E455" s="313" t="s">
        <v>228</v>
      </c>
      <c r="F455" s="314" t="s">
        <v>10</v>
      </c>
      <c r="G455" s="315" t="s">
        <v>630</v>
      </c>
      <c r="H455" s="68"/>
      <c r="I455" s="386">
        <f>SUM(I456)</f>
        <v>0</v>
      </c>
    </row>
    <row r="456" spans="1:9" ht="33" hidden="1" customHeight="1" x14ac:dyDescent="0.25">
      <c r="A456" s="136" t="s">
        <v>190</v>
      </c>
      <c r="B456" s="405" t="s">
        <v>52</v>
      </c>
      <c r="C456" s="5" t="s">
        <v>29</v>
      </c>
      <c r="D456" s="506" t="s">
        <v>12</v>
      </c>
      <c r="E456" s="313" t="s">
        <v>228</v>
      </c>
      <c r="F456" s="314" t="s">
        <v>10</v>
      </c>
      <c r="G456" s="315" t="s">
        <v>630</v>
      </c>
      <c r="H456" s="68" t="s">
        <v>185</v>
      </c>
      <c r="I456" s="388"/>
    </row>
    <row r="457" spans="1:9" ht="63" hidden="1" x14ac:dyDescent="0.25">
      <c r="A457" s="34" t="s">
        <v>146</v>
      </c>
      <c r="B457" s="40" t="s">
        <v>52</v>
      </c>
      <c r="C457" s="36" t="s">
        <v>29</v>
      </c>
      <c r="D457" s="36" t="s">
        <v>12</v>
      </c>
      <c r="E457" s="292" t="s">
        <v>786</v>
      </c>
      <c r="F457" s="293" t="s">
        <v>472</v>
      </c>
      <c r="G457" s="294" t="s">
        <v>473</v>
      </c>
      <c r="H457" s="38"/>
      <c r="I457" s="385">
        <f>SUM(I458)</f>
        <v>0</v>
      </c>
    </row>
    <row r="458" spans="1:9" ht="78.75" hidden="1" x14ac:dyDescent="0.25">
      <c r="A458" s="3" t="s">
        <v>260</v>
      </c>
      <c r="B458" s="545" t="s">
        <v>52</v>
      </c>
      <c r="C458" s="5" t="s">
        <v>29</v>
      </c>
      <c r="D458" s="5" t="s">
        <v>12</v>
      </c>
      <c r="E458" s="295" t="s">
        <v>258</v>
      </c>
      <c r="F458" s="296" t="s">
        <v>472</v>
      </c>
      <c r="G458" s="297" t="s">
        <v>473</v>
      </c>
      <c r="H458" s="68"/>
      <c r="I458" s="386">
        <f>SUM(I459)</f>
        <v>0</v>
      </c>
    </row>
    <row r="459" spans="1:9" ht="47.25" hidden="1" x14ac:dyDescent="0.25">
      <c r="A459" s="3" t="s">
        <v>519</v>
      </c>
      <c r="B459" s="545" t="s">
        <v>52</v>
      </c>
      <c r="C459" s="5" t="s">
        <v>29</v>
      </c>
      <c r="D459" s="5" t="s">
        <v>12</v>
      </c>
      <c r="E459" s="295" t="s">
        <v>258</v>
      </c>
      <c r="F459" s="296" t="s">
        <v>10</v>
      </c>
      <c r="G459" s="297" t="s">
        <v>473</v>
      </c>
      <c r="H459" s="68"/>
      <c r="I459" s="386">
        <f>SUM(I460)</f>
        <v>0</v>
      </c>
    </row>
    <row r="460" spans="1:9" ht="31.5" hidden="1" x14ac:dyDescent="0.25">
      <c r="A460" s="3" t="s">
        <v>259</v>
      </c>
      <c r="B460" s="545" t="s">
        <v>52</v>
      </c>
      <c r="C460" s="5" t="s">
        <v>29</v>
      </c>
      <c r="D460" s="5" t="s">
        <v>12</v>
      </c>
      <c r="E460" s="295" t="s">
        <v>258</v>
      </c>
      <c r="F460" s="296" t="s">
        <v>10</v>
      </c>
      <c r="G460" s="297" t="s">
        <v>520</v>
      </c>
      <c r="H460" s="68"/>
      <c r="I460" s="386">
        <f>SUM(I461)</f>
        <v>0</v>
      </c>
    </row>
    <row r="461" spans="1:9" ht="31.5" hidden="1" x14ac:dyDescent="0.25">
      <c r="A461" s="136" t="s">
        <v>650</v>
      </c>
      <c r="B461" s="545" t="s">
        <v>52</v>
      </c>
      <c r="C461" s="5" t="s">
        <v>29</v>
      </c>
      <c r="D461" s="5" t="s">
        <v>12</v>
      </c>
      <c r="E461" s="295" t="s">
        <v>258</v>
      </c>
      <c r="F461" s="296" t="s">
        <v>10</v>
      </c>
      <c r="G461" s="297" t="s">
        <v>520</v>
      </c>
      <c r="H461" s="68" t="s">
        <v>16</v>
      </c>
      <c r="I461" s="388"/>
    </row>
    <row r="462" spans="1:9" s="44" customFormat="1" ht="63" x14ac:dyDescent="0.25">
      <c r="A462" s="126" t="s">
        <v>142</v>
      </c>
      <c r="B462" s="37" t="s">
        <v>52</v>
      </c>
      <c r="C462" s="35" t="s">
        <v>29</v>
      </c>
      <c r="D462" s="49" t="s">
        <v>12</v>
      </c>
      <c r="E462" s="304" t="s">
        <v>218</v>
      </c>
      <c r="F462" s="305" t="s">
        <v>472</v>
      </c>
      <c r="G462" s="306" t="s">
        <v>473</v>
      </c>
      <c r="H462" s="35"/>
      <c r="I462" s="385">
        <f>SUM(I463)</f>
        <v>816356</v>
      </c>
    </row>
    <row r="463" spans="1:9" s="44" customFormat="1" ht="110.25" x14ac:dyDescent="0.25">
      <c r="A463" s="127" t="s">
        <v>158</v>
      </c>
      <c r="B463" s="62" t="s">
        <v>52</v>
      </c>
      <c r="C463" s="2" t="s">
        <v>29</v>
      </c>
      <c r="D463" s="42" t="s">
        <v>12</v>
      </c>
      <c r="E463" s="338" t="s">
        <v>220</v>
      </c>
      <c r="F463" s="339" t="s">
        <v>472</v>
      </c>
      <c r="G463" s="340" t="s">
        <v>473</v>
      </c>
      <c r="H463" s="2"/>
      <c r="I463" s="386">
        <f>SUM(I464)</f>
        <v>816356</v>
      </c>
    </row>
    <row r="464" spans="1:9" s="44" customFormat="1" ht="47.25" x14ac:dyDescent="0.25">
      <c r="A464" s="127" t="s">
        <v>492</v>
      </c>
      <c r="B464" s="62" t="s">
        <v>52</v>
      </c>
      <c r="C464" s="2" t="s">
        <v>29</v>
      </c>
      <c r="D464" s="42" t="s">
        <v>12</v>
      </c>
      <c r="E464" s="338" t="s">
        <v>220</v>
      </c>
      <c r="F464" s="339" t="s">
        <v>10</v>
      </c>
      <c r="G464" s="340" t="s">
        <v>473</v>
      </c>
      <c r="H464" s="2"/>
      <c r="I464" s="386">
        <f>SUM(I465)</f>
        <v>816356</v>
      </c>
    </row>
    <row r="465" spans="1:9" s="44" customFormat="1" ht="31.5" x14ac:dyDescent="0.25">
      <c r="A465" s="73" t="s">
        <v>111</v>
      </c>
      <c r="B465" s="367" t="s">
        <v>52</v>
      </c>
      <c r="C465" s="2" t="s">
        <v>29</v>
      </c>
      <c r="D465" s="42" t="s">
        <v>12</v>
      </c>
      <c r="E465" s="338" t="s">
        <v>220</v>
      </c>
      <c r="F465" s="339" t="s">
        <v>10</v>
      </c>
      <c r="G465" s="340" t="s">
        <v>493</v>
      </c>
      <c r="H465" s="2"/>
      <c r="I465" s="386">
        <f>SUM(I466)</f>
        <v>816356</v>
      </c>
    </row>
    <row r="466" spans="1:9" s="44" customFormat="1" ht="31.5" x14ac:dyDescent="0.25">
      <c r="A466" s="136" t="s">
        <v>650</v>
      </c>
      <c r="B466" s="405" t="s">
        <v>52</v>
      </c>
      <c r="C466" s="2" t="s">
        <v>29</v>
      </c>
      <c r="D466" s="42" t="s">
        <v>12</v>
      </c>
      <c r="E466" s="338" t="s">
        <v>220</v>
      </c>
      <c r="F466" s="339" t="s">
        <v>10</v>
      </c>
      <c r="G466" s="340" t="s">
        <v>493</v>
      </c>
      <c r="H466" s="2" t="s">
        <v>16</v>
      </c>
      <c r="I466" s="387">
        <v>816356</v>
      </c>
    </row>
    <row r="467" spans="1:9" s="44" customFormat="1" ht="15.75" x14ac:dyDescent="0.25">
      <c r="A467" s="135" t="s">
        <v>727</v>
      </c>
      <c r="B467" s="30" t="s">
        <v>52</v>
      </c>
      <c r="C467" s="26" t="s">
        <v>29</v>
      </c>
      <c r="D467" s="26" t="s">
        <v>15</v>
      </c>
      <c r="E467" s="344"/>
      <c r="F467" s="345"/>
      <c r="G467" s="346"/>
      <c r="H467" s="26"/>
      <c r="I467" s="411">
        <f>SUM(I468+I480+I475)</f>
        <v>7665418</v>
      </c>
    </row>
    <row r="468" spans="1:9" s="44" customFormat="1" ht="31.5" x14ac:dyDescent="0.25">
      <c r="A468" s="34" t="s">
        <v>155</v>
      </c>
      <c r="B468" s="37" t="s">
        <v>52</v>
      </c>
      <c r="C468" s="35" t="s">
        <v>29</v>
      </c>
      <c r="D468" s="35" t="s">
        <v>15</v>
      </c>
      <c r="E468" s="292" t="s">
        <v>538</v>
      </c>
      <c r="F468" s="293" t="s">
        <v>472</v>
      </c>
      <c r="G468" s="294" t="s">
        <v>473</v>
      </c>
      <c r="H468" s="35"/>
      <c r="I468" s="385">
        <f>SUM(I469)</f>
        <v>7502218</v>
      </c>
    </row>
    <row r="469" spans="1:9" s="44" customFormat="1" ht="48.75" customHeight="1" x14ac:dyDescent="0.25">
      <c r="A469" s="73" t="s">
        <v>160</v>
      </c>
      <c r="B469" s="367" t="s">
        <v>52</v>
      </c>
      <c r="C469" s="51" t="s">
        <v>29</v>
      </c>
      <c r="D469" s="51" t="s">
        <v>15</v>
      </c>
      <c r="E469" s="335" t="s">
        <v>240</v>
      </c>
      <c r="F469" s="336" t="s">
        <v>472</v>
      </c>
      <c r="G469" s="337" t="s">
        <v>473</v>
      </c>
      <c r="H469" s="51"/>
      <c r="I469" s="386">
        <f>SUM(I470)</f>
        <v>7502218</v>
      </c>
    </row>
    <row r="470" spans="1:9" s="44" customFormat="1" ht="31.5" x14ac:dyDescent="0.25">
      <c r="A470" s="73" t="s">
        <v>555</v>
      </c>
      <c r="B470" s="367" t="s">
        <v>52</v>
      </c>
      <c r="C470" s="51" t="s">
        <v>29</v>
      </c>
      <c r="D470" s="51" t="s">
        <v>15</v>
      </c>
      <c r="E470" s="335" t="s">
        <v>240</v>
      </c>
      <c r="F470" s="336" t="s">
        <v>10</v>
      </c>
      <c r="G470" s="337" t="s">
        <v>473</v>
      </c>
      <c r="H470" s="51"/>
      <c r="I470" s="386">
        <f>SUM(I471)</f>
        <v>7502218</v>
      </c>
    </row>
    <row r="471" spans="1:9" s="44" customFormat="1" ht="31.5" x14ac:dyDescent="0.25">
      <c r="A471" s="73" t="s">
        <v>96</v>
      </c>
      <c r="B471" s="367" t="s">
        <v>52</v>
      </c>
      <c r="C471" s="51" t="s">
        <v>29</v>
      </c>
      <c r="D471" s="51" t="s">
        <v>15</v>
      </c>
      <c r="E471" s="335" t="s">
        <v>240</v>
      </c>
      <c r="F471" s="336" t="s">
        <v>10</v>
      </c>
      <c r="G471" s="337" t="s">
        <v>506</v>
      </c>
      <c r="H471" s="51"/>
      <c r="I471" s="386">
        <f>SUM(I472:I474)</f>
        <v>7502218</v>
      </c>
    </row>
    <row r="472" spans="1:9" s="44" customFormat="1" ht="63" x14ac:dyDescent="0.25">
      <c r="A472" s="125" t="s">
        <v>86</v>
      </c>
      <c r="B472" s="367" t="s">
        <v>52</v>
      </c>
      <c r="C472" s="51" t="s">
        <v>29</v>
      </c>
      <c r="D472" s="51" t="s">
        <v>15</v>
      </c>
      <c r="E472" s="335" t="s">
        <v>240</v>
      </c>
      <c r="F472" s="336" t="s">
        <v>10</v>
      </c>
      <c r="G472" s="337" t="s">
        <v>506</v>
      </c>
      <c r="H472" s="51" t="s">
        <v>13</v>
      </c>
      <c r="I472" s="388">
        <v>4594675</v>
      </c>
    </row>
    <row r="473" spans="1:9" s="44" customFormat="1" ht="31.5" x14ac:dyDescent="0.25">
      <c r="A473" s="136" t="s">
        <v>650</v>
      </c>
      <c r="B473" s="405" t="s">
        <v>52</v>
      </c>
      <c r="C473" s="51" t="s">
        <v>29</v>
      </c>
      <c r="D473" s="51" t="s">
        <v>15</v>
      </c>
      <c r="E473" s="338" t="s">
        <v>240</v>
      </c>
      <c r="F473" s="339" t="s">
        <v>10</v>
      </c>
      <c r="G473" s="340" t="s">
        <v>506</v>
      </c>
      <c r="H473" s="2" t="s">
        <v>16</v>
      </c>
      <c r="I473" s="387">
        <v>1537265</v>
      </c>
    </row>
    <row r="474" spans="1:9" s="44" customFormat="1" ht="15.75" x14ac:dyDescent="0.25">
      <c r="A474" s="73" t="s">
        <v>18</v>
      </c>
      <c r="B474" s="367" t="s">
        <v>52</v>
      </c>
      <c r="C474" s="51" t="s">
        <v>29</v>
      </c>
      <c r="D474" s="51" t="s">
        <v>15</v>
      </c>
      <c r="E474" s="338" t="s">
        <v>240</v>
      </c>
      <c r="F474" s="339" t="s">
        <v>10</v>
      </c>
      <c r="G474" s="340" t="s">
        <v>506</v>
      </c>
      <c r="H474" s="2" t="s">
        <v>17</v>
      </c>
      <c r="I474" s="387">
        <v>1370278</v>
      </c>
    </row>
    <row r="475" spans="1:9" ht="63" x14ac:dyDescent="0.25">
      <c r="A475" s="34" t="s">
        <v>146</v>
      </c>
      <c r="B475" s="40" t="s">
        <v>52</v>
      </c>
      <c r="C475" s="36" t="s">
        <v>29</v>
      </c>
      <c r="D475" s="36" t="s">
        <v>15</v>
      </c>
      <c r="E475" s="292" t="s">
        <v>786</v>
      </c>
      <c r="F475" s="293" t="s">
        <v>472</v>
      </c>
      <c r="G475" s="294" t="s">
        <v>473</v>
      </c>
      <c r="H475" s="38"/>
      <c r="I475" s="385">
        <f>SUM(I476)</f>
        <v>65000</v>
      </c>
    </row>
    <row r="476" spans="1:9" ht="78.75" x14ac:dyDescent="0.25">
      <c r="A476" s="3" t="s">
        <v>260</v>
      </c>
      <c r="B476" s="545" t="s">
        <v>52</v>
      </c>
      <c r="C476" s="5" t="s">
        <v>29</v>
      </c>
      <c r="D476" s="5" t="s">
        <v>15</v>
      </c>
      <c r="E476" s="295" t="s">
        <v>258</v>
      </c>
      <c r="F476" s="296" t="s">
        <v>472</v>
      </c>
      <c r="G476" s="297" t="s">
        <v>473</v>
      </c>
      <c r="H476" s="68"/>
      <c r="I476" s="386">
        <f>SUM(I477)</f>
        <v>65000</v>
      </c>
    </row>
    <row r="477" spans="1:9" ht="47.25" x14ac:dyDescent="0.25">
      <c r="A477" s="3" t="s">
        <v>519</v>
      </c>
      <c r="B477" s="545" t="s">
        <v>52</v>
      </c>
      <c r="C477" s="5" t="s">
        <v>29</v>
      </c>
      <c r="D477" s="5" t="s">
        <v>15</v>
      </c>
      <c r="E477" s="295" t="s">
        <v>258</v>
      </c>
      <c r="F477" s="296" t="s">
        <v>10</v>
      </c>
      <c r="G477" s="297" t="s">
        <v>473</v>
      </c>
      <c r="H477" s="68"/>
      <c r="I477" s="386">
        <f>SUM(I478)</f>
        <v>65000</v>
      </c>
    </row>
    <row r="478" spans="1:9" ht="31.5" x14ac:dyDescent="0.25">
      <c r="A478" s="3" t="s">
        <v>259</v>
      </c>
      <c r="B478" s="545" t="s">
        <v>52</v>
      </c>
      <c r="C478" s="5" t="s">
        <v>29</v>
      </c>
      <c r="D478" s="5" t="s">
        <v>15</v>
      </c>
      <c r="E478" s="295" t="s">
        <v>258</v>
      </c>
      <c r="F478" s="296" t="s">
        <v>10</v>
      </c>
      <c r="G478" s="297" t="s">
        <v>520</v>
      </c>
      <c r="H478" s="68"/>
      <c r="I478" s="386">
        <f>SUM(I479)</f>
        <v>65000</v>
      </c>
    </row>
    <row r="479" spans="1:9" ht="31.5" x14ac:dyDescent="0.25">
      <c r="A479" s="136" t="s">
        <v>650</v>
      </c>
      <c r="B479" s="545" t="s">
        <v>52</v>
      </c>
      <c r="C479" s="5" t="s">
        <v>29</v>
      </c>
      <c r="D479" s="5" t="s">
        <v>15</v>
      </c>
      <c r="E479" s="295" t="s">
        <v>258</v>
      </c>
      <c r="F479" s="296" t="s">
        <v>10</v>
      </c>
      <c r="G479" s="297" t="s">
        <v>520</v>
      </c>
      <c r="H479" s="68" t="s">
        <v>16</v>
      </c>
      <c r="I479" s="388">
        <v>65000</v>
      </c>
    </row>
    <row r="480" spans="1:9" s="44" customFormat="1" ht="63" x14ac:dyDescent="0.25">
      <c r="A480" s="126" t="s">
        <v>142</v>
      </c>
      <c r="B480" s="37" t="s">
        <v>52</v>
      </c>
      <c r="C480" s="35" t="s">
        <v>29</v>
      </c>
      <c r="D480" s="49" t="s">
        <v>15</v>
      </c>
      <c r="E480" s="304" t="s">
        <v>218</v>
      </c>
      <c r="F480" s="305" t="s">
        <v>472</v>
      </c>
      <c r="G480" s="306" t="s">
        <v>473</v>
      </c>
      <c r="H480" s="35"/>
      <c r="I480" s="385">
        <f>SUM(I481)</f>
        <v>98200</v>
      </c>
    </row>
    <row r="481" spans="1:9" s="44" customFormat="1" ht="110.25" x14ac:dyDescent="0.25">
      <c r="A481" s="127" t="s">
        <v>158</v>
      </c>
      <c r="B481" s="62" t="s">
        <v>52</v>
      </c>
      <c r="C481" s="2" t="s">
        <v>29</v>
      </c>
      <c r="D481" s="42" t="s">
        <v>15</v>
      </c>
      <c r="E481" s="338" t="s">
        <v>220</v>
      </c>
      <c r="F481" s="339" t="s">
        <v>472</v>
      </c>
      <c r="G481" s="340" t="s">
        <v>473</v>
      </c>
      <c r="H481" s="2"/>
      <c r="I481" s="386">
        <f>SUM(I482)</f>
        <v>98200</v>
      </c>
    </row>
    <row r="482" spans="1:9" s="44" customFormat="1" ht="47.25" x14ac:dyDescent="0.25">
      <c r="A482" s="127" t="s">
        <v>492</v>
      </c>
      <c r="B482" s="62" t="s">
        <v>52</v>
      </c>
      <c r="C482" s="2" t="s">
        <v>29</v>
      </c>
      <c r="D482" s="42" t="s">
        <v>15</v>
      </c>
      <c r="E482" s="338" t="s">
        <v>220</v>
      </c>
      <c r="F482" s="339" t="s">
        <v>10</v>
      </c>
      <c r="G482" s="340" t="s">
        <v>473</v>
      </c>
      <c r="H482" s="2"/>
      <c r="I482" s="386">
        <f>SUM(I483)</f>
        <v>98200</v>
      </c>
    </row>
    <row r="483" spans="1:9" s="44" customFormat="1" ht="31.5" x14ac:dyDescent="0.25">
      <c r="A483" s="73" t="s">
        <v>111</v>
      </c>
      <c r="B483" s="541" t="s">
        <v>52</v>
      </c>
      <c r="C483" s="2" t="s">
        <v>29</v>
      </c>
      <c r="D483" s="42" t="s">
        <v>15</v>
      </c>
      <c r="E483" s="338" t="s">
        <v>220</v>
      </c>
      <c r="F483" s="339" t="s">
        <v>10</v>
      </c>
      <c r="G483" s="340" t="s">
        <v>493</v>
      </c>
      <c r="H483" s="2"/>
      <c r="I483" s="386">
        <f>SUM(I484)</f>
        <v>98200</v>
      </c>
    </row>
    <row r="484" spans="1:9" ht="31.5" x14ac:dyDescent="0.25">
      <c r="A484" s="136" t="s">
        <v>650</v>
      </c>
      <c r="B484" s="405" t="s">
        <v>52</v>
      </c>
      <c r="C484" s="2" t="s">
        <v>29</v>
      </c>
      <c r="D484" s="42" t="s">
        <v>15</v>
      </c>
      <c r="E484" s="338" t="s">
        <v>220</v>
      </c>
      <c r="F484" s="339" t="s">
        <v>10</v>
      </c>
      <c r="G484" s="340" t="s">
        <v>493</v>
      </c>
      <c r="H484" s="2" t="s">
        <v>16</v>
      </c>
      <c r="I484" s="387">
        <v>98200</v>
      </c>
    </row>
    <row r="485" spans="1:9" ht="15.75" x14ac:dyDescent="0.25">
      <c r="A485" s="135" t="s">
        <v>757</v>
      </c>
      <c r="B485" s="30" t="s">
        <v>52</v>
      </c>
      <c r="C485" s="26" t="s">
        <v>29</v>
      </c>
      <c r="D485" s="26" t="s">
        <v>29</v>
      </c>
      <c r="E485" s="344"/>
      <c r="F485" s="345"/>
      <c r="G485" s="346"/>
      <c r="H485" s="26"/>
      <c r="I485" s="411">
        <f>SUM(I486)</f>
        <v>616389</v>
      </c>
    </row>
    <row r="486" spans="1:9" ht="63" x14ac:dyDescent="0.25">
      <c r="A486" s="126" t="s">
        <v>166</v>
      </c>
      <c r="B486" s="37" t="s">
        <v>52</v>
      </c>
      <c r="C486" s="35" t="s">
        <v>29</v>
      </c>
      <c r="D486" s="35" t="s">
        <v>29</v>
      </c>
      <c r="E486" s="292" t="s">
        <v>556</v>
      </c>
      <c r="F486" s="293" t="s">
        <v>472</v>
      </c>
      <c r="G486" s="294" t="s">
        <v>473</v>
      </c>
      <c r="H486" s="35"/>
      <c r="I486" s="385">
        <f>SUM(I487)</f>
        <v>616389</v>
      </c>
    </row>
    <row r="487" spans="1:9" ht="78.75" x14ac:dyDescent="0.25">
      <c r="A487" s="127" t="s">
        <v>168</v>
      </c>
      <c r="B487" s="62" t="s">
        <v>52</v>
      </c>
      <c r="C487" s="51" t="s">
        <v>29</v>
      </c>
      <c r="D487" s="51" t="s">
        <v>29</v>
      </c>
      <c r="E487" s="335" t="s">
        <v>243</v>
      </c>
      <c r="F487" s="336" t="s">
        <v>472</v>
      </c>
      <c r="G487" s="337" t="s">
        <v>473</v>
      </c>
      <c r="H487" s="51"/>
      <c r="I487" s="386">
        <f>SUM(I488)</f>
        <v>616389</v>
      </c>
    </row>
    <row r="488" spans="1:9" ht="31.5" x14ac:dyDescent="0.25">
      <c r="A488" s="127" t="s">
        <v>559</v>
      </c>
      <c r="B488" s="62" t="s">
        <v>52</v>
      </c>
      <c r="C488" s="51" t="s">
        <v>29</v>
      </c>
      <c r="D488" s="51" t="s">
        <v>29</v>
      </c>
      <c r="E488" s="335" t="s">
        <v>243</v>
      </c>
      <c r="F488" s="336" t="s">
        <v>10</v>
      </c>
      <c r="G488" s="337" t="s">
        <v>473</v>
      </c>
      <c r="H488" s="51"/>
      <c r="I488" s="386">
        <f>SUM(I489+I491+I493)</f>
        <v>616389</v>
      </c>
    </row>
    <row r="489" spans="1:9" ht="15.75" x14ac:dyDescent="0.25">
      <c r="A489" s="127" t="s">
        <v>680</v>
      </c>
      <c r="B489" s="62" t="s">
        <v>52</v>
      </c>
      <c r="C489" s="51" t="s">
        <v>29</v>
      </c>
      <c r="D489" s="51" t="s">
        <v>29</v>
      </c>
      <c r="E489" s="335" t="s">
        <v>243</v>
      </c>
      <c r="F489" s="336" t="s">
        <v>10</v>
      </c>
      <c r="G489" s="337" t="s">
        <v>679</v>
      </c>
      <c r="H489" s="51"/>
      <c r="I489" s="386">
        <f>SUM(I490)</f>
        <v>4789</v>
      </c>
    </row>
    <row r="490" spans="1:9" ht="31.5" x14ac:dyDescent="0.25">
      <c r="A490" s="136" t="s">
        <v>650</v>
      </c>
      <c r="B490" s="62" t="s">
        <v>52</v>
      </c>
      <c r="C490" s="51" t="s">
        <v>29</v>
      </c>
      <c r="D490" s="51" t="s">
        <v>29</v>
      </c>
      <c r="E490" s="335" t="s">
        <v>243</v>
      </c>
      <c r="F490" s="336" t="s">
        <v>10</v>
      </c>
      <c r="G490" s="337" t="s">
        <v>679</v>
      </c>
      <c r="H490" s="51" t="s">
        <v>16</v>
      </c>
      <c r="I490" s="388">
        <v>4789</v>
      </c>
    </row>
    <row r="491" spans="1:9" ht="31.5" x14ac:dyDescent="0.25">
      <c r="A491" s="125" t="s">
        <v>560</v>
      </c>
      <c r="B491" s="367" t="s">
        <v>52</v>
      </c>
      <c r="C491" s="2" t="s">
        <v>29</v>
      </c>
      <c r="D491" s="2" t="s">
        <v>29</v>
      </c>
      <c r="E491" s="335" t="s">
        <v>243</v>
      </c>
      <c r="F491" s="296" t="s">
        <v>10</v>
      </c>
      <c r="G491" s="297" t="s">
        <v>561</v>
      </c>
      <c r="H491" s="2"/>
      <c r="I491" s="386">
        <f>SUM(I492)</f>
        <v>388800</v>
      </c>
    </row>
    <row r="492" spans="1:9" ht="31.5" x14ac:dyDescent="0.25">
      <c r="A492" s="136" t="s">
        <v>650</v>
      </c>
      <c r="B492" s="405" t="s">
        <v>52</v>
      </c>
      <c r="C492" s="2" t="s">
        <v>29</v>
      </c>
      <c r="D492" s="2" t="s">
        <v>29</v>
      </c>
      <c r="E492" s="335" t="s">
        <v>243</v>
      </c>
      <c r="F492" s="296" t="s">
        <v>10</v>
      </c>
      <c r="G492" s="297" t="s">
        <v>561</v>
      </c>
      <c r="H492" s="2" t="s">
        <v>16</v>
      </c>
      <c r="I492" s="388">
        <v>388800</v>
      </c>
    </row>
    <row r="493" spans="1:9" ht="15.75" x14ac:dyDescent="0.25">
      <c r="A493" s="111" t="s">
        <v>678</v>
      </c>
      <c r="B493" s="405" t="s">
        <v>52</v>
      </c>
      <c r="C493" s="2" t="s">
        <v>29</v>
      </c>
      <c r="D493" s="2" t="s">
        <v>29</v>
      </c>
      <c r="E493" s="335" t="s">
        <v>243</v>
      </c>
      <c r="F493" s="296" t="s">
        <v>10</v>
      </c>
      <c r="G493" s="297" t="s">
        <v>677</v>
      </c>
      <c r="H493" s="2"/>
      <c r="I493" s="386">
        <f>SUM(I494)</f>
        <v>222800</v>
      </c>
    </row>
    <row r="494" spans="1:9" ht="31.5" x14ac:dyDescent="0.25">
      <c r="A494" s="136" t="s">
        <v>650</v>
      </c>
      <c r="B494" s="405" t="s">
        <v>52</v>
      </c>
      <c r="C494" s="2" t="s">
        <v>29</v>
      </c>
      <c r="D494" s="2" t="s">
        <v>29</v>
      </c>
      <c r="E494" s="335" t="s">
        <v>243</v>
      </c>
      <c r="F494" s="296" t="s">
        <v>10</v>
      </c>
      <c r="G494" s="297" t="s">
        <v>677</v>
      </c>
      <c r="H494" s="2" t="s">
        <v>16</v>
      </c>
      <c r="I494" s="388">
        <v>222800</v>
      </c>
    </row>
    <row r="495" spans="1:9" ht="15.75" x14ac:dyDescent="0.25">
      <c r="A495" s="135" t="s">
        <v>31</v>
      </c>
      <c r="B495" s="30" t="s">
        <v>52</v>
      </c>
      <c r="C495" s="26" t="s">
        <v>29</v>
      </c>
      <c r="D495" s="26" t="s">
        <v>32</v>
      </c>
      <c r="E495" s="344"/>
      <c r="F495" s="345"/>
      <c r="G495" s="346"/>
      <c r="H495" s="26"/>
      <c r="I495" s="411">
        <f>SUM(I501,I496,I514,I519)</f>
        <v>8131687</v>
      </c>
    </row>
    <row r="496" spans="1:9" s="78" customFormat="1" ht="47.25" hidden="1" x14ac:dyDescent="0.25">
      <c r="A496" s="126" t="s">
        <v>124</v>
      </c>
      <c r="B496" s="37" t="s">
        <v>52</v>
      </c>
      <c r="C496" s="35" t="s">
        <v>29</v>
      </c>
      <c r="D496" s="35" t="s">
        <v>32</v>
      </c>
      <c r="E496" s="292" t="s">
        <v>199</v>
      </c>
      <c r="F496" s="293" t="s">
        <v>472</v>
      </c>
      <c r="G496" s="294" t="s">
        <v>473</v>
      </c>
      <c r="H496" s="35"/>
      <c r="I496" s="385">
        <f>SUM(I497)</f>
        <v>0</v>
      </c>
    </row>
    <row r="497" spans="1:9" s="44" customFormat="1" ht="78.75" hidden="1" x14ac:dyDescent="0.25">
      <c r="A497" s="128" t="s">
        <v>125</v>
      </c>
      <c r="B497" s="408" t="s">
        <v>52</v>
      </c>
      <c r="C497" s="86" t="s">
        <v>29</v>
      </c>
      <c r="D497" s="42" t="s">
        <v>32</v>
      </c>
      <c r="E497" s="338" t="s">
        <v>232</v>
      </c>
      <c r="F497" s="339" t="s">
        <v>472</v>
      </c>
      <c r="G497" s="340" t="s">
        <v>473</v>
      </c>
      <c r="H497" s="87"/>
      <c r="I497" s="389">
        <f>SUM(I498)</f>
        <v>0</v>
      </c>
    </row>
    <row r="498" spans="1:9" s="44" customFormat="1" ht="47.25" hidden="1" x14ac:dyDescent="0.25">
      <c r="A498" s="398" t="s">
        <v>480</v>
      </c>
      <c r="B498" s="408" t="s">
        <v>52</v>
      </c>
      <c r="C498" s="86" t="s">
        <v>29</v>
      </c>
      <c r="D498" s="42" t="s">
        <v>32</v>
      </c>
      <c r="E498" s="338" t="s">
        <v>232</v>
      </c>
      <c r="F498" s="339" t="s">
        <v>10</v>
      </c>
      <c r="G498" s="340" t="s">
        <v>473</v>
      </c>
      <c r="H498" s="87"/>
      <c r="I498" s="389">
        <f>SUM(I499)</f>
        <v>0</v>
      </c>
    </row>
    <row r="499" spans="1:9" s="44" customFormat="1" ht="31.5" hidden="1" x14ac:dyDescent="0.25">
      <c r="A499" s="99" t="s">
        <v>114</v>
      </c>
      <c r="B499" s="62" t="s">
        <v>52</v>
      </c>
      <c r="C499" s="86" t="s">
        <v>29</v>
      </c>
      <c r="D499" s="42" t="s">
        <v>32</v>
      </c>
      <c r="E499" s="338" t="s">
        <v>232</v>
      </c>
      <c r="F499" s="339" t="s">
        <v>10</v>
      </c>
      <c r="G499" s="340" t="s">
        <v>482</v>
      </c>
      <c r="H499" s="2"/>
      <c r="I499" s="386">
        <f>SUM(I500)</f>
        <v>0</v>
      </c>
    </row>
    <row r="500" spans="1:9" s="44" customFormat="1" ht="31.5" hidden="1" x14ac:dyDescent="0.25">
      <c r="A500" s="129" t="s">
        <v>650</v>
      </c>
      <c r="B500" s="409" t="s">
        <v>52</v>
      </c>
      <c r="C500" s="86" t="s">
        <v>29</v>
      </c>
      <c r="D500" s="42" t="s">
        <v>32</v>
      </c>
      <c r="E500" s="338" t="s">
        <v>232</v>
      </c>
      <c r="F500" s="339" t="s">
        <v>10</v>
      </c>
      <c r="G500" s="340" t="s">
        <v>482</v>
      </c>
      <c r="H500" s="87" t="s">
        <v>16</v>
      </c>
      <c r="I500" s="390"/>
    </row>
    <row r="501" spans="1:9" ht="31.5" x14ac:dyDescent="0.25">
      <c r="A501" s="123" t="s">
        <v>155</v>
      </c>
      <c r="B501" s="37" t="s">
        <v>52</v>
      </c>
      <c r="C501" s="35" t="s">
        <v>29</v>
      </c>
      <c r="D501" s="35" t="s">
        <v>32</v>
      </c>
      <c r="E501" s="292" t="s">
        <v>538</v>
      </c>
      <c r="F501" s="293" t="s">
        <v>472</v>
      </c>
      <c r="G501" s="294" t="s">
        <v>473</v>
      </c>
      <c r="H501" s="35"/>
      <c r="I501" s="385">
        <f>SUM(I502)</f>
        <v>8110937</v>
      </c>
    </row>
    <row r="502" spans="1:9" ht="63" x14ac:dyDescent="0.25">
      <c r="A502" s="73" t="s">
        <v>169</v>
      </c>
      <c r="B502" s="367" t="s">
        <v>52</v>
      </c>
      <c r="C502" s="2" t="s">
        <v>29</v>
      </c>
      <c r="D502" s="2" t="s">
        <v>32</v>
      </c>
      <c r="E502" s="295" t="s">
        <v>244</v>
      </c>
      <c r="F502" s="296" t="s">
        <v>472</v>
      </c>
      <c r="G502" s="297" t="s">
        <v>473</v>
      </c>
      <c r="H502" s="2"/>
      <c r="I502" s="386">
        <f>SUM(I503+I510)</f>
        <v>8110937</v>
      </c>
    </row>
    <row r="503" spans="1:9" ht="47.25" x14ac:dyDescent="0.25">
      <c r="A503" s="73" t="s">
        <v>562</v>
      </c>
      <c r="B503" s="367" t="s">
        <v>52</v>
      </c>
      <c r="C503" s="2" t="s">
        <v>29</v>
      </c>
      <c r="D503" s="2" t="s">
        <v>32</v>
      </c>
      <c r="E503" s="295" t="s">
        <v>244</v>
      </c>
      <c r="F503" s="296" t="s">
        <v>10</v>
      </c>
      <c r="G503" s="297" t="s">
        <v>473</v>
      </c>
      <c r="H503" s="2"/>
      <c r="I503" s="386">
        <f>SUM(I504+I506)</f>
        <v>6835989</v>
      </c>
    </row>
    <row r="504" spans="1:9" ht="35.25" customHeight="1" x14ac:dyDescent="0.25">
      <c r="A504" s="73" t="s">
        <v>170</v>
      </c>
      <c r="B504" s="367" t="s">
        <v>52</v>
      </c>
      <c r="C504" s="2" t="s">
        <v>29</v>
      </c>
      <c r="D504" s="2" t="s">
        <v>32</v>
      </c>
      <c r="E504" s="295" t="s">
        <v>244</v>
      </c>
      <c r="F504" s="296" t="s">
        <v>10</v>
      </c>
      <c r="G504" s="297" t="s">
        <v>563</v>
      </c>
      <c r="H504" s="2"/>
      <c r="I504" s="386">
        <f>SUM(I505)</f>
        <v>56774</v>
      </c>
    </row>
    <row r="505" spans="1:9" ht="63" x14ac:dyDescent="0.25">
      <c r="A505" s="125" t="s">
        <v>86</v>
      </c>
      <c r="B505" s="367" t="s">
        <v>52</v>
      </c>
      <c r="C505" s="2" t="s">
        <v>29</v>
      </c>
      <c r="D505" s="2" t="s">
        <v>32</v>
      </c>
      <c r="E505" s="295" t="s">
        <v>244</v>
      </c>
      <c r="F505" s="296" t="s">
        <v>10</v>
      </c>
      <c r="G505" s="297" t="s">
        <v>563</v>
      </c>
      <c r="H505" s="2" t="s">
        <v>13</v>
      </c>
      <c r="I505" s="388">
        <v>56774</v>
      </c>
    </row>
    <row r="506" spans="1:9" ht="31.5" x14ac:dyDescent="0.25">
      <c r="A506" s="73" t="s">
        <v>96</v>
      </c>
      <c r="B506" s="367" t="s">
        <v>52</v>
      </c>
      <c r="C506" s="51" t="s">
        <v>29</v>
      </c>
      <c r="D506" s="51" t="s">
        <v>32</v>
      </c>
      <c r="E506" s="335" t="s">
        <v>244</v>
      </c>
      <c r="F506" s="336" t="s">
        <v>10</v>
      </c>
      <c r="G506" s="337" t="s">
        <v>506</v>
      </c>
      <c r="H506" s="51"/>
      <c r="I506" s="386">
        <f>SUM(I507:I509)</f>
        <v>6779215</v>
      </c>
    </row>
    <row r="507" spans="1:9" ht="63" x14ac:dyDescent="0.25">
      <c r="A507" s="125" t="s">
        <v>86</v>
      </c>
      <c r="B507" s="367" t="s">
        <v>52</v>
      </c>
      <c r="C507" s="2" t="s">
        <v>29</v>
      </c>
      <c r="D507" s="2" t="s">
        <v>32</v>
      </c>
      <c r="E507" s="295" t="s">
        <v>244</v>
      </c>
      <c r="F507" s="296" t="s">
        <v>10</v>
      </c>
      <c r="G507" s="297" t="s">
        <v>506</v>
      </c>
      <c r="H507" s="2" t="s">
        <v>13</v>
      </c>
      <c r="I507" s="388">
        <v>6028544</v>
      </c>
    </row>
    <row r="508" spans="1:9" ht="31.5" x14ac:dyDescent="0.25">
      <c r="A508" s="136" t="s">
        <v>650</v>
      </c>
      <c r="B508" s="405" t="s">
        <v>52</v>
      </c>
      <c r="C508" s="2" t="s">
        <v>29</v>
      </c>
      <c r="D508" s="2" t="s">
        <v>32</v>
      </c>
      <c r="E508" s="295" t="s">
        <v>244</v>
      </c>
      <c r="F508" s="296" t="s">
        <v>10</v>
      </c>
      <c r="G508" s="297" t="s">
        <v>506</v>
      </c>
      <c r="H508" s="2" t="s">
        <v>16</v>
      </c>
      <c r="I508" s="388">
        <v>748710</v>
      </c>
    </row>
    <row r="509" spans="1:9" ht="15.75" x14ac:dyDescent="0.25">
      <c r="A509" s="73" t="s">
        <v>18</v>
      </c>
      <c r="B509" s="367" t="s">
        <v>52</v>
      </c>
      <c r="C509" s="2" t="s">
        <v>29</v>
      </c>
      <c r="D509" s="2" t="s">
        <v>32</v>
      </c>
      <c r="E509" s="295" t="s">
        <v>244</v>
      </c>
      <c r="F509" s="296" t="s">
        <v>10</v>
      </c>
      <c r="G509" s="297" t="s">
        <v>506</v>
      </c>
      <c r="H509" s="2" t="s">
        <v>17</v>
      </c>
      <c r="I509" s="388">
        <v>1961</v>
      </c>
    </row>
    <row r="510" spans="1:9" ht="68.25" customHeight="1" x14ac:dyDescent="0.25">
      <c r="A510" s="73" t="s">
        <v>564</v>
      </c>
      <c r="B510" s="367" t="s">
        <v>52</v>
      </c>
      <c r="C510" s="2" t="s">
        <v>29</v>
      </c>
      <c r="D510" s="2" t="s">
        <v>32</v>
      </c>
      <c r="E510" s="295" t="s">
        <v>244</v>
      </c>
      <c r="F510" s="296" t="s">
        <v>12</v>
      </c>
      <c r="G510" s="297" t="s">
        <v>473</v>
      </c>
      <c r="H510" s="2"/>
      <c r="I510" s="386">
        <f>SUM(I511)</f>
        <v>1274948</v>
      </c>
    </row>
    <row r="511" spans="1:9" ht="31.5" x14ac:dyDescent="0.25">
      <c r="A511" s="73" t="s">
        <v>85</v>
      </c>
      <c r="B511" s="367" t="s">
        <v>52</v>
      </c>
      <c r="C511" s="2" t="s">
        <v>29</v>
      </c>
      <c r="D511" s="2" t="s">
        <v>32</v>
      </c>
      <c r="E511" s="295" t="s">
        <v>244</v>
      </c>
      <c r="F511" s="296" t="s">
        <v>12</v>
      </c>
      <c r="G511" s="297" t="s">
        <v>477</v>
      </c>
      <c r="H511" s="2"/>
      <c r="I511" s="386">
        <f>SUM(I512:I513)</f>
        <v>1274948</v>
      </c>
    </row>
    <row r="512" spans="1:9" ht="63" x14ac:dyDescent="0.25">
      <c r="A512" s="125" t="s">
        <v>86</v>
      </c>
      <c r="B512" s="367" t="s">
        <v>52</v>
      </c>
      <c r="C512" s="2" t="s">
        <v>29</v>
      </c>
      <c r="D512" s="2" t="s">
        <v>32</v>
      </c>
      <c r="E512" s="295" t="s">
        <v>244</v>
      </c>
      <c r="F512" s="296" t="s">
        <v>12</v>
      </c>
      <c r="G512" s="297" t="s">
        <v>477</v>
      </c>
      <c r="H512" s="2" t="s">
        <v>13</v>
      </c>
      <c r="I512" s="387">
        <v>1274948</v>
      </c>
    </row>
    <row r="513" spans="1:9" ht="31.5" hidden="1" x14ac:dyDescent="0.25">
      <c r="A513" s="129" t="s">
        <v>650</v>
      </c>
      <c r="B513" s="526" t="s">
        <v>52</v>
      </c>
      <c r="C513" s="2" t="s">
        <v>29</v>
      </c>
      <c r="D513" s="2" t="s">
        <v>32</v>
      </c>
      <c r="E513" s="295" t="s">
        <v>244</v>
      </c>
      <c r="F513" s="296" t="s">
        <v>12</v>
      </c>
      <c r="G513" s="297" t="s">
        <v>477</v>
      </c>
      <c r="H513" s="2" t="s">
        <v>16</v>
      </c>
      <c r="I513" s="387"/>
    </row>
    <row r="514" spans="1:9" ht="47.25" hidden="1" x14ac:dyDescent="0.25">
      <c r="A514" s="126" t="s">
        <v>126</v>
      </c>
      <c r="B514" s="37" t="s">
        <v>52</v>
      </c>
      <c r="C514" s="35" t="s">
        <v>29</v>
      </c>
      <c r="D514" s="35" t="s">
        <v>32</v>
      </c>
      <c r="E514" s="292" t="s">
        <v>487</v>
      </c>
      <c r="F514" s="293" t="s">
        <v>472</v>
      </c>
      <c r="G514" s="294" t="s">
        <v>473</v>
      </c>
      <c r="H514" s="35"/>
      <c r="I514" s="385">
        <f>SUM(I515)</f>
        <v>0</v>
      </c>
    </row>
    <row r="515" spans="1:9" ht="63" hidden="1" x14ac:dyDescent="0.25">
      <c r="A515" s="127" t="s">
        <v>162</v>
      </c>
      <c r="B515" s="62" t="s">
        <v>52</v>
      </c>
      <c r="C515" s="42" t="s">
        <v>29</v>
      </c>
      <c r="D515" s="51" t="s">
        <v>32</v>
      </c>
      <c r="E515" s="335" t="s">
        <v>242</v>
      </c>
      <c r="F515" s="336" t="s">
        <v>472</v>
      </c>
      <c r="G515" s="337" t="s">
        <v>473</v>
      </c>
      <c r="H515" s="87"/>
      <c r="I515" s="389">
        <f>SUM(I516)</f>
        <v>0</v>
      </c>
    </row>
    <row r="516" spans="1:9" ht="31.5" hidden="1" x14ac:dyDescent="0.25">
      <c r="A516" s="127" t="s">
        <v>552</v>
      </c>
      <c r="B516" s="62" t="s">
        <v>52</v>
      </c>
      <c r="C516" s="42" t="s">
        <v>29</v>
      </c>
      <c r="D516" s="51" t="s">
        <v>32</v>
      </c>
      <c r="E516" s="335" t="s">
        <v>242</v>
      </c>
      <c r="F516" s="336" t="s">
        <v>10</v>
      </c>
      <c r="G516" s="337" t="s">
        <v>473</v>
      </c>
      <c r="H516" s="87"/>
      <c r="I516" s="389">
        <f>SUM(I517)</f>
        <v>0</v>
      </c>
    </row>
    <row r="517" spans="1:9" ht="31.5" hidden="1" x14ac:dyDescent="0.25">
      <c r="A517" s="128" t="s">
        <v>163</v>
      </c>
      <c r="B517" s="408" t="s">
        <v>52</v>
      </c>
      <c r="C517" s="42" t="s">
        <v>29</v>
      </c>
      <c r="D517" s="51" t="s">
        <v>32</v>
      </c>
      <c r="E517" s="335" t="s">
        <v>242</v>
      </c>
      <c r="F517" s="336" t="s">
        <v>10</v>
      </c>
      <c r="G517" s="337" t="s">
        <v>553</v>
      </c>
      <c r="H517" s="87"/>
      <c r="I517" s="389">
        <f>SUM(I518)</f>
        <v>0</v>
      </c>
    </row>
    <row r="518" spans="1:9" ht="31.5" hidden="1" x14ac:dyDescent="0.25">
      <c r="A518" s="129" t="s">
        <v>650</v>
      </c>
      <c r="B518" s="409" t="s">
        <v>52</v>
      </c>
      <c r="C518" s="51" t="s">
        <v>29</v>
      </c>
      <c r="D518" s="51" t="s">
        <v>32</v>
      </c>
      <c r="E518" s="335" t="s">
        <v>242</v>
      </c>
      <c r="F518" s="336" t="s">
        <v>10</v>
      </c>
      <c r="G518" s="337" t="s">
        <v>553</v>
      </c>
      <c r="H518" s="87" t="s">
        <v>16</v>
      </c>
      <c r="I518" s="390"/>
    </row>
    <row r="519" spans="1:9" s="44" customFormat="1" ht="63" x14ac:dyDescent="0.25">
      <c r="A519" s="126" t="s">
        <v>142</v>
      </c>
      <c r="B519" s="37" t="s">
        <v>52</v>
      </c>
      <c r="C519" s="35" t="s">
        <v>29</v>
      </c>
      <c r="D519" s="49" t="s">
        <v>32</v>
      </c>
      <c r="E519" s="304" t="s">
        <v>218</v>
      </c>
      <c r="F519" s="305" t="s">
        <v>472</v>
      </c>
      <c r="G519" s="306" t="s">
        <v>473</v>
      </c>
      <c r="H519" s="35"/>
      <c r="I519" s="385">
        <f>SUM(I520)</f>
        <v>20750</v>
      </c>
    </row>
    <row r="520" spans="1:9" s="44" customFormat="1" ht="110.25" x14ac:dyDescent="0.25">
      <c r="A520" s="127" t="s">
        <v>158</v>
      </c>
      <c r="B520" s="62" t="s">
        <v>52</v>
      </c>
      <c r="C520" s="2" t="s">
        <v>29</v>
      </c>
      <c r="D520" s="42" t="s">
        <v>32</v>
      </c>
      <c r="E520" s="338" t="s">
        <v>220</v>
      </c>
      <c r="F520" s="339" t="s">
        <v>472</v>
      </c>
      <c r="G520" s="340" t="s">
        <v>473</v>
      </c>
      <c r="H520" s="2"/>
      <c r="I520" s="386">
        <f>SUM(I521)</f>
        <v>20750</v>
      </c>
    </row>
    <row r="521" spans="1:9" s="44" customFormat="1" ht="47.25" x14ac:dyDescent="0.25">
      <c r="A521" s="127" t="s">
        <v>492</v>
      </c>
      <c r="B521" s="62" t="s">
        <v>52</v>
      </c>
      <c r="C521" s="2" t="s">
        <v>29</v>
      </c>
      <c r="D521" s="42" t="s">
        <v>32</v>
      </c>
      <c r="E521" s="338" t="s">
        <v>220</v>
      </c>
      <c r="F521" s="339" t="s">
        <v>10</v>
      </c>
      <c r="G521" s="340" t="s">
        <v>473</v>
      </c>
      <c r="H521" s="2"/>
      <c r="I521" s="386">
        <f>SUM(I522)</f>
        <v>20750</v>
      </c>
    </row>
    <row r="522" spans="1:9" s="44" customFormat="1" ht="31.5" x14ac:dyDescent="0.25">
      <c r="A522" s="73" t="s">
        <v>111</v>
      </c>
      <c r="B522" s="367" t="s">
        <v>52</v>
      </c>
      <c r="C522" s="2" t="s">
        <v>29</v>
      </c>
      <c r="D522" s="42" t="s">
        <v>32</v>
      </c>
      <c r="E522" s="338" t="s">
        <v>220</v>
      </c>
      <c r="F522" s="339" t="s">
        <v>10</v>
      </c>
      <c r="G522" s="340" t="s">
        <v>493</v>
      </c>
      <c r="H522" s="2"/>
      <c r="I522" s="386">
        <f>SUM(I523)</f>
        <v>20750</v>
      </c>
    </row>
    <row r="523" spans="1:9" s="44" customFormat="1" ht="31.5" x14ac:dyDescent="0.25">
      <c r="A523" s="136" t="s">
        <v>650</v>
      </c>
      <c r="B523" s="405" t="s">
        <v>52</v>
      </c>
      <c r="C523" s="2" t="s">
        <v>29</v>
      </c>
      <c r="D523" s="42" t="s">
        <v>32</v>
      </c>
      <c r="E523" s="338" t="s">
        <v>220</v>
      </c>
      <c r="F523" s="339" t="s">
        <v>10</v>
      </c>
      <c r="G523" s="340" t="s">
        <v>493</v>
      </c>
      <c r="H523" s="2" t="s">
        <v>16</v>
      </c>
      <c r="I523" s="387">
        <v>20750</v>
      </c>
    </row>
    <row r="524" spans="1:9" s="44" customFormat="1" ht="15.75" x14ac:dyDescent="0.25">
      <c r="A524" s="139" t="s">
        <v>37</v>
      </c>
      <c r="B524" s="20" t="s">
        <v>52</v>
      </c>
      <c r="C524" s="20">
        <v>10</v>
      </c>
      <c r="D524" s="20"/>
      <c r="E524" s="412"/>
      <c r="F524" s="413"/>
      <c r="G524" s="414"/>
      <c r="H524" s="16"/>
      <c r="I524" s="410">
        <f>SUM(I525+I553)</f>
        <v>11847460</v>
      </c>
    </row>
    <row r="525" spans="1:9" s="44" customFormat="1" ht="15.75" x14ac:dyDescent="0.25">
      <c r="A525" s="135" t="s">
        <v>41</v>
      </c>
      <c r="B525" s="30" t="s">
        <v>52</v>
      </c>
      <c r="C525" s="30">
        <v>10</v>
      </c>
      <c r="D525" s="26" t="s">
        <v>15</v>
      </c>
      <c r="E525" s="344"/>
      <c r="F525" s="345"/>
      <c r="G525" s="346"/>
      <c r="H525" s="26"/>
      <c r="I525" s="411">
        <f>SUM(I526)</f>
        <v>10634990</v>
      </c>
    </row>
    <row r="526" spans="1:9" ht="31.5" x14ac:dyDescent="0.25">
      <c r="A526" s="126" t="s">
        <v>155</v>
      </c>
      <c r="B526" s="37" t="s">
        <v>52</v>
      </c>
      <c r="C526" s="37">
        <v>10</v>
      </c>
      <c r="D526" s="35" t="s">
        <v>15</v>
      </c>
      <c r="E526" s="292" t="s">
        <v>538</v>
      </c>
      <c r="F526" s="293" t="s">
        <v>472</v>
      </c>
      <c r="G526" s="294" t="s">
        <v>473</v>
      </c>
      <c r="H526" s="35"/>
      <c r="I526" s="385">
        <f>SUM(I527,I544)</f>
        <v>10634990</v>
      </c>
    </row>
    <row r="527" spans="1:9" ht="47.25" x14ac:dyDescent="0.25">
      <c r="A527" s="125" t="s">
        <v>156</v>
      </c>
      <c r="B527" s="367" t="s">
        <v>52</v>
      </c>
      <c r="C527" s="367">
        <v>10</v>
      </c>
      <c r="D527" s="2" t="s">
        <v>15</v>
      </c>
      <c r="E527" s="295" t="s">
        <v>239</v>
      </c>
      <c r="F527" s="296" t="s">
        <v>472</v>
      </c>
      <c r="G527" s="297" t="s">
        <v>473</v>
      </c>
      <c r="H527" s="2"/>
      <c r="I527" s="386">
        <f>SUM(I528+I536)</f>
        <v>10481845</v>
      </c>
    </row>
    <row r="528" spans="1:9" ht="15.75" x14ac:dyDescent="0.25">
      <c r="A528" s="125" t="s">
        <v>539</v>
      </c>
      <c r="B528" s="367" t="s">
        <v>52</v>
      </c>
      <c r="C528" s="367">
        <v>10</v>
      </c>
      <c r="D528" s="2" t="s">
        <v>15</v>
      </c>
      <c r="E528" s="295" t="s">
        <v>239</v>
      </c>
      <c r="F528" s="296" t="s">
        <v>10</v>
      </c>
      <c r="G528" s="297" t="s">
        <v>473</v>
      </c>
      <c r="H528" s="2"/>
      <c r="I528" s="386">
        <f>SUM(I529+I531+I534)</f>
        <v>1466116</v>
      </c>
    </row>
    <row r="529" spans="1:9" ht="31.5" x14ac:dyDescent="0.25">
      <c r="A529" s="125" t="s">
        <v>675</v>
      </c>
      <c r="B529" s="502" t="s">
        <v>52</v>
      </c>
      <c r="C529" s="502">
        <v>10</v>
      </c>
      <c r="D529" s="2" t="s">
        <v>15</v>
      </c>
      <c r="E529" s="295" t="s">
        <v>239</v>
      </c>
      <c r="F529" s="296" t="s">
        <v>10</v>
      </c>
      <c r="G529" s="297" t="s">
        <v>674</v>
      </c>
      <c r="H529" s="2"/>
      <c r="I529" s="386">
        <f>SUM(I530)</f>
        <v>27000</v>
      </c>
    </row>
    <row r="530" spans="1:9" ht="15.75" x14ac:dyDescent="0.25">
      <c r="A530" s="73" t="s">
        <v>40</v>
      </c>
      <c r="B530" s="502" t="s">
        <v>52</v>
      </c>
      <c r="C530" s="502">
        <v>10</v>
      </c>
      <c r="D530" s="2" t="s">
        <v>15</v>
      </c>
      <c r="E530" s="295" t="s">
        <v>239</v>
      </c>
      <c r="F530" s="296" t="s">
        <v>10</v>
      </c>
      <c r="G530" s="297" t="s">
        <v>674</v>
      </c>
      <c r="H530" s="2" t="s">
        <v>39</v>
      </c>
      <c r="I530" s="388">
        <v>27000</v>
      </c>
    </row>
    <row r="531" spans="1:9" ht="63.75" customHeight="1" x14ac:dyDescent="0.25">
      <c r="A531" s="73" t="s">
        <v>108</v>
      </c>
      <c r="B531" s="367" t="s">
        <v>52</v>
      </c>
      <c r="C531" s="367">
        <v>10</v>
      </c>
      <c r="D531" s="2" t="s">
        <v>15</v>
      </c>
      <c r="E531" s="295" t="s">
        <v>239</v>
      </c>
      <c r="F531" s="296" t="s">
        <v>10</v>
      </c>
      <c r="G531" s="297" t="s">
        <v>578</v>
      </c>
      <c r="H531" s="2"/>
      <c r="I531" s="386">
        <f>SUM(I532:I533)</f>
        <v>1362155</v>
      </c>
    </row>
    <row r="532" spans="1:9" ht="31.5" hidden="1" x14ac:dyDescent="0.25">
      <c r="A532" s="136" t="s">
        <v>650</v>
      </c>
      <c r="B532" s="405" t="s">
        <v>52</v>
      </c>
      <c r="C532" s="367">
        <v>10</v>
      </c>
      <c r="D532" s="2" t="s">
        <v>15</v>
      </c>
      <c r="E532" s="295" t="s">
        <v>239</v>
      </c>
      <c r="F532" s="296" t="s">
        <v>10</v>
      </c>
      <c r="G532" s="297" t="s">
        <v>578</v>
      </c>
      <c r="H532" s="2" t="s">
        <v>16</v>
      </c>
      <c r="I532" s="388"/>
    </row>
    <row r="533" spans="1:9" ht="15.75" x14ac:dyDescent="0.25">
      <c r="A533" s="73" t="s">
        <v>40</v>
      </c>
      <c r="B533" s="367" t="s">
        <v>52</v>
      </c>
      <c r="C533" s="367">
        <v>10</v>
      </c>
      <c r="D533" s="2" t="s">
        <v>15</v>
      </c>
      <c r="E533" s="295" t="s">
        <v>239</v>
      </c>
      <c r="F533" s="296" t="s">
        <v>10</v>
      </c>
      <c r="G533" s="297" t="s">
        <v>578</v>
      </c>
      <c r="H533" s="2" t="s">
        <v>39</v>
      </c>
      <c r="I533" s="388">
        <v>1362155</v>
      </c>
    </row>
    <row r="534" spans="1:9" ht="31.5" x14ac:dyDescent="0.25">
      <c r="A534" s="73" t="s">
        <v>544</v>
      </c>
      <c r="B534" s="491" t="s">
        <v>52</v>
      </c>
      <c r="C534" s="491">
        <v>10</v>
      </c>
      <c r="D534" s="2" t="s">
        <v>15</v>
      </c>
      <c r="E534" s="295" t="s">
        <v>239</v>
      </c>
      <c r="F534" s="296" t="s">
        <v>10</v>
      </c>
      <c r="G534" s="297" t="s">
        <v>545</v>
      </c>
      <c r="H534" s="2"/>
      <c r="I534" s="386">
        <f>SUM(I535)</f>
        <v>76961</v>
      </c>
    </row>
    <row r="535" spans="1:9" ht="15.75" x14ac:dyDescent="0.25">
      <c r="A535" s="73" t="s">
        <v>40</v>
      </c>
      <c r="B535" s="491" t="s">
        <v>52</v>
      </c>
      <c r="C535" s="491">
        <v>10</v>
      </c>
      <c r="D535" s="2" t="s">
        <v>15</v>
      </c>
      <c r="E535" s="295" t="s">
        <v>239</v>
      </c>
      <c r="F535" s="296" t="s">
        <v>10</v>
      </c>
      <c r="G535" s="297" t="s">
        <v>545</v>
      </c>
      <c r="H535" s="2" t="s">
        <v>39</v>
      </c>
      <c r="I535" s="388">
        <v>76961</v>
      </c>
    </row>
    <row r="536" spans="1:9" ht="15.75" x14ac:dyDescent="0.25">
      <c r="A536" s="73" t="s">
        <v>551</v>
      </c>
      <c r="B536" s="367" t="s">
        <v>52</v>
      </c>
      <c r="C536" s="367">
        <v>10</v>
      </c>
      <c r="D536" s="2" t="s">
        <v>15</v>
      </c>
      <c r="E536" s="295" t="s">
        <v>239</v>
      </c>
      <c r="F536" s="296" t="s">
        <v>12</v>
      </c>
      <c r="G536" s="297" t="s">
        <v>473</v>
      </c>
      <c r="H536" s="2"/>
      <c r="I536" s="386">
        <f>SUM(I537+I539+I542)</f>
        <v>9015729</v>
      </c>
    </row>
    <row r="537" spans="1:9" ht="31.5" x14ac:dyDescent="0.25">
      <c r="A537" s="125" t="s">
        <v>675</v>
      </c>
      <c r="B537" s="502" t="s">
        <v>52</v>
      </c>
      <c r="C537" s="502">
        <v>10</v>
      </c>
      <c r="D537" s="2" t="s">
        <v>15</v>
      </c>
      <c r="E537" s="295" t="s">
        <v>239</v>
      </c>
      <c r="F537" s="296" t="s">
        <v>12</v>
      </c>
      <c r="G537" s="297" t="s">
        <v>674</v>
      </c>
      <c r="H537" s="2"/>
      <c r="I537" s="386">
        <f>SUM(I538)</f>
        <v>40048</v>
      </c>
    </row>
    <row r="538" spans="1:9" ht="15.75" x14ac:dyDescent="0.25">
      <c r="A538" s="73" t="s">
        <v>40</v>
      </c>
      <c r="B538" s="502" t="s">
        <v>52</v>
      </c>
      <c r="C538" s="502">
        <v>10</v>
      </c>
      <c r="D538" s="2" t="s">
        <v>15</v>
      </c>
      <c r="E538" s="295" t="s">
        <v>239</v>
      </c>
      <c r="F538" s="296" t="s">
        <v>12</v>
      </c>
      <c r="G538" s="297" t="s">
        <v>674</v>
      </c>
      <c r="H538" s="2" t="s">
        <v>39</v>
      </c>
      <c r="I538" s="388">
        <v>40048</v>
      </c>
    </row>
    <row r="539" spans="1:9" ht="63" customHeight="1" x14ac:dyDescent="0.25">
      <c r="A539" s="73" t="s">
        <v>108</v>
      </c>
      <c r="B539" s="367" t="s">
        <v>52</v>
      </c>
      <c r="C539" s="367">
        <v>10</v>
      </c>
      <c r="D539" s="2" t="s">
        <v>15</v>
      </c>
      <c r="E539" s="295" t="s">
        <v>239</v>
      </c>
      <c r="F539" s="296" t="s">
        <v>12</v>
      </c>
      <c r="G539" s="297" t="s">
        <v>578</v>
      </c>
      <c r="H539" s="2"/>
      <c r="I539" s="386">
        <f>SUM(I540:I541)</f>
        <v>8855139</v>
      </c>
    </row>
    <row r="540" spans="1:9" ht="31.5" hidden="1" x14ac:dyDescent="0.25">
      <c r="A540" s="136" t="s">
        <v>650</v>
      </c>
      <c r="B540" s="405" t="s">
        <v>52</v>
      </c>
      <c r="C540" s="367">
        <v>10</v>
      </c>
      <c r="D540" s="2" t="s">
        <v>15</v>
      </c>
      <c r="E540" s="295" t="s">
        <v>239</v>
      </c>
      <c r="F540" s="296" t="s">
        <v>12</v>
      </c>
      <c r="G540" s="297" t="s">
        <v>578</v>
      </c>
      <c r="H540" s="2" t="s">
        <v>16</v>
      </c>
      <c r="I540" s="388"/>
    </row>
    <row r="541" spans="1:9" ht="15.75" x14ac:dyDescent="0.25">
      <c r="A541" s="73" t="s">
        <v>40</v>
      </c>
      <c r="B541" s="367" t="s">
        <v>52</v>
      </c>
      <c r="C541" s="367">
        <v>10</v>
      </c>
      <c r="D541" s="2" t="s">
        <v>15</v>
      </c>
      <c r="E541" s="295" t="s">
        <v>239</v>
      </c>
      <c r="F541" s="296" t="s">
        <v>12</v>
      </c>
      <c r="G541" s="297" t="s">
        <v>578</v>
      </c>
      <c r="H541" s="2" t="s">
        <v>39</v>
      </c>
      <c r="I541" s="388">
        <v>8855139</v>
      </c>
    </row>
    <row r="542" spans="1:9" ht="31.5" x14ac:dyDescent="0.25">
      <c r="A542" s="73" t="s">
        <v>544</v>
      </c>
      <c r="B542" s="367" t="s">
        <v>52</v>
      </c>
      <c r="C542" s="367">
        <v>10</v>
      </c>
      <c r="D542" s="2" t="s">
        <v>15</v>
      </c>
      <c r="E542" s="295" t="s">
        <v>239</v>
      </c>
      <c r="F542" s="296" t="s">
        <v>12</v>
      </c>
      <c r="G542" s="297" t="s">
        <v>545</v>
      </c>
      <c r="H542" s="2"/>
      <c r="I542" s="386">
        <f>SUM(I543)</f>
        <v>120542</v>
      </c>
    </row>
    <row r="543" spans="1:9" ht="15.75" x14ac:dyDescent="0.25">
      <c r="A543" s="73" t="s">
        <v>40</v>
      </c>
      <c r="B543" s="367" t="s">
        <v>52</v>
      </c>
      <c r="C543" s="367">
        <v>10</v>
      </c>
      <c r="D543" s="2" t="s">
        <v>15</v>
      </c>
      <c r="E543" s="295" t="s">
        <v>239</v>
      </c>
      <c r="F543" s="296" t="s">
        <v>12</v>
      </c>
      <c r="G543" s="297" t="s">
        <v>545</v>
      </c>
      <c r="H543" s="2" t="s">
        <v>39</v>
      </c>
      <c r="I543" s="388">
        <v>120542</v>
      </c>
    </row>
    <row r="544" spans="1:9" ht="49.5" customHeight="1" x14ac:dyDescent="0.25">
      <c r="A544" s="73" t="s">
        <v>160</v>
      </c>
      <c r="B544" s="367" t="s">
        <v>52</v>
      </c>
      <c r="C544" s="367">
        <v>10</v>
      </c>
      <c r="D544" s="2" t="s">
        <v>15</v>
      </c>
      <c r="E544" s="295" t="s">
        <v>240</v>
      </c>
      <c r="F544" s="296" t="s">
        <v>472</v>
      </c>
      <c r="G544" s="297" t="s">
        <v>473</v>
      </c>
      <c r="H544" s="2"/>
      <c r="I544" s="386">
        <f>SUM(I545)</f>
        <v>153145</v>
      </c>
    </row>
    <row r="545" spans="1:9" ht="31.5" x14ac:dyDescent="0.25">
      <c r="A545" s="73" t="s">
        <v>555</v>
      </c>
      <c r="B545" s="367" t="s">
        <v>52</v>
      </c>
      <c r="C545" s="367">
        <v>10</v>
      </c>
      <c r="D545" s="2" t="s">
        <v>15</v>
      </c>
      <c r="E545" s="295" t="s">
        <v>240</v>
      </c>
      <c r="F545" s="296" t="s">
        <v>10</v>
      </c>
      <c r="G545" s="297" t="s">
        <v>473</v>
      </c>
      <c r="H545" s="2"/>
      <c r="I545" s="386">
        <f>SUM(I546+I548+I551)</f>
        <v>153145</v>
      </c>
    </row>
    <row r="546" spans="1:9" ht="31.5" x14ac:dyDescent="0.25">
      <c r="A546" s="125" t="s">
        <v>675</v>
      </c>
      <c r="B546" s="502" t="s">
        <v>52</v>
      </c>
      <c r="C546" s="502">
        <v>10</v>
      </c>
      <c r="D546" s="2" t="s">
        <v>15</v>
      </c>
      <c r="E546" s="295" t="s">
        <v>240</v>
      </c>
      <c r="F546" s="296" t="s">
        <v>10</v>
      </c>
      <c r="G546" s="297" t="s">
        <v>674</v>
      </c>
      <c r="H546" s="2"/>
      <c r="I546" s="386">
        <f>SUM(I547)</f>
        <v>8000</v>
      </c>
    </row>
    <row r="547" spans="1:9" ht="15.75" x14ac:dyDescent="0.25">
      <c r="A547" s="73" t="s">
        <v>40</v>
      </c>
      <c r="B547" s="502" t="s">
        <v>52</v>
      </c>
      <c r="C547" s="502">
        <v>10</v>
      </c>
      <c r="D547" s="2" t="s">
        <v>15</v>
      </c>
      <c r="E547" s="295" t="s">
        <v>240</v>
      </c>
      <c r="F547" s="296" t="s">
        <v>10</v>
      </c>
      <c r="G547" s="297" t="s">
        <v>674</v>
      </c>
      <c r="H547" s="2" t="s">
        <v>39</v>
      </c>
      <c r="I547" s="388">
        <v>8000</v>
      </c>
    </row>
    <row r="548" spans="1:9" ht="65.25" customHeight="1" x14ac:dyDescent="0.25">
      <c r="A548" s="73" t="s">
        <v>108</v>
      </c>
      <c r="B548" s="367" t="s">
        <v>52</v>
      </c>
      <c r="C548" s="367">
        <v>10</v>
      </c>
      <c r="D548" s="2" t="s">
        <v>15</v>
      </c>
      <c r="E548" s="295" t="s">
        <v>240</v>
      </c>
      <c r="F548" s="433" t="s">
        <v>10</v>
      </c>
      <c r="G548" s="297" t="s">
        <v>578</v>
      </c>
      <c r="H548" s="2"/>
      <c r="I548" s="386">
        <f>SUM(I549:I550)</f>
        <v>119986</v>
      </c>
    </row>
    <row r="549" spans="1:9" ht="18" hidden="1" customHeight="1" x14ac:dyDescent="0.25">
      <c r="A549" s="136" t="s">
        <v>650</v>
      </c>
      <c r="B549" s="405" t="s">
        <v>52</v>
      </c>
      <c r="C549" s="367">
        <v>10</v>
      </c>
      <c r="D549" s="2" t="s">
        <v>15</v>
      </c>
      <c r="E549" s="146" t="s">
        <v>240</v>
      </c>
      <c r="F549" s="435" t="s">
        <v>10</v>
      </c>
      <c r="G549" s="432" t="s">
        <v>578</v>
      </c>
      <c r="H549" s="2" t="s">
        <v>16</v>
      </c>
      <c r="I549" s="388"/>
    </row>
    <row r="550" spans="1:9" ht="15.75" x14ac:dyDescent="0.25">
      <c r="A550" s="73" t="s">
        <v>40</v>
      </c>
      <c r="B550" s="367" t="s">
        <v>52</v>
      </c>
      <c r="C550" s="367">
        <v>10</v>
      </c>
      <c r="D550" s="2" t="s">
        <v>15</v>
      </c>
      <c r="E550" s="295" t="s">
        <v>240</v>
      </c>
      <c r="F550" s="434" t="s">
        <v>10</v>
      </c>
      <c r="G550" s="297" t="s">
        <v>578</v>
      </c>
      <c r="H550" s="2" t="s">
        <v>39</v>
      </c>
      <c r="I550" s="388">
        <v>119986</v>
      </c>
    </row>
    <row r="551" spans="1:9" ht="31.5" x14ac:dyDescent="0.25">
      <c r="A551" s="73" t="s">
        <v>544</v>
      </c>
      <c r="B551" s="367" t="s">
        <v>52</v>
      </c>
      <c r="C551" s="367">
        <v>10</v>
      </c>
      <c r="D551" s="2" t="s">
        <v>15</v>
      </c>
      <c r="E551" s="295" t="s">
        <v>240</v>
      </c>
      <c r="F551" s="296" t="s">
        <v>10</v>
      </c>
      <c r="G551" s="297" t="s">
        <v>545</v>
      </c>
      <c r="H551" s="2"/>
      <c r="I551" s="386">
        <f>SUM(I552)</f>
        <v>25159</v>
      </c>
    </row>
    <row r="552" spans="1:9" ht="15.75" x14ac:dyDescent="0.25">
      <c r="A552" s="73" t="s">
        <v>40</v>
      </c>
      <c r="B552" s="367" t="s">
        <v>52</v>
      </c>
      <c r="C552" s="367">
        <v>10</v>
      </c>
      <c r="D552" s="2" t="s">
        <v>15</v>
      </c>
      <c r="E552" s="295" t="s">
        <v>240</v>
      </c>
      <c r="F552" s="296" t="s">
        <v>10</v>
      </c>
      <c r="G552" s="297" t="s">
        <v>545</v>
      </c>
      <c r="H552" s="2" t="s">
        <v>39</v>
      </c>
      <c r="I552" s="388">
        <v>25159</v>
      </c>
    </row>
    <row r="553" spans="1:9" ht="15.75" x14ac:dyDescent="0.25">
      <c r="A553" s="135" t="s">
        <v>42</v>
      </c>
      <c r="B553" s="30" t="s">
        <v>52</v>
      </c>
      <c r="C553" s="30">
        <v>10</v>
      </c>
      <c r="D553" s="26" t="s">
        <v>20</v>
      </c>
      <c r="E553" s="344"/>
      <c r="F553" s="345"/>
      <c r="G553" s="346"/>
      <c r="H553" s="26"/>
      <c r="I553" s="411">
        <f>SUM(I554)</f>
        <v>1212470</v>
      </c>
    </row>
    <row r="554" spans="1:9" ht="31.5" x14ac:dyDescent="0.25">
      <c r="A554" s="126" t="s">
        <v>178</v>
      </c>
      <c r="B554" s="37" t="s">
        <v>52</v>
      </c>
      <c r="C554" s="37">
        <v>10</v>
      </c>
      <c r="D554" s="35" t="s">
        <v>20</v>
      </c>
      <c r="E554" s="292" t="s">
        <v>538</v>
      </c>
      <c r="F554" s="293" t="s">
        <v>472</v>
      </c>
      <c r="G554" s="294" t="s">
        <v>473</v>
      </c>
      <c r="H554" s="35"/>
      <c r="I554" s="385">
        <f>SUM(I555)</f>
        <v>1212470</v>
      </c>
    </row>
    <row r="555" spans="1:9" ht="47.25" x14ac:dyDescent="0.25">
      <c r="A555" s="73" t="s">
        <v>179</v>
      </c>
      <c r="B555" s="367" t="s">
        <v>52</v>
      </c>
      <c r="C555" s="367">
        <v>10</v>
      </c>
      <c r="D555" s="2" t="s">
        <v>20</v>
      </c>
      <c r="E555" s="295" t="s">
        <v>239</v>
      </c>
      <c r="F555" s="296" t="s">
        <v>472</v>
      </c>
      <c r="G555" s="297" t="s">
        <v>473</v>
      </c>
      <c r="H555" s="2"/>
      <c r="I555" s="386">
        <f>SUM(I556)</f>
        <v>1212470</v>
      </c>
    </row>
    <row r="556" spans="1:9" ht="15.75" x14ac:dyDescent="0.25">
      <c r="A556" s="73" t="s">
        <v>539</v>
      </c>
      <c r="B556" s="367" t="s">
        <v>52</v>
      </c>
      <c r="C556" s="8">
        <v>10</v>
      </c>
      <c r="D556" s="2" t="s">
        <v>20</v>
      </c>
      <c r="E556" s="295" t="s">
        <v>239</v>
      </c>
      <c r="F556" s="296" t="s">
        <v>10</v>
      </c>
      <c r="G556" s="297" t="s">
        <v>473</v>
      </c>
      <c r="H556" s="2"/>
      <c r="I556" s="386">
        <f>SUM(I557)</f>
        <v>1212470</v>
      </c>
    </row>
    <row r="557" spans="1:9" ht="15.75" x14ac:dyDescent="0.25">
      <c r="A557" s="125" t="s">
        <v>180</v>
      </c>
      <c r="B557" s="367" t="s">
        <v>52</v>
      </c>
      <c r="C557" s="367">
        <v>10</v>
      </c>
      <c r="D557" s="2" t="s">
        <v>20</v>
      </c>
      <c r="E557" s="295" t="s">
        <v>239</v>
      </c>
      <c r="F557" s="296" t="s">
        <v>10</v>
      </c>
      <c r="G557" s="297" t="s">
        <v>586</v>
      </c>
      <c r="H557" s="2"/>
      <c r="I557" s="386">
        <f>SUM(I558:I559)</f>
        <v>1212470</v>
      </c>
    </row>
    <row r="558" spans="1:9" ht="31.5" hidden="1" x14ac:dyDescent="0.25">
      <c r="A558" s="136" t="s">
        <v>650</v>
      </c>
      <c r="B558" s="405" t="s">
        <v>52</v>
      </c>
      <c r="C558" s="367">
        <v>10</v>
      </c>
      <c r="D558" s="2" t="s">
        <v>20</v>
      </c>
      <c r="E558" s="295" t="s">
        <v>239</v>
      </c>
      <c r="F558" s="296" t="s">
        <v>10</v>
      </c>
      <c r="G558" s="297" t="s">
        <v>586</v>
      </c>
      <c r="H558" s="2" t="s">
        <v>16</v>
      </c>
      <c r="I558" s="388"/>
    </row>
    <row r="559" spans="1:9" ht="15.75" x14ac:dyDescent="0.25">
      <c r="A559" s="73" t="s">
        <v>40</v>
      </c>
      <c r="B559" s="367" t="s">
        <v>52</v>
      </c>
      <c r="C559" s="367">
        <v>10</v>
      </c>
      <c r="D559" s="2" t="s">
        <v>20</v>
      </c>
      <c r="E559" s="295" t="s">
        <v>239</v>
      </c>
      <c r="F559" s="296" t="s">
        <v>10</v>
      </c>
      <c r="G559" s="297" t="s">
        <v>586</v>
      </c>
      <c r="H559" s="2" t="s">
        <v>39</v>
      </c>
      <c r="I559" s="388">
        <v>1212470</v>
      </c>
    </row>
    <row r="560" spans="1:9" s="44" customFormat="1" ht="31.5" x14ac:dyDescent="0.25">
      <c r="A560" s="21" t="s">
        <v>58</v>
      </c>
      <c r="B560" s="22" t="s">
        <v>59</v>
      </c>
      <c r="C560" s="23"/>
      <c r="D560" s="154"/>
      <c r="E560" s="160"/>
      <c r="F560" s="281"/>
      <c r="G560" s="155"/>
      <c r="H560" s="33"/>
      <c r="I560" s="393">
        <f>SUM(I561+I568+I596+I647+I665)</f>
        <v>29748637</v>
      </c>
    </row>
    <row r="561" spans="1:10" s="44" customFormat="1" ht="15.75" x14ac:dyDescent="0.25">
      <c r="A561" s="395" t="s">
        <v>9</v>
      </c>
      <c r="B561" s="428" t="s">
        <v>59</v>
      </c>
      <c r="C561" s="16" t="s">
        <v>10</v>
      </c>
      <c r="D561" s="16"/>
      <c r="E561" s="418"/>
      <c r="F561" s="419"/>
      <c r="G561" s="420"/>
      <c r="H561" s="16"/>
      <c r="I561" s="410">
        <f t="shared" ref="I561:I566" si="2">SUM(I562)</f>
        <v>47400</v>
      </c>
    </row>
    <row r="562" spans="1:10" s="44" customFormat="1" ht="15.75" x14ac:dyDescent="0.25">
      <c r="A562" s="120" t="s">
        <v>23</v>
      </c>
      <c r="B562" s="30" t="s">
        <v>59</v>
      </c>
      <c r="C562" s="26" t="s">
        <v>10</v>
      </c>
      <c r="D562" s="30">
        <v>13</v>
      </c>
      <c r="E562" s="122"/>
      <c r="F562" s="415"/>
      <c r="G562" s="416"/>
      <c r="H562" s="26"/>
      <c r="I562" s="411">
        <f t="shared" si="2"/>
        <v>47400</v>
      </c>
    </row>
    <row r="563" spans="1:10" ht="31.5" x14ac:dyDescent="0.25">
      <c r="A563" s="34" t="s">
        <v>164</v>
      </c>
      <c r="B563" s="37" t="s">
        <v>59</v>
      </c>
      <c r="C563" s="35" t="s">
        <v>10</v>
      </c>
      <c r="D563" s="37">
        <v>13</v>
      </c>
      <c r="E563" s="292" t="s">
        <v>245</v>
      </c>
      <c r="F563" s="293" t="s">
        <v>472</v>
      </c>
      <c r="G563" s="294" t="s">
        <v>473</v>
      </c>
      <c r="H563" s="38"/>
      <c r="I563" s="385">
        <f t="shared" si="2"/>
        <v>47400</v>
      </c>
    </row>
    <row r="564" spans="1:10" ht="32.25" customHeight="1" x14ac:dyDescent="0.25">
      <c r="A564" s="3" t="s">
        <v>172</v>
      </c>
      <c r="B564" s="367" t="s">
        <v>59</v>
      </c>
      <c r="C564" s="2" t="s">
        <v>10</v>
      </c>
      <c r="D564" s="2">
        <v>13</v>
      </c>
      <c r="E564" s="295" t="s">
        <v>566</v>
      </c>
      <c r="F564" s="296" t="s">
        <v>472</v>
      </c>
      <c r="G564" s="297" t="s">
        <v>473</v>
      </c>
      <c r="H564" s="2"/>
      <c r="I564" s="386">
        <f t="shared" si="2"/>
        <v>47400</v>
      </c>
    </row>
    <row r="565" spans="1:10" ht="15.75" x14ac:dyDescent="0.25">
      <c r="A565" s="85" t="s">
        <v>726</v>
      </c>
      <c r="B565" s="408" t="s">
        <v>59</v>
      </c>
      <c r="C565" s="2" t="s">
        <v>10</v>
      </c>
      <c r="D565" s="2">
        <v>13</v>
      </c>
      <c r="E565" s="295" t="s">
        <v>249</v>
      </c>
      <c r="F565" s="296" t="s">
        <v>12</v>
      </c>
      <c r="G565" s="297" t="s">
        <v>473</v>
      </c>
      <c r="H565" s="2"/>
      <c r="I565" s="386">
        <f t="shared" si="2"/>
        <v>47400</v>
      </c>
      <c r="J565" s="359"/>
    </row>
    <row r="566" spans="1:10" ht="31.5" x14ac:dyDescent="0.25">
      <c r="A566" s="136" t="s">
        <v>536</v>
      </c>
      <c r="B566" s="405" t="s">
        <v>59</v>
      </c>
      <c r="C566" s="2" t="s">
        <v>10</v>
      </c>
      <c r="D566" s="2">
        <v>13</v>
      </c>
      <c r="E566" s="295" t="s">
        <v>249</v>
      </c>
      <c r="F566" s="296" t="s">
        <v>12</v>
      </c>
      <c r="G566" s="315" t="s">
        <v>535</v>
      </c>
      <c r="H566" s="2"/>
      <c r="I566" s="386">
        <f t="shared" si="2"/>
        <v>47400</v>
      </c>
    </row>
    <row r="567" spans="1:10" ht="16.5" customHeight="1" x14ac:dyDescent="0.25">
      <c r="A567" s="111" t="s">
        <v>21</v>
      </c>
      <c r="B567" s="405" t="s">
        <v>59</v>
      </c>
      <c r="C567" s="2" t="s">
        <v>10</v>
      </c>
      <c r="D567" s="2">
        <v>13</v>
      </c>
      <c r="E567" s="295" t="s">
        <v>249</v>
      </c>
      <c r="F567" s="296" t="s">
        <v>12</v>
      </c>
      <c r="G567" s="315" t="s">
        <v>535</v>
      </c>
      <c r="H567" s="2" t="s">
        <v>69</v>
      </c>
      <c r="I567" s="388">
        <v>47400</v>
      </c>
    </row>
    <row r="568" spans="1:10" s="44" customFormat="1" ht="15.75" x14ac:dyDescent="0.25">
      <c r="A568" s="394" t="s">
        <v>27</v>
      </c>
      <c r="B568" s="20" t="s">
        <v>59</v>
      </c>
      <c r="C568" s="16" t="s">
        <v>29</v>
      </c>
      <c r="D568" s="20"/>
      <c r="E568" s="326"/>
      <c r="F568" s="327"/>
      <c r="G568" s="328"/>
      <c r="H568" s="16"/>
      <c r="I568" s="410">
        <f>SUM(I569+I577)</f>
        <v>6499431</v>
      </c>
    </row>
    <row r="569" spans="1:10" s="44" customFormat="1" ht="15.75" x14ac:dyDescent="0.25">
      <c r="A569" s="120" t="s">
        <v>727</v>
      </c>
      <c r="B569" s="30" t="s">
        <v>59</v>
      </c>
      <c r="C569" s="26" t="s">
        <v>29</v>
      </c>
      <c r="D569" s="26" t="s">
        <v>15</v>
      </c>
      <c r="E569" s="289"/>
      <c r="F569" s="290"/>
      <c r="G569" s="291"/>
      <c r="H569" s="26"/>
      <c r="I569" s="411">
        <f>SUM(I570)</f>
        <v>5773391</v>
      </c>
    </row>
    <row r="570" spans="1:10" s="44" customFormat="1" ht="31.5" x14ac:dyDescent="0.25">
      <c r="A570" s="123" t="s">
        <v>164</v>
      </c>
      <c r="B570" s="149" t="s">
        <v>59</v>
      </c>
      <c r="C570" s="35" t="s">
        <v>29</v>
      </c>
      <c r="D570" s="35" t="s">
        <v>15</v>
      </c>
      <c r="E570" s="292" t="s">
        <v>245</v>
      </c>
      <c r="F570" s="293" t="s">
        <v>472</v>
      </c>
      <c r="G570" s="294" t="s">
        <v>473</v>
      </c>
      <c r="H570" s="35"/>
      <c r="I570" s="385">
        <f>SUM(I571)</f>
        <v>5773391</v>
      </c>
    </row>
    <row r="571" spans="1:10" s="44" customFormat="1" ht="51.75" customHeight="1" x14ac:dyDescent="0.25">
      <c r="A571" s="73" t="s">
        <v>165</v>
      </c>
      <c r="B571" s="163" t="s">
        <v>59</v>
      </c>
      <c r="C571" s="51" t="s">
        <v>29</v>
      </c>
      <c r="D571" s="51" t="s">
        <v>15</v>
      </c>
      <c r="E571" s="335" t="s">
        <v>246</v>
      </c>
      <c r="F571" s="336" t="s">
        <v>472</v>
      </c>
      <c r="G571" s="337" t="s">
        <v>473</v>
      </c>
      <c r="H571" s="51"/>
      <c r="I571" s="386">
        <f>SUM(I572)</f>
        <v>5773391</v>
      </c>
    </row>
    <row r="572" spans="1:10" s="44" customFormat="1" ht="47.25" x14ac:dyDescent="0.25">
      <c r="A572" s="73" t="s">
        <v>554</v>
      </c>
      <c r="B572" s="163" t="s">
        <v>59</v>
      </c>
      <c r="C572" s="51" t="s">
        <v>29</v>
      </c>
      <c r="D572" s="51" t="s">
        <v>15</v>
      </c>
      <c r="E572" s="335" t="s">
        <v>246</v>
      </c>
      <c r="F572" s="336" t="s">
        <v>10</v>
      </c>
      <c r="G572" s="337" t="s">
        <v>473</v>
      </c>
      <c r="H572" s="51"/>
      <c r="I572" s="386">
        <f>SUM(I573)</f>
        <v>5773391</v>
      </c>
    </row>
    <row r="573" spans="1:10" s="44" customFormat="1" ht="31.5" x14ac:dyDescent="0.25">
      <c r="A573" s="73" t="s">
        <v>96</v>
      </c>
      <c r="B573" s="163" t="s">
        <v>59</v>
      </c>
      <c r="C573" s="51" t="s">
        <v>29</v>
      </c>
      <c r="D573" s="51" t="s">
        <v>15</v>
      </c>
      <c r="E573" s="335" t="s">
        <v>246</v>
      </c>
      <c r="F573" s="336" t="s">
        <v>10</v>
      </c>
      <c r="G573" s="337" t="s">
        <v>506</v>
      </c>
      <c r="H573" s="51"/>
      <c r="I573" s="386">
        <f>SUM(I574:I576)</f>
        <v>5773391</v>
      </c>
    </row>
    <row r="574" spans="1:10" s="44" customFormat="1" ht="63" x14ac:dyDescent="0.25">
      <c r="A574" s="125" t="s">
        <v>86</v>
      </c>
      <c r="B574" s="163" t="s">
        <v>59</v>
      </c>
      <c r="C574" s="51" t="s">
        <v>29</v>
      </c>
      <c r="D574" s="51" t="s">
        <v>15</v>
      </c>
      <c r="E574" s="335" t="s">
        <v>246</v>
      </c>
      <c r="F574" s="336" t="s">
        <v>10</v>
      </c>
      <c r="G574" s="337" t="s">
        <v>506</v>
      </c>
      <c r="H574" s="51" t="s">
        <v>13</v>
      </c>
      <c r="I574" s="388">
        <v>5411654</v>
      </c>
    </row>
    <row r="575" spans="1:10" s="44" customFormat="1" ht="31.5" x14ac:dyDescent="0.25">
      <c r="A575" s="136" t="s">
        <v>650</v>
      </c>
      <c r="B575" s="405" t="s">
        <v>59</v>
      </c>
      <c r="C575" s="51" t="s">
        <v>29</v>
      </c>
      <c r="D575" s="51" t="s">
        <v>15</v>
      </c>
      <c r="E575" s="338" t="s">
        <v>246</v>
      </c>
      <c r="F575" s="339" t="s">
        <v>10</v>
      </c>
      <c r="G575" s="340" t="s">
        <v>506</v>
      </c>
      <c r="H575" s="2" t="s">
        <v>16</v>
      </c>
      <c r="I575" s="387">
        <v>349224</v>
      </c>
    </row>
    <row r="576" spans="1:10" s="44" customFormat="1" ht="15.75" x14ac:dyDescent="0.25">
      <c r="A576" s="73" t="s">
        <v>18</v>
      </c>
      <c r="B576" s="163" t="s">
        <v>59</v>
      </c>
      <c r="C576" s="51" t="s">
        <v>29</v>
      </c>
      <c r="D576" s="51" t="s">
        <v>15</v>
      </c>
      <c r="E576" s="338" t="s">
        <v>246</v>
      </c>
      <c r="F576" s="339" t="s">
        <v>10</v>
      </c>
      <c r="G576" s="340" t="s">
        <v>506</v>
      </c>
      <c r="H576" s="2" t="s">
        <v>17</v>
      </c>
      <c r="I576" s="387">
        <v>12513</v>
      </c>
    </row>
    <row r="577" spans="1:9" s="44" customFormat="1" ht="15.75" x14ac:dyDescent="0.25">
      <c r="A577" s="135" t="s">
        <v>757</v>
      </c>
      <c r="B577" s="30" t="s">
        <v>59</v>
      </c>
      <c r="C577" s="26" t="s">
        <v>29</v>
      </c>
      <c r="D577" s="26" t="s">
        <v>29</v>
      </c>
      <c r="E577" s="289"/>
      <c r="F577" s="290"/>
      <c r="G577" s="291"/>
      <c r="H577" s="26"/>
      <c r="I577" s="384">
        <f>SUM(I578+I591)</f>
        <v>726040</v>
      </c>
    </row>
    <row r="578" spans="1:9" ht="63" x14ac:dyDescent="0.25">
      <c r="A578" s="126" t="s">
        <v>166</v>
      </c>
      <c r="B578" s="37" t="s">
        <v>59</v>
      </c>
      <c r="C578" s="35" t="s">
        <v>29</v>
      </c>
      <c r="D578" s="35" t="s">
        <v>29</v>
      </c>
      <c r="E578" s="292" t="s">
        <v>556</v>
      </c>
      <c r="F578" s="293" t="s">
        <v>472</v>
      </c>
      <c r="G578" s="294" t="s">
        <v>473</v>
      </c>
      <c r="H578" s="35"/>
      <c r="I578" s="385">
        <f>SUM(I579+I583)</f>
        <v>700470</v>
      </c>
    </row>
    <row r="579" spans="1:9" ht="81" customHeight="1" x14ac:dyDescent="0.25">
      <c r="A579" s="130" t="s">
        <v>167</v>
      </c>
      <c r="B579" s="62" t="s">
        <v>59</v>
      </c>
      <c r="C579" s="51" t="s">
        <v>29</v>
      </c>
      <c r="D579" s="51" t="s">
        <v>29</v>
      </c>
      <c r="E579" s="335" t="s">
        <v>247</v>
      </c>
      <c r="F579" s="336" t="s">
        <v>472</v>
      </c>
      <c r="G579" s="337" t="s">
        <v>473</v>
      </c>
      <c r="H579" s="51"/>
      <c r="I579" s="386">
        <f>SUM(I580)</f>
        <v>159750</v>
      </c>
    </row>
    <row r="580" spans="1:9" ht="31.5" x14ac:dyDescent="0.25">
      <c r="A580" s="130" t="s">
        <v>557</v>
      </c>
      <c r="B580" s="62" t="s">
        <v>59</v>
      </c>
      <c r="C580" s="51" t="s">
        <v>29</v>
      </c>
      <c r="D580" s="51" t="s">
        <v>29</v>
      </c>
      <c r="E580" s="335" t="s">
        <v>247</v>
      </c>
      <c r="F580" s="336" t="s">
        <v>10</v>
      </c>
      <c r="G580" s="337" t="s">
        <v>473</v>
      </c>
      <c r="H580" s="51"/>
      <c r="I580" s="386">
        <f>SUM(I581)</f>
        <v>159750</v>
      </c>
    </row>
    <row r="581" spans="1:9" ht="15.75" x14ac:dyDescent="0.25">
      <c r="A581" s="73" t="s">
        <v>97</v>
      </c>
      <c r="B581" s="367" t="s">
        <v>59</v>
      </c>
      <c r="C581" s="51" t="s">
        <v>29</v>
      </c>
      <c r="D581" s="51" t="s">
        <v>29</v>
      </c>
      <c r="E581" s="335" t="s">
        <v>247</v>
      </c>
      <c r="F581" s="336" t="s">
        <v>10</v>
      </c>
      <c r="G581" s="337" t="s">
        <v>558</v>
      </c>
      <c r="H581" s="51"/>
      <c r="I581" s="386">
        <f>SUM(I582)</f>
        <v>159750</v>
      </c>
    </row>
    <row r="582" spans="1:9" ht="31.5" x14ac:dyDescent="0.25">
      <c r="A582" s="136" t="s">
        <v>650</v>
      </c>
      <c r="B582" s="405" t="s">
        <v>59</v>
      </c>
      <c r="C582" s="51" t="s">
        <v>29</v>
      </c>
      <c r="D582" s="51" t="s">
        <v>29</v>
      </c>
      <c r="E582" s="335" t="s">
        <v>247</v>
      </c>
      <c r="F582" s="336" t="s">
        <v>10</v>
      </c>
      <c r="G582" s="337" t="s">
        <v>558</v>
      </c>
      <c r="H582" s="51" t="s">
        <v>16</v>
      </c>
      <c r="I582" s="388">
        <v>159750</v>
      </c>
    </row>
    <row r="583" spans="1:9" ht="78.75" x14ac:dyDescent="0.25">
      <c r="A583" s="127" t="s">
        <v>168</v>
      </c>
      <c r="B583" s="62" t="s">
        <v>59</v>
      </c>
      <c r="C583" s="51" t="s">
        <v>29</v>
      </c>
      <c r="D583" s="51" t="s">
        <v>29</v>
      </c>
      <c r="E583" s="335" t="s">
        <v>243</v>
      </c>
      <c r="F583" s="336" t="s">
        <v>472</v>
      </c>
      <c r="G583" s="337" t="s">
        <v>473</v>
      </c>
      <c r="H583" s="51"/>
      <c r="I583" s="386">
        <f>SUM(I584)</f>
        <v>540720</v>
      </c>
    </row>
    <row r="584" spans="1:9" ht="31.5" x14ac:dyDescent="0.25">
      <c r="A584" s="127" t="s">
        <v>559</v>
      </c>
      <c r="B584" s="62" t="s">
        <v>59</v>
      </c>
      <c r="C584" s="51" t="s">
        <v>29</v>
      </c>
      <c r="D584" s="51" t="s">
        <v>29</v>
      </c>
      <c r="E584" s="335" t="s">
        <v>243</v>
      </c>
      <c r="F584" s="336" t="s">
        <v>10</v>
      </c>
      <c r="G584" s="156" t="s">
        <v>473</v>
      </c>
      <c r="H584" s="51"/>
      <c r="I584" s="386">
        <f>SUM(I585+I587+I589)</f>
        <v>540720</v>
      </c>
    </row>
    <row r="585" spans="1:9" ht="15.75" x14ac:dyDescent="0.25">
      <c r="A585" s="127" t="s">
        <v>680</v>
      </c>
      <c r="B585" s="62" t="s">
        <v>59</v>
      </c>
      <c r="C585" s="51" t="s">
        <v>29</v>
      </c>
      <c r="D585" s="51" t="s">
        <v>29</v>
      </c>
      <c r="E585" s="335" t="s">
        <v>243</v>
      </c>
      <c r="F585" s="336" t="s">
        <v>10</v>
      </c>
      <c r="G585" s="337" t="s">
        <v>679</v>
      </c>
      <c r="H585" s="51"/>
      <c r="I585" s="386">
        <f>SUM(I586)</f>
        <v>317520</v>
      </c>
    </row>
    <row r="586" spans="1:9" ht="15.75" x14ac:dyDescent="0.25">
      <c r="A586" s="73" t="s">
        <v>40</v>
      </c>
      <c r="B586" s="62" t="s">
        <v>59</v>
      </c>
      <c r="C586" s="51" t="s">
        <v>29</v>
      </c>
      <c r="D586" s="51" t="s">
        <v>29</v>
      </c>
      <c r="E586" s="335" t="s">
        <v>243</v>
      </c>
      <c r="F586" s="336" t="s">
        <v>10</v>
      </c>
      <c r="G586" s="337" t="s">
        <v>679</v>
      </c>
      <c r="H586" s="51" t="s">
        <v>39</v>
      </c>
      <c r="I586" s="388">
        <v>317520</v>
      </c>
    </row>
    <row r="587" spans="1:9" ht="31.5" x14ac:dyDescent="0.25">
      <c r="A587" s="125" t="s">
        <v>560</v>
      </c>
      <c r="B587" s="367" t="s">
        <v>59</v>
      </c>
      <c r="C587" s="2" t="s">
        <v>29</v>
      </c>
      <c r="D587" s="2" t="s">
        <v>29</v>
      </c>
      <c r="E587" s="335" t="s">
        <v>243</v>
      </c>
      <c r="F587" s="296" t="s">
        <v>10</v>
      </c>
      <c r="G587" s="297" t="s">
        <v>561</v>
      </c>
      <c r="H587" s="2"/>
      <c r="I587" s="386">
        <f>SUM(I588:I588)</f>
        <v>193200</v>
      </c>
    </row>
    <row r="588" spans="1:9" ht="15.75" x14ac:dyDescent="0.25">
      <c r="A588" s="73" t="s">
        <v>40</v>
      </c>
      <c r="B588" s="367" t="s">
        <v>59</v>
      </c>
      <c r="C588" s="2" t="s">
        <v>29</v>
      </c>
      <c r="D588" s="2" t="s">
        <v>29</v>
      </c>
      <c r="E588" s="335" t="s">
        <v>243</v>
      </c>
      <c r="F588" s="296" t="s">
        <v>10</v>
      </c>
      <c r="G588" s="297" t="s">
        <v>561</v>
      </c>
      <c r="H588" s="2" t="s">
        <v>39</v>
      </c>
      <c r="I588" s="388">
        <v>193200</v>
      </c>
    </row>
    <row r="589" spans="1:9" ht="15.75" x14ac:dyDescent="0.25">
      <c r="A589" s="73" t="s">
        <v>678</v>
      </c>
      <c r="B589" s="502" t="s">
        <v>59</v>
      </c>
      <c r="C589" s="2" t="s">
        <v>29</v>
      </c>
      <c r="D589" s="2" t="s">
        <v>29</v>
      </c>
      <c r="E589" s="335" t="s">
        <v>243</v>
      </c>
      <c r="F589" s="296" t="s">
        <v>10</v>
      </c>
      <c r="G589" s="297" t="s">
        <v>681</v>
      </c>
      <c r="H589" s="2"/>
      <c r="I589" s="386">
        <f>SUM(I590)</f>
        <v>30000</v>
      </c>
    </row>
    <row r="590" spans="1:9" ht="31.5" x14ac:dyDescent="0.25">
      <c r="A590" s="136" t="s">
        <v>650</v>
      </c>
      <c r="B590" s="502" t="s">
        <v>59</v>
      </c>
      <c r="C590" s="2" t="s">
        <v>29</v>
      </c>
      <c r="D590" s="2" t="s">
        <v>29</v>
      </c>
      <c r="E590" s="335" t="s">
        <v>243</v>
      </c>
      <c r="F590" s="296" t="s">
        <v>10</v>
      </c>
      <c r="G590" s="297" t="s">
        <v>681</v>
      </c>
      <c r="H590" s="2" t="s">
        <v>16</v>
      </c>
      <c r="I590" s="388">
        <v>30000</v>
      </c>
    </row>
    <row r="591" spans="1:9" s="78" customFormat="1" ht="47.25" x14ac:dyDescent="0.25">
      <c r="A591" s="126" t="s">
        <v>126</v>
      </c>
      <c r="B591" s="37" t="s">
        <v>59</v>
      </c>
      <c r="C591" s="35" t="s">
        <v>29</v>
      </c>
      <c r="D591" s="35" t="s">
        <v>29</v>
      </c>
      <c r="E591" s="292" t="s">
        <v>487</v>
      </c>
      <c r="F591" s="293" t="s">
        <v>472</v>
      </c>
      <c r="G591" s="294" t="s">
        <v>473</v>
      </c>
      <c r="H591" s="35"/>
      <c r="I591" s="385">
        <f>SUM(I592)</f>
        <v>25570</v>
      </c>
    </row>
    <row r="592" spans="1:9" s="78" customFormat="1" ht="63" x14ac:dyDescent="0.25">
      <c r="A592" s="127" t="s">
        <v>162</v>
      </c>
      <c r="B592" s="62" t="s">
        <v>59</v>
      </c>
      <c r="C592" s="42" t="s">
        <v>29</v>
      </c>
      <c r="D592" s="51" t="s">
        <v>29</v>
      </c>
      <c r="E592" s="335" t="s">
        <v>242</v>
      </c>
      <c r="F592" s="336" t="s">
        <v>472</v>
      </c>
      <c r="G592" s="337" t="s">
        <v>473</v>
      </c>
      <c r="H592" s="87"/>
      <c r="I592" s="389">
        <f>SUM(I593)</f>
        <v>25570</v>
      </c>
    </row>
    <row r="593" spans="1:9" s="78" customFormat="1" ht="31.5" x14ac:dyDescent="0.25">
      <c r="A593" s="127" t="s">
        <v>552</v>
      </c>
      <c r="B593" s="62" t="s">
        <v>59</v>
      </c>
      <c r="C593" s="42" t="s">
        <v>29</v>
      </c>
      <c r="D593" s="51" t="s">
        <v>29</v>
      </c>
      <c r="E593" s="335" t="s">
        <v>242</v>
      </c>
      <c r="F593" s="336" t="s">
        <v>10</v>
      </c>
      <c r="G593" s="337" t="s">
        <v>473</v>
      </c>
      <c r="H593" s="87"/>
      <c r="I593" s="389">
        <f>SUM(I594)</f>
        <v>25570</v>
      </c>
    </row>
    <row r="594" spans="1:9" s="44" customFormat="1" ht="31.5" x14ac:dyDescent="0.25">
      <c r="A594" s="128" t="s">
        <v>163</v>
      </c>
      <c r="B594" s="408" t="s">
        <v>59</v>
      </c>
      <c r="C594" s="42" t="s">
        <v>29</v>
      </c>
      <c r="D594" s="51" t="s">
        <v>29</v>
      </c>
      <c r="E594" s="335" t="s">
        <v>242</v>
      </c>
      <c r="F594" s="336" t="s">
        <v>10</v>
      </c>
      <c r="G594" s="337" t="s">
        <v>553</v>
      </c>
      <c r="H594" s="87"/>
      <c r="I594" s="389">
        <f>SUM(I595)</f>
        <v>25570</v>
      </c>
    </row>
    <row r="595" spans="1:9" s="44" customFormat="1" ht="31.5" x14ac:dyDescent="0.25">
      <c r="A595" s="129" t="s">
        <v>650</v>
      </c>
      <c r="B595" s="409" t="s">
        <v>59</v>
      </c>
      <c r="C595" s="51" t="s">
        <v>29</v>
      </c>
      <c r="D595" s="51" t="s">
        <v>29</v>
      </c>
      <c r="E595" s="335" t="s">
        <v>242</v>
      </c>
      <c r="F595" s="336" t="s">
        <v>10</v>
      </c>
      <c r="G595" s="337" t="s">
        <v>553</v>
      </c>
      <c r="H595" s="87" t="s">
        <v>16</v>
      </c>
      <c r="I595" s="390">
        <v>25570</v>
      </c>
    </row>
    <row r="596" spans="1:9" ht="15.75" x14ac:dyDescent="0.25">
      <c r="A596" s="139" t="s">
        <v>33</v>
      </c>
      <c r="B596" s="20" t="s">
        <v>59</v>
      </c>
      <c r="C596" s="16" t="s">
        <v>35</v>
      </c>
      <c r="D596" s="16"/>
      <c r="E596" s="286"/>
      <c r="F596" s="287"/>
      <c r="G596" s="288"/>
      <c r="H596" s="16"/>
      <c r="I596" s="410">
        <f>SUM(I597,I622)</f>
        <v>21452850</v>
      </c>
    </row>
    <row r="597" spans="1:9" ht="15.75" x14ac:dyDescent="0.25">
      <c r="A597" s="135" t="s">
        <v>34</v>
      </c>
      <c r="B597" s="30" t="s">
        <v>59</v>
      </c>
      <c r="C597" s="26" t="s">
        <v>35</v>
      </c>
      <c r="D597" s="26" t="s">
        <v>10</v>
      </c>
      <c r="E597" s="289"/>
      <c r="F597" s="290"/>
      <c r="G597" s="291"/>
      <c r="H597" s="26"/>
      <c r="I597" s="411">
        <f>SUM(I598,I615)</f>
        <v>16458543</v>
      </c>
    </row>
    <row r="598" spans="1:9" ht="31.5" x14ac:dyDescent="0.25">
      <c r="A598" s="123" t="s">
        <v>164</v>
      </c>
      <c r="B598" s="37" t="s">
        <v>59</v>
      </c>
      <c r="C598" s="35" t="s">
        <v>35</v>
      </c>
      <c r="D598" s="35" t="s">
        <v>10</v>
      </c>
      <c r="E598" s="292" t="s">
        <v>245</v>
      </c>
      <c r="F598" s="293" t="s">
        <v>472</v>
      </c>
      <c r="G598" s="294" t="s">
        <v>473</v>
      </c>
      <c r="H598" s="38"/>
      <c r="I598" s="385">
        <f>SUM(I599,I609)</f>
        <v>16278043</v>
      </c>
    </row>
    <row r="599" spans="1:9" ht="33" customHeight="1" x14ac:dyDescent="0.25">
      <c r="A599" s="125" t="s">
        <v>171</v>
      </c>
      <c r="B599" s="367" t="s">
        <v>59</v>
      </c>
      <c r="C599" s="2" t="s">
        <v>35</v>
      </c>
      <c r="D599" s="2" t="s">
        <v>10</v>
      </c>
      <c r="E599" s="295" t="s">
        <v>248</v>
      </c>
      <c r="F599" s="296" t="s">
        <v>472</v>
      </c>
      <c r="G599" s="297" t="s">
        <v>473</v>
      </c>
      <c r="H599" s="2"/>
      <c r="I599" s="386">
        <f>SUM(I600)</f>
        <v>8308282</v>
      </c>
    </row>
    <row r="600" spans="1:9" ht="31.5" x14ac:dyDescent="0.25">
      <c r="A600" s="125" t="s">
        <v>565</v>
      </c>
      <c r="B600" s="367" t="s">
        <v>59</v>
      </c>
      <c r="C600" s="2" t="s">
        <v>35</v>
      </c>
      <c r="D600" s="2" t="s">
        <v>10</v>
      </c>
      <c r="E600" s="295" t="s">
        <v>248</v>
      </c>
      <c r="F600" s="296" t="s">
        <v>10</v>
      </c>
      <c r="G600" s="297" t="s">
        <v>473</v>
      </c>
      <c r="H600" s="2"/>
      <c r="I600" s="386">
        <f>SUM(I601+I605+I607)</f>
        <v>8308282</v>
      </c>
    </row>
    <row r="601" spans="1:9" ht="31.5" x14ac:dyDescent="0.25">
      <c r="A601" s="73" t="s">
        <v>96</v>
      </c>
      <c r="B601" s="367" t="s">
        <v>59</v>
      </c>
      <c r="C601" s="2" t="s">
        <v>35</v>
      </c>
      <c r="D601" s="2" t="s">
        <v>10</v>
      </c>
      <c r="E601" s="295" t="s">
        <v>248</v>
      </c>
      <c r="F601" s="296" t="s">
        <v>10</v>
      </c>
      <c r="G601" s="297" t="s">
        <v>506</v>
      </c>
      <c r="H601" s="2"/>
      <c r="I601" s="386">
        <f>SUM(I602:I604)</f>
        <v>8022852</v>
      </c>
    </row>
    <row r="602" spans="1:9" ht="63" x14ac:dyDescent="0.25">
      <c r="A602" s="125" t="s">
        <v>86</v>
      </c>
      <c r="B602" s="367" t="s">
        <v>59</v>
      </c>
      <c r="C602" s="2" t="s">
        <v>35</v>
      </c>
      <c r="D602" s="2" t="s">
        <v>10</v>
      </c>
      <c r="E602" s="295" t="s">
        <v>248</v>
      </c>
      <c r="F602" s="296" t="s">
        <v>10</v>
      </c>
      <c r="G602" s="297" t="s">
        <v>506</v>
      </c>
      <c r="H602" s="2" t="s">
        <v>13</v>
      </c>
      <c r="I602" s="388">
        <v>7332163</v>
      </c>
    </row>
    <row r="603" spans="1:9" ht="31.5" x14ac:dyDescent="0.25">
      <c r="A603" s="136" t="s">
        <v>650</v>
      </c>
      <c r="B603" s="405" t="s">
        <v>59</v>
      </c>
      <c r="C603" s="2" t="s">
        <v>35</v>
      </c>
      <c r="D603" s="2" t="s">
        <v>10</v>
      </c>
      <c r="E603" s="295" t="s">
        <v>248</v>
      </c>
      <c r="F603" s="296" t="s">
        <v>10</v>
      </c>
      <c r="G603" s="297" t="s">
        <v>506</v>
      </c>
      <c r="H603" s="2" t="s">
        <v>16</v>
      </c>
      <c r="I603" s="388">
        <v>667381</v>
      </c>
    </row>
    <row r="604" spans="1:9" ht="15.75" x14ac:dyDescent="0.25">
      <c r="A604" s="73" t="s">
        <v>18</v>
      </c>
      <c r="B604" s="367" t="s">
        <v>59</v>
      </c>
      <c r="C604" s="2" t="s">
        <v>35</v>
      </c>
      <c r="D604" s="2" t="s">
        <v>10</v>
      </c>
      <c r="E604" s="295" t="s">
        <v>248</v>
      </c>
      <c r="F604" s="296" t="s">
        <v>10</v>
      </c>
      <c r="G604" s="297" t="s">
        <v>506</v>
      </c>
      <c r="H604" s="2" t="s">
        <v>17</v>
      </c>
      <c r="I604" s="388">
        <v>23308</v>
      </c>
    </row>
    <row r="605" spans="1:9" ht="15.75" x14ac:dyDescent="0.25">
      <c r="A605" s="73" t="s">
        <v>112</v>
      </c>
      <c r="B605" s="526" t="s">
        <v>59</v>
      </c>
      <c r="C605" s="2" t="s">
        <v>35</v>
      </c>
      <c r="D605" s="2" t="s">
        <v>10</v>
      </c>
      <c r="E605" s="295" t="s">
        <v>248</v>
      </c>
      <c r="F605" s="296" t="s">
        <v>10</v>
      </c>
      <c r="G605" s="297" t="s">
        <v>495</v>
      </c>
      <c r="H605" s="2"/>
      <c r="I605" s="386">
        <f>SUM(I606)</f>
        <v>285430</v>
      </c>
    </row>
    <row r="606" spans="1:9" ht="31.5" x14ac:dyDescent="0.25">
      <c r="A606" s="136" t="s">
        <v>650</v>
      </c>
      <c r="B606" s="526" t="s">
        <v>59</v>
      </c>
      <c r="C606" s="2" t="s">
        <v>35</v>
      </c>
      <c r="D606" s="2" t="s">
        <v>10</v>
      </c>
      <c r="E606" s="295" t="s">
        <v>248</v>
      </c>
      <c r="F606" s="296" t="s">
        <v>10</v>
      </c>
      <c r="G606" s="297" t="s">
        <v>495</v>
      </c>
      <c r="H606" s="2" t="s">
        <v>16</v>
      </c>
      <c r="I606" s="388">
        <v>285430</v>
      </c>
    </row>
    <row r="607" spans="1:9" ht="31.5" hidden="1" x14ac:dyDescent="0.25">
      <c r="A607" s="73" t="s">
        <v>689</v>
      </c>
      <c r="B607" s="502" t="s">
        <v>59</v>
      </c>
      <c r="C607" s="2" t="s">
        <v>35</v>
      </c>
      <c r="D607" s="2" t="s">
        <v>10</v>
      </c>
      <c r="E607" s="295" t="s">
        <v>248</v>
      </c>
      <c r="F607" s="296" t="s">
        <v>10</v>
      </c>
      <c r="G607" s="297" t="s">
        <v>688</v>
      </c>
      <c r="H607" s="2"/>
      <c r="I607" s="386">
        <f>SUM(I608)</f>
        <v>0</v>
      </c>
    </row>
    <row r="608" spans="1:9" ht="31.5" hidden="1" x14ac:dyDescent="0.25">
      <c r="A608" s="136" t="s">
        <v>650</v>
      </c>
      <c r="B608" s="502" t="s">
        <v>59</v>
      </c>
      <c r="C608" s="2" t="s">
        <v>35</v>
      </c>
      <c r="D608" s="2" t="s">
        <v>10</v>
      </c>
      <c r="E608" s="295" t="s">
        <v>248</v>
      </c>
      <c r="F608" s="296" t="s">
        <v>10</v>
      </c>
      <c r="G608" s="297" t="s">
        <v>688</v>
      </c>
      <c r="H608" s="2" t="s">
        <v>16</v>
      </c>
      <c r="I608" s="388"/>
    </row>
    <row r="609" spans="1:9" ht="33" customHeight="1" x14ac:dyDescent="0.25">
      <c r="A609" s="73" t="s">
        <v>172</v>
      </c>
      <c r="B609" s="367" t="s">
        <v>59</v>
      </c>
      <c r="C609" s="2" t="s">
        <v>35</v>
      </c>
      <c r="D609" s="2" t="s">
        <v>10</v>
      </c>
      <c r="E609" s="295" t="s">
        <v>566</v>
      </c>
      <c r="F609" s="296" t="s">
        <v>472</v>
      </c>
      <c r="G609" s="297" t="s">
        <v>473</v>
      </c>
      <c r="H609" s="2"/>
      <c r="I609" s="386">
        <f>SUM(I610)</f>
        <v>7969761</v>
      </c>
    </row>
    <row r="610" spans="1:9" ht="15.75" x14ac:dyDescent="0.25">
      <c r="A610" s="73" t="s">
        <v>567</v>
      </c>
      <c r="B610" s="367" t="s">
        <v>59</v>
      </c>
      <c r="C610" s="2" t="s">
        <v>35</v>
      </c>
      <c r="D610" s="2" t="s">
        <v>10</v>
      </c>
      <c r="E610" s="295" t="s">
        <v>249</v>
      </c>
      <c r="F610" s="296" t="s">
        <v>10</v>
      </c>
      <c r="G610" s="297" t="s">
        <v>473</v>
      </c>
      <c r="H610" s="2"/>
      <c r="I610" s="386">
        <f>SUM(I611)</f>
        <v>7969761</v>
      </c>
    </row>
    <row r="611" spans="1:9" ht="31.5" x14ac:dyDescent="0.25">
      <c r="A611" s="73" t="s">
        <v>96</v>
      </c>
      <c r="B611" s="367" t="s">
        <v>59</v>
      </c>
      <c r="C611" s="2" t="s">
        <v>35</v>
      </c>
      <c r="D611" s="2" t="s">
        <v>10</v>
      </c>
      <c r="E611" s="295" t="s">
        <v>249</v>
      </c>
      <c r="F611" s="296" t="s">
        <v>10</v>
      </c>
      <c r="G611" s="297" t="s">
        <v>506</v>
      </c>
      <c r="H611" s="2"/>
      <c r="I611" s="386">
        <f>SUM(I612:I614)</f>
        <v>7969761</v>
      </c>
    </row>
    <row r="612" spans="1:9" ht="63" x14ac:dyDescent="0.25">
      <c r="A612" s="125" t="s">
        <v>86</v>
      </c>
      <c r="B612" s="367" t="s">
        <v>59</v>
      </c>
      <c r="C612" s="2" t="s">
        <v>35</v>
      </c>
      <c r="D612" s="2" t="s">
        <v>10</v>
      </c>
      <c r="E612" s="295" t="s">
        <v>249</v>
      </c>
      <c r="F612" s="296" t="s">
        <v>10</v>
      </c>
      <c r="G612" s="297" t="s">
        <v>506</v>
      </c>
      <c r="H612" s="2" t="s">
        <v>13</v>
      </c>
      <c r="I612" s="388">
        <v>7445771</v>
      </c>
    </row>
    <row r="613" spans="1:9" ht="31.5" x14ac:dyDescent="0.25">
      <c r="A613" s="136" t="s">
        <v>650</v>
      </c>
      <c r="B613" s="405" t="s">
        <v>59</v>
      </c>
      <c r="C613" s="2" t="s">
        <v>35</v>
      </c>
      <c r="D613" s="2" t="s">
        <v>10</v>
      </c>
      <c r="E613" s="295" t="s">
        <v>249</v>
      </c>
      <c r="F613" s="296" t="s">
        <v>10</v>
      </c>
      <c r="G613" s="297" t="s">
        <v>506</v>
      </c>
      <c r="H613" s="2" t="s">
        <v>16</v>
      </c>
      <c r="I613" s="388">
        <v>516674</v>
      </c>
    </row>
    <row r="614" spans="1:9" ht="15.75" x14ac:dyDescent="0.25">
      <c r="A614" s="73" t="s">
        <v>18</v>
      </c>
      <c r="B614" s="367" t="s">
        <v>59</v>
      </c>
      <c r="C614" s="2" t="s">
        <v>35</v>
      </c>
      <c r="D614" s="2" t="s">
        <v>10</v>
      </c>
      <c r="E614" s="295" t="s">
        <v>249</v>
      </c>
      <c r="F614" s="296" t="s">
        <v>10</v>
      </c>
      <c r="G614" s="297" t="s">
        <v>506</v>
      </c>
      <c r="H614" s="2" t="s">
        <v>17</v>
      </c>
      <c r="I614" s="388">
        <v>7316</v>
      </c>
    </row>
    <row r="615" spans="1:9" s="78" customFormat="1" ht="31.5" x14ac:dyDescent="0.25">
      <c r="A615" s="123" t="s">
        <v>149</v>
      </c>
      <c r="B615" s="37" t="s">
        <v>59</v>
      </c>
      <c r="C615" s="35" t="s">
        <v>35</v>
      </c>
      <c r="D615" s="35" t="s">
        <v>10</v>
      </c>
      <c r="E615" s="292" t="s">
        <v>223</v>
      </c>
      <c r="F615" s="293" t="s">
        <v>472</v>
      </c>
      <c r="G615" s="294" t="s">
        <v>473</v>
      </c>
      <c r="H615" s="38"/>
      <c r="I615" s="385">
        <f>SUM(I616)</f>
        <v>180500</v>
      </c>
    </row>
    <row r="616" spans="1:9" s="78" customFormat="1" ht="63" x14ac:dyDescent="0.25">
      <c r="A616" s="125" t="s">
        <v>173</v>
      </c>
      <c r="B616" s="367" t="s">
        <v>59</v>
      </c>
      <c r="C616" s="2" t="s">
        <v>35</v>
      </c>
      <c r="D616" s="2" t="s">
        <v>10</v>
      </c>
      <c r="E616" s="295" t="s">
        <v>250</v>
      </c>
      <c r="F616" s="296" t="s">
        <v>472</v>
      </c>
      <c r="G616" s="297" t="s">
        <v>473</v>
      </c>
      <c r="H616" s="2"/>
      <c r="I616" s="386">
        <f>SUM(I617)</f>
        <v>180500</v>
      </c>
    </row>
    <row r="617" spans="1:9" s="78" customFormat="1" ht="33.75" customHeight="1" x14ac:dyDescent="0.25">
      <c r="A617" s="125" t="s">
        <v>568</v>
      </c>
      <c r="B617" s="367" t="s">
        <v>59</v>
      </c>
      <c r="C617" s="2" t="s">
        <v>35</v>
      </c>
      <c r="D617" s="2" t="s">
        <v>10</v>
      </c>
      <c r="E617" s="295" t="s">
        <v>250</v>
      </c>
      <c r="F617" s="296" t="s">
        <v>12</v>
      </c>
      <c r="G617" s="297" t="s">
        <v>473</v>
      </c>
      <c r="H617" s="2"/>
      <c r="I617" s="386">
        <f>SUM(I618+I620)</f>
        <v>180500</v>
      </c>
    </row>
    <row r="618" spans="1:9" s="78" customFormat="1" ht="16.5" customHeight="1" x14ac:dyDescent="0.25">
      <c r="A618" s="73" t="s">
        <v>112</v>
      </c>
      <c r="B618" s="541" t="s">
        <v>59</v>
      </c>
      <c r="C618" s="2" t="s">
        <v>35</v>
      </c>
      <c r="D618" s="2" t="s">
        <v>10</v>
      </c>
      <c r="E618" s="295" t="s">
        <v>250</v>
      </c>
      <c r="F618" s="296" t="s">
        <v>12</v>
      </c>
      <c r="G618" s="297" t="s">
        <v>495</v>
      </c>
      <c r="H618" s="2"/>
      <c r="I618" s="386">
        <f>SUM(I619)</f>
        <v>155500</v>
      </c>
    </row>
    <row r="619" spans="1:9" s="78" customFormat="1" ht="33.75" customHeight="1" x14ac:dyDescent="0.25">
      <c r="A619" s="136" t="s">
        <v>650</v>
      </c>
      <c r="B619" s="405" t="s">
        <v>59</v>
      </c>
      <c r="C619" s="2" t="s">
        <v>35</v>
      </c>
      <c r="D619" s="2" t="s">
        <v>10</v>
      </c>
      <c r="E619" s="295" t="s">
        <v>250</v>
      </c>
      <c r="F619" s="296" t="s">
        <v>12</v>
      </c>
      <c r="G619" s="297" t="s">
        <v>495</v>
      </c>
      <c r="H619" s="2" t="s">
        <v>16</v>
      </c>
      <c r="I619" s="388">
        <v>155500</v>
      </c>
    </row>
    <row r="620" spans="1:9" s="78" customFormat="1" ht="31.5" x14ac:dyDescent="0.25">
      <c r="A620" s="73" t="s">
        <v>570</v>
      </c>
      <c r="B620" s="367" t="s">
        <v>59</v>
      </c>
      <c r="C620" s="2" t="s">
        <v>35</v>
      </c>
      <c r="D620" s="2" t="s">
        <v>10</v>
      </c>
      <c r="E620" s="295" t="s">
        <v>250</v>
      </c>
      <c r="F620" s="296" t="s">
        <v>12</v>
      </c>
      <c r="G620" s="297" t="s">
        <v>569</v>
      </c>
      <c r="H620" s="2"/>
      <c r="I620" s="386">
        <f>SUM(I621)</f>
        <v>25000</v>
      </c>
    </row>
    <row r="621" spans="1:9" s="78" customFormat="1" ht="31.5" x14ac:dyDescent="0.25">
      <c r="A621" s="136" t="s">
        <v>650</v>
      </c>
      <c r="B621" s="405" t="s">
        <v>59</v>
      </c>
      <c r="C621" s="2" t="s">
        <v>35</v>
      </c>
      <c r="D621" s="2" t="s">
        <v>10</v>
      </c>
      <c r="E621" s="295" t="s">
        <v>250</v>
      </c>
      <c r="F621" s="296" t="s">
        <v>12</v>
      </c>
      <c r="G621" s="297" t="s">
        <v>569</v>
      </c>
      <c r="H621" s="2" t="s">
        <v>16</v>
      </c>
      <c r="I621" s="388">
        <v>25000</v>
      </c>
    </row>
    <row r="622" spans="1:9" ht="15.75" x14ac:dyDescent="0.25">
      <c r="A622" s="135" t="s">
        <v>36</v>
      </c>
      <c r="B622" s="30" t="s">
        <v>59</v>
      </c>
      <c r="C622" s="26" t="s">
        <v>35</v>
      </c>
      <c r="D622" s="26" t="s">
        <v>20</v>
      </c>
      <c r="E622" s="289"/>
      <c r="F622" s="290"/>
      <c r="G622" s="291"/>
      <c r="H622" s="26"/>
      <c r="I622" s="411">
        <f>SUM(I623,I642)</f>
        <v>4994307</v>
      </c>
    </row>
    <row r="623" spans="1:9" ht="31.5" x14ac:dyDescent="0.25">
      <c r="A623" s="123" t="s">
        <v>164</v>
      </c>
      <c r="B623" s="37" t="s">
        <v>59</v>
      </c>
      <c r="C623" s="35" t="s">
        <v>35</v>
      </c>
      <c r="D623" s="35" t="s">
        <v>20</v>
      </c>
      <c r="E623" s="292" t="s">
        <v>245</v>
      </c>
      <c r="F623" s="293" t="s">
        <v>472</v>
      </c>
      <c r="G623" s="294" t="s">
        <v>473</v>
      </c>
      <c r="H623" s="35"/>
      <c r="I623" s="385">
        <f>SUM(I630+I624)</f>
        <v>4982619</v>
      </c>
    </row>
    <row r="624" spans="1:9" ht="47.25" x14ac:dyDescent="0.25">
      <c r="A624" s="73" t="s">
        <v>172</v>
      </c>
      <c r="B624" s="529" t="s">
        <v>59</v>
      </c>
      <c r="C624" s="2" t="s">
        <v>35</v>
      </c>
      <c r="D624" s="2" t="s">
        <v>20</v>
      </c>
      <c r="E624" s="295" t="s">
        <v>566</v>
      </c>
      <c r="F624" s="296" t="s">
        <v>472</v>
      </c>
      <c r="G624" s="297" t="s">
        <v>473</v>
      </c>
      <c r="H624" s="2"/>
      <c r="I624" s="386">
        <f>SUM(I625)</f>
        <v>45000</v>
      </c>
    </row>
    <row r="625" spans="1:9" ht="16.5" customHeight="1" x14ac:dyDescent="0.25">
      <c r="A625" s="130" t="s">
        <v>726</v>
      </c>
      <c r="B625" s="529" t="s">
        <v>59</v>
      </c>
      <c r="C625" s="2" t="s">
        <v>35</v>
      </c>
      <c r="D625" s="2" t="s">
        <v>20</v>
      </c>
      <c r="E625" s="295" t="s">
        <v>249</v>
      </c>
      <c r="F625" s="296" t="s">
        <v>12</v>
      </c>
      <c r="G625" s="297" t="s">
        <v>473</v>
      </c>
      <c r="H625" s="2"/>
      <c r="I625" s="386">
        <f>SUM(I626+I628)</f>
        <v>45000</v>
      </c>
    </row>
    <row r="626" spans="1:9" ht="31.5" x14ac:dyDescent="0.25">
      <c r="A626" s="130" t="s">
        <v>725</v>
      </c>
      <c r="B626" s="529" t="s">
        <v>59</v>
      </c>
      <c r="C626" s="2" t="s">
        <v>35</v>
      </c>
      <c r="D626" s="2" t="s">
        <v>20</v>
      </c>
      <c r="E626" s="295" t="s">
        <v>249</v>
      </c>
      <c r="F626" s="296" t="s">
        <v>12</v>
      </c>
      <c r="G626" s="297" t="s">
        <v>724</v>
      </c>
      <c r="H626" s="2"/>
      <c r="I626" s="386">
        <f>SUM(I627)</f>
        <v>45000</v>
      </c>
    </row>
    <row r="627" spans="1:9" ht="15.75" x14ac:dyDescent="0.25">
      <c r="A627" s="130" t="s">
        <v>21</v>
      </c>
      <c r="B627" s="529" t="s">
        <v>59</v>
      </c>
      <c r="C627" s="2" t="s">
        <v>35</v>
      </c>
      <c r="D627" s="2" t="s">
        <v>20</v>
      </c>
      <c r="E627" s="295" t="s">
        <v>249</v>
      </c>
      <c r="F627" s="296" t="s">
        <v>12</v>
      </c>
      <c r="G627" s="297" t="s">
        <v>724</v>
      </c>
      <c r="H627" s="2" t="s">
        <v>69</v>
      </c>
      <c r="I627" s="388">
        <v>45000</v>
      </c>
    </row>
    <row r="628" spans="1:9" ht="31.5" hidden="1" x14ac:dyDescent="0.25">
      <c r="A628" s="130" t="s">
        <v>536</v>
      </c>
      <c r="B628" s="529" t="s">
        <v>59</v>
      </c>
      <c r="C628" s="2" t="s">
        <v>35</v>
      </c>
      <c r="D628" s="2" t="s">
        <v>20</v>
      </c>
      <c r="E628" s="295" t="s">
        <v>249</v>
      </c>
      <c r="F628" s="296" t="s">
        <v>12</v>
      </c>
      <c r="G628" s="297" t="s">
        <v>535</v>
      </c>
      <c r="H628" s="2"/>
      <c r="I628" s="386">
        <f>SUM(I629)</f>
        <v>0</v>
      </c>
    </row>
    <row r="629" spans="1:9" ht="15.75" hidden="1" x14ac:dyDescent="0.25">
      <c r="A629" s="130" t="s">
        <v>21</v>
      </c>
      <c r="B629" s="529" t="s">
        <v>59</v>
      </c>
      <c r="C629" s="2" t="s">
        <v>35</v>
      </c>
      <c r="D629" s="2" t="s">
        <v>20</v>
      </c>
      <c r="E629" s="295" t="s">
        <v>249</v>
      </c>
      <c r="F629" s="296" t="s">
        <v>12</v>
      </c>
      <c r="G629" s="297" t="s">
        <v>535</v>
      </c>
      <c r="H629" s="2" t="s">
        <v>69</v>
      </c>
      <c r="I629" s="388"/>
    </row>
    <row r="630" spans="1:9" ht="48.75" customHeight="1" x14ac:dyDescent="0.25">
      <c r="A630" s="73" t="s">
        <v>174</v>
      </c>
      <c r="B630" s="367" t="s">
        <v>59</v>
      </c>
      <c r="C630" s="2" t="s">
        <v>35</v>
      </c>
      <c r="D630" s="2" t="s">
        <v>20</v>
      </c>
      <c r="E630" s="295" t="s">
        <v>251</v>
      </c>
      <c r="F630" s="296" t="s">
        <v>472</v>
      </c>
      <c r="G630" s="297" t="s">
        <v>473</v>
      </c>
      <c r="H630" s="2"/>
      <c r="I630" s="386">
        <f>SUM(I631+I635)</f>
        <v>4937619</v>
      </c>
    </row>
    <row r="631" spans="1:9" ht="78.75" x14ac:dyDescent="0.25">
      <c r="A631" s="73" t="s">
        <v>574</v>
      </c>
      <c r="B631" s="367" t="s">
        <v>59</v>
      </c>
      <c r="C631" s="2" t="s">
        <v>35</v>
      </c>
      <c r="D631" s="2" t="s">
        <v>20</v>
      </c>
      <c r="E631" s="295" t="s">
        <v>251</v>
      </c>
      <c r="F631" s="296" t="s">
        <v>10</v>
      </c>
      <c r="G631" s="297" t="s">
        <v>473</v>
      </c>
      <c r="H631" s="2"/>
      <c r="I631" s="386">
        <f>SUM(I632)</f>
        <v>1046743</v>
      </c>
    </row>
    <row r="632" spans="1:9" ht="31.5" x14ac:dyDescent="0.25">
      <c r="A632" s="73" t="s">
        <v>85</v>
      </c>
      <c r="B632" s="367" t="s">
        <v>59</v>
      </c>
      <c r="C632" s="51" t="s">
        <v>35</v>
      </c>
      <c r="D632" s="51" t="s">
        <v>20</v>
      </c>
      <c r="E632" s="335" t="s">
        <v>251</v>
      </c>
      <c r="F632" s="336" t="s">
        <v>575</v>
      </c>
      <c r="G632" s="337" t="s">
        <v>477</v>
      </c>
      <c r="H632" s="51"/>
      <c r="I632" s="386">
        <f>SUM(I633:I634)</f>
        <v>1046743</v>
      </c>
    </row>
    <row r="633" spans="1:9" ht="63" x14ac:dyDescent="0.25">
      <c r="A633" s="125" t="s">
        <v>86</v>
      </c>
      <c r="B633" s="367" t="s">
        <v>59</v>
      </c>
      <c r="C633" s="2" t="s">
        <v>35</v>
      </c>
      <c r="D633" s="2" t="s">
        <v>20</v>
      </c>
      <c r="E633" s="295" t="s">
        <v>251</v>
      </c>
      <c r="F633" s="296" t="s">
        <v>575</v>
      </c>
      <c r="G633" s="297" t="s">
        <v>477</v>
      </c>
      <c r="H633" s="2" t="s">
        <v>13</v>
      </c>
      <c r="I633" s="388">
        <v>1046703</v>
      </c>
    </row>
    <row r="634" spans="1:9" ht="15.75" x14ac:dyDescent="0.25">
      <c r="A634" s="73" t="s">
        <v>18</v>
      </c>
      <c r="B634" s="502" t="s">
        <v>59</v>
      </c>
      <c r="C634" s="2" t="s">
        <v>35</v>
      </c>
      <c r="D634" s="2" t="s">
        <v>20</v>
      </c>
      <c r="E634" s="295" t="s">
        <v>251</v>
      </c>
      <c r="F634" s="296" t="s">
        <v>575</v>
      </c>
      <c r="G634" s="297" t="s">
        <v>477</v>
      </c>
      <c r="H634" s="2" t="s">
        <v>17</v>
      </c>
      <c r="I634" s="388">
        <v>40</v>
      </c>
    </row>
    <row r="635" spans="1:9" ht="47.25" x14ac:dyDescent="0.25">
      <c r="A635" s="73" t="s">
        <v>571</v>
      </c>
      <c r="B635" s="367" t="s">
        <v>59</v>
      </c>
      <c r="C635" s="2" t="s">
        <v>35</v>
      </c>
      <c r="D635" s="2" t="s">
        <v>20</v>
      </c>
      <c r="E635" s="295" t="s">
        <v>251</v>
      </c>
      <c r="F635" s="296" t="s">
        <v>12</v>
      </c>
      <c r="G635" s="297" t="s">
        <v>473</v>
      </c>
      <c r="H635" s="2"/>
      <c r="I635" s="386">
        <f>SUM(I636+I638)</f>
        <v>3890876</v>
      </c>
    </row>
    <row r="636" spans="1:9" ht="47.25" x14ac:dyDescent="0.25">
      <c r="A636" s="73" t="s">
        <v>98</v>
      </c>
      <c r="B636" s="367" t="s">
        <v>59</v>
      </c>
      <c r="C636" s="2" t="s">
        <v>35</v>
      </c>
      <c r="D636" s="2" t="s">
        <v>20</v>
      </c>
      <c r="E636" s="295" t="s">
        <v>251</v>
      </c>
      <c r="F636" s="296" t="s">
        <v>572</v>
      </c>
      <c r="G636" s="297" t="s">
        <v>573</v>
      </c>
      <c r="H636" s="2"/>
      <c r="I636" s="386">
        <f>SUM(I637)</f>
        <v>37188</v>
      </c>
    </row>
    <row r="637" spans="1:9" ht="63" x14ac:dyDescent="0.25">
      <c r="A637" s="125" t="s">
        <v>86</v>
      </c>
      <c r="B637" s="367" t="s">
        <v>59</v>
      </c>
      <c r="C637" s="2" t="s">
        <v>35</v>
      </c>
      <c r="D637" s="2" t="s">
        <v>20</v>
      </c>
      <c r="E637" s="295" t="s">
        <v>251</v>
      </c>
      <c r="F637" s="296" t="s">
        <v>572</v>
      </c>
      <c r="G637" s="297" t="s">
        <v>573</v>
      </c>
      <c r="H637" s="2" t="s">
        <v>13</v>
      </c>
      <c r="I637" s="388">
        <v>37188</v>
      </c>
    </row>
    <row r="638" spans="1:9" ht="31.5" x14ac:dyDescent="0.25">
      <c r="A638" s="73" t="s">
        <v>96</v>
      </c>
      <c r="B638" s="367" t="s">
        <v>59</v>
      </c>
      <c r="C638" s="2" t="s">
        <v>35</v>
      </c>
      <c r="D638" s="2" t="s">
        <v>20</v>
      </c>
      <c r="E638" s="295" t="s">
        <v>251</v>
      </c>
      <c r="F638" s="296" t="s">
        <v>572</v>
      </c>
      <c r="G638" s="297" t="s">
        <v>506</v>
      </c>
      <c r="H638" s="2"/>
      <c r="I638" s="386">
        <f>SUM(I639:I641)</f>
        <v>3853688</v>
      </c>
    </row>
    <row r="639" spans="1:9" ht="63" x14ac:dyDescent="0.25">
      <c r="A639" s="125" t="s">
        <v>86</v>
      </c>
      <c r="B639" s="367" t="s">
        <v>59</v>
      </c>
      <c r="C639" s="2" t="s">
        <v>35</v>
      </c>
      <c r="D639" s="2" t="s">
        <v>20</v>
      </c>
      <c r="E639" s="295" t="s">
        <v>251</v>
      </c>
      <c r="F639" s="296" t="s">
        <v>572</v>
      </c>
      <c r="G639" s="297" t="s">
        <v>506</v>
      </c>
      <c r="H639" s="2" t="s">
        <v>13</v>
      </c>
      <c r="I639" s="388">
        <v>3692062</v>
      </c>
    </row>
    <row r="640" spans="1:9" ht="31.5" x14ac:dyDescent="0.25">
      <c r="A640" s="136" t="s">
        <v>650</v>
      </c>
      <c r="B640" s="405" t="s">
        <v>59</v>
      </c>
      <c r="C640" s="2" t="s">
        <v>35</v>
      </c>
      <c r="D640" s="2" t="s">
        <v>20</v>
      </c>
      <c r="E640" s="295" t="s">
        <v>251</v>
      </c>
      <c r="F640" s="296" t="s">
        <v>572</v>
      </c>
      <c r="G640" s="297" t="s">
        <v>506</v>
      </c>
      <c r="H640" s="2" t="s">
        <v>16</v>
      </c>
      <c r="I640" s="388">
        <v>161626</v>
      </c>
    </row>
    <row r="641" spans="1:9" ht="15.75" hidden="1" x14ac:dyDescent="0.25">
      <c r="A641" s="73" t="s">
        <v>18</v>
      </c>
      <c r="B641" s="367" t="s">
        <v>59</v>
      </c>
      <c r="C641" s="2" t="s">
        <v>35</v>
      </c>
      <c r="D641" s="2" t="s">
        <v>20</v>
      </c>
      <c r="E641" s="295" t="s">
        <v>251</v>
      </c>
      <c r="F641" s="296" t="s">
        <v>572</v>
      </c>
      <c r="G641" s="297" t="s">
        <v>506</v>
      </c>
      <c r="H641" s="2" t="s">
        <v>17</v>
      </c>
      <c r="I641" s="388"/>
    </row>
    <row r="642" spans="1:9" ht="47.25" x14ac:dyDescent="0.25">
      <c r="A642" s="126" t="s">
        <v>117</v>
      </c>
      <c r="B642" s="37" t="s">
        <v>59</v>
      </c>
      <c r="C642" s="35" t="s">
        <v>35</v>
      </c>
      <c r="D642" s="35" t="s">
        <v>20</v>
      </c>
      <c r="E642" s="292" t="s">
        <v>475</v>
      </c>
      <c r="F642" s="293" t="s">
        <v>472</v>
      </c>
      <c r="G642" s="294" t="s">
        <v>473</v>
      </c>
      <c r="H642" s="35"/>
      <c r="I642" s="385">
        <f>SUM(I643)</f>
        <v>11688</v>
      </c>
    </row>
    <row r="643" spans="1:9" ht="63" x14ac:dyDescent="0.25">
      <c r="A643" s="127" t="s">
        <v>130</v>
      </c>
      <c r="B643" s="62" t="s">
        <v>59</v>
      </c>
      <c r="C643" s="2" t="s">
        <v>35</v>
      </c>
      <c r="D643" s="2" t="s">
        <v>20</v>
      </c>
      <c r="E643" s="295" t="s">
        <v>202</v>
      </c>
      <c r="F643" s="296" t="s">
        <v>472</v>
      </c>
      <c r="G643" s="297" t="s">
        <v>473</v>
      </c>
      <c r="H643" s="51"/>
      <c r="I643" s="386">
        <f>SUM(I644)</f>
        <v>11688</v>
      </c>
    </row>
    <row r="644" spans="1:9" ht="47.25" x14ac:dyDescent="0.25">
      <c r="A644" s="127" t="s">
        <v>479</v>
      </c>
      <c r="B644" s="62" t="s">
        <v>59</v>
      </c>
      <c r="C644" s="2" t="s">
        <v>35</v>
      </c>
      <c r="D644" s="2" t="s">
        <v>20</v>
      </c>
      <c r="E644" s="295" t="s">
        <v>202</v>
      </c>
      <c r="F644" s="296" t="s">
        <v>10</v>
      </c>
      <c r="G644" s="297" t="s">
        <v>473</v>
      </c>
      <c r="H644" s="51"/>
      <c r="I644" s="386">
        <f>SUM(I645)</f>
        <v>11688</v>
      </c>
    </row>
    <row r="645" spans="1:9" ht="15.75" x14ac:dyDescent="0.25">
      <c r="A645" s="127" t="s">
        <v>119</v>
      </c>
      <c r="B645" s="62" t="s">
        <v>59</v>
      </c>
      <c r="C645" s="2" t="s">
        <v>35</v>
      </c>
      <c r="D645" s="2" t="s">
        <v>20</v>
      </c>
      <c r="E645" s="295" t="s">
        <v>202</v>
      </c>
      <c r="F645" s="296" t="s">
        <v>10</v>
      </c>
      <c r="G645" s="297" t="s">
        <v>478</v>
      </c>
      <c r="H645" s="51"/>
      <c r="I645" s="386">
        <f>SUM(I646)</f>
        <v>11688</v>
      </c>
    </row>
    <row r="646" spans="1:9" ht="31.5" x14ac:dyDescent="0.25">
      <c r="A646" s="136" t="s">
        <v>650</v>
      </c>
      <c r="B646" s="405" t="s">
        <v>59</v>
      </c>
      <c r="C646" s="2" t="s">
        <v>35</v>
      </c>
      <c r="D646" s="2" t="s">
        <v>20</v>
      </c>
      <c r="E646" s="295" t="s">
        <v>202</v>
      </c>
      <c r="F646" s="296" t="s">
        <v>10</v>
      </c>
      <c r="G646" s="297" t="s">
        <v>478</v>
      </c>
      <c r="H646" s="2" t="s">
        <v>16</v>
      </c>
      <c r="I646" s="388">
        <v>11688</v>
      </c>
    </row>
    <row r="647" spans="1:9" ht="15.75" x14ac:dyDescent="0.25">
      <c r="A647" s="139" t="s">
        <v>37</v>
      </c>
      <c r="B647" s="20" t="s">
        <v>59</v>
      </c>
      <c r="C647" s="20">
        <v>10</v>
      </c>
      <c r="D647" s="20"/>
      <c r="E647" s="326"/>
      <c r="F647" s="327"/>
      <c r="G647" s="328"/>
      <c r="H647" s="16"/>
      <c r="I647" s="410">
        <f>SUM(I648)</f>
        <v>1591956</v>
      </c>
    </row>
    <row r="648" spans="1:9" ht="15.75" x14ac:dyDescent="0.25">
      <c r="A648" s="135" t="s">
        <v>41</v>
      </c>
      <c r="B648" s="30" t="s">
        <v>59</v>
      </c>
      <c r="C648" s="30">
        <v>10</v>
      </c>
      <c r="D648" s="26" t="s">
        <v>15</v>
      </c>
      <c r="E648" s="289"/>
      <c r="F648" s="290"/>
      <c r="G648" s="291"/>
      <c r="H648" s="26"/>
      <c r="I648" s="411">
        <f>SUM(I649)</f>
        <v>1591956</v>
      </c>
    </row>
    <row r="649" spans="1:9" ht="31.5" x14ac:dyDescent="0.25">
      <c r="A649" s="123" t="s">
        <v>164</v>
      </c>
      <c r="B649" s="37" t="s">
        <v>59</v>
      </c>
      <c r="C649" s="35" t="s">
        <v>57</v>
      </c>
      <c r="D649" s="35" t="s">
        <v>15</v>
      </c>
      <c r="E649" s="292" t="s">
        <v>245</v>
      </c>
      <c r="F649" s="293" t="s">
        <v>472</v>
      </c>
      <c r="G649" s="294" t="s">
        <v>473</v>
      </c>
      <c r="H649" s="35"/>
      <c r="I649" s="385">
        <f>SUM(I650,I655,I660)</f>
        <v>1591956</v>
      </c>
    </row>
    <row r="650" spans="1:9" ht="48" customHeight="1" x14ac:dyDescent="0.25">
      <c r="A650" s="125" t="s">
        <v>171</v>
      </c>
      <c r="B650" s="367" t="s">
        <v>59</v>
      </c>
      <c r="C650" s="62">
        <v>10</v>
      </c>
      <c r="D650" s="51" t="s">
        <v>15</v>
      </c>
      <c r="E650" s="335" t="s">
        <v>248</v>
      </c>
      <c r="F650" s="336" t="s">
        <v>472</v>
      </c>
      <c r="G650" s="337" t="s">
        <v>473</v>
      </c>
      <c r="H650" s="51"/>
      <c r="I650" s="386">
        <f>SUM(I651)</f>
        <v>720965</v>
      </c>
    </row>
    <row r="651" spans="1:9" ht="31.5" x14ac:dyDescent="0.25">
      <c r="A651" s="125" t="s">
        <v>565</v>
      </c>
      <c r="B651" s="367" t="s">
        <v>59</v>
      </c>
      <c r="C651" s="62">
        <v>10</v>
      </c>
      <c r="D651" s="51" t="s">
        <v>15</v>
      </c>
      <c r="E651" s="335" t="s">
        <v>248</v>
      </c>
      <c r="F651" s="336" t="s">
        <v>10</v>
      </c>
      <c r="G651" s="337" t="s">
        <v>473</v>
      </c>
      <c r="H651" s="51"/>
      <c r="I651" s="386">
        <f>SUM(I652)</f>
        <v>720965</v>
      </c>
    </row>
    <row r="652" spans="1:9" ht="33" customHeight="1" x14ac:dyDescent="0.25">
      <c r="A652" s="125" t="s">
        <v>177</v>
      </c>
      <c r="B652" s="367" t="s">
        <v>59</v>
      </c>
      <c r="C652" s="62">
        <v>10</v>
      </c>
      <c r="D652" s="51" t="s">
        <v>15</v>
      </c>
      <c r="E652" s="335" t="s">
        <v>248</v>
      </c>
      <c r="F652" s="336" t="s">
        <v>575</v>
      </c>
      <c r="G652" s="337" t="s">
        <v>577</v>
      </c>
      <c r="H652" s="51"/>
      <c r="I652" s="386">
        <f>SUM(I653:I654)</f>
        <v>720965</v>
      </c>
    </row>
    <row r="653" spans="1:9" ht="31.5" x14ac:dyDescent="0.25">
      <c r="A653" s="136" t="s">
        <v>650</v>
      </c>
      <c r="B653" s="405" t="s">
        <v>59</v>
      </c>
      <c r="C653" s="62">
        <v>10</v>
      </c>
      <c r="D653" s="51" t="s">
        <v>15</v>
      </c>
      <c r="E653" s="335" t="s">
        <v>248</v>
      </c>
      <c r="F653" s="336" t="s">
        <v>575</v>
      </c>
      <c r="G653" s="337" t="s">
        <v>577</v>
      </c>
      <c r="H653" s="51" t="s">
        <v>16</v>
      </c>
      <c r="I653" s="388">
        <v>3551</v>
      </c>
    </row>
    <row r="654" spans="1:9" ht="15.75" x14ac:dyDescent="0.25">
      <c r="A654" s="73" t="s">
        <v>40</v>
      </c>
      <c r="B654" s="367" t="s">
        <v>59</v>
      </c>
      <c r="C654" s="62">
        <v>10</v>
      </c>
      <c r="D654" s="51" t="s">
        <v>15</v>
      </c>
      <c r="E654" s="335" t="s">
        <v>248</v>
      </c>
      <c r="F654" s="336" t="s">
        <v>575</v>
      </c>
      <c r="G654" s="337" t="s">
        <v>577</v>
      </c>
      <c r="H654" s="51" t="s">
        <v>39</v>
      </c>
      <c r="I654" s="388">
        <v>717414</v>
      </c>
    </row>
    <row r="655" spans="1:9" ht="48.75" customHeight="1" x14ac:dyDescent="0.25">
      <c r="A655" s="73" t="s">
        <v>172</v>
      </c>
      <c r="B655" s="367" t="s">
        <v>59</v>
      </c>
      <c r="C655" s="62">
        <v>10</v>
      </c>
      <c r="D655" s="51" t="s">
        <v>15</v>
      </c>
      <c r="E655" s="335" t="s">
        <v>566</v>
      </c>
      <c r="F655" s="336" t="s">
        <v>472</v>
      </c>
      <c r="G655" s="337" t="s">
        <v>473</v>
      </c>
      <c r="H655" s="51"/>
      <c r="I655" s="386">
        <f>SUM(I656)</f>
        <v>651799</v>
      </c>
    </row>
    <row r="656" spans="1:9" ht="15.75" x14ac:dyDescent="0.25">
      <c r="A656" s="73" t="s">
        <v>567</v>
      </c>
      <c r="B656" s="367" t="s">
        <v>59</v>
      </c>
      <c r="C656" s="62">
        <v>10</v>
      </c>
      <c r="D656" s="51" t="s">
        <v>15</v>
      </c>
      <c r="E656" s="335" t="s">
        <v>249</v>
      </c>
      <c r="F656" s="336" t="s">
        <v>10</v>
      </c>
      <c r="G656" s="337" t="s">
        <v>473</v>
      </c>
      <c r="H656" s="51"/>
      <c r="I656" s="386">
        <f>SUM(I657)</f>
        <v>651799</v>
      </c>
    </row>
    <row r="657" spans="1:9" ht="33.75" customHeight="1" x14ac:dyDescent="0.25">
      <c r="A657" s="125" t="s">
        <v>177</v>
      </c>
      <c r="B657" s="367" t="s">
        <v>59</v>
      </c>
      <c r="C657" s="62">
        <v>10</v>
      </c>
      <c r="D657" s="51" t="s">
        <v>15</v>
      </c>
      <c r="E657" s="335" t="s">
        <v>249</v>
      </c>
      <c r="F657" s="336" t="s">
        <v>575</v>
      </c>
      <c r="G657" s="337" t="s">
        <v>577</v>
      </c>
      <c r="H657" s="51"/>
      <c r="I657" s="386">
        <f>SUM(I658:I659)</f>
        <v>651799</v>
      </c>
    </row>
    <row r="658" spans="1:9" ht="31.5" x14ac:dyDescent="0.25">
      <c r="A658" s="136" t="s">
        <v>650</v>
      </c>
      <c r="B658" s="405" t="s">
        <v>59</v>
      </c>
      <c r="C658" s="62">
        <v>10</v>
      </c>
      <c r="D658" s="51" t="s">
        <v>15</v>
      </c>
      <c r="E658" s="335" t="s">
        <v>249</v>
      </c>
      <c r="F658" s="336" t="s">
        <v>575</v>
      </c>
      <c r="G658" s="337" t="s">
        <v>577</v>
      </c>
      <c r="H658" s="51" t="s">
        <v>16</v>
      </c>
      <c r="I658" s="388">
        <v>2838</v>
      </c>
    </row>
    <row r="659" spans="1:9" ht="15.75" x14ac:dyDescent="0.25">
      <c r="A659" s="73" t="s">
        <v>40</v>
      </c>
      <c r="B659" s="367" t="s">
        <v>59</v>
      </c>
      <c r="C659" s="62">
        <v>10</v>
      </c>
      <c r="D659" s="51" t="s">
        <v>15</v>
      </c>
      <c r="E659" s="335" t="s">
        <v>249</v>
      </c>
      <c r="F659" s="336" t="s">
        <v>575</v>
      </c>
      <c r="G659" s="337" t="s">
        <v>577</v>
      </c>
      <c r="H659" s="51" t="s">
        <v>39</v>
      </c>
      <c r="I659" s="388">
        <v>648961</v>
      </c>
    </row>
    <row r="660" spans="1:9" ht="50.25" customHeight="1" x14ac:dyDescent="0.25">
      <c r="A660" s="73" t="s">
        <v>165</v>
      </c>
      <c r="B660" s="367" t="s">
        <v>59</v>
      </c>
      <c r="C660" s="62">
        <v>10</v>
      </c>
      <c r="D660" s="51" t="s">
        <v>15</v>
      </c>
      <c r="E660" s="335" t="s">
        <v>246</v>
      </c>
      <c r="F660" s="336" t="s">
        <v>472</v>
      </c>
      <c r="G660" s="337" t="s">
        <v>473</v>
      </c>
      <c r="H660" s="51"/>
      <c r="I660" s="386">
        <f>SUM(I661)</f>
        <v>219192</v>
      </c>
    </row>
    <row r="661" spans="1:9" ht="47.25" x14ac:dyDescent="0.25">
      <c r="A661" s="73" t="s">
        <v>554</v>
      </c>
      <c r="B661" s="367" t="s">
        <v>59</v>
      </c>
      <c r="C661" s="62">
        <v>10</v>
      </c>
      <c r="D661" s="51" t="s">
        <v>15</v>
      </c>
      <c r="E661" s="335" t="s">
        <v>246</v>
      </c>
      <c r="F661" s="336" t="s">
        <v>10</v>
      </c>
      <c r="G661" s="337" t="s">
        <v>473</v>
      </c>
      <c r="H661" s="51"/>
      <c r="I661" s="386">
        <f>SUM(I662)</f>
        <v>219192</v>
      </c>
    </row>
    <row r="662" spans="1:9" ht="78.75" x14ac:dyDescent="0.25">
      <c r="A662" s="73" t="s">
        <v>579</v>
      </c>
      <c r="B662" s="367" t="s">
        <v>59</v>
      </c>
      <c r="C662" s="62">
        <v>10</v>
      </c>
      <c r="D662" s="51" t="s">
        <v>15</v>
      </c>
      <c r="E662" s="335" t="s">
        <v>246</v>
      </c>
      <c r="F662" s="336" t="s">
        <v>10</v>
      </c>
      <c r="G662" s="337" t="s">
        <v>578</v>
      </c>
      <c r="H662" s="51"/>
      <c r="I662" s="386">
        <f>SUM(I663:I664)</f>
        <v>219192</v>
      </c>
    </row>
    <row r="663" spans="1:9" ht="31.5" x14ac:dyDescent="0.25">
      <c r="A663" s="136" t="s">
        <v>650</v>
      </c>
      <c r="B663" s="405" t="s">
        <v>59</v>
      </c>
      <c r="C663" s="62">
        <v>10</v>
      </c>
      <c r="D663" s="51" t="s">
        <v>15</v>
      </c>
      <c r="E663" s="335" t="s">
        <v>246</v>
      </c>
      <c r="F663" s="336" t="s">
        <v>10</v>
      </c>
      <c r="G663" s="337" t="s">
        <v>578</v>
      </c>
      <c r="H663" s="51" t="s">
        <v>16</v>
      </c>
      <c r="I663" s="388">
        <v>1188</v>
      </c>
    </row>
    <row r="664" spans="1:9" ht="15.75" x14ac:dyDescent="0.25">
      <c r="A664" s="73" t="s">
        <v>40</v>
      </c>
      <c r="B664" s="367" t="s">
        <v>59</v>
      </c>
      <c r="C664" s="62">
        <v>10</v>
      </c>
      <c r="D664" s="51" t="s">
        <v>15</v>
      </c>
      <c r="E664" s="335" t="s">
        <v>246</v>
      </c>
      <c r="F664" s="336" t="s">
        <v>10</v>
      </c>
      <c r="G664" s="337" t="s">
        <v>578</v>
      </c>
      <c r="H664" s="51" t="s">
        <v>39</v>
      </c>
      <c r="I664" s="388">
        <v>218004</v>
      </c>
    </row>
    <row r="665" spans="1:9" ht="15.75" x14ac:dyDescent="0.25">
      <c r="A665" s="139" t="s">
        <v>43</v>
      </c>
      <c r="B665" s="20" t="s">
        <v>59</v>
      </c>
      <c r="C665" s="20">
        <v>11</v>
      </c>
      <c r="D665" s="20"/>
      <c r="E665" s="326"/>
      <c r="F665" s="327"/>
      <c r="G665" s="328"/>
      <c r="H665" s="16"/>
      <c r="I665" s="410">
        <f>SUM(I666)</f>
        <v>157000</v>
      </c>
    </row>
    <row r="666" spans="1:9" ht="15.75" x14ac:dyDescent="0.25">
      <c r="A666" s="135" t="s">
        <v>44</v>
      </c>
      <c r="B666" s="30" t="s">
        <v>59</v>
      </c>
      <c r="C666" s="30">
        <v>11</v>
      </c>
      <c r="D666" s="26" t="s">
        <v>12</v>
      </c>
      <c r="E666" s="289"/>
      <c r="F666" s="290"/>
      <c r="G666" s="291"/>
      <c r="H666" s="26"/>
      <c r="I666" s="411">
        <f>SUM(I667,I676)</f>
        <v>157000</v>
      </c>
    </row>
    <row r="667" spans="1:9" ht="47.25" x14ac:dyDescent="0.25">
      <c r="A667" s="131" t="s">
        <v>137</v>
      </c>
      <c r="B667" s="406" t="s">
        <v>59</v>
      </c>
      <c r="C667" s="35" t="s">
        <v>45</v>
      </c>
      <c r="D667" s="35" t="s">
        <v>12</v>
      </c>
      <c r="E667" s="292" t="s">
        <v>199</v>
      </c>
      <c r="F667" s="293" t="s">
        <v>472</v>
      </c>
      <c r="G667" s="294" t="s">
        <v>473</v>
      </c>
      <c r="H667" s="38"/>
      <c r="I667" s="385">
        <f>SUM(I672,I668)</f>
        <v>7000</v>
      </c>
    </row>
    <row r="668" spans="1:9" s="44" customFormat="1" ht="63" x14ac:dyDescent="0.25">
      <c r="A668" s="73" t="s">
        <v>175</v>
      </c>
      <c r="B668" s="367" t="s">
        <v>59</v>
      </c>
      <c r="C668" s="42" t="s">
        <v>45</v>
      </c>
      <c r="D668" s="42" t="s">
        <v>12</v>
      </c>
      <c r="E668" s="338" t="s">
        <v>201</v>
      </c>
      <c r="F668" s="339" t="s">
        <v>472</v>
      </c>
      <c r="G668" s="340" t="s">
        <v>473</v>
      </c>
      <c r="H668" s="43"/>
      <c r="I668" s="389">
        <f>SUM(I669)</f>
        <v>2000</v>
      </c>
    </row>
    <row r="669" spans="1:9" s="44" customFormat="1" ht="47.25" x14ac:dyDescent="0.25">
      <c r="A669" s="355" t="s">
        <v>576</v>
      </c>
      <c r="B669" s="367" t="s">
        <v>59</v>
      </c>
      <c r="C669" s="42" t="s">
        <v>45</v>
      </c>
      <c r="D669" s="42" t="s">
        <v>12</v>
      </c>
      <c r="E669" s="338" t="s">
        <v>201</v>
      </c>
      <c r="F669" s="339" t="s">
        <v>10</v>
      </c>
      <c r="G669" s="340" t="s">
        <v>473</v>
      </c>
      <c r="H669" s="43"/>
      <c r="I669" s="389">
        <f>SUM(I670)</f>
        <v>2000</v>
      </c>
    </row>
    <row r="670" spans="1:9" s="44" customFormat="1" ht="31.5" x14ac:dyDescent="0.25">
      <c r="A670" s="95" t="s">
        <v>589</v>
      </c>
      <c r="B670" s="408" t="s">
        <v>59</v>
      </c>
      <c r="C670" s="42" t="s">
        <v>45</v>
      </c>
      <c r="D670" s="42" t="s">
        <v>12</v>
      </c>
      <c r="E670" s="338" t="s">
        <v>201</v>
      </c>
      <c r="F670" s="339" t="s">
        <v>10</v>
      </c>
      <c r="G670" s="340" t="s">
        <v>588</v>
      </c>
      <c r="H670" s="43"/>
      <c r="I670" s="389">
        <f>SUM(I671)</f>
        <v>2000</v>
      </c>
    </row>
    <row r="671" spans="1:9" s="44" customFormat="1" ht="31.5" x14ac:dyDescent="0.25">
      <c r="A671" s="129" t="s">
        <v>650</v>
      </c>
      <c r="B671" s="409" t="s">
        <v>59</v>
      </c>
      <c r="C671" s="42" t="s">
        <v>45</v>
      </c>
      <c r="D671" s="42" t="s">
        <v>12</v>
      </c>
      <c r="E671" s="338" t="s">
        <v>201</v>
      </c>
      <c r="F671" s="339" t="s">
        <v>10</v>
      </c>
      <c r="G671" s="340" t="s">
        <v>588</v>
      </c>
      <c r="H671" s="43" t="s">
        <v>16</v>
      </c>
      <c r="I671" s="390">
        <v>2000</v>
      </c>
    </row>
    <row r="672" spans="1:9" ht="78.75" x14ac:dyDescent="0.25">
      <c r="A672" s="127" t="s">
        <v>181</v>
      </c>
      <c r="B672" s="62" t="s">
        <v>59</v>
      </c>
      <c r="C672" s="2" t="s">
        <v>45</v>
      </c>
      <c r="D672" s="2" t="s">
        <v>12</v>
      </c>
      <c r="E672" s="295" t="s">
        <v>232</v>
      </c>
      <c r="F672" s="296" t="s">
        <v>472</v>
      </c>
      <c r="G672" s="297" t="s">
        <v>473</v>
      </c>
      <c r="H672" s="2"/>
      <c r="I672" s="386">
        <f>SUM(I673)</f>
        <v>5000</v>
      </c>
    </row>
    <row r="673" spans="1:9" ht="47.25" x14ac:dyDescent="0.25">
      <c r="A673" s="352" t="s">
        <v>480</v>
      </c>
      <c r="B673" s="62" t="s">
        <v>59</v>
      </c>
      <c r="C673" s="42" t="s">
        <v>45</v>
      </c>
      <c r="D673" s="42" t="s">
        <v>12</v>
      </c>
      <c r="E673" s="295" t="s">
        <v>232</v>
      </c>
      <c r="F673" s="296" t="s">
        <v>10</v>
      </c>
      <c r="G673" s="297" t="s">
        <v>473</v>
      </c>
      <c r="H673" s="2"/>
      <c r="I673" s="386">
        <f>SUM(I674)</f>
        <v>5000</v>
      </c>
    </row>
    <row r="674" spans="1:9" ht="31.5" x14ac:dyDescent="0.25">
      <c r="A674" s="99" t="s">
        <v>114</v>
      </c>
      <c r="B674" s="62" t="s">
        <v>59</v>
      </c>
      <c r="C674" s="2" t="s">
        <v>45</v>
      </c>
      <c r="D674" s="2" t="s">
        <v>12</v>
      </c>
      <c r="E674" s="295" t="s">
        <v>232</v>
      </c>
      <c r="F674" s="296" t="s">
        <v>10</v>
      </c>
      <c r="G674" s="297" t="s">
        <v>482</v>
      </c>
      <c r="H674" s="2"/>
      <c r="I674" s="386">
        <f>SUM(I675)</f>
        <v>5000</v>
      </c>
    </row>
    <row r="675" spans="1:9" ht="31.5" x14ac:dyDescent="0.25">
      <c r="A675" s="136" t="s">
        <v>650</v>
      </c>
      <c r="B675" s="405" t="s">
        <v>59</v>
      </c>
      <c r="C675" s="2" t="s">
        <v>45</v>
      </c>
      <c r="D675" s="2" t="s">
        <v>12</v>
      </c>
      <c r="E675" s="295" t="s">
        <v>232</v>
      </c>
      <c r="F675" s="296" t="s">
        <v>10</v>
      </c>
      <c r="G675" s="297" t="s">
        <v>482</v>
      </c>
      <c r="H675" s="2" t="s">
        <v>16</v>
      </c>
      <c r="I675" s="387">
        <v>5000</v>
      </c>
    </row>
    <row r="676" spans="1:9" ht="63" x14ac:dyDescent="0.25">
      <c r="A676" s="132" t="s">
        <v>166</v>
      </c>
      <c r="B676" s="37" t="s">
        <v>59</v>
      </c>
      <c r="C676" s="35" t="s">
        <v>45</v>
      </c>
      <c r="D676" s="35" t="s">
        <v>12</v>
      </c>
      <c r="E676" s="292" t="s">
        <v>556</v>
      </c>
      <c r="F676" s="293" t="s">
        <v>472</v>
      </c>
      <c r="G676" s="294" t="s">
        <v>473</v>
      </c>
      <c r="H676" s="35"/>
      <c r="I676" s="385">
        <f>SUM(I677)</f>
        <v>150000</v>
      </c>
    </row>
    <row r="677" spans="1:9" ht="94.5" x14ac:dyDescent="0.25">
      <c r="A677" s="133" t="s">
        <v>182</v>
      </c>
      <c r="B677" s="62" t="s">
        <v>59</v>
      </c>
      <c r="C677" s="2" t="s">
        <v>45</v>
      </c>
      <c r="D677" s="2" t="s">
        <v>12</v>
      </c>
      <c r="E677" s="295" t="s">
        <v>252</v>
      </c>
      <c r="F677" s="296" t="s">
        <v>472</v>
      </c>
      <c r="G677" s="297" t="s">
        <v>473</v>
      </c>
      <c r="H677" s="2"/>
      <c r="I677" s="386">
        <f>SUM(I678)</f>
        <v>150000</v>
      </c>
    </row>
    <row r="678" spans="1:9" ht="31.5" x14ac:dyDescent="0.25">
      <c r="A678" s="133" t="s">
        <v>590</v>
      </c>
      <c r="B678" s="62" t="s">
        <v>59</v>
      </c>
      <c r="C678" s="2" t="s">
        <v>45</v>
      </c>
      <c r="D678" s="2" t="s">
        <v>12</v>
      </c>
      <c r="E678" s="295" t="s">
        <v>252</v>
      </c>
      <c r="F678" s="296" t="s">
        <v>10</v>
      </c>
      <c r="G678" s="297" t="s">
        <v>473</v>
      </c>
      <c r="H678" s="2"/>
      <c r="I678" s="386">
        <f>SUM(I679)</f>
        <v>150000</v>
      </c>
    </row>
    <row r="679" spans="1:9" ht="47.25" x14ac:dyDescent="0.25">
      <c r="A679" s="73" t="s">
        <v>183</v>
      </c>
      <c r="B679" s="367" t="s">
        <v>59</v>
      </c>
      <c r="C679" s="2" t="s">
        <v>45</v>
      </c>
      <c r="D679" s="2" t="s">
        <v>12</v>
      </c>
      <c r="E679" s="295" t="s">
        <v>252</v>
      </c>
      <c r="F679" s="296" t="s">
        <v>10</v>
      </c>
      <c r="G679" s="297" t="s">
        <v>591</v>
      </c>
      <c r="H679" s="2"/>
      <c r="I679" s="386">
        <f>SUM(I680)</f>
        <v>150000</v>
      </c>
    </row>
    <row r="680" spans="1:9" ht="31.5" x14ac:dyDescent="0.25">
      <c r="A680" s="136" t="s">
        <v>650</v>
      </c>
      <c r="B680" s="405" t="s">
        <v>59</v>
      </c>
      <c r="C680" s="2" t="s">
        <v>45</v>
      </c>
      <c r="D680" s="2" t="s">
        <v>12</v>
      </c>
      <c r="E680" s="295" t="s">
        <v>252</v>
      </c>
      <c r="F680" s="296" t="s">
        <v>10</v>
      </c>
      <c r="G680" s="297" t="s">
        <v>591</v>
      </c>
      <c r="H680" s="2" t="s">
        <v>16</v>
      </c>
      <c r="I680" s="388">
        <v>150000</v>
      </c>
    </row>
  </sheetData>
  <mergeCells count="5">
    <mergeCell ref="E13:G13"/>
    <mergeCell ref="J156:L156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7"/>
  <sheetViews>
    <sheetView zoomScaleNormal="100" workbookViewId="0">
      <selection activeCell="A208" sqref="A208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  <col min="9" max="9" width="14.140625" customWidth="1"/>
  </cols>
  <sheetData>
    <row r="1" spans="1:8" x14ac:dyDescent="0.25">
      <c r="B1" s="604" t="s">
        <v>720</v>
      </c>
      <c r="C1" s="604"/>
      <c r="D1" s="604"/>
      <c r="E1" s="604"/>
      <c r="F1" s="604"/>
    </row>
    <row r="2" spans="1:8" x14ac:dyDescent="0.25">
      <c r="B2" s="604" t="s">
        <v>105</v>
      </c>
      <c r="C2" s="604"/>
      <c r="D2" s="604"/>
      <c r="E2" s="604"/>
      <c r="F2" s="604"/>
    </row>
    <row r="3" spans="1:8" x14ac:dyDescent="0.25">
      <c r="B3" s="604" t="s">
        <v>106</v>
      </c>
      <c r="C3" s="604"/>
      <c r="D3" s="604"/>
      <c r="E3" s="604"/>
      <c r="F3" s="604"/>
    </row>
    <row r="4" spans="1:8" x14ac:dyDescent="0.25">
      <c r="B4" s="166" t="s">
        <v>107</v>
      </c>
      <c r="C4" s="276"/>
      <c r="D4" s="166"/>
      <c r="E4" s="166"/>
      <c r="F4" s="166"/>
      <c r="G4" s="165"/>
      <c r="H4" s="165"/>
    </row>
    <row r="5" spans="1:8" x14ac:dyDescent="0.25">
      <c r="B5" s="166" t="s">
        <v>714</v>
      </c>
      <c r="C5" s="276"/>
      <c r="D5" s="166"/>
      <c r="E5" s="166"/>
      <c r="F5" s="166"/>
      <c r="G5" s="165"/>
      <c r="H5" s="165"/>
    </row>
    <row r="6" spans="1:8" x14ac:dyDescent="0.25">
      <c r="B6" s="504" t="s">
        <v>715</v>
      </c>
      <c r="C6" s="504"/>
      <c r="D6" s="504"/>
      <c r="E6" s="504"/>
      <c r="F6" s="504"/>
    </row>
    <row r="7" spans="1:8" x14ac:dyDescent="0.25">
      <c r="B7" s="503" t="s">
        <v>772</v>
      </c>
      <c r="C7" s="503"/>
      <c r="D7" s="503"/>
      <c r="E7" s="503"/>
      <c r="F7" s="503"/>
    </row>
    <row r="8" spans="1:8" x14ac:dyDescent="0.25">
      <c r="B8" s="4" t="s">
        <v>1041</v>
      </c>
      <c r="C8" s="4"/>
      <c r="D8" s="4"/>
      <c r="E8" s="4"/>
      <c r="F8" s="4"/>
    </row>
    <row r="9" spans="1:8" x14ac:dyDescent="0.25">
      <c r="B9" s="4"/>
      <c r="C9" s="4"/>
      <c r="D9" s="4"/>
      <c r="E9" s="4"/>
      <c r="F9" s="4"/>
    </row>
    <row r="10" spans="1:8" ht="18.75" customHeight="1" x14ac:dyDescent="0.25">
      <c r="A10" s="609" t="s">
        <v>268</v>
      </c>
      <c r="B10" s="609"/>
      <c r="C10" s="609"/>
      <c r="D10" s="609"/>
      <c r="E10" s="609"/>
      <c r="F10" s="609"/>
    </row>
    <row r="11" spans="1:8" ht="18.75" customHeight="1" x14ac:dyDescent="0.25">
      <c r="A11" s="609" t="s">
        <v>269</v>
      </c>
      <c r="B11" s="609"/>
      <c r="C11" s="609"/>
      <c r="D11" s="609"/>
      <c r="E11" s="609"/>
      <c r="F11" s="609"/>
    </row>
    <row r="12" spans="1:8" ht="18.75" customHeight="1" x14ac:dyDescent="0.25">
      <c r="A12" s="609" t="s">
        <v>270</v>
      </c>
      <c r="B12" s="609"/>
      <c r="C12" s="609"/>
      <c r="D12" s="609"/>
      <c r="E12" s="609"/>
      <c r="F12" s="609"/>
    </row>
    <row r="13" spans="1:8" ht="18.75" customHeight="1" x14ac:dyDescent="0.25">
      <c r="A13" s="609" t="s">
        <v>718</v>
      </c>
      <c r="B13" s="609"/>
      <c r="C13" s="609"/>
      <c r="D13" s="609"/>
      <c r="E13" s="609"/>
    </row>
    <row r="14" spans="1:8" ht="15.75" x14ac:dyDescent="0.25">
      <c r="B14" s="71"/>
      <c r="C14" s="277"/>
      <c r="D14" s="71"/>
      <c r="E14" s="71"/>
      <c r="F14" t="s">
        <v>621</v>
      </c>
    </row>
    <row r="15" spans="1:8" ht="45.75" customHeight="1" x14ac:dyDescent="0.25">
      <c r="A15" s="58" t="s">
        <v>0</v>
      </c>
      <c r="B15" s="616" t="s">
        <v>3</v>
      </c>
      <c r="C15" s="617"/>
      <c r="D15" s="618"/>
      <c r="E15" s="58" t="s">
        <v>4</v>
      </c>
      <c r="F15" s="164" t="s">
        <v>271</v>
      </c>
    </row>
    <row r="16" spans="1:8" ht="15.75" x14ac:dyDescent="0.25">
      <c r="A16" s="174" t="s">
        <v>449</v>
      </c>
      <c r="B16" s="154"/>
      <c r="C16" s="319"/>
      <c r="D16" s="177"/>
      <c r="E16" s="33"/>
      <c r="F16" s="393">
        <f>SUM(F17+F66+F107+F194+F203+F208+F223+F254+F272+F277+F286+F311+F324+F343+F356+F369+F382+F387+F391+F396+F400+F405+F412+F430+F436+F444)</f>
        <v>314929045</v>
      </c>
    </row>
    <row r="17" spans="1:6" ht="33.75" customHeight="1" x14ac:dyDescent="0.25">
      <c r="A17" s="175" t="s">
        <v>263</v>
      </c>
      <c r="B17" s="178" t="s">
        <v>245</v>
      </c>
      <c r="C17" s="320" t="s">
        <v>472</v>
      </c>
      <c r="D17" s="179" t="s">
        <v>473</v>
      </c>
      <c r="E17" s="176"/>
      <c r="F17" s="383">
        <f>SUM(F18+F31+F45+F54)</f>
        <v>28673409</v>
      </c>
    </row>
    <row r="18" spans="1:6" ht="36" customHeight="1" x14ac:dyDescent="0.25">
      <c r="A18" s="173" t="s">
        <v>171</v>
      </c>
      <c r="B18" s="181" t="s">
        <v>248</v>
      </c>
      <c r="C18" s="447" t="s">
        <v>472</v>
      </c>
      <c r="D18" s="182" t="s">
        <v>473</v>
      </c>
      <c r="E18" s="180"/>
      <c r="F18" s="480">
        <f>SUM(F19)</f>
        <v>9029247</v>
      </c>
    </row>
    <row r="19" spans="1:6" ht="16.5" customHeight="1" x14ac:dyDescent="0.25">
      <c r="A19" s="437" t="s">
        <v>565</v>
      </c>
      <c r="B19" s="438" t="s">
        <v>248</v>
      </c>
      <c r="C19" s="439" t="s">
        <v>10</v>
      </c>
      <c r="D19" s="440" t="s">
        <v>473</v>
      </c>
      <c r="E19" s="441"/>
      <c r="F19" s="389">
        <f>SUM(F20+F23+F27+F29)</f>
        <v>9029247</v>
      </c>
    </row>
    <row r="20" spans="1:6" ht="35.25" customHeight="1" x14ac:dyDescent="0.25">
      <c r="A20" s="34" t="s">
        <v>177</v>
      </c>
      <c r="B20" s="147" t="s">
        <v>248</v>
      </c>
      <c r="C20" s="279" t="s">
        <v>575</v>
      </c>
      <c r="D20" s="145" t="s">
        <v>577</v>
      </c>
      <c r="E20" s="183"/>
      <c r="F20" s="385">
        <f>SUM(F21:F22)</f>
        <v>720965</v>
      </c>
    </row>
    <row r="21" spans="1:6" ht="33" customHeight="1" x14ac:dyDescent="0.25">
      <c r="A21" s="63" t="s">
        <v>650</v>
      </c>
      <c r="B21" s="161" t="s">
        <v>248</v>
      </c>
      <c r="C21" s="282" t="s">
        <v>575</v>
      </c>
      <c r="D21" s="156" t="s">
        <v>577</v>
      </c>
      <c r="E21" s="168" t="s">
        <v>16</v>
      </c>
      <c r="F21" s="388">
        <f>SUM(прил7!H519)</f>
        <v>3551</v>
      </c>
    </row>
    <row r="22" spans="1:6" ht="18" customHeight="1" x14ac:dyDescent="0.25">
      <c r="A22" s="63" t="s">
        <v>40</v>
      </c>
      <c r="B22" s="161" t="s">
        <v>248</v>
      </c>
      <c r="C22" s="282" t="s">
        <v>575</v>
      </c>
      <c r="D22" s="156" t="s">
        <v>577</v>
      </c>
      <c r="E22" s="168" t="s">
        <v>39</v>
      </c>
      <c r="F22" s="388">
        <f>SUM(прил7!H520)</f>
        <v>717414</v>
      </c>
    </row>
    <row r="23" spans="1:6" ht="32.25" customHeight="1" x14ac:dyDescent="0.25">
      <c r="A23" s="34" t="s">
        <v>96</v>
      </c>
      <c r="B23" s="461" t="s">
        <v>248</v>
      </c>
      <c r="C23" s="462" t="s">
        <v>10</v>
      </c>
      <c r="D23" s="145" t="s">
        <v>506</v>
      </c>
      <c r="E23" s="183"/>
      <c r="F23" s="385">
        <f>SUM(F24:F26)</f>
        <v>8022852</v>
      </c>
    </row>
    <row r="24" spans="1:6" ht="50.25" customHeight="1" x14ac:dyDescent="0.25">
      <c r="A24" s="63" t="s">
        <v>86</v>
      </c>
      <c r="B24" s="463" t="s">
        <v>248</v>
      </c>
      <c r="C24" s="464" t="s">
        <v>10</v>
      </c>
      <c r="D24" s="156" t="s">
        <v>506</v>
      </c>
      <c r="E24" s="168" t="s">
        <v>13</v>
      </c>
      <c r="F24" s="388">
        <f>SUM(прил7!H456)</f>
        <v>7332163</v>
      </c>
    </row>
    <row r="25" spans="1:6" ht="30.75" customHeight="1" x14ac:dyDescent="0.25">
      <c r="A25" s="63" t="s">
        <v>650</v>
      </c>
      <c r="B25" s="463" t="s">
        <v>248</v>
      </c>
      <c r="C25" s="464" t="s">
        <v>10</v>
      </c>
      <c r="D25" s="156" t="s">
        <v>506</v>
      </c>
      <c r="E25" s="168" t="s">
        <v>16</v>
      </c>
      <c r="F25" s="388">
        <f>SUM(прил7!H457)</f>
        <v>667381</v>
      </c>
    </row>
    <row r="26" spans="1:6" ht="16.5" customHeight="1" x14ac:dyDescent="0.25">
      <c r="A26" s="63" t="s">
        <v>18</v>
      </c>
      <c r="B26" s="463" t="s">
        <v>248</v>
      </c>
      <c r="C26" s="464" t="s">
        <v>10</v>
      </c>
      <c r="D26" s="156" t="s">
        <v>506</v>
      </c>
      <c r="E26" s="168" t="s">
        <v>17</v>
      </c>
      <c r="F26" s="388">
        <f>SUM(прил7!H458)</f>
        <v>23308</v>
      </c>
    </row>
    <row r="27" spans="1:6" ht="19.5" customHeight="1" x14ac:dyDescent="0.25">
      <c r="A27" s="34" t="s">
        <v>112</v>
      </c>
      <c r="B27" s="461" t="s">
        <v>248</v>
      </c>
      <c r="C27" s="462" t="s">
        <v>10</v>
      </c>
      <c r="D27" s="145" t="s">
        <v>495</v>
      </c>
      <c r="E27" s="183"/>
      <c r="F27" s="385">
        <f>SUM(F28)</f>
        <v>285430</v>
      </c>
    </row>
    <row r="28" spans="1:6" ht="16.5" customHeight="1" x14ac:dyDescent="0.25">
      <c r="A28" s="63" t="s">
        <v>650</v>
      </c>
      <c r="B28" s="463" t="s">
        <v>248</v>
      </c>
      <c r="C28" s="464" t="s">
        <v>10</v>
      </c>
      <c r="D28" s="156" t="s">
        <v>495</v>
      </c>
      <c r="E28" s="168" t="s">
        <v>16</v>
      </c>
      <c r="F28" s="388">
        <f>SUM(прил7!H460)</f>
        <v>285430</v>
      </c>
    </row>
    <row r="29" spans="1:6" ht="33" hidden="1" customHeight="1" x14ac:dyDescent="0.25">
      <c r="A29" s="34" t="s">
        <v>689</v>
      </c>
      <c r="B29" s="461" t="s">
        <v>248</v>
      </c>
      <c r="C29" s="462" t="s">
        <v>10</v>
      </c>
      <c r="D29" s="145" t="s">
        <v>688</v>
      </c>
      <c r="E29" s="183"/>
      <c r="F29" s="385">
        <f>SUM(F30)</f>
        <v>0</v>
      </c>
    </row>
    <row r="30" spans="1:6" ht="31.5" hidden="1" customHeight="1" x14ac:dyDescent="0.25">
      <c r="A30" s="63" t="s">
        <v>650</v>
      </c>
      <c r="B30" s="463" t="s">
        <v>248</v>
      </c>
      <c r="C30" s="464" t="s">
        <v>10</v>
      </c>
      <c r="D30" s="156" t="s">
        <v>688</v>
      </c>
      <c r="E30" s="168" t="s">
        <v>16</v>
      </c>
      <c r="F30" s="388">
        <f>SUM(прил7!H462)</f>
        <v>0</v>
      </c>
    </row>
    <row r="31" spans="1:6" ht="35.25" customHeight="1" x14ac:dyDescent="0.25">
      <c r="A31" s="184" t="s">
        <v>172</v>
      </c>
      <c r="B31" s="452" t="s">
        <v>566</v>
      </c>
      <c r="C31" s="321" t="s">
        <v>472</v>
      </c>
      <c r="D31" s="186" t="s">
        <v>473</v>
      </c>
      <c r="E31" s="187"/>
      <c r="F31" s="481">
        <f>SUM(F32+F40)</f>
        <v>8713960</v>
      </c>
    </row>
    <row r="32" spans="1:6" ht="18" customHeight="1" x14ac:dyDescent="0.25">
      <c r="A32" s="442" t="s">
        <v>567</v>
      </c>
      <c r="B32" s="443" t="s">
        <v>249</v>
      </c>
      <c r="C32" s="444" t="s">
        <v>10</v>
      </c>
      <c r="D32" s="445" t="s">
        <v>473</v>
      </c>
      <c r="E32" s="446"/>
      <c r="F32" s="386">
        <f>SUM(F33+F36)</f>
        <v>8621560</v>
      </c>
    </row>
    <row r="33" spans="1:6" ht="35.25" customHeight="1" x14ac:dyDescent="0.25">
      <c r="A33" s="34" t="s">
        <v>177</v>
      </c>
      <c r="B33" s="147" t="s">
        <v>249</v>
      </c>
      <c r="C33" s="279" t="s">
        <v>575</v>
      </c>
      <c r="D33" s="145" t="s">
        <v>577</v>
      </c>
      <c r="E33" s="183"/>
      <c r="F33" s="385">
        <f>SUM(F34:F35)</f>
        <v>651799</v>
      </c>
    </row>
    <row r="34" spans="1:6" ht="31.5" customHeight="1" x14ac:dyDescent="0.25">
      <c r="A34" s="63" t="s">
        <v>650</v>
      </c>
      <c r="B34" s="161" t="s">
        <v>249</v>
      </c>
      <c r="C34" s="282" t="s">
        <v>575</v>
      </c>
      <c r="D34" s="156" t="s">
        <v>577</v>
      </c>
      <c r="E34" s="168" t="s">
        <v>16</v>
      </c>
      <c r="F34" s="388">
        <f>SUM(прил7!H524)</f>
        <v>2838</v>
      </c>
    </row>
    <row r="35" spans="1:6" ht="16.5" customHeight="1" x14ac:dyDescent="0.25">
      <c r="A35" s="63" t="s">
        <v>40</v>
      </c>
      <c r="B35" s="161" t="s">
        <v>249</v>
      </c>
      <c r="C35" s="282" t="s">
        <v>575</v>
      </c>
      <c r="D35" s="156" t="s">
        <v>577</v>
      </c>
      <c r="E35" s="168" t="s">
        <v>39</v>
      </c>
      <c r="F35" s="388">
        <f>SUM(прил7!H525)</f>
        <v>648961</v>
      </c>
    </row>
    <row r="36" spans="1:6" ht="33" customHeight="1" x14ac:dyDescent="0.25">
      <c r="A36" s="34" t="s">
        <v>96</v>
      </c>
      <c r="B36" s="461" t="s">
        <v>249</v>
      </c>
      <c r="C36" s="462" t="s">
        <v>10</v>
      </c>
      <c r="D36" s="145" t="s">
        <v>506</v>
      </c>
      <c r="E36" s="183"/>
      <c r="F36" s="385">
        <f>SUM(F37:F39)</f>
        <v>7969761</v>
      </c>
    </row>
    <row r="37" spans="1:6" ht="47.25" customHeight="1" x14ac:dyDescent="0.25">
      <c r="A37" s="63" t="s">
        <v>86</v>
      </c>
      <c r="B37" s="463" t="s">
        <v>249</v>
      </c>
      <c r="C37" s="464" t="s">
        <v>10</v>
      </c>
      <c r="D37" s="156" t="s">
        <v>506</v>
      </c>
      <c r="E37" s="168" t="s">
        <v>13</v>
      </c>
      <c r="F37" s="388">
        <f>SUM(прил7!H466)</f>
        <v>7445771</v>
      </c>
    </row>
    <row r="38" spans="1:6" ht="33" customHeight="1" x14ac:dyDescent="0.25">
      <c r="A38" s="63" t="s">
        <v>650</v>
      </c>
      <c r="B38" s="463" t="s">
        <v>249</v>
      </c>
      <c r="C38" s="464" t="s">
        <v>10</v>
      </c>
      <c r="D38" s="156" t="s">
        <v>506</v>
      </c>
      <c r="E38" s="168" t="s">
        <v>16</v>
      </c>
      <c r="F38" s="388">
        <f>SUM(прил7!H467)</f>
        <v>516674</v>
      </c>
    </row>
    <row r="39" spans="1:6" ht="18" customHeight="1" x14ac:dyDescent="0.25">
      <c r="A39" s="63" t="s">
        <v>18</v>
      </c>
      <c r="B39" s="463" t="s">
        <v>249</v>
      </c>
      <c r="C39" s="464" t="s">
        <v>10</v>
      </c>
      <c r="D39" s="156" t="s">
        <v>506</v>
      </c>
      <c r="E39" s="168" t="s">
        <v>17</v>
      </c>
      <c r="F39" s="388">
        <f>SUM(прил7!H468)</f>
        <v>7316</v>
      </c>
    </row>
    <row r="40" spans="1:6" ht="18" customHeight="1" x14ac:dyDescent="0.25">
      <c r="A40" s="442" t="s">
        <v>726</v>
      </c>
      <c r="B40" s="530" t="s">
        <v>249</v>
      </c>
      <c r="C40" s="531" t="s">
        <v>12</v>
      </c>
      <c r="D40" s="445" t="s">
        <v>473</v>
      </c>
      <c r="E40" s="446"/>
      <c r="F40" s="386">
        <f>SUM(F41+F43)</f>
        <v>92400</v>
      </c>
    </row>
    <row r="41" spans="1:6" ht="33.75" customHeight="1" x14ac:dyDescent="0.25">
      <c r="A41" s="34" t="s">
        <v>725</v>
      </c>
      <c r="B41" s="461" t="s">
        <v>249</v>
      </c>
      <c r="C41" s="462" t="s">
        <v>12</v>
      </c>
      <c r="D41" s="145" t="s">
        <v>724</v>
      </c>
      <c r="E41" s="183"/>
      <c r="F41" s="385">
        <f>SUM(F42)</f>
        <v>45000</v>
      </c>
    </row>
    <row r="42" spans="1:6" ht="18" customHeight="1" x14ac:dyDescent="0.25">
      <c r="A42" s="63" t="s">
        <v>21</v>
      </c>
      <c r="B42" s="463" t="s">
        <v>249</v>
      </c>
      <c r="C42" s="464" t="s">
        <v>12</v>
      </c>
      <c r="D42" s="156" t="s">
        <v>724</v>
      </c>
      <c r="E42" s="168" t="s">
        <v>69</v>
      </c>
      <c r="F42" s="388">
        <f>SUM(прил7!H481)</f>
        <v>45000</v>
      </c>
    </row>
    <row r="43" spans="1:6" ht="31.5" customHeight="1" x14ac:dyDescent="0.25">
      <c r="A43" s="34" t="s">
        <v>536</v>
      </c>
      <c r="B43" s="461" t="s">
        <v>249</v>
      </c>
      <c r="C43" s="462" t="s">
        <v>12</v>
      </c>
      <c r="D43" s="145" t="s">
        <v>535</v>
      </c>
      <c r="E43" s="183"/>
      <c r="F43" s="385">
        <f>SUM(F44)</f>
        <v>47400</v>
      </c>
    </row>
    <row r="44" spans="1:6" ht="16.5" customHeight="1" x14ac:dyDescent="0.25">
      <c r="A44" s="63" t="s">
        <v>21</v>
      </c>
      <c r="B44" s="463" t="s">
        <v>249</v>
      </c>
      <c r="C44" s="464" t="s">
        <v>12</v>
      </c>
      <c r="D44" s="156" t="s">
        <v>535</v>
      </c>
      <c r="E44" s="168" t="s">
        <v>69</v>
      </c>
      <c r="F44" s="388">
        <f>SUM(прил7!H106)</f>
        <v>47400</v>
      </c>
    </row>
    <row r="45" spans="1:6" s="50" customFormat="1" ht="47.25" x14ac:dyDescent="0.25">
      <c r="A45" s="188" t="s">
        <v>165</v>
      </c>
      <c r="B45" s="454" t="s">
        <v>246</v>
      </c>
      <c r="C45" s="453" t="s">
        <v>472</v>
      </c>
      <c r="D45" s="186" t="s">
        <v>473</v>
      </c>
      <c r="E45" s="189"/>
      <c r="F45" s="481">
        <f>SUM(F47+F50)</f>
        <v>5992583</v>
      </c>
    </row>
    <row r="46" spans="1:6" s="50" customFormat="1" ht="47.25" x14ac:dyDescent="0.25">
      <c r="A46" s="448" t="s">
        <v>554</v>
      </c>
      <c r="B46" s="449" t="s">
        <v>246</v>
      </c>
      <c r="C46" s="450" t="s">
        <v>10</v>
      </c>
      <c r="D46" s="455" t="s">
        <v>473</v>
      </c>
      <c r="E46" s="451"/>
      <c r="F46" s="386">
        <f>SUM(F47+F50)</f>
        <v>5992583</v>
      </c>
    </row>
    <row r="47" spans="1:6" s="50" customFormat="1" ht="63.75" customHeight="1" x14ac:dyDescent="0.25">
      <c r="A47" s="91" t="s">
        <v>108</v>
      </c>
      <c r="B47" s="456" t="s">
        <v>246</v>
      </c>
      <c r="C47" s="457" t="s">
        <v>10</v>
      </c>
      <c r="D47" s="458" t="s">
        <v>578</v>
      </c>
      <c r="E47" s="37"/>
      <c r="F47" s="385">
        <f>SUM(F48:F49)</f>
        <v>219192</v>
      </c>
    </row>
    <row r="48" spans="1:6" s="50" customFormat="1" ht="29.25" customHeight="1" x14ac:dyDescent="0.25">
      <c r="A48" s="169" t="s">
        <v>650</v>
      </c>
      <c r="B48" s="459" t="s">
        <v>246</v>
      </c>
      <c r="C48" s="460" t="s">
        <v>10</v>
      </c>
      <c r="D48" s="156" t="s">
        <v>578</v>
      </c>
      <c r="E48" s="62">
        <v>200</v>
      </c>
      <c r="F48" s="388">
        <f>SUM(прил7!H529)</f>
        <v>1188</v>
      </c>
    </row>
    <row r="49" spans="1:6" s="50" customFormat="1" ht="17.25" customHeight="1" x14ac:dyDescent="0.25">
      <c r="A49" s="169" t="s">
        <v>40</v>
      </c>
      <c r="B49" s="459" t="s">
        <v>246</v>
      </c>
      <c r="C49" s="460" t="s">
        <v>10</v>
      </c>
      <c r="D49" s="156" t="s">
        <v>578</v>
      </c>
      <c r="E49" s="62">
        <v>300</v>
      </c>
      <c r="F49" s="388">
        <f>SUM(прил7!H530)</f>
        <v>218004</v>
      </c>
    </row>
    <row r="50" spans="1:6" s="50" customFormat="1" ht="31.5" x14ac:dyDescent="0.25">
      <c r="A50" s="193" t="s">
        <v>96</v>
      </c>
      <c r="B50" s="465" t="s">
        <v>246</v>
      </c>
      <c r="C50" s="466" t="s">
        <v>10</v>
      </c>
      <c r="D50" s="194" t="s">
        <v>506</v>
      </c>
      <c r="E50" s="37"/>
      <c r="F50" s="385">
        <f>SUM(F51:F53)</f>
        <v>5773391</v>
      </c>
    </row>
    <row r="51" spans="1:6" s="50" customFormat="1" ht="47.25" x14ac:dyDescent="0.25">
      <c r="A51" s="169" t="s">
        <v>86</v>
      </c>
      <c r="B51" s="467" t="s">
        <v>246</v>
      </c>
      <c r="C51" s="468" t="s">
        <v>10</v>
      </c>
      <c r="D51" s="191" t="s">
        <v>506</v>
      </c>
      <c r="E51" s="62">
        <v>100</v>
      </c>
      <c r="F51" s="388">
        <f>SUM(прил7!H381)</f>
        <v>5411654</v>
      </c>
    </row>
    <row r="52" spans="1:6" s="50" customFormat="1" ht="27.75" customHeight="1" x14ac:dyDescent="0.25">
      <c r="A52" s="169" t="s">
        <v>650</v>
      </c>
      <c r="B52" s="467" t="s">
        <v>246</v>
      </c>
      <c r="C52" s="468" t="s">
        <v>10</v>
      </c>
      <c r="D52" s="190" t="s">
        <v>506</v>
      </c>
      <c r="E52" s="62">
        <v>200</v>
      </c>
      <c r="F52" s="388">
        <f>SUM(прил7!H382)</f>
        <v>349224</v>
      </c>
    </row>
    <row r="53" spans="1:6" s="50" customFormat="1" ht="15.75" customHeight="1" x14ac:dyDescent="0.25">
      <c r="A53" s="169" t="s">
        <v>18</v>
      </c>
      <c r="B53" s="467" t="s">
        <v>246</v>
      </c>
      <c r="C53" s="468" t="s">
        <v>10</v>
      </c>
      <c r="D53" s="191" t="s">
        <v>506</v>
      </c>
      <c r="E53" s="62">
        <v>800</v>
      </c>
      <c r="F53" s="388">
        <f>SUM(прил7!H383)</f>
        <v>12513</v>
      </c>
    </row>
    <row r="54" spans="1:6" s="50" customFormat="1" ht="49.5" customHeight="1" x14ac:dyDescent="0.25">
      <c r="A54" s="195" t="s">
        <v>174</v>
      </c>
      <c r="B54" s="196" t="s">
        <v>251</v>
      </c>
      <c r="C54" s="207" t="s">
        <v>472</v>
      </c>
      <c r="D54" s="192" t="s">
        <v>473</v>
      </c>
      <c r="E54" s="189"/>
      <c r="F54" s="481">
        <f>SUM(F55+F59)</f>
        <v>4937619</v>
      </c>
    </row>
    <row r="55" spans="1:6" s="50" customFormat="1" ht="64.5" customHeight="1" x14ac:dyDescent="0.25">
      <c r="A55" s="469" t="s">
        <v>574</v>
      </c>
      <c r="B55" s="473" t="s">
        <v>251</v>
      </c>
      <c r="C55" s="474" t="s">
        <v>10</v>
      </c>
      <c r="D55" s="472" t="s">
        <v>473</v>
      </c>
      <c r="E55" s="451"/>
      <c r="F55" s="386">
        <f>SUM(F56)</f>
        <v>1046743</v>
      </c>
    </row>
    <row r="56" spans="1:6" s="50" customFormat="1" ht="33" customHeight="1" x14ac:dyDescent="0.25">
      <c r="A56" s="91" t="s">
        <v>85</v>
      </c>
      <c r="B56" s="475" t="s">
        <v>251</v>
      </c>
      <c r="C56" s="476" t="s">
        <v>575</v>
      </c>
      <c r="D56" s="194" t="s">
        <v>477</v>
      </c>
      <c r="E56" s="37"/>
      <c r="F56" s="385">
        <f>SUM(F57:F58)</f>
        <v>1046743</v>
      </c>
    </row>
    <row r="57" spans="1:6" s="50" customFormat="1" ht="49.5" customHeight="1" x14ac:dyDescent="0.25">
      <c r="A57" s="94" t="s">
        <v>86</v>
      </c>
      <c r="B57" s="477" t="s">
        <v>251</v>
      </c>
      <c r="C57" s="478" t="s">
        <v>575</v>
      </c>
      <c r="D57" s="191" t="s">
        <v>477</v>
      </c>
      <c r="E57" s="62">
        <v>100</v>
      </c>
      <c r="F57" s="388">
        <f>SUM(прил7!H487)</f>
        <v>1046703</v>
      </c>
    </row>
    <row r="58" spans="1:6" s="50" customFormat="1" ht="18.75" customHeight="1" x14ac:dyDescent="0.25">
      <c r="A58" s="169" t="s">
        <v>18</v>
      </c>
      <c r="B58" s="477" t="s">
        <v>251</v>
      </c>
      <c r="C58" s="478" t="s">
        <v>575</v>
      </c>
      <c r="D58" s="191" t="s">
        <v>477</v>
      </c>
      <c r="E58" s="62">
        <v>800</v>
      </c>
      <c r="F58" s="388">
        <f>SUM(прил7!H488)</f>
        <v>40</v>
      </c>
    </row>
    <row r="59" spans="1:6" s="50" customFormat="1" ht="49.5" customHeight="1" x14ac:dyDescent="0.25">
      <c r="A59" s="469" t="s">
        <v>571</v>
      </c>
      <c r="B59" s="470" t="s">
        <v>251</v>
      </c>
      <c r="C59" s="471" t="s">
        <v>12</v>
      </c>
      <c r="D59" s="472" t="s">
        <v>473</v>
      </c>
      <c r="E59" s="451"/>
      <c r="F59" s="386">
        <f>SUM(F60+F62)</f>
        <v>3890876</v>
      </c>
    </row>
    <row r="60" spans="1:6" s="50" customFormat="1" ht="49.5" customHeight="1" x14ac:dyDescent="0.25">
      <c r="A60" s="91" t="s">
        <v>98</v>
      </c>
      <c r="B60" s="475" t="s">
        <v>251</v>
      </c>
      <c r="C60" s="476" t="s">
        <v>572</v>
      </c>
      <c r="D60" s="194" t="s">
        <v>573</v>
      </c>
      <c r="E60" s="37"/>
      <c r="F60" s="385">
        <f>SUM(F61)</f>
        <v>37188</v>
      </c>
    </row>
    <row r="61" spans="1:6" s="50" customFormat="1" ht="49.5" customHeight="1" x14ac:dyDescent="0.25">
      <c r="A61" s="94" t="s">
        <v>86</v>
      </c>
      <c r="B61" s="477" t="s">
        <v>251</v>
      </c>
      <c r="C61" s="478" t="s">
        <v>572</v>
      </c>
      <c r="D61" s="191" t="s">
        <v>573</v>
      </c>
      <c r="E61" s="62">
        <v>100</v>
      </c>
      <c r="F61" s="388">
        <f>SUM(прил7!H491)</f>
        <v>37188</v>
      </c>
    </row>
    <row r="62" spans="1:6" s="50" customFormat="1" ht="33" customHeight="1" x14ac:dyDescent="0.25">
      <c r="A62" s="91" t="s">
        <v>96</v>
      </c>
      <c r="B62" s="475" t="s">
        <v>251</v>
      </c>
      <c r="C62" s="476" t="s">
        <v>572</v>
      </c>
      <c r="D62" s="194" t="s">
        <v>506</v>
      </c>
      <c r="E62" s="37"/>
      <c r="F62" s="385">
        <f>SUM(F63:F65)</f>
        <v>3853688</v>
      </c>
    </row>
    <row r="63" spans="1:6" s="50" customFormat="1" ht="49.5" customHeight="1" x14ac:dyDescent="0.25">
      <c r="A63" s="94" t="s">
        <v>86</v>
      </c>
      <c r="B63" s="477" t="s">
        <v>251</v>
      </c>
      <c r="C63" s="478" t="s">
        <v>572</v>
      </c>
      <c r="D63" s="191" t="s">
        <v>506</v>
      </c>
      <c r="E63" s="62">
        <v>100</v>
      </c>
      <c r="F63" s="388">
        <f>SUM(прил7!H493)</f>
        <v>3692062</v>
      </c>
    </row>
    <row r="64" spans="1:6" s="50" customFormat="1" ht="30.75" customHeight="1" x14ac:dyDescent="0.25">
      <c r="A64" s="94" t="s">
        <v>650</v>
      </c>
      <c r="B64" s="477" t="s">
        <v>251</v>
      </c>
      <c r="C64" s="478" t="s">
        <v>572</v>
      </c>
      <c r="D64" s="191" t="s">
        <v>506</v>
      </c>
      <c r="E64" s="62">
        <v>200</v>
      </c>
      <c r="F64" s="388">
        <f>SUM(прил7!H494)</f>
        <v>161626</v>
      </c>
    </row>
    <row r="65" spans="1:6" s="50" customFormat="1" ht="18" hidden="1" customHeight="1" x14ac:dyDescent="0.25">
      <c r="A65" s="94" t="s">
        <v>18</v>
      </c>
      <c r="B65" s="477" t="s">
        <v>251</v>
      </c>
      <c r="C65" s="478" t="s">
        <v>572</v>
      </c>
      <c r="D65" s="191" t="s">
        <v>506</v>
      </c>
      <c r="E65" s="62">
        <v>800</v>
      </c>
      <c r="F65" s="388">
        <f>SUM(прил7!H495)</f>
        <v>0</v>
      </c>
    </row>
    <row r="66" spans="1:6" s="50" customFormat="1" ht="34.5" customHeight="1" x14ac:dyDescent="0.25">
      <c r="A66" s="67" t="s">
        <v>124</v>
      </c>
      <c r="B66" s="197" t="s">
        <v>199</v>
      </c>
      <c r="C66" s="322" t="s">
        <v>472</v>
      </c>
      <c r="D66" s="198" t="s">
        <v>473</v>
      </c>
      <c r="E66" s="46"/>
      <c r="F66" s="383">
        <f>SUM(F67+F77+F97)</f>
        <v>13328760</v>
      </c>
    </row>
    <row r="67" spans="1:6" s="50" customFormat="1" ht="48.75" customHeight="1" x14ac:dyDescent="0.25">
      <c r="A67" s="184" t="s">
        <v>136</v>
      </c>
      <c r="B67" s="196" t="s">
        <v>233</v>
      </c>
      <c r="C67" s="207" t="s">
        <v>472</v>
      </c>
      <c r="D67" s="192" t="s">
        <v>473</v>
      </c>
      <c r="E67" s="189"/>
      <c r="F67" s="481">
        <f>SUM(F68)</f>
        <v>2419029</v>
      </c>
    </row>
    <row r="68" spans="1:6" s="50" customFormat="1" ht="48.75" customHeight="1" x14ac:dyDescent="0.25">
      <c r="A68" s="442" t="s">
        <v>496</v>
      </c>
      <c r="B68" s="470" t="s">
        <v>233</v>
      </c>
      <c r="C68" s="471" t="s">
        <v>10</v>
      </c>
      <c r="D68" s="472" t="s">
        <v>473</v>
      </c>
      <c r="E68" s="451"/>
      <c r="F68" s="386">
        <f>SUM(F69+F71+F75)</f>
        <v>2419029</v>
      </c>
    </row>
    <row r="69" spans="1:6" s="50" customFormat="1" ht="33" customHeight="1" x14ac:dyDescent="0.25">
      <c r="A69" s="34" t="s">
        <v>93</v>
      </c>
      <c r="B69" s="157" t="s">
        <v>233</v>
      </c>
      <c r="C69" s="205" t="s">
        <v>10</v>
      </c>
      <c r="D69" s="194" t="s">
        <v>497</v>
      </c>
      <c r="E69" s="37"/>
      <c r="F69" s="385">
        <f>SUM(F70)</f>
        <v>122900</v>
      </c>
    </row>
    <row r="70" spans="1:6" s="50" customFormat="1" ht="32.25" customHeight="1" x14ac:dyDescent="0.25">
      <c r="A70" s="63" t="s">
        <v>94</v>
      </c>
      <c r="B70" s="158" t="s">
        <v>233</v>
      </c>
      <c r="C70" s="200" t="s">
        <v>10</v>
      </c>
      <c r="D70" s="191" t="s">
        <v>497</v>
      </c>
      <c r="E70" s="62">
        <v>600</v>
      </c>
      <c r="F70" s="388">
        <f>SUM(прил7!H111)</f>
        <v>122900</v>
      </c>
    </row>
    <row r="71" spans="1:6" s="50" customFormat="1" ht="33" customHeight="1" x14ac:dyDescent="0.25">
      <c r="A71" s="34" t="s">
        <v>103</v>
      </c>
      <c r="B71" s="157" t="s">
        <v>233</v>
      </c>
      <c r="C71" s="205" t="s">
        <v>10</v>
      </c>
      <c r="D71" s="194" t="s">
        <v>587</v>
      </c>
      <c r="E71" s="37"/>
      <c r="F71" s="385">
        <f>SUM(F72:F74)</f>
        <v>2032800</v>
      </c>
    </row>
    <row r="72" spans="1:6" s="50" customFormat="1" ht="48.75" customHeight="1" x14ac:dyDescent="0.25">
      <c r="A72" s="63" t="s">
        <v>86</v>
      </c>
      <c r="B72" s="158" t="s">
        <v>233</v>
      </c>
      <c r="C72" s="200" t="s">
        <v>10</v>
      </c>
      <c r="D72" s="191" t="s">
        <v>587</v>
      </c>
      <c r="E72" s="62">
        <v>100</v>
      </c>
      <c r="F72" s="388">
        <f>SUM(прил7!H602)</f>
        <v>1836222</v>
      </c>
    </row>
    <row r="73" spans="1:6" s="50" customFormat="1" ht="33" customHeight="1" x14ac:dyDescent="0.25">
      <c r="A73" s="63" t="s">
        <v>650</v>
      </c>
      <c r="B73" s="158" t="s">
        <v>233</v>
      </c>
      <c r="C73" s="200" t="s">
        <v>10</v>
      </c>
      <c r="D73" s="191" t="s">
        <v>587</v>
      </c>
      <c r="E73" s="62">
        <v>200</v>
      </c>
      <c r="F73" s="388">
        <f>SUM(прил7!H603)</f>
        <v>196578</v>
      </c>
    </row>
    <row r="74" spans="1:6" s="50" customFormat="1" ht="18" hidden="1" customHeight="1" x14ac:dyDescent="0.25">
      <c r="A74" s="73" t="s">
        <v>18</v>
      </c>
      <c r="B74" s="158" t="s">
        <v>233</v>
      </c>
      <c r="C74" s="200" t="s">
        <v>10</v>
      </c>
      <c r="D74" s="191" t="s">
        <v>587</v>
      </c>
      <c r="E74" s="62">
        <v>800</v>
      </c>
      <c r="F74" s="388">
        <f>SUM(прил7!H604)</f>
        <v>0</v>
      </c>
    </row>
    <row r="75" spans="1:6" s="50" customFormat="1" ht="33.75" customHeight="1" x14ac:dyDescent="0.25">
      <c r="A75" s="91" t="s">
        <v>85</v>
      </c>
      <c r="B75" s="157" t="s">
        <v>233</v>
      </c>
      <c r="C75" s="205" t="s">
        <v>10</v>
      </c>
      <c r="D75" s="194" t="s">
        <v>477</v>
      </c>
      <c r="E75" s="37"/>
      <c r="F75" s="385">
        <f>SUM(F76)</f>
        <v>263329</v>
      </c>
    </row>
    <row r="76" spans="1:6" s="50" customFormat="1" ht="51.75" customHeight="1" x14ac:dyDescent="0.25">
      <c r="A76" s="63" t="s">
        <v>86</v>
      </c>
      <c r="B76" s="158" t="s">
        <v>233</v>
      </c>
      <c r="C76" s="200" t="s">
        <v>10</v>
      </c>
      <c r="D76" s="191" t="s">
        <v>477</v>
      </c>
      <c r="E76" s="62">
        <v>100</v>
      </c>
      <c r="F76" s="388">
        <f>SUM(прил7!H606)</f>
        <v>263329</v>
      </c>
    </row>
    <row r="77" spans="1:6" s="50" customFormat="1" ht="48" customHeight="1" x14ac:dyDescent="0.25">
      <c r="A77" s="184" t="s">
        <v>175</v>
      </c>
      <c r="B77" s="196" t="s">
        <v>201</v>
      </c>
      <c r="C77" s="207" t="s">
        <v>472</v>
      </c>
      <c r="D77" s="192" t="s">
        <v>473</v>
      </c>
      <c r="E77" s="189"/>
      <c r="F77" s="481">
        <f>SUM(F78)</f>
        <v>6616024</v>
      </c>
    </row>
    <row r="78" spans="1:6" s="50" customFormat="1" ht="48" customHeight="1" x14ac:dyDescent="0.25">
      <c r="A78" s="442" t="s">
        <v>576</v>
      </c>
      <c r="B78" s="470" t="s">
        <v>201</v>
      </c>
      <c r="C78" s="471" t="s">
        <v>10</v>
      </c>
      <c r="D78" s="472" t="s">
        <v>473</v>
      </c>
      <c r="E78" s="451"/>
      <c r="F78" s="386">
        <f>SUM(F79+F81+F84+F87+F90+F93+F95)</f>
        <v>6616024</v>
      </c>
    </row>
    <row r="79" spans="1:6" s="50" customFormat="1" ht="16.5" customHeight="1" x14ac:dyDescent="0.25">
      <c r="A79" s="34" t="s">
        <v>690</v>
      </c>
      <c r="B79" s="157" t="s">
        <v>201</v>
      </c>
      <c r="C79" s="205" t="s">
        <v>10</v>
      </c>
      <c r="D79" s="194" t="s">
        <v>580</v>
      </c>
      <c r="E79" s="37"/>
      <c r="F79" s="385">
        <f>SUM(F80)</f>
        <v>1268233</v>
      </c>
    </row>
    <row r="80" spans="1:6" s="50" customFormat="1" ht="16.5" customHeight="1" x14ac:dyDescent="0.25">
      <c r="A80" s="63" t="s">
        <v>40</v>
      </c>
      <c r="B80" s="158" t="s">
        <v>201</v>
      </c>
      <c r="C80" s="200" t="s">
        <v>10</v>
      </c>
      <c r="D80" s="191" t="s">
        <v>580</v>
      </c>
      <c r="E80" s="62" t="s">
        <v>39</v>
      </c>
      <c r="F80" s="388">
        <f>SUM(прил7!H535)</f>
        <v>1268233</v>
      </c>
    </row>
    <row r="81" spans="1:6" s="50" customFormat="1" ht="33" customHeight="1" x14ac:dyDescent="0.25">
      <c r="A81" s="34" t="s">
        <v>99</v>
      </c>
      <c r="B81" s="157" t="s">
        <v>201</v>
      </c>
      <c r="C81" s="205" t="s">
        <v>10</v>
      </c>
      <c r="D81" s="194" t="s">
        <v>581</v>
      </c>
      <c r="E81" s="37"/>
      <c r="F81" s="385">
        <f>SUM(F82:F83)</f>
        <v>64253</v>
      </c>
    </row>
    <row r="82" spans="1:6" s="50" customFormat="1" ht="30.75" customHeight="1" x14ac:dyDescent="0.25">
      <c r="A82" s="63" t="s">
        <v>650</v>
      </c>
      <c r="B82" s="158" t="s">
        <v>201</v>
      </c>
      <c r="C82" s="200" t="s">
        <v>10</v>
      </c>
      <c r="D82" s="191" t="s">
        <v>581</v>
      </c>
      <c r="E82" s="62" t="s">
        <v>16</v>
      </c>
      <c r="F82" s="388">
        <f>SUM(прил7!H537)</f>
        <v>960</v>
      </c>
    </row>
    <row r="83" spans="1:6" s="50" customFormat="1" ht="16.5" customHeight="1" x14ac:dyDescent="0.25">
      <c r="A83" s="63" t="s">
        <v>40</v>
      </c>
      <c r="B83" s="158" t="s">
        <v>201</v>
      </c>
      <c r="C83" s="200" t="s">
        <v>10</v>
      </c>
      <c r="D83" s="191" t="s">
        <v>581</v>
      </c>
      <c r="E83" s="62" t="s">
        <v>39</v>
      </c>
      <c r="F83" s="388">
        <f>SUM(прил7!H538)</f>
        <v>63293</v>
      </c>
    </row>
    <row r="84" spans="1:6" s="50" customFormat="1" ht="31.5" customHeight="1" x14ac:dyDescent="0.25">
      <c r="A84" s="34" t="s">
        <v>100</v>
      </c>
      <c r="B84" s="157" t="s">
        <v>201</v>
      </c>
      <c r="C84" s="205" t="s">
        <v>10</v>
      </c>
      <c r="D84" s="194" t="s">
        <v>582</v>
      </c>
      <c r="E84" s="37"/>
      <c r="F84" s="385">
        <f>SUM(F85:F86)</f>
        <v>361798</v>
      </c>
    </row>
    <row r="85" spans="1:6" s="50" customFormat="1" ht="33" customHeight="1" x14ac:dyDescent="0.25">
      <c r="A85" s="63" t="s">
        <v>650</v>
      </c>
      <c r="B85" s="158" t="s">
        <v>201</v>
      </c>
      <c r="C85" s="200" t="s">
        <v>10</v>
      </c>
      <c r="D85" s="191" t="s">
        <v>582</v>
      </c>
      <c r="E85" s="62" t="s">
        <v>16</v>
      </c>
      <c r="F85" s="388">
        <f>SUM(прил7!H540)</f>
        <v>5733</v>
      </c>
    </row>
    <row r="86" spans="1:6" s="50" customFormat="1" ht="17.25" customHeight="1" x14ac:dyDescent="0.25">
      <c r="A86" s="63" t="s">
        <v>40</v>
      </c>
      <c r="B86" s="158" t="s">
        <v>201</v>
      </c>
      <c r="C86" s="200" t="s">
        <v>10</v>
      </c>
      <c r="D86" s="191" t="s">
        <v>582</v>
      </c>
      <c r="E86" s="62" t="s">
        <v>39</v>
      </c>
      <c r="F86" s="388">
        <f>SUM(прил7!H541)</f>
        <v>356065</v>
      </c>
    </row>
    <row r="87" spans="1:6" s="50" customFormat="1" ht="15.75" customHeight="1" x14ac:dyDescent="0.25">
      <c r="A87" s="34" t="s">
        <v>101</v>
      </c>
      <c r="B87" s="157" t="s">
        <v>201</v>
      </c>
      <c r="C87" s="205" t="s">
        <v>10</v>
      </c>
      <c r="D87" s="194" t="s">
        <v>583</v>
      </c>
      <c r="E87" s="37"/>
      <c r="F87" s="385">
        <f>SUM(F88:F89)</f>
        <v>3686791</v>
      </c>
    </row>
    <row r="88" spans="1:6" s="50" customFormat="1" ht="30.75" customHeight="1" x14ac:dyDescent="0.25">
      <c r="A88" s="63" t="s">
        <v>650</v>
      </c>
      <c r="B88" s="158" t="s">
        <v>201</v>
      </c>
      <c r="C88" s="200" t="s">
        <v>10</v>
      </c>
      <c r="D88" s="191" t="s">
        <v>583</v>
      </c>
      <c r="E88" s="62" t="s">
        <v>16</v>
      </c>
      <c r="F88" s="388">
        <f>SUM(прил7!H543)</f>
        <v>57180</v>
      </c>
    </row>
    <row r="89" spans="1:6" s="50" customFormat="1" ht="17.25" customHeight="1" x14ac:dyDescent="0.25">
      <c r="A89" s="63" t="s">
        <v>40</v>
      </c>
      <c r="B89" s="158" t="s">
        <v>201</v>
      </c>
      <c r="C89" s="200" t="s">
        <v>10</v>
      </c>
      <c r="D89" s="191" t="s">
        <v>583</v>
      </c>
      <c r="E89" s="62" t="s">
        <v>39</v>
      </c>
      <c r="F89" s="388">
        <f>SUM(прил7!H544)</f>
        <v>3629611</v>
      </c>
    </row>
    <row r="90" spans="1:6" s="50" customFormat="1" ht="16.5" customHeight="1" x14ac:dyDescent="0.25">
      <c r="A90" s="34" t="s">
        <v>102</v>
      </c>
      <c r="B90" s="157" t="s">
        <v>201</v>
      </c>
      <c r="C90" s="205" t="s">
        <v>10</v>
      </c>
      <c r="D90" s="194" t="s">
        <v>584</v>
      </c>
      <c r="E90" s="37"/>
      <c r="F90" s="385">
        <f>SUM(F91:F92)</f>
        <v>584068</v>
      </c>
    </row>
    <row r="91" spans="1:6" s="50" customFormat="1" ht="31.5" customHeight="1" x14ac:dyDescent="0.25">
      <c r="A91" s="63" t="s">
        <v>650</v>
      </c>
      <c r="B91" s="158" t="s">
        <v>201</v>
      </c>
      <c r="C91" s="200" t="s">
        <v>10</v>
      </c>
      <c r="D91" s="191" t="s">
        <v>584</v>
      </c>
      <c r="E91" s="62" t="s">
        <v>16</v>
      </c>
      <c r="F91" s="388">
        <f>SUM(прил7!H546)</f>
        <v>9280</v>
      </c>
    </row>
    <row r="92" spans="1:6" s="50" customFormat="1" ht="17.25" customHeight="1" x14ac:dyDescent="0.25">
      <c r="A92" s="63" t="s">
        <v>40</v>
      </c>
      <c r="B92" s="158" t="s">
        <v>201</v>
      </c>
      <c r="C92" s="200" t="s">
        <v>10</v>
      </c>
      <c r="D92" s="191" t="s">
        <v>584</v>
      </c>
      <c r="E92" s="62" t="s">
        <v>39</v>
      </c>
      <c r="F92" s="388">
        <f>SUM(прил7!H547)</f>
        <v>574788</v>
      </c>
    </row>
    <row r="93" spans="1:6" s="50" customFormat="1" ht="17.25" customHeight="1" x14ac:dyDescent="0.25">
      <c r="A93" s="34" t="s">
        <v>176</v>
      </c>
      <c r="B93" s="157" t="s">
        <v>201</v>
      </c>
      <c r="C93" s="205" t="s">
        <v>10</v>
      </c>
      <c r="D93" s="194" t="s">
        <v>1031</v>
      </c>
      <c r="E93" s="37"/>
      <c r="F93" s="385">
        <f>SUM(F94)</f>
        <v>648881</v>
      </c>
    </row>
    <row r="94" spans="1:6" s="50" customFormat="1" ht="17.25" customHeight="1" x14ac:dyDescent="0.25">
      <c r="A94" s="63" t="s">
        <v>40</v>
      </c>
      <c r="B94" s="158" t="s">
        <v>201</v>
      </c>
      <c r="C94" s="200" t="s">
        <v>10</v>
      </c>
      <c r="D94" s="191" t="s">
        <v>1031</v>
      </c>
      <c r="E94" s="62">
        <v>300</v>
      </c>
      <c r="F94" s="388">
        <f>SUM(прил7!H513)</f>
        <v>648881</v>
      </c>
    </row>
    <row r="95" spans="1:6" s="50" customFormat="1" ht="15.75" customHeight="1" x14ac:dyDescent="0.25">
      <c r="A95" s="34" t="s">
        <v>589</v>
      </c>
      <c r="B95" s="157" t="s">
        <v>201</v>
      </c>
      <c r="C95" s="205" t="s">
        <v>10</v>
      </c>
      <c r="D95" s="194" t="s">
        <v>588</v>
      </c>
      <c r="E95" s="37"/>
      <c r="F95" s="385">
        <f>SUM(F96)</f>
        <v>2000</v>
      </c>
    </row>
    <row r="96" spans="1:6" s="50" customFormat="1" ht="31.5" customHeight="1" x14ac:dyDescent="0.25">
      <c r="A96" s="63" t="s">
        <v>650</v>
      </c>
      <c r="B96" s="158" t="s">
        <v>201</v>
      </c>
      <c r="C96" s="200" t="s">
        <v>10</v>
      </c>
      <c r="D96" s="191" t="s">
        <v>588</v>
      </c>
      <c r="E96" s="62">
        <v>200</v>
      </c>
      <c r="F96" s="388">
        <f>SUM(прил7!H622)</f>
        <v>2000</v>
      </c>
    </row>
    <row r="97" spans="1:6" s="50" customFormat="1" ht="66" customHeight="1" x14ac:dyDescent="0.25">
      <c r="A97" s="184" t="s">
        <v>181</v>
      </c>
      <c r="B97" s="196" t="s">
        <v>232</v>
      </c>
      <c r="C97" s="207" t="s">
        <v>472</v>
      </c>
      <c r="D97" s="192" t="s">
        <v>473</v>
      </c>
      <c r="E97" s="189"/>
      <c r="F97" s="481">
        <f>SUM(F99+F101+F104)</f>
        <v>4293707</v>
      </c>
    </row>
    <row r="98" spans="1:6" s="50" customFormat="1" ht="46.5" customHeight="1" x14ac:dyDescent="0.25">
      <c r="A98" s="442" t="s">
        <v>480</v>
      </c>
      <c r="B98" s="470" t="s">
        <v>232</v>
      </c>
      <c r="C98" s="471" t="s">
        <v>10</v>
      </c>
      <c r="D98" s="472" t="s">
        <v>473</v>
      </c>
      <c r="E98" s="451"/>
      <c r="F98" s="386">
        <f>SUM(F99+F101+F104)</f>
        <v>4293707</v>
      </c>
    </row>
    <row r="99" spans="1:6" s="50" customFormat="1" ht="51" customHeight="1" x14ac:dyDescent="0.25">
      <c r="A99" s="34" t="s">
        <v>87</v>
      </c>
      <c r="B99" s="157" t="s">
        <v>232</v>
      </c>
      <c r="C99" s="205" t="s">
        <v>10</v>
      </c>
      <c r="D99" s="194" t="s">
        <v>481</v>
      </c>
      <c r="E99" s="37"/>
      <c r="F99" s="385">
        <f>SUM(F100)</f>
        <v>762300</v>
      </c>
    </row>
    <row r="100" spans="1:6" s="50" customFormat="1" ht="48" customHeight="1" x14ac:dyDescent="0.25">
      <c r="A100" s="63" t="s">
        <v>86</v>
      </c>
      <c r="B100" s="158" t="s">
        <v>232</v>
      </c>
      <c r="C100" s="200" t="s">
        <v>10</v>
      </c>
      <c r="D100" s="191" t="s">
        <v>481</v>
      </c>
      <c r="E100" s="62">
        <v>100</v>
      </c>
      <c r="F100" s="388">
        <f>SUM(прил7!H42)</f>
        <v>762300</v>
      </c>
    </row>
    <row r="101" spans="1:6" s="50" customFormat="1" ht="32.25" customHeight="1" x14ac:dyDescent="0.25">
      <c r="A101" s="34" t="s">
        <v>456</v>
      </c>
      <c r="B101" s="157" t="s">
        <v>232</v>
      </c>
      <c r="C101" s="205" t="s">
        <v>10</v>
      </c>
      <c r="D101" s="194" t="s">
        <v>585</v>
      </c>
      <c r="E101" s="37"/>
      <c r="F101" s="385">
        <f>SUM(F102:F103)</f>
        <v>3518407</v>
      </c>
    </row>
    <row r="102" spans="1:6" s="50" customFormat="1" ht="17.25" hidden="1" customHeight="1" x14ac:dyDescent="0.25">
      <c r="A102" s="63" t="s">
        <v>650</v>
      </c>
      <c r="B102" s="158" t="s">
        <v>232</v>
      </c>
      <c r="C102" s="200" t="s">
        <v>10</v>
      </c>
      <c r="D102" s="191" t="s">
        <v>585</v>
      </c>
      <c r="E102" s="62">
        <v>200</v>
      </c>
      <c r="F102" s="388">
        <f>SUM(прил7!H589)</f>
        <v>0</v>
      </c>
    </row>
    <row r="103" spans="1:6" s="50" customFormat="1" ht="17.25" customHeight="1" x14ac:dyDescent="0.25">
      <c r="A103" s="63" t="s">
        <v>40</v>
      </c>
      <c r="B103" s="158" t="s">
        <v>232</v>
      </c>
      <c r="C103" s="200" t="s">
        <v>10</v>
      </c>
      <c r="D103" s="191" t="s">
        <v>585</v>
      </c>
      <c r="E103" s="62">
        <v>300</v>
      </c>
      <c r="F103" s="388">
        <f>SUM(прил7!H590)</f>
        <v>3518407</v>
      </c>
    </row>
    <row r="104" spans="1:6" s="50" customFormat="1" ht="33.75" customHeight="1" x14ac:dyDescent="0.25">
      <c r="A104" s="34" t="s">
        <v>114</v>
      </c>
      <c r="B104" s="157" t="s">
        <v>232</v>
      </c>
      <c r="C104" s="205" t="s">
        <v>10</v>
      </c>
      <c r="D104" s="194" t="s">
        <v>482</v>
      </c>
      <c r="E104" s="37"/>
      <c r="F104" s="385">
        <f>SUM(F105)</f>
        <v>13000</v>
      </c>
    </row>
    <row r="105" spans="1:6" s="50" customFormat="1" ht="32.25" customHeight="1" x14ac:dyDescent="0.25">
      <c r="A105" s="63" t="s">
        <v>650</v>
      </c>
      <c r="B105" s="158" t="s">
        <v>232</v>
      </c>
      <c r="C105" s="200" t="s">
        <v>10</v>
      </c>
      <c r="D105" s="191" t="s">
        <v>482</v>
      </c>
      <c r="E105" s="62">
        <v>200</v>
      </c>
      <c r="F105" s="388">
        <f>SUM(прил7!H44+прил7!H426+прил7!H610+прил7!H626)</f>
        <v>13000</v>
      </c>
    </row>
    <row r="106" spans="1:6" s="50" customFormat="1" ht="17.25" hidden="1" customHeight="1" x14ac:dyDescent="0.25">
      <c r="A106" s="63" t="s">
        <v>18</v>
      </c>
      <c r="B106" s="158" t="s">
        <v>232</v>
      </c>
      <c r="C106" s="200"/>
      <c r="D106" s="191" t="s">
        <v>267</v>
      </c>
      <c r="E106" s="62">
        <v>800</v>
      </c>
      <c r="F106" s="388">
        <f>SUM(прил7!H604)</f>
        <v>0</v>
      </c>
    </row>
    <row r="107" spans="1:6" s="50" customFormat="1" ht="31.5" x14ac:dyDescent="0.25">
      <c r="A107" s="170" t="s">
        <v>450</v>
      </c>
      <c r="B107" s="197" t="s">
        <v>538</v>
      </c>
      <c r="C107" s="322" t="s">
        <v>472</v>
      </c>
      <c r="D107" s="198" t="s">
        <v>473</v>
      </c>
      <c r="E107" s="46"/>
      <c r="F107" s="383">
        <f>SUM(F108+F165+F178+F182)</f>
        <v>203857845</v>
      </c>
    </row>
    <row r="108" spans="1:6" s="50" customFormat="1" ht="47.25" x14ac:dyDescent="0.25">
      <c r="A108" s="188" t="s">
        <v>264</v>
      </c>
      <c r="B108" s="196" t="s">
        <v>239</v>
      </c>
      <c r="C108" s="207" t="s">
        <v>472</v>
      </c>
      <c r="D108" s="192" t="s">
        <v>473</v>
      </c>
      <c r="E108" s="189"/>
      <c r="F108" s="481">
        <f>SUM(F109+F131)</f>
        <v>188091545</v>
      </c>
    </row>
    <row r="109" spans="1:6" s="50" customFormat="1" ht="16.5" customHeight="1" x14ac:dyDescent="0.25">
      <c r="A109" s="469" t="s">
        <v>539</v>
      </c>
      <c r="B109" s="470" t="s">
        <v>239</v>
      </c>
      <c r="C109" s="471" t="s">
        <v>10</v>
      </c>
      <c r="D109" s="472" t="s">
        <v>473</v>
      </c>
      <c r="E109" s="451"/>
      <c r="F109" s="386">
        <f>SUM(F110+F113+F116+F118+F120+F123+F125+F127)</f>
        <v>24285396</v>
      </c>
    </row>
    <row r="110" spans="1:6" s="50" customFormat="1" ht="18" customHeight="1" x14ac:dyDescent="0.25">
      <c r="A110" s="91" t="s">
        <v>180</v>
      </c>
      <c r="B110" s="157" t="s">
        <v>239</v>
      </c>
      <c r="C110" s="205" t="s">
        <v>10</v>
      </c>
      <c r="D110" s="194" t="s">
        <v>586</v>
      </c>
      <c r="E110" s="37"/>
      <c r="F110" s="385">
        <f>SUM(F111:F112)</f>
        <v>1212470</v>
      </c>
    </row>
    <row r="111" spans="1:6" s="50" customFormat="1" ht="18" hidden="1" customHeight="1" x14ac:dyDescent="0.25">
      <c r="A111" s="94" t="s">
        <v>650</v>
      </c>
      <c r="B111" s="158" t="s">
        <v>239</v>
      </c>
      <c r="C111" s="200" t="s">
        <v>10</v>
      </c>
      <c r="D111" s="191" t="s">
        <v>586</v>
      </c>
      <c r="E111" s="62">
        <v>200</v>
      </c>
      <c r="F111" s="388">
        <f>SUM(прил7!H595)</f>
        <v>0</v>
      </c>
    </row>
    <row r="112" spans="1:6" s="50" customFormat="1" ht="17.25" customHeight="1" x14ac:dyDescent="0.25">
      <c r="A112" s="94" t="s">
        <v>40</v>
      </c>
      <c r="B112" s="158" t="s">
        <v>239</v>
      </c>
      <c r="C112" s="200" t="s">
        <v>10</v>
      </c>
      <c r="D112" s="191" t="s">
        <v>586</v>
      </c>
      <c r="E112" s="62">
        <v>300</v>
      </c>
      <c r="F112" s="388">
        <f>SUM(прил7!H596)</f>
        <v>1212470</v>
      </c>
    </row>
    <row r="113" spans="1:6" s="50" customFormat="1" ht="94.5" x14ac:dyDescent="0.25">
      <c r="A113" s="193" t="s">
        <v>157</v>
      </c>
      <c r="B113" s="157" t="s">
        <v>239</v>
      </c>
      <c r="C113" s="205" t="s">
        <v>10</v>
      </c>
      <c r="D113" s="194" t="s">
        <v>541</v>
      </c>
      <c r="E113" s="37"/>
      <c r="F113" s="385">
        <f>SUM(F114:F115)</f>
        <v>11450306</v>
      </c>
    </row>
    <row r="114" spans="1:6" s="50" customFormat="1" ht="47.25" x14ac:dyDescent="0.25">
      <c r="A114" s="169" t="s">
        <v>86</v>
      </c>
      <c r="B114" s="158" t="s">
        <v>239</v>
      </c>
      <c r="C114" s="200" t="s">
        <v>10</v>
      </c>
      <c r="D114" s="191" t="s">
        <v>541</v>
      </c>
      <c r="E114" s="62">
        <v>100</v>
      </c>
      <c r="F114" s="388">
        <f>SUM(прил7!H301)</f>
        <v>11364151</v>
      </c>
    </row>
    <row r="115" spans="1:6" s="50" customFormat="1" ht="30.75" customHeight="1" x14ac:dyDescent="0.25">
      <c r="A115" s="94" t="s">
        <v>650</v>
      </c>
      <c r="B115" s="158" t="s">
        <v>239</v>
      </c>
      <c r="C115" s="200" t="s">
        <v>10</v>
      </c>
      <c r="D115" s="191" t="s">
        <v>541</v>
      </c>
      <c r="E115" s="62">
        <v>200</v>
      </c>
      <c r="F115" s="388">
        <f>SUM(прил7!H302)</f>
        <v>86155</v>
      </c>
    </row>
    <row r="116" spans="1:6" s="50" customFormat="1" ht="18.75" hidden="1" customHeight="1" x14ac:dyDescent="0.25">
      <c r="A116" s="91" t="s">
        <v>683</v>
      </c>
      <c r="B116" s="157" t="s">
        <v>239</v>
      </c>
      <c r="C116" s="205" t="s">
        <v>10</v>
      </c>
      <c r="D116" s="194" t="s">
        <v>682</v>
      </c>
      <c r="E116" s="37"/>
      <c r="F116" s="528">
        <f>SUM(F117)</f>
        <v>0</v>
      </c>
    </row>
    <row r="117" spans="1:6" s="50" customFormat="1" ht="30.75" hidden="1" customHeight="1" x14ac:dyDescent="0.25">
      <c r="A117" s="94" t="s">
        <v>650</v>
      </c>
      <c r="B117" s="158" t="s">
        <v>239</v>
      </c>
      <c r="C117" s="200" t="s">
        <v>10</v>
      </c>
      <c r="D117" s="191" t="s">
        <v>682</v>
      </c>
      <c r="E117" s="62">
        <v>200</v>
      </c>
      <c r="F117" s="388">
        <f>SUM(прил7!H304)</f>
        <v>0</v>
      </c>
    </row>
    <row r="118" spans="1:6" s="50" customFormat="1" ht="30.75" customHeight="1" x14ac:dyDescent="0.25">
      <c r="A118" s="91" t="s">
        <v>675</v>
      </c>
      <c r="B118" s="157" t="s">
        <v>239</v>
      </c>
      <c r="C118" s="205" t="s">
        <v>10</v>
      </c>
      <c r="D118" s="194" t="s">
        <v>674</v>
      </c>
      <c r="E118" s="37"/>
      <c r="F118" s="385">
        <f>SUM(F119)</f>
        <v>27000</v>
      </c>
    </row>
    <row r="119" spans="1:6" s="50" customFormat="1" ht="16.5" customHeight="1" x14ac:dyDescent="0.25">
      <c r="A119" s="94" t="s">
        <v>40</v>
      </c>
      <c r="B119" s="158" t="s">
        <v>239</v>
      </c>
      <c r="C119" s="200" t="s">
        <v>10</v>
      </c>
      <c r="D119" s="191" t="s">
        <v>674</v>
      </c>
      <c r="E119" s="62">
        <v>300</v>
      </c>
      <c r="F119" s="388">
        <f>SUM(прил7!H552)</f>
        <v>27000</v>
      </c>
    </row>
    <row r="120" spans="1:6" s="50" customFormat="1" ht="66" customHeight="1" x14ac:dyDescent="0.25">
      <c r="A120" s="91" t="s">
        <v>108</v>
      </c>
      <c r="B120" s="157" t="s">
        <v>239</v>
      </c>
      <c r="C120" s="205" t="s">
        <v>10</v>
      </c>
      <c r="D120" s="194" t="s">
        <v>578</v>
      </c>
      <c r="E120" s="37"/>
      <c r="F120" s="385">
        <f>SUM(F121:F122)</f>
        <v>1362155</v>
      </c>
    </row>
    <row r="121" spans="1:6" s="50" customFormat="1" ht="30.75" customHeight="1" x14ac:dyDescent="0.25">
      <c r="A121" s="94" t="s">
        <v>650</v>
      </c>
      <c r="B121" s="158" t="s">
        <v>239</v>
      </c>
      <c r="C121" s="200" t="s">
        <v>10</v>
      </c>
      <c r="D121" s="191" t="s">
        <v>578</v>
      </c>
      <c r="E121" s="62">
        <v>200</v>
      </c>
      <c r="F121" s="388">
        <f>SUM(прил7!H554)</f>
        <v>0</v>
      </c>
    </row>
    <row r="122" spans="1:6" s="50" customFormat="1" ht="17.25" customHeight="1" x14ac:dyDescent="0.25">
      <c r="A122" s="94" t="s">
        <v>40</v>
      </c>
      <c r="B122" s="158" t="s">
        <v>239</v>
      </c>
      <c r="C122" s="200" t="s">
        <v>10</v>
      </c>
      <c r="D122" s="191" t="s">
        <v>578</v>
      </c>
      <c r="E122" s="62">
        <v>300</v>
      </c>
      <c r="F122" s="388">
        <f>SUM(прил7!H555)</f>
        <v>1362155</v>
      </c>
    </row>
    <row r="123" spans="1:6" s="50" customFormat="1" ht="33.75" hidden="1" customHeight="1" x14ac:dyDescent="0.25">
      <c r="A123" s="91" t="s">
        <v>647</v>
      </c>
      <c r="B123" s="157" t="s">
        <v>239</v>
      </c>
      <c r="C123" s="205" t="s">
        <v>10</v>
      </c>
      <c r="D123" s="194" t="s">
        <v>646</v>
      </c>
      <c r="E123" s="37"/>
      <c r="F123" s="385">
        <f>SUM(F124)</f>
        <v>0</v>
      </c>
    </row>
    <row r="124" spans="1:6" s="50" customFormat="1" ht="32.25" hidden="1" customHeight="1" x14ac:dyDescent="0.25">
      <c r="A124" s="94" t="s">
        <v>650</v>
      </c>
      <c r="B124" s="158" t="s">
        <v>239</v>
      </c>
      <c r="C124" s="200" t="s">
        <v>10</v>
      </c>
      <c r="D124" s="191" t="s">
        <v>646</v>
      </c>
      <c r="E124" s="62">
        <v>200</v>
      </c>
      <c r="F124" s="388">
        <f>SUM(прил7!H306)</f>
        <v>0</v>
      </c>
    </row>
    <row r="125" spans="1:6" s="50" customFormat="1" ht="31.5" customHeight="1" x14ac:dyDescent="0.25">
      <c r="A125" s="91" t="s">
        <v>544</v>
      </c>
      <c r="B125" s="157" t="s">
        <v>239</v>
      </c>
      <c r="C125" s="205" t="s">
        <v>10</v>
      </c>
      <c r="D125" s="194" t="s">
        <v>545</v>
      </c>
      <c r="E125" s="37"/>
      <c r="F125" s="385">
        <f>SUM(F126)</f>
        <v>76961</v>
      </c>
    </row>
    <row r="126" spans="1:6" s="50" customFormat="1" ht="30.75" customHeight="1" x14ac:dyDescent="0.25">
      <c r="A126" s="94" t="s">
        <v>650</v>
      </c>
      <c r="B126" s="158" t="s">
        <v>239</v>
      </c>
      <c r="C126" s="200" t="s">
        <v>10</v>
      </c>
      <c r="D126" s="191" t="s">
        <v>545</v>
      </c>
      <c r="E126" s="62">
        <v>200</v>
      </c>
      <c r="F126" s="388">
        <f>SUM(прил7!H557)</f>
        <v>76961</v>
      </c>
    </row>
    <row r="127" spans="1:6" s="50" customFormat="1" ht="33.75" customHeight="1" x14ac:dyDescent="0.25">
      <c r="A127" s="91" t="s">
        <v>96</v>
      </c>
      <c r="B127" s="157" t="s">
        <v>239</v>
      </c>
      <c r="C127" s="205" t="s">
        <v>10</v>
      </c>
      <c r="D127" s="194" t="s">
        <v>506</v>
      </c>
      <c r="E127" s="37"/>
      <c r="F127" s="385">
        <f>SUM(F128:F130)</f>
        <v>10156504</v>
      </c>
    </row>
    <row r="128" spans="1:6" s="50" customFormat="1" ht="48.75" customHeight="1" x14ac:dyDescent="0.25">
      <c r="A128" s="94" t="s">
        <v>86</v>
      </c>
      <c r="B128" s="158" t="s">
        <v>239</v>
      </c>
      <c r="C128" s="200" t="s">
        <v>10</v>
      </c>
      <c r="D128" s="191" t="s">
        <v>506</v>
      </c>
      <c r="E128" s="62">
        <v>100</v>
      </c>
      <c r="F128" s="388">
        <f>SUM(прил7!H308)</f>
        <v>3638690</v>
      </c>
    </row>
    <row r="129" spans="1:6" s="50" customFormat="1" ht="31.5" customHeight="1" x14ac:dyDescent="0.25">
      <c r="A129" s="94" t="s">
        <v>650</v>
      </c>
      <c r="B129" s="158" t="s">
        <v>239</v>
      </c>
      <c r="C129" s="200" t="s">
        <v>10</v>
      </c>
      <c r="D129" s="191" t="s">
        <v>506</v>
      </c>
      <c r="E129" s="62">
        <v>200</v>
      </c>
      <c r="F129" s="388">
        <f>SUM(прил7!H309)</f>
        <v>6455851</v>
      </c>
    </row>
    <row r="130" spans="1:6" s="50" customFormat="1" ht="17.25" customHeight="1" x14ac:dyDescent="0.25">
      <c r="A130" s="94" t="s">
        <v>18</v>
      </c>
      <c r="B130" s="158" t="s">
        <v>239</v>
      </c>
      <c r="C130" s="200" t="s">
        <v>10</v>
      </c>
      <c r="D130" s="191" t="s">
        <v>506</v>
      </c>
      <c r="E130" s="62">
        <v>800</v>
      </c>
      <c r="F130" s="388">
        <f>SUM(прил7!H310)</f>
        <v>61963</v>
      </c>
    </row>
    <row r="131" spans="1:6" s="50" customFormat="1" ht="17.25" customHeight="1" x14ac:dyDescent="0.25">
      <c r="A131" s="469" t="s">
        <v>551</v>
      </c>
      <c r="B131" s="470" t="s">
        <v>239</v>
      </c>
      <c r="C131" s="471" t="s">
        <v>12</v>
      </c>
      <c r="D131" s="472" t="s">
        <v>473</v>
      </c>
      <c r="E131" s="451"/>
      <c r="F131" s="386">
        <f>SUM(F132+F135+F137+F139+F142+F144+F146+F148+F150+F152+F163+F155+F157+F161)</f>
        <v>163806149</v>
      </c>
    </row>
    <row r="132" spans="1:6" s="50" customFormat="1" ht="81" customHeight="1" x14ac:dyDescent="0.25">
      <c r="A132" s="91" t="s">
        <v>159</v>
      </c>
      <c r="B132" s="157" t="s">
        <v>239</v>
      </c>
      <c r="C132" s="205" t="s">
        <v>12</v>
      </c>
      <c r="D132" s="194" t="s">
        <v>542</v>
      </c>
      <c r="E132" s="37"/>
      <c r="F132" s="385">
        <f>SUM(F133:F134)</f>
        <v>122998291</v>
      </c>
    </row>
    <row r="133" spans="1:6" s="50" customFormat="1" ht="47.25" x14ac:dyDescent="0.25">
      <c r="A133" s="169" t="s">
        <v>86</v>
      </c>
      <c r="B133" s="158" t="s">
        <v>239</v>
      </c>
      <c r="C133" s="200" t="s">
        <v>12</v>
      </c>
      <c r="D133" s="191" t="s">
        <v>542</v>
      </c>
      <c r="E133" s="62">
        <v>100</v>
      </c>
      <c r="F133" s="388">
        <f>SUM(прил7!H321)</f>
        <v>118597588</v>
      </c>
    </row>
    <row r="134" spans="1:6" s="50" customFormat="1" ht="30.75" customHeight="1" x14ac:dyDescent="0.25">
      <c r="A134" s="94" t="s">
        <v>650</v>
      </c>
      <c r="B134" s="158" t="s">
        <v>239</v>
      </c>
      <c r="C134" s="200" t="s">
        <v>12</v>
      </c>
      <c r="D134" s="191" t="s">
        <v>542</v>
      </c>
      <c r="E134" s="62">
        <v>200</v>
      </c>
      <c r="F134" s="388">
        <f>SUM(прил7!H322)</f>
        <v>4400703</v>
      </c>
    </row>
    <row r="135" spans="1:6" s="50" customFormat="1" ht="16.5" customHeight="1" x14ac:dyDescent="0.25">
      <c r="A135" s="91" t="s">
        <v>683</v>
      </c>
      <c r="B135" s="157" t="s">
        <v>239</v>
      </c>
      <c r="C135" s="205" t="s">
        <v>12</v>
      </c>
      <c r="D135" s="194" t="s">
        <v>682</v>
      </c>
      <c r="E135" s="37"/>
      <c r="F135" s="385">
        <f>SUM(F136)</f>
        <v>710000</v>
      </c>
    </row>
    <row r="136" spans="1:6" s="50" customFormat="1" ht="30.75" customHeight="1" x14ac:dyDescent="0.25">
      <c r="A136" s="94" t="s">
        <v>650</v>
      </c>
      <c r="B136" s="158" t="s">
        <v>239</v>
      </c>
      <c r="C136" s="200" t="s">
        <v>12</v>
      </c>
      <c r="D136" s="191" t="s">
        <v>682</v>
      </c>
      <c r="E136" s="62">
        <v>200</v>
      </c>
      <c r="F136" s="388">
        <f>SUM(прил7!H324)</f>
        <v>710000</v>
      </c>
    </row>
    <row r="137" spans="1:6" s="50" customFormat="1" ht="30.75" customHeight="1" x14ac:dyDescent="0.25">
      <c r="A137" s="91" t="s">
        <v>675</v>
      </c>
      <c r="B137" s="157" t="s">
        <v>239</v>
      </c>
      <c r="C137" s="205" t="s">
        <v>12</v>
      </c>
      <c r="D137" s="194" t="s">
        <v>674</v>
      </c>
      <c r="E137" s="37"/>
      <c r="F137" s="385">
        <f>SUM(F138)</f>
        <v>146865</v>
      </c>
    </row>
    <row r="138" spans="1:6" s="50" customFormat="1" ht="48.75" customHeight="1" x14ac:dyDescent="0.25">
      <c r="A138" s="94" t="s">
        <v>86</v>
      </c>
      <c r="B138" s="158" t="s">
        <v>239</v>
      </c>
      <c r="C138" s="200" t="s">
        <v>12</v>
      </c>
      <c r="D138" s="191" t="s">
        <v>674</v>
      </c>
      <c r="E138" s="62">
        <v>100</v>
      </c>
      <c r="F138" s="388">
        <f>SUM(прил7!H326+прил7!H560)</f>
        <v>146865</v>
      </c>
    </row>
    <row r="139" spans="1:6" s="50" customFormat="1" ht="64.5" customHeight="1" x14ac:dyDescent="0.25">
      <c r="A139" s="91" t="s">
        <v>108</v>
      </c>
      <c r="B139" s="157" t="s">
        <v>239</v>
      </c>
      <c r="C139" s="205" t="s">
        <v>12</v>
      </c>
      <c r="D139" s="194" t="s">
        <v>578</v>
      </c>
      <c r="E139" s="37"/>
      <c r="F139" s="385">
        <f>SUM(F140:F141)</f>
        <v>8855139</v>
      </c>
    </row>
    <row r="140" spans="1:6" s="50" customFormat="1" ht="30" customHeight="1" x14ac:dyDescent="0.25">
      <c r="A140" s="94" t="s">
        <v>650</v>
      </c>
      <c r="B140" s="158" t="s">
        <v>239</v>
      </c>
      <c r="C140" s="200" t="s">
        <v>12</v>
      </c>
      <c r="D140" s="191" t="s">
        <v>578</v>
      </c>
      <c r="E140" s="62">
        <v>200</v>
      </c>
      <c r="F140" s="388">
        <f>SUM(прил7!H562)</f>
        <v>0</v>
      </c>
    </row>
    <row r="141" spans="1:6" s="50" customFormat="1" ht="16.5" customHeight="1" x14ac:dyDescent="0.25">
      <c r="A141" s="94" t="s">
        <v>40</v>
      </c>
      <c r="B141" s="158" t="s">
        <v>239</v>
      </c>
      <c r="C141" s="200" t="s">
        <v>12</v>
      </c>
      <c r="D141" s="191" t="s">
        <v>578</v>
      </c>
      <c r="E141" s="62">
        <v>300</v>
      </c>
      <c r="F141" s="388">
        <f>SUM(прил7!H563)</f>
        <v>8855139</v>
      </c>
    </row>
    <row r="142" spans="1:6" s="50" customFormat="1" ht="64.5" customHeight="1" x14ac:dyDescent="0.25">
      <c r="A142" s="91" t="s">
        <v>676</v>
      </c>
      <c r="B142" s="157" t="s">
        <v>239</v>
      </c>
      <c r="C142" s="205" t="s">
        <v>12</v>
      </c>
      <c r="D142" s="194" t="s">
        <v>673</v>
      </c>
      <c r="E142" s="37"/>
      <c r="F142" s="385">
        <f>SUM(F143)</f>
        <v>174108</v>
      </c>
    </row>
    <row r="143" spans="1:6" s="50" customFormat="1" ht="31.5" customHeight="1" x14ac:dyDescent="0.25">
      <c r="A143" s="94" t="s">
        <v>650</v>
      </c>
      <c r="B143" s="158" t="s">
        <v>239</v>
      </c>
      <c r="C143" s="200" t="s">
        <v>12</v>
      </c>
      <c r="D143" s="191" t="s">
        <v>673</v>
      </c>
      <c r="E143" s="62">
        <v>200</v>
      </c>
      <c r="F143" s="388">
        <f>SUM(прил7!H328)</f>
        <v>174108</v>
      </c>
    </row>
    <row r="144" spans="1:6" s="50" customFormat="1" ht="19.5" customHeight="1" x14ac:dyDescent="0.25">
      <c r="A144" s="193" t="s">
        <v>455</v>
      </c>
      <c r="B144" s="157" t="s">
        <v>239</v>
      </c>
      <c r="C144" s="205" t="s">
        <v>12</v>
      </c>
      <c r="D144" s="194" t="s">
        <v>543</v>
      </c>
      <c r="E144" s="37"/>
      <c r="F144" s="385">
        <f>SUM(F145)</f>
        <v>913380</v>
      </c>
    </row>
    <row r="145" spans="1:6" s="50" customFormat="1" ht="47.25" x14ac:dyDescent="0.25">
      <c r="A145" s="169" t="s">
        <v>86</v>
      </c>
      <c r="B145" s="158" t="s">
        <v>239</v>
      </c>
      <c r="C145" s="200" t="s">
        <v>12</v>
      </c>
      <c r="D145" s="191" t="s">
        <v>543</v>
      </c>
      <c r="E145" s="62">
        <v>100</v>
      </c>
      <c r="F145" s="388">
        <f>SUM(прил7!H330)</f>
        <v>913380</v>
      </c>
    </row>
    <row r="146" spans="1:6" s="50" customFormat="1" ht="47.25" x14ac:dyDescent="0.25">
      <c r="A146" s="193" t="s">
        <v>759</v>
      </c>
      <c r="B146" s="157" t="s">
        <v>239</v>
      </c>
      <c r="C146" s="205" t="s">
        <v>12</v>
      </c>
      <c r="D146" s="194" t="s">
        <v>758</v>
      </c>
      <c r="E146" s="37"/>
      <c r="F146" s="385">
        <f>SUM(F147)</f>
        <v>875000</v>
      </c>
    </row>
    <row r="147" spans="1:6" s="50" customFormat="1" ht="31.5" x14ac:dyDescent="0.25">
      <c r="A147" s="169" t="s">
        <v>650</v>
      </c>
      <c r="B147" s="158" t="s">
        <v>239</v>
      </c>
      <c r="C147" s="200" t="s">
        <v>12</v>
      </c>
      <c r="D147" s="191" t="s">
        <v>758</v>
      </c>
      <c r="E147" s="62">
        <v>200</v>
      </c>
      <c r="F147" s="388">
        <f>SUM(прил7!H331)</f>
        <v>875000</v>
      </c>
    </row>
    <row r="148" spans="1:6" s="50" customFormat="1" ht="31.5" x14ac:dyDescent="0.25">
      <c r="A148" s="193" t="s">
        <v>785</v>
      </c>
      <c r="B148" s="157" t="s">
        <v>239</v>
      </c>
      <c r="C148" s="205" t="s">
        <v>12</v>
      </c>
      <c r="D148" s="194" t="s">
        <v>784</v>
      </c>
      <c r="E148" s="37"/>
      <c r="F148" s="385">
        <f>SUM(F149)</f>
        <v>1625000</v>
      </c>
    </row>
    <row r="149" spans="1:6" s="50" customFormat="1" ht="31.5" x14ac:dyDescent="0.25">
      <c r="A149" s="169" t="s">
        <v>650</v>
      </c>
      <c r="B149" s="158" t="s">
        <v>239</v>
      </c>
      <c r="C149" s="200" t="s">
        <v>12</v>
      </c>
      <c r="D149" s="191" t="s">
        <v>784</v>
      </c>
      <c r="E149" s="62">
        <v>200</v>
      </c>
      <c r="F149" s="388">
        <f>SUM(прил7!H334)</f>
        <v>1625000</v>
      </c>
    </row>
    <row r="150" spans="1:6" s="50" customFormat="1" ht="31.5" x14ac:dyDescent="0.25">
      <c r="A150" s="193" t="s">
        <v>647</v>
      </c>
      <c r="B150" s="157" t="s">
        <v>239</v>
      </c>
      <c r="C150" s="205" t="s">
        <v>12</v>
      </c>
      <c r="D150" s="194" t="s">
        <v>646</v>
      </c>
      <c r="E150" s="37"/>
      <c r="F150" s="385">
        <f>SUM(F151)</f>
        <v>382308</v>
      </c>
    </row>
    <row r="151" spans="1:6" s="50" customFormat="1" ht="32.25" customHeight="1" x14ac:dyDescent="0.25">
      <c r="A151" s="94" t="s">
        <v>650</v>
      </c>
      <c r="B151" s="158" t="s">
        <v>239</v>
      </c>
      <c r="C151" s="200" t="s">
        <v>12</v>
      </c>
      <c r="D151" s="191" t="s">
        <v>646</v>
      </c>
      <c r="E151" s="62">
        <v>200</v>
      </c>
      <c r="F151" s="388">
        <f>SUM(прил7!H335)</f>
        <v>382308</v>
      </c>
    </row>
    <row r="152" spans="1:6" s="50" customFormat="1" ht="31.5" x14ac:dyDescent="0.25">
      <c r="A152" s="91" t="s">
        <v>544</v>
      </c>
      <c r="B152" s="157" t="s">
        <v>239</v>
      </c>
      <c r="C152" s="205" t="s">
        <v>12</v>
      </c>
      <c r="D152" s="194" t="s">
        <v>545</v>
      </c>
      <c r="E152" s="37"/>
      <c r="F152" s="385">
        <f>SUM(F153:F154)</f>
        <v>704723</v>
      </c>
    </row>
    <row r="153" spans="1:6" s="50" customFormat="1" ht="47.25" x14ac:dyDescent="0.25">
      <c r="A153" s="94" t="s">
        <v>86</v>
      </c>
      <c r="B153" s="158" t="s">
        <v>239</v>
      </c>
      <c r="C153" s="200" t="s">
        <v>12</v>
      </c>
      <c r="D153" s="191" t="s">
        <v>545</v>
      </c>
      <c r="E153" s="62">
        <v>100</v>
      </c>
      <c r="F153" s="388">
        <f>SUM(прил7!H338)</f>
        <v>538515</v>
      </c>
    </row>
    <row r="154" spans="1:6" s="50" customFormat="1" ht="15.75" customHeight="1" x14ac:dyDescent="0.25">
      <c r="A154" s="94" t="s">
        <v>40</v>
      </c>
      <c r="B154" s="158" t="s">
        <v>239</v>
      </c>
      <c r="C154" s="200" t="s">
        <v>12</v>
      </c>
      <c r="D154" s="191" t="s">
        <v>545</v>
      </c>
      <c r="E154" s="62">
        <v>300</v>
      </c>
      <c r="F154" s="388">
        <f>SUM(прил7!H339+прил7!H565)</f>
        <v>166208</v>
      </c>
    </row>
    <row r="155" spans="1:6" s="50" customFormat="1" ht="47.25" x14ac:dyDescent="0.25">
      <c r="A155" s="91" t="s">
        <v>546</v>
      </c>
      <c r="B155" s="157" t="s">
        <v>239</v>
      </c>
      <c r="C155" s="205" t="s">
        <v>12</v>
      </c>
      <c r="D155" s="194" t="s">
        <v>547</v>
      </c>
      <c r="E155" s="37"/>
      <c r="F155" s="385">
        <f>SUM(F156)</f>
        <v>1475000</v>
      </c>
    </row>
    <row r="156" spans="1:6" s="50" customFormat="1" ht="30.75" customHeight="1" x14ac:dyDescent="0.25">
      <c r="A156" s="94" t="s">
        <v>650</v>
      </c>
      <c r="B156" s="158" t="s">
        <v>239</v>
      </c>
      <c r="C156" s="200" t="s">
        <v>12</v>
      </c>
      <c r="D156" s="191" t="s">
        <v>547</v>
      </c>
      <c r="E156" s="62">
        <v>200</v>
      </c>
      <c r="F156" s="388">
        <f>SUM(прил7!H341)</f>
        <v>1475000</v>
      </c>
    </row>
    <row r="157" spans="1:6" s="50" customFormat="1" ht="31.5" x14ac:dyDescent="0.25">
      <c r="A157" s="91" t="s">
        <v>96</v>
      </c>
      <c r="B157" s="157" t="s">
        <v>239</v>
      </c>
      <c r="C157" s="205" t="s">
        <v>12</v>
      </c>
      <c r="D157" s="194" t="s">
        <v>506</v>
      </c>
      <c r="E157" s="37"/>
      <c r="F157" s="385">
        <f>SUM(F158:F160)</f>
        <v>24946335</v>
      </c>
    </row>
    <row r="158" spans="1:6" s="50" customFormat="1" ht="47.25" x14ac:dyDescent="0.25">
      <c r="A158" s="94" t="s">
        <v>86</v>
      </c>
      <c r="B158" s="158" t="s">
        <v>239</v>
      </c>
      <c r="C158" s="200" t="s">
        <v>12</v>
      </c>
      <c r="D158" s="191" t="s">
        <v>506</v>
      </c>
      <c r="E158" s="62">
        <v>100</v>
      </c>
      <c r="F158" s="388">
        <f>SUM(прил7!H343)</f>
        <v>1192423</v>
      </c>
    </row>
    <row r="159" spans="1:6" s="50" customFormat="1" ht="30" customHeight="1" x14ac:dyDescent="0.25">
      <c r="A159" s="94" t="s">
        <v>650</v>
      </c>
      <c r="B159" s="158" t="s">
        <v>239</v>
      </c>
      <c r="C159" s="200" t="s">
        <v>12</v>
      </c>
      <c r="D159" s="191" t="s">
        <v>506</v>
      </c>
      <c r="E159" s="62">
        <v>200</v>
      </c>
      <c r="F159" s="388">
        <f>SUM(прил7!H344)</f>
        <v>21032913</v>
      </c>
    </row>
    <row r="160" spans="1:6" s="50" customFormat="1" ht="16.5" customHeight="1" x14ac:dyDescent="0.25">
      <c r="A160" s="94" t="s">
        <v>18</v>
      </c>
      <c r="B160" s="158" t="s">
        <v>239</v>
      </c>
      <c r="C160" s="200" t="s">
        <v>12</v>
      </c>
      <c r="D160" s="191" t="s">
        <v>506</v>
      </c>
      <c r="E160" s="62">
        <v>800</v>
      </c>
      <c r="F160" s="388">
        <f>SUM(прил7!H345)</f>
        <v>2720999</v>
      </c>
    </row>
    <row r="161" spans="1:6" s="50" customFormat="1" ht="30.75" hidden="1" customHeight="1" x14ac:dyDescent="0.25">
      <c r="A161" s="91" t="s">
        <v>645</v>
      </c>
      <c r="B161" s="157" t="s">
        <v>239</v>
      </c>
      <c r="C161" s="205" t="s">
        <v>12</v>
      </c>
      <c r="D161" s="194" t="s">
        <v>644</v>
      </c>
      <c r="E161" s="37"/>
      <c r="F161" s="385">
        <f>SUM(F162)</f>
        <v>0</v>
      </c>
    </row>
    <row r="162" spans="1:6" s="50" customFormat="1" ht="31.5" hidden="1" customHeight="1" x14ac:dyDescent="0.25">
      <c r="A162" s="94" t="s">
        <v>650</v>
      </c>
      <c r="B162" s="158" t="s">
        <v>239</v>
      </c>
      <c r="C162" s="200" t="s">
        <v>12</v>
      </c>
      <c r="D162" s="191" t="s">
        <v>644</v>
      </c>
      <c r="E162" s="62" t="s">
        <v>16</v>
      </c>
      <c r="F162" s="388">
        <f>SUM(прил7!H347)</f>
        <v>0</v>
      </c>
    </row>
    <row r="163" spans="1:6" s="50" customFormat="1" ht="18.75" hidden="1" customHeight="1" x14ac:dyDescent="0.25">
      <c r="A163" s="91" t="s">
        <v>649</v>
      </c>
      <c r="B163" s="157" t="s">
        <v>239</v>
      </c>
      <c r="C163" s="205" t="s">
        <v>12</v>
      </c>
      <c r="D163" s="194" t="s">
        <v>648</v>
      </c>
      <c r="E163" s="37"/>
      <c r="F163" s="385">
        <f>SUM(F164)</f>
        <v>0</v>
      </c>
    </row>
    <row r="164" spans="1:6" s="50" customFormat="1" ht="30.75" hidden="1" customHeight="1" x14ac:dyDescent="0.25">
      <c r="A164" s="94" t="s">
        <v>650</v>
      </c>
      <c r="B164" s="158" t="s">
        <v>239</v>
      </c>
      <c r="C164" s="200" t="s">
        <v>12</v>
      </c>
      <c r="D164" s="191" t="s">
        <v>648</v>
      </c>
      <c r="E164" s="62">
        <v>200</v>
      </c>
      <c r="F164" s="388">
        <f>SUM(прил7!H349)</f>
        <v>0</v>
      </c>
    </row>
    <row r="165" spans="1:6" s="50" customFormat="1" ht="47.25" x14ac:dyDescent="0.25">
      <c r="A165" s="188" t="s">
        <v>265</v>
      </c>
      <c r="B165" s="196" t="s">
        <v>240</v>
      </c>
      <c r="C165" s="207" t="s">
        <v>472</v>
      </c>
      <c r="D165" s="192" t="s">
        <v>473</v>
      </c>
      <c r="E165" s="189"/>
      <c r="F165" s="481">
        <f>SUM(F166)</f>
        <v>7655363</v>
      </c>
    </row>
    <row r="166" spans="1:6" s="50" customFormat="1" ht="31.5" x14ac:dyDescent="0.25">
      <c r="A166" s="448" t="s">
        <v>555</v>
      </c>
      <c r="B166" s="470" t="s">
        <v>240</v>
      </c>
      <c r="C166" s="471" t="s">
        <v>10</v>
      </c>
      <c r="D166" s="472" t="s">
        <v>473</v>
      </c>
      <c r="E166" s="451"/>
      <c r="F166" s="386">
        <f>SUM(F167+F169+F172+F176)</f>
        <v>7655363</v>
      </c>
    </row>
    <row r="167" spans="1:6" s="50" customFormat="1" ht="31.5" x14ac:dyDescent="0.25">
      <c r="A167" s="193" t="s">
        <v>675</v>
      </c>
      <c r="B167" s="157" t="s">
        <v>240</v>
      </c>
      <c r="C167" s="205" t="s">
        <v>10</v>
      </c>
      <c r="D167" s="194" t="s">
        <v>674</v>
      </c>
      <c r="E167" s="37"/>
      <c r="F167" s="385">
        <f>SUM(F168)</f>
        <v>8000</v>
      </c>
    </row>
    <row r="168" spans="1:6" s="50" customFormat="1" ht="18" customHeight="1" x14ac:dyDescent="0.25">
      <c r="A168" s="94" t="s">
        <v>40</v>
      </c>
      <c r="B168" s="158" t="s">
        <v>240</v>
      </c>
      <c r="C168" s="200" t="s">
        <v>10</v>
      </c>
      <c r="D168" s="191" t="s">
        <v>674</v>
      </c>
      <c r="E168" s="62">
        <v>300</v>
      </c>
      <c r="F168" s="388">
        <f>SUM(прил7!H569)</f>
        <v>8000</v>
      </c>
    </row>
    <row r="169" spans="1:6" s="50" customFormat="1" ht="63" customHeight="1" x14ac:dyDescent="0.25">
      <c r="A169" s="91" t="s">
        <v>108</v>
      </c>
      <c r="B169" s="157" t="s">
        <v>240</v>
      </c>
      <c r="C169" s="205" t="s">
        <v>10</v>
      </c>
      <c r="D169" s="194" t="s">
        <v>578</v>
      </c>
      <c r="E169" s="37"/>
      <c r="F169" s="385">
        <f>SUM(F170:F171)</f>
        <v>119986</v>
      </c>
    </row>
    <row r="170" spans="1:6" s="50" customFormat="1" ht="15.75" hidden="1" customHeight="1" x14ac:dyDescent="0.25">
      <c r="A170" s="94" t="s">
        <v>650</v>
      </c>
      <c r="B170" s="158" t="s">
        <v>240</v>
      </c>
      <c r="C170" s="200" t="s">
        <v>10</v>
      </c>
      <c r="D170" s="191" t="s">
        <v>578</v>
      </c>
      <c r="E170" s="62">
        <v>200</v>
      </c>
      <c r="F170" s="388">
        <f>SUM(прил7!H571)</f>
        <v>0</v>
      </c>
    </row>
    <row r="171" spans="1:6" s="50" customFormat="1" ht="17.25" customHeight="1" x14ac:dyDescent="0.25">
      <c r="A171" s="94" t="s">
        <v>40</v>
      </c>
      <c r="B171" s="158" t="s">
        <v>240</v>
      </c>
      <c r="C171" s="200" t="s">
        <v>10</v>
      </c>
      <c r="D171" s="191" t="s">
        <v>578</v>
      </c>
      <c r="E171" s="62">
        <v>300</v>
      </c>
      <c r="F171" s="388">
        <f>SUM(прил7!H572)</f>
        <v>119986</v>
      </c>
    </row>
    <row r="172" spans="1:6" s="50" customFormat="1" ht="31.5" x14ac:dyDescent="0.25">
      <c r="A172" s="91" t="s">
        <v>96</v>
      </c>
      <c r="B172" s="157" t="s">
        <v>240</v>
      </c>
      <c r="C172" s="205" t="s">
        <v>10</v>
      </c>
      <c r="D172" s="194" t="s">
        <v>506</v>
      </c>
      <c r="E172" s="37"/>
      <c r="F172" s="385">
        <f>SUM(F173:F175)</f>
        <v>7502218</v>
      </c>
    </row>
    <row r="173" spans="1:6" s="50" customFormat="1" ht="47.25" x14ac:dyDescent="0.25">
      <c r="A173" s="94" t="s">
        <v>86</v>
      </c>
      <c r="B173" s="158" t="s">
        <v>240</v>
      </c>
      <c r="C173" s="200" t="s">
        <v>10</v>
      </c>
      <c r="D173" s="191" t="s">
        <v>506</v>
      </c>
      <c r="E173" s="62">
        <v>100</v>
      </c>
      <c r="F173" s="388">
        <f>SUM(прил7!H388)</f>
        <v>4594675</v>
      </c>
    </row>
    <row r="174" spans="1:6" s="50" customFormat="1" ht="30" customHeight="1" x14ac:dyDescent="0.25">
      <c r="A174" s="94" t="s">
        <v>650</v>
      </c>
      <c r="B174" s="158" t="s">
        <v>240</v>
      </c>
      <c r="C174" s="200" t="s">
        <v>10</v>
      </c>
      <c r="D174" s="191" t="s">
        <v>506</v>
      </c>
      <c r="E174" s="62">
        <v>200</v>
      </c>
      <c r="F174" s="388">
        <f>SUM(прил7!H389)</f>
        <v>1537265</v>
      </c>
    </row>
    <row r="175" spans="1:6" s="50" customFormat="1" ht="15.75" customHeight="1" x14ac:dyDescent="0.25">
      <c r="A175" s="94" t="s">
        <v>18</v>
      </c>
      <c r="B175" s="158" t="s">
        <v>240</v>
      </c>
      <c r="C175" s="200" t="s">
        <v>10</v>
      </c>
      <c r="D175" s="191" t="s">
        <v>506</v>
      </c>
      <c r="E175" s="62">
        <v>800</v>
      </c>
      <c r="F175" s="388">
        <f>SUM(прил7!H390)</f>
        <v>1370278</v>
      </c>
    </row>
    <row r="176" spans="1:6" s="50" customFormat="1" ht="33" customHeight="1" x14ac:dyDescent="0.25">
      <c r="A176" s="91" t="s">
        <v>544</v>
      </c>
      <c r="B176" s="157" t="s">
        <v>240</v>
      </c>
      <c r="C176" s="205" t="s">
        <v>10</v>
      </c>
      <c r="D176" s="194" t="s">
        <v>545</v>
      </c>
      <c r="E176" s="37"/>
      <c r="F176" s="385">
        <f>SUM(F177)</f>
        <v>25159</v>
      </c>
    </row>
    <row r="177" spans="1:6" s="50" customFormat="1" ht="15.75" customHeight="1" x14ac:dyDescent="0.25">
      <c r="A177" s="94" t="s">
        <v>40</v>
      </c>
      <c r="B177" s="158" t="s">
        <v>240</v>
      </c>
      <c r="C177" s="200" t="s">
        <v>10</v>
      </c>
      <c r="D177" s="191" t="s">
        <v>545</v>
      </c>
      <c r="E177" s="62">
        <v>300</v>
      </c>
      <c r="F177" s="388">
        <f>SUM(прил7!H574)</f>
        <v>25159</v>
      </c>
    </row>
    <row r="178" spans="1:6" s="50" customFormat="1" ht="63" hidden="1" x14ac:dyDescent="0.25">
      <c r="A178" s="188" t="s">
        <v>266</v>
      </c>
      <c r="B178" s="196" t="s">
        <v>241</v>
      </c>
      <c r="C178" s="207" t="s">
        <v>472</v>
      </c>
      <c r="D178" s="192" t="s">
        <v>473</v>
      </c>
      <c r="E178" s="189"/>
      <c r="F178" s="481">
        <f>SUM(F179)</f>
        <v>0</v>
      </c>
    </row>
    <row r="179" spans="1:6" s="50" customFormat="1" ht="31.5" hidden="1" x14ac:dyDescent="0.25">
      <c r="A179" s="448" t="s">
        <v>548</v>
      </c>
      <c r="B179" s="470" t="s">
        <v>241</v>
      </c>
      <c r="C179" s="471" t="s">
        <v>10</v>
      </c>
      <c r="D179" s="472" t="s">
        <v>473</v>
      </c>
      <c r="E179" s="451"/>
      <c r="F179" s="386">
        <f>SUM(F180)</f>
        <v>0</v>
      </c>
    </row>
    <row r="180" spans="1:6" s="50" customFormat="1" ht="17.25" hidden="1" customHeight="1" x14ac:dyDescent="0.25">
      <c r="A180" s="91" t="s">
        <v>549</v>
      </c>
      <c r="B180" s="157" t="s">
        <v>241</v>
      </c>
      <c r="C180" s="205" t="s">
        <v>10</v>
      </c>
      <c r="D180" s="194" t="s">
        <v>550</v>
      </c>
      <c r="E180" s="37"/>
      <c r="F180" s="385">
        <f>SUM(F181)</f>
        <v>0</v>
      </c>
    </row>
    <row r="181" spans="1:6" s="50" customFormat="1" ht="31.5" hidden="1" customHeight="1" x14ac:dyDescent="0.25">
      <c r="A181" s="94" t="s">
        <v>650</v>
      </c>
      <c r="B181" s="158" t="s">
        <v>241</v>
      </c>
      <c r="C181" s="200" t="s">
        <v>10</v>
      </c>
      <c r="D181" s="191" t="s">
        <v>550</v>
      </c>
      <c r="E181" s="62">
        <v>200</v>
      </c>
      <c r="F181" s="388">
        <f>SUM(прил7!H353)</f>
        <v>0</v>
      </c>
    </row>
    <row r="182" spans="1:6" s="50" customFormat="1" ht="48" customHeight="1" x14ac:dyDescent="0.25">
      <c r="A182" s="195" t="s">
        <v>169</v>
      </c>
      <c r="B182" s="196" t="s">
        <v>244</v>
      </c>
      <c r="C182" s="207" t="s">
        <v>472</v>
      </c>
      <c r="D182" s="192" t="s">
        <v>473</v>
      </c>
      <c r="E182" s="189"/>
      <c r="F182" s="481">
        <f>SUM(F183+F190)</f>
        <v>8110937</v>
      </c>
    </row>
    <row r="183" spans="1:6" s="50" customFormat="1" ht="33" customHeight="1" x14ac:dyDescent="0.25">
      <c r="A183" s="469" t="s">
        <v>562</v>
      </c>
      <c r="B183" s="470" t="s">
        <v>244</v>
      </c>
      <c r="C183" s="471" t="s">
        <v>10</v>
      </c>
      <c r="D183" s="472" t="s">
        <v>473</v>
      </c>
      <c r="E183" s="451"/>
      <c r="F183" s="386">
        <f>SUM(F184+F186)</f>
        <v>6835989</v>
      </c>
    </row>
    <row r="184" spans="1:6" s="50" customFormat="1" ht="31.5" x14ac:dyDescent="0.25">
      <c r="A184" s="89" t="s">
        <v>170</v>
      </c>
      <c r="B184" s="157" t="s">
        <v>244</v>
      </c>
      <c r="C184" s="205" t="s">
        <v>10</v>
      </c>
      <c r="D184" s="194" t="s">
        <v>563</v>
      </c>
      <c r="E184" s="37"/>
      <c r="F184" s="385">
        <f>SUM(F185)</f>
        <v>56774</v>
      </c>
    </row>
    <row r="185" spans="1:6" s="50" customFormat="1" ht="47.25" x14ac:dyDescent="0.25">
      <c r="A185" s="201" t="s">
        <v>86</v>
      </c>
      <c r="B185" s="158" t="s">
        <v>244</v>
      </c>
      <c r="C185" s="200" t="s">
        <v>10</v>
      </c>
      <c r="D185" s="191" t="s">
        <v>563</v>
      </c>
      <c r="E185" s="62">
        <v>100</v>
      </c>
      <c r="F185" s="388">
        <f>SUM(прил7!H431)</f>
        <v>56774</v>
      </c>
    </row>
    <row r="186" spans="1:6" s="50" customFormat="1" ht="31.5" x14ac:dyDescent="0.25">
      <c r="A186" s="89" t="s">
        <v>96</v>
      </c>
      <c r="B186" s="157" t="s">
        <v>244</v>
      </c>
      <c r="C186" s="205" t="s">
        <v>10</v>
      </c>
      <c r="D186" s="194" t="s">
        <v>506</v>
      </c>
      <c r="E186" s="37"/>
      <c r="F186" s="385">
        <f>SUM(F187:F189)</f>
        <v>6779215</v>
      </c>
    </row>
    <row r="187" spans="1:6" s="50" customFormat="1" ht="47.25" x14ac:dyDescent="0.25">
      <c r="A187" s="201" t="s">
        <v>86</v>
      </c>
      <c r="B187" s="158" t="s">
        <v>244</v>
      </c>
      <c r="C187" s="200" t="s">
        <v>10</v>
      </c>
      <c r="D187" s="191" t="s">
        <v>506</v>
      </c>
      <c r="E187" s="62">
        <v>100</v>
      </c>
      <c r="F187" s="388">
        <f>SUM(прил7!H433)</f>
        <v>6028544</v>
      </c>
    </row>
    <row r="188" spans="1:6" s="50" customFormat="1" ht="30" customHeight="1" x14ac:dyDescent="0.25">
      <c r="A188" s="94" t="s">
        <v>650</v>
      </c>
      <c r="B188" s="158" t="s">
        <v>244</v>
      </c>
      <c r="C188" s="200" t="s">
        <v>10</v>
      </c>
      <c r="D188" s="191" t="s">
        <v>506</v>
      </c>
      <c r="E188" s="62">
        <v>200</v>
      </c>
      <c r="F188" s="388">
        <f>SUM(прил7!H434)</f>
        <v>748710</v>
      </c>
    </row>
    <row r="189" spans="1:6" s="50" customFormat="1" ht="15.75" customHeight="1" x14ac:dyDescent="0.25">
      <c r="A189" s="94" t="s">
        <v>18</v>
      </c>
      <c r="B189" s="158" t="s">
        <v>244</v>
      </c>
      <c r="C189" s="200" t="s">
        <v>10</v>
      </c>
      <c r="D189" s="191" t="s">
        <v>506</v>
      </c>
      <c r="E189" s="62">
        <v>800</v>
      </c>
      <c r="F189" s="388">
        <f>SUM(прил7!H435)</f>
        <v>1961</v>
      </c>
    </row>
    <row r="190" spans="1:6" s="50" customFormat="1" ht="62.25" customHeight="1" x14ac:dyDescent="0.25">
      <c r="A190" s="469" t="s">
        <v>564</v>
      </c>
      <c r="B190" s="470" t="s">
        <v>244</v>
      </c>
      <c r="C190" s="471" t="s">
        <v>12</v>
      </c>
      <c r="D190" s="472" t="s">
        <v>473</v>
      </c>
      <c r="E190" s="451"/>
      <c r="F190" s="386">
        <f>SUM(F191)</f>
        <v>1274948</v>
      </c>
    </row>
    <row r="191" spans="1:6" s="50" customFormat="1" ht="31.5" x14ac:dyDescent="0.25">
      <c r="A191" s="89" t="s">
        <v>85</v>
      </c>
      <c r="B191" s="157" t="s">
        <v>244</v>
      </c>
      <c r="C191" s="205" t="s">
        <v>12</v>
      </c>
      <c r="D191" s="194" t="s">
        <v>477</v>
      </c>
      <c r="E191" s="37"/>
      <c r="F191" s="385">
        <f>SUM(F192:F193)</f>
        <v>1274948</v>
      </c>
    </row>
    <row r="192" spans="1:6" s="50" customFormat="1" ht="47.25" x14ac:dyDescent="0.25">
      <c r="A192" s="201" t="s">
        <v>86</v>
      </c>
      <c r="B192" s="158" t="s">
        <v>244</v>
      </c>
      <c r="C192" s="200" t="s">
        <v>12</v>
      </c>
      <c r="D192" s="191" t="s">
        <v>477</v>
      </c>
      <c r="E192" s="62">
        <v>100</v>
      </c>
      <c r="F192" s="388">
        <f>SUM(прил7!H438)</f>
        <v>1274948</v>
      </c>
    </row>
    <row r="193" spans="1:6" s="50" customFormat="1" ht="31.5" hidden="1" x14ac:dyDescent="0.25">
      <c r="A193" s="94" t="s">
        <v>650</v>
      </c>
      <c r="B193" s="158" t="s">
        <v>244</v>
      </c>
      <c r="C193" s="200" t="s">
        <v>12</v>
      </c>
      <c r="D193" s="191" t="s">
        <v>477</v>
      </c>
      <c r="E193" s="62">
        <v>200</v>
      </c>
      <c r="F193" s="388">
        <f>SUM(прил7!H439)</f>
        <v>0</v>
      </c>
    </row>
    <row r="194" spans="1:6" ht="51" customHeight="1" x14ac:dyDescent="0.25">
      <c r="A194" s="67" t="s">
        <v>138</v>
      </c>
      <c r="B194" s="197" t="s">
        <v>498</v>
      </c>
      <c r="C194" s="322" t="s">
        <v>472</v>
      </c>
      <c r="D194" s="198" t="s">
        <v>473</v>
      </c>
      <c r="E194" s="171"/>
      <c r="F194" s="383">
        <f>SUM(F195)</f>
        <v>367948</v>
      </c>
    </row>
    <row r="195" spans="1:6" s="50" customFormat="1" ht="66" customHeight="1" x14ac:dyDescent="0.25">
      <c r="A195" s="184" t="s">
        <v>139</v>
      </c>
      <c r="B195" s="196" t="s">
        <v>211</v>
      </c>
      <c r="C195" s="207" t="s">
        <v>472</v>
      </c>
      <c r="D195" s="192" t="s">
        <v>473</v>
      </c>
      <c r="E195" s="204"/>
      <c r="F195" s="481">
        <f>SUM(F196)</f>
        <v>367948</v>
      </c>
    </row>
    <row r="196" spans="1:6" s="50" customFormat="1" ht="45.75" customHeight="1" x14ac:dyDescent="0.25">
      <c r="A196" s="442" t="s">
        <v>499</v>
      </c>
      <c r="B196" s="470" t="s">
        <v>211</v>
      </c>
      <c r="C196" s="471" t="s">
        <v>10</v>
      </c>
      <c r="D196" s="472" t="s">
        <v>473</v>
      </c>
      <c r="E196" s="482"/>
      <c r="F196" s="386">
        <f>SUM(F197+F199+F201)</f>
        <v>367948</v>
      </c>
    </row>
    <row r="197" spans="1:6" s="50" customFormat="1" ht="16.5" customHeight="1" x14ac:dyDescent="0.25">
      <c r="A197" s="34" t="s">
        <v>501</v>
      </c>
      <c r="B197" s="157" t="s">
        <v>211</v>
      </c>
      <c r="C197" s="205" t="s">
        <v>10</v>
      </c>
      <c r="D197" s="194" t="s">
        <v>803</v>
      </c>
      <c r="E197" s="49"/>
      <c r="F197" s="385">
        <f>SUM(F198)</f>
        <v>5500</v>
      </c>
    </row>
    <row r="198" spans="1:6" s="50" customFormat="1" ht="33.75" customHeight="1" x14ac:dyDescent="0.25">
      <c r="A198" s="63" t="s">
        <v>650</v>
      </c>
      <c r="B198" s="158" t="s">
        <v>211</v>
      </c>
      <c r="C198" s="200" t="s">
        <v>10</v>
      </c>
      <c r="D198" s="191" t="s">
        <v>803</v>
      </c>
      <c r="E198" s="69" t="s">
        <v>16</v>
      </c>
      <c r="F198" s="388">
        <f>SUM(прил7!H49)</f>
        <v>5500</v>
      </c>
    </row>
    <row r="199" spans="1:6" s="50" customFormat="1" ht="19.5" customHeight="1" x14ac:dyDescent="0.25">
      <c r="A199" s="34" t="s">
        <v>501</v>
      </c>
      <c r="B199" s="157" t="s">
        <v>211</v>
      </c>
      <c r="C199" s="205" t="s">
        <v>10</v>
      </c>
      <c r="D199" s="194" t="s">
        <v>500</v>
      </c>
      <c r="E199" s="49"/>
      <c r="F199" s="385">
        <f>SUM(F200)</f>
        <v>196900</v>
      </c>
    </row>
    <row r="200" spans="1:6" s="50" customFormat="1" ht="32.25" customHeight="1" x14ac:dyDescent="0.25">
      <c r="A200" s="63" t="s">
        <v>650</v>
      </c>
      <c r="B200" s="158" t="s">
        <v>211</v>
      </c>
      <c r="C200" s="200" t="s">
        <v>10</v>
      </c>
      <c r="D200" s="191" t="s">
        <v>500</v>
      </c>
      <c r="E200" s="69" t="s">
        <v>16</v>
      </c>
      <c r="F200" s="388">
        <f>SUM(прил7!H116+прил7!H222)</f>
        <v>196900</v>
      </c>
    </row>
    <row r="201" spans="1:6" s="50" customFormat="1" ht="17.25" customHeight="1" x14ac:dyDescent="0.25">
      <c r="A201" s="34" t="s">
        <v>606</v>
      </c>
      <c r="B201" s="157" t="s">
        <v>211</v>
      </c>
      <c r="C201" s="205" t="s">
        <v>10</v>
      </c>
      <c r="D201" s="194" t="s">
        <v>605</v>
      </c>
      <c r="E201" s="49"/>
      <c r="F201" s="385">
        <f>SUM(F202)</f>
        <v>165548</v>
      </c>
    </row>
    <row r="202" spans="1:6" s="50" customFormat="1" ht="32.25" customHeight="1" x14ac:dyDescent="0.25">
      <c r="A202" s="63" t="s">
        <v>650</v>
      </c>
      <c r="B202" s="158" t="s">
        <v>211</v>
      </c>
      <c r="C202" s="200" t="s">
        <v>10</v>
      </c>
      <c r="D202" s="191" t="s">
        <v>605</v>
      </c>
      <c r="E202" s="69" t="s">
        <v>16</v>
      </c>
      <c r="F202" s="388">
        <f>SUM(прил7!H51)</f>
        <v>165548</v>
      </c>
    </row>
    <row r="203" spans="1:6" ht="47.25" x14ac:dyDescent="0.25">
      <c r="A203" s="67" t="s">
        <v>151</v>
      </c>
      <c r="B203" s="197" t="s">
        <v>521</v>
      </c>
      <c r="C203" s="322" t="s">
        <v>472</v>
      </c>
      <c r="D203" s="198" t="s">
        <v>473</v>
      </c>
      <c r="E203" s="171"/>
      <c r="F203" s="383">
        <f>SUM(F204)</f>
        <v>181642</v>
      </c>
    </row>
    <row r="204" spans="1:6" ht="63" x14ac:dyDescent="0.25">
      <c r="A204" s="206" t="s">
        <v>152</v>
      </c>
      <c r="B204" s="207" t="s">
        <v>222</v>
      </c>
      <c r="C204" s="207" t="s">
        <v>472</v>
      </c>
      <c r="D204" s="192" t="s">
        <v>473</v>
      </c>
      <c r="E204" s="204"/>
      <c r="F204" s="481">
        <f>SUM(F205)</f>
        <v>181642</v>
      </c>
    </row>
    <row r="205" spans="1:6" ht="31.5" x14ac:dyDescent="0.25">
      <c r="A205" s="483" t="s">
        <v>522</v>
      </c>
      <c r="B205" s="471" t="s">
        <v>222</v>
      </c>
      <c r="C205" s="471" t="s">
        <v>10</v>
      </c>
      <c r="D205" s="472" t="s">
        <v>473</v>
      </c>
      <c r="E205" s="482"/>
      <c r="F205" s="386">
        <f>SUM(F206)</f>
        <v>181642</v>
      </c>
    </row>
    <row r="206" spans="1:6" ht="17.25" customHeight="1" x14ac:dyDescent="0.25">
      <c r="A206" s="208" t="s">
        <v>109</v>
      </c>
      <c r="B206" s="205" t="s">
        <v>222</v>
      </c>
      <c r="C206" s="205" t="s">
        <v>10</v>
      </c>
      <c r="D206" s="194" t="s">
        <v>523</v>
      </c>
      <c r="E206" s="49"/>
      <c r="F206" s="385">
        <f>SUM(F207)</f>
        <v>181642</v>
      </c>
    </row>
    <row r="207" spans="1:6" ht="30.75" customHeight="1" x14ac:dyDescent="0.25">
      <c r="A207" s="209" t="s">
        <v>650</v>
      </c>
      <c r="B207" s="200" t="s">
        <v>222</v>
      </c>
      <c r="C207" s="200" t="s">
        <v>10</v>
      </c>
      <c r="D207" s="191" t="s">
        <v>523</v>
      </c>
      <c r="E207" s="69" t="s">
        <v>16</v>
      </c>
      <c r="F207" s="388">
        <f>SUM(прил7!H227)</f>
        <v>181642</v>
      </c>
    </row>
    <row r="208" spans="1:6" ht="31.5" x14ac:dyDescent="0.25">
      <c r="A208" s="199" t="s">
        <v>186</v>
      </c>
      <c r="B208" s="486" t="s">
        <v>532</v>
      </c>
      <c r="C208" s="320" t="s">
        <v>472</v>
      </c>
      <c r="D208" s="179" t="s">
        <v>473</v>
      </c>
      <c r="E208" s="17"/>
      <c r="F208" s="383">
        <f>SUM(F209)</f>
        <v>2728657</v>
      </c>
    </row>
    <row r="209" spans="1:6" ht="47.25" x14ac:dyDescent="0.25">
      <c r="A209" s="206" t="s">
        <v>187</v>
      </c>
      <c r="B209" s="196" t="s">
        <v>225</v>
      </c>
      <c r="C209" s="207" t="s">
        <v>472</v>
      </c>
      <c r="D209" s="192" t="s">
        <v>473</v>
      </c>
      <c r="E209" s="204"/>
      <c r="F209" s="481">
        <f>SUM(F210)</f>
        <v>2728657</v>
      </c>
    </row>
    <row r="210" spans="1:6" ht="31.5" x14ac:dyDescent="0.25">
      <c r="A210" s="484" t="s">
        <v>533</v>
      </c>
      <c r="B210" s="470" t="s">
        <v>225</v>
      </c>
      <c r="C210" s="471" t="s">
        <v>10</v>
      </c>
      <c r="D210" s="472" t="s">
        <v>473</v>
      </c>
      <c r="E210" s="482"/>
      <c r="F210" s="386">
        <f>SUM(F211+F213+F215+F217+F219+F221)</f>
        <v>2728657</v>
      </c>
    </row>
    <row r="211" spans="1:6" ht="31.5" x14ac:dyDescent="0.25">
      <c r="A211" s="143" t="s">
        <v>795</v>
      </c>
      <c r="B211" s="157" t="s">
        <v>225</v>
      </c>
      <c r="C211" s="205" t="s">
        <v>10</v>
      </c>
      <c r="D211" s="194" t="s">
        <v>797</v>
      </c>
      <c r="E211" s="49"/>
      <c r="F211" s="385">
        <f>SUM(F212)</f>
        <v>846019</v>
      </c>
    </row>
    <row r="212" spans="1:6" ht="17.25" customHeight="1" x14ac:dyDescent="0.25">
      <c r="A212" s="142" t="s">
        <v>21</v>
      </c>
      <c r="B212" s="158" t="s">
        <v>225</v>
      </c>
      <c r="C212" s="200" t="s">
        <v>10</v>
      </c>
      <c r="D212" s="191" t="s">
        <v>797</v>
      </c>
      <c r="E212" s="69" t="s">
        <v>69</v>
      </c>
      <c r="F212" s="388">
        <f>SUM(прил7!H264)</f>
        <v>846019</v>
      </c>
    </row>
    <row r="213" spans="1:6" ht="31.5" x14ac:dyDescent="0.25">
      <c r="A213" s="143" t="s">
        <v>776</v>
      </c>
      <c r="B213" s="157" t="s">
        <v>225</v>
      </c>
      <c r="C213" s="205" t="s">
        <v>10</v>
      </c>
      <c r="D213" s="194" t="s">
        <v>798</v>
      </c>
      <c r="E213" s="49"/>
      <c r="F213" s="385">
        <f>SUM(F214)</f>
        <v>1365555</v>
      </c>
    </row>
    <row r="214" spans="1:6" ht="16.5" customHeight="1" x14ac:dyDescent="0.25">
      <c r="A214" s="142" t="s">
        <v>21</v>
      </c>
      <c r="B214" s="158" t="s">
        <v>225</v>
      </c>
      <c r="C214" s="200" t="s">
        <v>10</v>
      </c>
      <c r="D214" s="191" t="s">
        <v>798</v>
      </c>
      <c r="E214" s="69" t="s">
        <v>69</v>
      </c>
      <c r="F214" s="388">
        <f>SUM(прил7!H266)</f>
        <v>1365555</v>
      </c>
    </row>
    <row r="215" spans="1:6" ht="31.5" x14ac:dyDescent="0.25">
      <c r="A215" s="143" t="s">
        <v>643</v>
      </c>
      <c r="B215" s="157" t="s">
        <v>225</v>
      </c>
      <c r="C215" s="205" t="s">
        <v>10</v>
      </c>
      <c r="D215" s="194" t="s">
        <v>642</v>
      </c>
      <c r="E215" s="49"/>
      <c r="F215" s="385">
        <f>SUM(F216)</f>
        <v>82808</v>
      </c>
    </row>
    <row r="216" spans="1:6" ht="15.75" customHeight="1" x14ac:dyDescent="0.25">
      <c r="A216" s="142" t="s">
        <v>21</v>
      </c>
      <c r="B216" s="158" t="s">
        <v>225</v>
      </c>
      <c r="C216" s="200" t="s">
        <v>10</v>
      </c>
      <c r="D216" s="191" t="s">
        <v>642</v>
      </c>
      <c r="E216" s="69" t="s">
        <v>69</v>
      </c>
      <c r="F216" s="388">
        <f>SUM(прил7!H268)</f>
        <v>82808</v>
      </c>
    </row>
    <row r="217" spans="1:6" ht="18" hidden="1" customHeight="1" x14ac:dyDescent="0.25">
      <c r="A217" s="143" t="s">
        <v>633</v>
      </c>
      <c r="B217" s="157" t="s">
        <v>225</v>
      </c>
      <c r="C217" s="205" t="s">
        <v>10</v>
      </c>
      <c r="D217" s="194" t="s">
        <v>632</v>
      </c>
      <c r="E217" s="49"/>
      <c r="F217" s="385">
        <f>SUM(F218)</f>
        <v>0</v>
      </c>
    </row>
    <row r="218" spans="1:6" ht="34.5" hidden="1" customHeight="1" x14ac:dyDescent="0.25">
      <c r="A218" s="142" t="s">
        <v>190</v>
      </c>
      <c r="B218" s="158" t="s">
        <v>225</v>
      </c>
      <c r="C218" s="200" t="s">
        <v>10</v>
      </c>
      <c r="D218" s="191" t="s">
        <v>632</v>
      </c>
      <c r="E218" s="69" t="s">
        <v>185</v>
      </c>
      <c r="F218" s="388">
        <f>SUM(прил7!H294)</f>
        <v>0</v>
      </c>
    </row>
    <row r="219" spans="1:6" ht="32.25" customHeight="1" x14ac:dyDescent="0.25">
      <c r="A219" s="143" t="s">
        <v>773</v>
      </c>
      <c r="B219" s="157" t="s">
        <v>225</v>
      </c>
      <c r="C219" s="205" t="s">
        <v>10</v>
      </c>
      <c r="D219" s="194" t="s">
        <v>774</v>
      </c>
      <c r="E219" s="49"/>
      <c r="F219" s="385">
        <f>SUM(F220)</f>
        <v>93798</v>
      </c>
    </row>
    <row r="220" spans="1:6" ht="18" customHeight="1" x14ac:dyDescent="0.25">
      <c r="A220" s="142" t="s">
        <v>21</v>
      </c>
      <c r="B220" s="158" t="s">
        <v>225</v>
      </c>
      <c r="C220" s="200" t="s">
        <v>10</v>
      </c>
      <c r="D220" s="191" t="s">
        <v>774</v>
      </c>
      <c r="E220" s="69" t="s">
        <v>69</v>
      </c>
      <c r="F220" s="388">
        <f>SUM(прил7!H270)</f>
        <v>93798</v>
      </c>
    </row>
    <row r="221" spans="1:6" ht="32.25" customHeight="1" x14ac:dyDescent="0.25">
      <c r="A221" s="143" t="s">
        <v>796</v>
      </c>
      <c r="B221" s="157" t="s">
        <v>225</v>
      </c>
      <c r="C221" s="205" t="s">
        <v>10</v>
      </c>
      <c r="D221" s="194" t="s">
        <v>775</v>
      </c>
      <c r="E221" s="49"/>
      <c r="F221" s="385">
        <f>SUM(F222)</f>
        <v>340477</v>
      </c>
    </row>
    <row r="222" spans="1:6" ht="18" customHeight="1" x14ac:dyDescent="0.25">
      <c r="A222" s="142" t="s">
        <v>21</v>
      </c>
      <c r="B222" s="158" t="s">
        <v>225</v>
      </c>
      <c r="C222" s="200" t="s">
        <v>10</v>
      </c>
      <c r="D222" s="191" t="s">
        <v>775</v>
      </c>
      <c r="E222" s="69" t="s">
        <v>69</v>
      </c>
      <c r="F222" s="388">
        <f>SUM(прил7!H272)</f>
        <v>340477</v>
      </c>
    </row>
    <row r="223" spans="1:6" ht="47.25" x14ac:dyDescent="0.25">
      <c r="A223" s="67" t="s">
        <v>197</v>
      </c>
      <c r="B223" s="486" t="s">
        <v>527</v>
      </c>
      <c r="C223" s="320" t="s">
        <v>472</v>
      </c>
      <c r="D223" s="179" t="s">
        <v>473</v>
      </c>
      <c r="E223" s="17"/>
      <c r="F223" s="383">
        <f>SUM(F224+F234)</f>
        <v>1666192</v>
      </c>
    </row>
    <row r="224" spans="1:6" ht="78.75" x14ac:dyDescent="0.25">
      <c r="A224" s="184" t="s">
        <v>255</v>
      </c>
      <c r="B224" s="196" t="s">
        <v>254</v>
      </c>
      <c r="C224" s="207" t="s">
        <v>472</v>
      </c>
      <c r="D224" s="192" t="s">
        <v>473</v>
      </c>
      <c r="E224" s="211"/>
      <c r="F224" s="481">
        <f>SUM(F225)</f>
        <v>543731</v>
      </c>
    </row>
    <row r="225" spans="1:6" ht="47.25" x14ac:dyDescent="0.25">
      <c r="A225" s="442" t="s">
        <v>528</v>
      </c>
      <c r="B225" s="470" t="s">
        <v>254</v>
      </c>
      <c r="C225" s="471" t="s">
        <v>10</v>
      </c>
      <c r="D225" s="472" t="s">
        <v>473</v>
      </c>
      <c r="E225" s="485"/>
      <c r="F225" s="386">
        <f>SUM(F226+F228+F230+F232)</f>
        <v>543731</v>
      </c>
    </row>
    <row r="226" spans="1:6" ht="17.25" hidden="1" customHeight="1" x14ac:dyDescent="0.25">
      <c r="A226" s="34" t="s">
        <v>261</v>
      </c>
      <c r="B226" s="157" t="s">
        <v>254</v>
      </c>
      <c r="C226" s="205" t="s">
        <v>10</v>
      </c>
      <c r="D226" s="194" t="s">
        <v>529</v>
      </c>
      <c r="E226" s="210"/>
      <c r="F226" s="385">
        <f>SUM(F227)</f>
        <v>0</v>
      </c>
    </row>
    <row r="227" spans="1:6" ht="33.75" hidden="1" customHeight="1" x14ac:dyDescent="0.25">
      <c r="A227" s="63" t="s">
        <v>650</v>
      </c>
      <c r="B227" s="158" t="s">
        <v>254</v>
      </c>
      <c r="C227" s="200" t="s">
        <v>10</v>
      </c>
      <c r="D227" s="191" t="s">
        <v>529</v>
      </c>
      <c r="E227" s="172" t="s">
        <v>16</v>
      </c>
      <c r="F227" s="388">
        <f>SUM(прил7!H256)</f>
        <v>0</v>
      </c>
    </row>
    <row r="228" spans="1:6" ht="32.25" customHeight="1" x14ac:dyDescent="0.25">
      <c r="A228" s="34" t="s">
        <v>530</v>
      </c>
      <c r="B228" s="157" t="s">
        <v>254</v>
      </c>
      <c r="C228" s="205" t="s">
        <v>10</v>
      </c>
      <c r="D228" s="194" t="s">
        <v>531</v>
      </c>
      <c r="E228" s="210"/>
      <c r="F228" s="385">
        <f>SUM(F229)</f>
        <v>48048</v>
      </c>
    </row>
    <row r="229" spans="1:6" ht="18" customHeight="1" x14ac:dyDescent="0.25">
      <c r="A229" s="63" t="s">
        <v>21</v>
      </c>
      <c r="B229" s="158" t="s">
        <v>254</v>
      </c>
      <c r="C229" s="200" t="s">
        <v>10</v>
      </c>
      <c r="D229" s="191" t="s">
        <v>531</v>
      </c>
      <c r="E229" s="172" t="s">
        <v>69</v>
      </c>
      <c r="F229" s="388">
        <f>SUM(прил7!H258)</f>
        <v>48048</v>
      </c>
    </row>
    <row r="230" spans="1:6" ht="33" customHeight="1" x14ac:dyDescent="0.25">
      <c r="A230" s="34" t="s">
        <v>607</v>
      </c>
      <c r="B230" s="157" t="s">
        <v>254</v>
      </c>
      <c r="C230" s="205" t="s">
        <v>10</v>
      </c>
      <c r="D230" s="194" t="s">
        <v>608</v>
      </c>
      <c r="E230" s="210"/>
      <c r="F230" s="385">
        <f>SUM(F231)</f>
        <v>448283</v>
      </c>
    </row>
    <row r="231" spans="1:6" ht="15" customHeight="1" x14ac:dyDescent="0.25">
      <c r="A231" s="63" t="s">
        <v>21</v>
      </c>
      <c r="B231" s="158" t="s">
        <v>254</v>
      </c>
      <c r="C231" s="200" t="s">
        <v>10</v>
      </c>
      <c r="D231" s="191" t="s">
        <v>608</v>
      </c>
      <c r="E231" s="172" t="s">
        <v>69</v>
      </c>
      <c r="F231" s="388">
        <f>SUM(прил7!H277)</f>
        <v>448283</v>
      </c>
    </row>
    <row r="232" spans="1:6" ht="31.5" x14ac:dyDescent="0.25">
      <c r="A232" s="34" t="s">
        <v>536</v>
      </c>
      <c r="B232" s="157" t="s">
        <v>254</v>
      </c>
      <c r="C232" s="205" t="s">
        <v>10</v>
      </c>
      <c r="D232" s="194" t="s">
        <v>535</v>
      </c>
      <c r="E232" s="210"/>
      <c r="F232" s="385">
        <f>SUM(F233)</f>
        <v>47400</v>
      </c>
    </row>
    <row r="233" spans="1:6" ht="15.75" customHeight="1" x14ac:dyDescent="0.25">
      <c r="A233" s="63" t="s">
        <v>21</v>
      </c>
      <c r="B233" s="158" t="s">
        <v>254</v>
      </c>
      <c r="C233" s="200" t="s">
        <v>10</v>
      </c>
      <c r="D233" s="191" t="s">
        <v>535</v>
      </c>
      <c r="E233" s="172" t="s">
        <v>69</v>
      </c>
      <c r="F233" s="388">
        <f>SUM(прил7!H121)</f>
        <v>47400</v>
      </c>
    </row>
    <row r="234" spans="1:6" ht="78.75" x14ac:dyDescent="0.25">
      <c r="A234" s="206" t="s">
        <v>198</v>
      </c>
      <c r="B234" s="196" t="s">
        <v>228</v>
      </c>
      <c r="C234" s="207" t="s">
        <v>472</v>
      </c>
      <c r="D234" s="192" t="s">
        <v>473</v>
      </c>
      <c r="E234" s="211"/>
      <c r="F234" s="481">
        <f>SUM(F235)</f>
        <v>1122461</v>
      </c>
    </row>
    <row r="235" spans="1:6" ht="31.5" x14ac:dyDescent="0.25">
      <c r="A235" s="484" t="s">
        <v>537</v>
      </c>
      <c r="B235" s="470" t="s">
        <v>228</v>
      </c>
      <c r="C235" s="471" t="s">
        <v>10</v>
      </c>
      <c r="D235" s="472" t="s">
        <v>473</v>
      </c>
      <c r="E235" s="485"/>
      <c r="F235" s="386">
        <f>SUM(F236+F238+F240+F242+F244+F248+F252+F250+F246)</f>
        <v>1122461</v>
      </c>
    </row>
    <row r="236" spans="1:6" ht="47.25" hidden="1" x14ac:dyDescent="0.25">
      <c r="A236" s="143" t="s">
        <v>671</v>
      </c>
      <c r="B236" s="157" t="s">
        <v>228</v>
      </c>
      <c r="C236" s="205" t="s">
        <v>10</v>
      </c>
      <c r="D236" s="194" t="s">
        <v>670</v>
      </c>
      <c r="E236" s="210"/>
      <c r="F236" s="385">
        <f>SUM(F237)</f>
        <v>0</v>
      </c>
    </row>
    <row r="237" spans="1:6" ht="17.25" hidden="1" customHeight="1" x14ac:dyDescent="0.25">
      <c r="A237" s="142" t="s">
        <v>21</v>
      </c>
      <c r="B237" s="158" t="s">
        <v>228</v>
      </c>
      <c r="C237" s="200" t="s">
        <v>10</v>
      </c>
      <c r="D237" s="191" t="s">
        <v>670</v>
      </c>
      <c r="E237" s="172" t="s">
        <v>69</v>
      </c>
      <c r="F237" s="388">
        <f>SUM(прил7!H579)</f>
        <v>0</v>
      </c>
    </row>
    <row r="238" spans="1:6" ht="17.25" customHeight="1" x14ac:dyDescent="0.25">
      <c r="A238" s="143" t="s">
        <v>778</v>
      </c>
      <c r="B238" s="157" t="s">
        <v>228</v>
      </c>
      <c r="C238" s="205" t="s">
        <v>10</v>
      </c>
      <c r="D238" s="194" t="s">
        <v>777</v>
      </c>
      <c r="E238" s="210"/>
      <c r="F238" s="385">
        <f>SUM(F239)</f>
        <v>174272</v>
      </c>
    </row>
    <row r="239" spans="1:6" ht="17.25" customHeight="1" x14ac:dyDescent="0.25">
      <c r="A239" s="142" t="s">
        <v>21</v>
      </c>
      <c r="B239" s="158" t="s">
        <v>228</v>
      </c>
      <c r="C239" s="200" t="s">
        <v>10</v>
      </c>
      <c r="D239" s="191" t="s">
        <v>777</v>
      </c>
      <c r="E239" s="172" t="s">
        <v>69</v>
      </c>
      <c r="F239" s="388">
        <f>SUM(прил7!H581)</f>
        <v>174272</v>
      </c>
    </row>
    <row r="240" spans="1:6" ht="17.25" customHeight="1" x14ac:dyDescent="0.25">
      <c r="A240" s="143" t="s">
        <v>783</v>
      </c>
      <c r="B240" s="157" t="s">
        <v>228</v>
      </c>
      <c r="C240" s="205" t="s">
        <v>10</v>
      </c>
      <c r="D240" s="194" t="s">
        <v>782</v>
      </c>
      <c r="E240" s="210"/>
      <c r="F240" s="385">
        <f>SUM(F241)</f>
        <v>329728</v>
      </c>
    </row>
    <row r="241" spans="1:6" ht="17.25" customHeight="1" x14ac:dyDescent="0.25">
      <c r="A241" s="142" t="s">
        <v>21</v>
      </c>
      <c r="B241" s="158" t="s">
        <v>228</v>
      </c>
      <c r="C241" s="200" t="s">
        <v>10</v>
      </c>
      <c r="D241" s="191" t="s">
        <v>782</v>
      </c>
      <c r="E241" s="172" t="s">
        <v>69</v>
      </c>
      <c r="F241" s="388">
        <f>SUM(прил7!H583)</f>
        <v>329728</v>
      </c>
    </row>
    <row r="242" spans="1:6" ht="32.25" hidden="1" customHeight="1" x14ac:dyDescent="0.25">
      <c r="A242" s="143" t="s">
        <v>694</v>
      </c>
      <c r="B242" s="157" t="s">
        <v>228</v>
      </c>
      <c r="C242" s="205" t="s">
        <v>10</v>
      </c>
      <c r="D242" s="194" t="s">
        <v>695</v>
      </c>
      <c r="E242" s="210"/>
      <c r="F242" s="385">
        <f>SUM(F243)</f>
        <v>0</v>
      </c>
    </row>
    <row r="243" spans="1:6" ht="35.25" hidden="1" customHeight="1" x14ac:dyDescent="0.25">
      <c r="A243" s="142" t="s">
        <v>190</v>
      </c>
      <c r="B243" s="158" t="s">
        <v>228</v>
      </c>
      <c r="C243" s="200" t="s">
        <v>10</v>
      </c>
      <c r="D243" s="191" t="s">
        <v>695</v>
      </c>
      <c r="E243" s="172" t="s">
        <v>185</v>
      </c>
      <c r="F243" s="388">
        <f>SUM(прил7!H358)</f>
        <v>0</v>
      </c>
    </row>
    <row r="244" spans="1:6" ht="35.25" hidden="1" customHeight="1" x14ac:dyDescent="0.25">
      <c r="A244" s="143" t="s">
        <v>631</v>
      </c>
      <c r="B244" s="157" t="s">
        <v>228</v>
      </c>
      <c r="C244" s="205" t="s">
        <v>10</v>
      </c>
      <c r="D244" s="194" t="s">
        <v>630</v>
      </c>
      <c r="E244" s="210"/>
      <c r="F244" s="385">
        <f>SUM(F245)</f>
        <v>0</v>
      </c>
    </row>
    <row r="245" spans="1:6" ht="32.25" hidden="1" customHeight="1" x14ac:dyDescent="0.25">
      <c r="A245" s="142" t="s">
        <v>190</v>
      </c>
      <c r="B245" s="158" t="s">
        <v>228</v>
      </c>
      <c r="C245" s="200" t="s">
        <v>10</v>
      </c>
      <c r="D245" s="191" t="s">
        <v>630</v>
      </c>
      <c r="E245" s="172" t="s">
        <v>185</v>
      </c>
      <c r="F245" s="388">
        <f>SUM(прил7!H360)</f>
        <v>0</v>
      </c>
    </row>
    <row r="246" spans="1:6" ht="32.25" customHeight="1" x14ac:dyDescent="0.25">
      <c r="A246" s="143" t="s">
        <v>780</v>
      </c>
      <c r="B246" s="157" t="s">
        <v>228</v>
      </c>
      <c r="C246" s="205" t="s">
        <v>10</v>
      </c>
      <c r="D246" s="194" t="s">
        <v>781</v>
      </c>
      <c r="E246" s="210"/>
      <c r="F246" s="385">
        <f>SUM(F247)</f>
        <v>372849</v>
      </c>
    </row>
    <row r="247" spans="1:6" ht="17.25" customHeight="1" x14ac:dyDescent="0.25">
      <c r="A247" s="142" t="s">
        <v>21</v>
      </c>
      <c r="B247" s="158" t="s">
        <v>228</v>
      </c>
      <c r="C247" s="200" t="s">
        <v>10</v>
      </c>
      <c r="D247" s="191" t="s">
        <v>781</v>
      </c>
      <c r="E247" s="172" t="s">
        <v>69</v>
      </c>
      <c r="F247" s="388">
        <f>SUM(прил7!H232)</f>
        <v>372849</v>
      </c>
    </row>
    <row r="248" spans="1:6" ht="32.25" customHeight="1" x14ac:dyDescent="0.25">
      <c r="A248" s="143" t="s">
        <v>767</v>
      </c>
      <c r="B248" s="157" t="s">
        <v>228</v>
      </c>
      <c r="C248" s="205" t="s">
        <v>10</v>
      </c>
      <c r="D248" s="194" t="s">
        <v>765</v>
      </c>
      <c r="E248" s="210"/>
      <c r="F248" s="385">
        <f>SUM(F249)</f>
        <v>93212</v>
      </c>
    </row>
    <row r="249" spans="1:6" ht="17.25" customHeight="1" x14ac:dyDescent="0.25">
      <c r="A249" s="142" t="s">
        <v>21</v>
      </c>
      <c r="B249" s="158" t="s">
        <v>228</v>
      </c>
      <c r="C249" s="200" t="s">
        <v>10</v>
      </c>
      <c r="D249" s="191" t="s">
        <v>765</v>
      </c>
      <c r="E249" s="172" t="s">
        <v>69</v>
      </c>
      <c r="F249" s="388">
        <f>SUM(прил7!H234)</f>
        <v>93212</v>
      </c>
    </row>
    <row r="250" spans="1:6" ht="32.25" customHeight="1" x14ac:dyDescent="0.25">
      <c r="A250" s="143" t="s">
        <v>723</v>
      </c>
      <c r="B250" s="157" t="s">
        <v>228</v>
      </c>
      <c r="C250" s="205" t="s">
        <v>10</v>
      </c>
      <c r="D250" s="194" t="s">
        <v>722</v>
      </c>
      <c r="E250" s="210"/>
      <c r="F250" s="385">
        <f>SUM(F251)</f>
        <v>105000</v>
      </c>
    </row>
    <row r="251" spans="1:6" ht="19.5" customHeight="1" x14ac:dyDescent="0.25">
      <c r="A251" s="142" t="s">
        <v>21</v>
      </c>
      <c r="B251" s="158" t="s">
        <v>228</v>
      </c>
      <c r="C251" s="200" t="s">
        <v>10</v>
      </c>
      <c r="D251" s="191" t="s">
        <v>722</v>
      </c>
      <c r="E251" s="172"/>
      <c r="F251" s="388">
        <f>SUM(прил7!H236)</f>
        <v>105000</v>
      </c>
    </row>
    <row r="252" spans="1:6" ht="31.5" x14ac:dyDescent="0.25">
      <c r="A252" s="34" t="s">
        <v>536</v>
      </c>
      <c r="B252" s="157" t="s">
        <v>228</v>
      </c>
      <c r="C252" s="205" t="s">
        <v>10</v>
      </c>
      <c r="D252" s="194" t="s">
        <v>535</v>
      </c>
      <c r="E252" s="210"/>
      <c r="F252" s="385">
        <f>SUM(F253)</f>
        <v>47400</v>
      </c>
    </row>
    <row r="253" spans="1:6" ht="16.5" customHeight="1" x14ac:dyDescent="0.25">
      <c r="A253" s="142" t="s">
        <v>21</v>
      </c>
      <c r="B253" s="158" t="s">
        <v>228</v>
      </c>
      <c r="C253" s="200" t="s">
        <v>10</v>
      </c>
      <c r="D253" s="191" t="s">
        <v>535</v>
      </c>
      <c r="E253" s="172" t="s">
        <v>69</v>
      </c>
      <c r="F253" s="388">
        <f>SUM(прил7!H125)</f>
        <v>47400</v>
      </c>
    </row>
    <row r="254" spans="1:6" ht="64.5" customHeight="1" x14ac:dyDescent="0.25">
      <c r="A254" s="67" t="s">
        <v>166</v>
      </c>
      <c r="B254" s="486" t="s">
        <v>556</v>
      </c>
      <c r="C254" s="320" t="s">
        <v>472</v>
      </c>
      <c r="D254" s="179" t="s">
        <v>473</v>
      </c>
      <c r="E254" s="167"/>
      <c r="F254" s="383">
        <f>SUM(F255+F259+F263)</f>
        <v>1466859</v>
      </c>
    </row>
    <row r="255" spans="1:6" ht="80.25" customHeight="1" x14ac:dyDescent="0.25">
      <c r="A255" s="184" t="s">
        <v>167</v>
      </c>
      <c r="B255" s="185" t="s">
        <v>247</v>
      </c>
      <c r="C255" s="321" t="s">
        <v>472</v>
      </c>
      <c r="D255" s="186" t="s">
        <v>473</v>
      </c>
      <c r="E255" s="187"/>
      <c r="F255" s="481">
        <f>SUM(F256)</f>
        <v>159750</v>
      </c>
    </row>
    <row r="256" spans="1:6" ht="32.25" customHeight="1" x14ac:dyDescent="0.25">
      <c r="A256" s="442" t="s">
        <v>557</v>
      </c>
      <c r="B256" s="443" t="s">
        <v>247</v>
      </c>
      <c r="C256" s="444" t="s">
        <v>10</v>
      </c>
      <c r="D256" s="445" t="s">
        <v>473</v>
      </c>
      <c r="E256" s="446"/>
      <c r="F256" s="386">
        <f>SUM(F257)</f>
        <v>159750</v>
      </c>
    </row>
    <row r="257" spans="1:6" ht="17.25" customHeight="1" x14ac:dyDescent="0.25">
      <c r="A257" s="34" t="s">
        <v>97</v>
      </c>
      <c r="B257" s="147" t="s">
        <v>247</v>
      </c>
      <c r="C257" s="279" t="s">
        <v>10</v>
      </c>
      <c r="D257" s="145" t="s">
        <v>558</v>
      </c>
      <c r="E257" s="183"/>
      <c r="F257" s="385">
        <f>SUM(F258)</f>
        <v>159750</v>
      </c>
    </row>
    <row r="258" spans="1:6" ht="33.75" customHeight="1" x14ac:dyDescent="0.25">
      <c r="A258" s="63" t="s">
        <v>650</v>
      </c>
      <c r="B258" s="161" t="s">
        <v>247</v>
      </c>
      <c r="C258" s="282" t="s">
        <v>10</v>
      </c>
      <c r="D258" s="156" t="s">
        <v>558</v>
      </c>
      <c r="E258" s="168" t="s">
        <v>16</v>
      </c>
      <c r="F258" s="388">
        <f>SUM(прил7!H406)</f>
        <v>159750</v>
      </c>
    </row>
    <row r="259" spans="1:6" ht="80.25" customHeight="1" x14ac:dyDescent="0.25">
      <c r="A259" s="184" t="s">
        <v>182</v>
      </c>
      <c r="B259" s="185" t="s">
        <v>252</v>
      </c>
      <c r="C259" s="321" t="s">
        <v>472</v>
      </c>
      <c r="D259" s="186" t="s">
        <v>473</v>
      </c>
      <c r="E259" s="187"/>
      <c r="F259" s="481">
        <f>SUM(F260)</f>
        <v>150000</v>
      </c>
    </row>
    <row r="260" spans="1:6" ht="33.75" customHeight="1" x14ac:dyDescent="0.25">
      <c r="A260" s="442" t="s">
        <v>590</v>
      </c>
      <c r="B260" s="443" t="s">
        <v>252</v>
      </c>
      <c r="C260" s="444" t="s">
        <v>10</v>
      </c>
      <c r="D260" s="445" t="s">
        <v>473</v>
      </c>
      <c r="E260" s="446"/>
      <c r="F260" s="386">
        <f>SUM(F261)</f>
        <v>150000</v>
      </c>
    </row>
    <row r="261" spans="1:6" ht="47.25" x14ac:dyDescent="0.25">
      <c r="A261" s="34" t="s">
        <v>183</v>
      </c>
      <c r="B261" s="147" t="s">
        <v>252</v>
      </c>
      <c r="C261" s="279" t="s">
        <v>10</v>
      </c>
      <c r="D261" s="145" t="s">
        <v>591</v>
      </c>
      <c r="E261" s="183"/>
      <c r="F261" s="385">
        <f>SUM(F262)</f>
        <v>150000</v>
      </c>
    </row>
    <row r="262" spans="1:6" ht="31.5" customHeight="1" x14ac:dyDescent="0.25">
      <c r="A262" s="63" t="s">
        <v>650</v>
      </c>
      <c r="B262" s="161" t="s">
        <v>252</v>
      </c>
      <c r="C262" s="282" t="s">
        <v>10</v>
      </c>
      <c r="D262" s="156" t="s">
        <v>591</v>
      </c>
      <c r="E262" s="168" t="s">
        <v>16</v>
      </c>
      <c r="F262" s="388">
        <f>SUM(прил7!H631)</f>
        <v>150000</v>
      </c>
    </row>
    <row r="263" spans="1:6" ht="66.75" customHeight="1" x14ac:dyDescent="0.25">
      <c r="A263" s="184" t="s">
        <v>168</v>
      </c>
      <c r="B263" s="185" t="s">
        <v>243</v>
      </c>
      <c r="C263" s="321" t="s">
        <v>472</v>
      </c>
      <c r="D263" s="186" t="s">
        <v>473</v>
      </c>
      <c r="E263" s="187"/>
      <c r="F263" s="481">
        <f>SUM(F264)</f>
        <v>1157109</v>
      </c>
    </row>
    <row r="264" spans="1:6" ht="34.5" customHeight="1" x14ac:dyDescent="0.25">
      <c r="A264" s="442" t="s">
        <v>559</v>
      </c>
      <c r="B264" s="443" t="s">
        <v>243</v>
      </c>
      <c r="C264" s="444" t="s">
        <v>10</v>
      </c>
      <c r="D264" s="445" t="s">
        <v>473</v>
      </c>
      <c r="E264" s="446"/>
      <c r="F264" s="386">
        <f>SUM(F265+F267+F270)</f>
        <v>1157109</v>
      </c>
    </row>
    <row r="265" spans="1:6" ht="18.75" customHeight="1" x14ac:dyDescent="0.25">
      <c r="A265" s="34" t="s">
        <v>680</v>
      </c>
      <c r="B265" s="147" t="s">
        <v>243</v>
      </c>
      <c r="C265" s="279" t="s">
        <v>10</v>
      </c>
      <c r="D265" s="145" t="s">
        <v>679</v>
      </c>
      <c r="E265" s="183"/>
      <c r="F265" s="385">
        <f>SUM(F266)</f>
        <v>322309</v>
      </c>
    </row>
    <row r="266" spans="1:6" ht="18" customHeight="1" x14ac:dyDescent="0.25">
      <c r="A266" s="63" t="s">
        <v>40</v>
      </c>
      <c r="B266" s="161" t="s">
        <v>243</v>
      </c>
      <c r="C266" s="282" t="s">
        <v>10</v>
      </c>
      <c r="D266" s="156" t="s">
        <v>679</v>
      </c>
      <c r="E266" s="168" t="s">
        <v>39</v>
      </c>
      <c r="F266" s="388">
        <f>SUM(прил7!H410)</f>
        <v>322309</v>
      </c>
    </row>
    <row r="267" spans="1:6" ht="15.75" x14ac:dyDescent="0.25">
      <c r="A267" s="34" t="s">
        <v>560</v>
      </c>
      <c r="B267" s="147" t="s">
        <v>243</v>
      </c>
      <c r="C267" s="279" t="s">
        <v>10</v>
      </c>
      <c r="D267" s="145" t="s">
        <v>561</v>
      </c>
      <c r="E267" s="183"/>
      <c r="F267" s="385">
        <f>SUM(F268:F269)</f>
        <v>582000</v>
      </c>
    </row>
    <row r="268" spans="1:6" ht="31.5" customHeight="1" x14ac:dyDescent="0.25">
      <c r="A268" s="63" t="s">
        <v>650</v>
      </c>
      <c r="B268" s="161" t="s">
        <v>243</v>
      </c>
      <c r="C268" s="282" t="s">
        <v>10</v>
      </c>
      <c r="D268" s="156" t="s">
        <v>561</v>
      </c>
      <c r="E268" s="168" t="s">
        <v>16</v>
      </c>
      <c r="F268" s="388">
        <f>SUM(прил7!H412)</f>
        <v>388800</v>
      </c>
    </row>
    <row r="269" spans="1:6" ht="15.75" x14ac:dyDescent="0.25">
      <c r="A269" s="94" t="s">
        <v>40</v>
      </c>
      <c r="B269" s="161" t="s">
        <v>243</v>
      </c>
      <c r="C269" s="282" t="s">
        <v>10</v>
      </c>
      <c r="D269" s="156" t="s">
        <v>561</v>
      </c>
      <c r="E269" s="168" t="s">
        <v>39</v>
      </c>
      <c r="F269" s="388">
        <f>SUM(прил7!H413)</f>
        <v>193200</v>
      </c>
    </row>
    <row r="270" spans="1:6" ht="15.75" x14ac:dyDescent="0.25">
      <c r="A270" s="91" t="s">
        <v>678</v>
      </c>
      <c r="B270" s="147" t="s">
        <v>243</v>
      </c>
      <c r="C270" s="279" t="s">
        <v>10</v>
      </c>
      <c r="D270" s="145" t="s">
        <v>677</v>
      </c>
      <c r="E270" s="183"/>
      <c r="F270" s="385">
        <f>SUM(F271)</f>
        <v>252800</v>
      </c>
    </row>
    <row r="271" spans="1:6" ht="31.5" x14ac:dyDescent="0.25">
      <c r="A271" s="63" t="s">
        <v>650</v>
      </c>
      <c r="B271" s="161" t="s">
        <v>243</v>
      </c>
      <c r="C271" s="282" t="s">
        <v>10</v>
      </c>
      <c r="D271" s="156" t="s">
        <v>677</v>
      </c>
      <c r="E271" s="168" t="s">
        <v>16</v>
      </c>
      <c r="F271" s="388">
        <f>SUM(прил7!H415)</f>
        <v>252800</v>
      </c>
    </row>
    <row r="272" spans="1:6" s="50" customFormat="1" ht="33" customHeight="1" x14ac:dyDescent="0.25">
      <c r="A272" s="67" t="s">
        <v>117</v>
      </c>
      <c r="B272" s="197" t="s">
        <v>475</v>
      </c>
      <c r="C272" s="322" t="s">
        <v>472</v>
      </c>
      <c r="D272" s="198" t="s">
        <v>473</v>
      </c>
      <c r="E272" s="171"/>
      <c r="F272" s="383">
        <f>SUM(F273)</f>
        <v>1377582</v>
      </c>
    </row>
    <row r="273" spans="1:6" s="50" customFormat="1" ht="51" customHeight="1" x14ac:dyDescent="0.25">
      <c r="A273" s="195" t="s">
        <v>118</v>
      </c>
      <c r="B273" s="196" t="s">
        <v>476</v>
      </c>
      <c r="C273" s="207" t="s">
        <v>472</v>
      </c>
      <c r="D273" s="192" t="s">
        <v>473</v>
      </c>
      <c r="E273" s="204"/>
      <c r="F273" s="481">
        <f>SUM(F274)</f>
        <v>1377582</v>
      </c>
    </row>
    <row r="274" spans="1:6" s="50" customFormat="1" ht="51" customHeight="1" x14ac:dyDescent="0.25">
      <c r="A274" s="469" t="s">
        <v>479</v>
      </c>
      <c r="B274" s="470" t="s">
        <v>476</v>
      </c>
      <c r="C274" s="471" t="s">
        <v>10</v>
      </c>
      <c r="D274" s="472" t="s">
        <v>473</v>
      </c>
      <c r="E274" s="482"/>
      <c r="F274" s="386">
        <f>SUM(F275)</f>
        <v>1377582</v>
      </c>
    </row>
    <row r="275" spans="1:6" s="50" customFormat="1" ht="17.25" customHeight="1" x14ac:dyDescent="0.25">
      <c r="A275" s="91" t="s">
        <v>119</v>
      </c>
      <c r="B275" s="157" t="s">
        <v>476</v>
      </c>
      <c r="C275" s="205" t="s">
        <v>10</v>
      </c>
      <c r="D275" s="194" t="s">
        <v>478</v>
      </c>
      <c r="E275" s="49"/>
      <c r="F275" s="385">
        <f>SUM(F276)</f>
        <v>1377582</v>
      </c>
    </row>
    <row r="276" spans="1:6" s="50" customFormat="1" ht="31.5" customHeight="1" x14ac:dyDescent="0.25">
      <c r="A276" s="94" t="s">
        <v>650</v>
      </c>
      <c r="B276" s="158" t="s">
        <v>476</v>
      </c>
      <c r="C276" s="200" t="s">
        <v>10</v>
      </c>
      <c r="D276" s="191" t="s">
        <v>478</v>
      </c>
      <c r="E276" s="69" t="s">
        <v>16</v>
      </c>
      <c r="F276" s="388">
        <f>SUM(прил7!H27+прил7!H56+прил7!H84+прил7!H500+прил7!H615)</f>
        <v>1377582</v>
      </c>
    </row>
    <row r="277" spans="1:6" s="50" customFormat="1" ht="31.5" x14ac:dyDescent="0.25">
      <c r="A277" s="170" t="s">
        <v>131</v>
      </c>
      <c r="B277" s="197" t="s">
        <v>484</v>
      </c>
      <c r="C277" s="322" t="s">
        <v>472</v>
      </c>
      <c r="D277" s="198" t="s">
        <v>473</v>
      </c>
      <c r="E277" s="171"/>
      <c r="F277" s="383">
        <f>SUM(F278+F282)</f>
        <v>194449</v>
      </c>
    </row>
    <row r="278" spans="1:6" s="50" customFormat="1" ht="51.75" customHeight="1" x14ac:dyDescent="0.25">
      <c r="A278" s="195" t="s">
        <v>655</v>
      </c>
      <c r="B278" s="196" t="s">
        <v>203</v>
      </c>
      <c r="C278" s="207" t="s">
        <v>472</v>
      </c>
      <c r="D278" s="192" t="s">
        <v>473</v>
      </c>
      <c r="E278" s="204"/>
      <c r="F278" s="481">
        <f>SUM(F279)</f>
        <v>194449</v>
      </c>
    </row>
    <row r="279" spans="1:6" s="50" customFormat="1" ht="31.5" x14ac:dyDescent="0.25">
      <c r="A279" s="448" t="s">
        <v>483</v>
      </c>
      <c r="B279" s="470" t="s">
        <v>203</v>
      </c>
      <c r="C279" s="471" t="s">
        <v>10</v>
      </c>
      <c r="D279" s="472" t="s">
        <v>473</v>
      </c>
      <c r="E279" s="485"/>
      <c r="F279" s="386">
        <f>SUM(F280)</f>
        <v>194449</v>
      </c>
    </row>
    <row r="280" spans="1:6" s="50" customFormat="1" ht="18.75" customHeight="1" x14ac:dyDescent="0.25">
      <c r="A280" s="91" t="s">
        <v>90</v>
      </c>
      <c r="B280" s="157" t="s">
        <v>203</v>
      </c>
      <c r="C280" s="205" t="s">
        <v>10</v>
      </c>
      <c r="D280" s="194" t="s">
        <v>485</v>
      </c>
      <c r="E280" s="210"/>
      <c r="F280" s="385">
        <f>SUM(F281)</f>
        <v>194449</v>
      </c>
    </row>
    <row r="281" spans="1:6" s="50" customFormat="1" ht="47.25" x14ac:dyDescent="0.25">
      <c r="A281" s="94" t="s">
        <v>86</v>
      </c>
      <c r="B281" s="158" t="s">
        <v>203</v>
      </c>
      <c r="C281" s="200" t="s">
        <v>10</v>
      </c>
      <c r="D281" s="191" t="s">
        <v>485</v>
      </c>
      <c r="E281" s="172" t="s">
        <v>13</v>
      </c>
      <c r="F281" s="388">
        <f>SUM(прил7!H61)</f>
        <v>194449</v>
      </c>
    </row>
    <row r="282" spans="1:6" s="50" customFormat="1" ht="63" hidden="1" x14ac:dyDescent="0.25">
      <c r="A282" s="188" t="s">
        <v>610</v>
      </c>
      <c r="B282" s="196" t="s">
        <v>609</v>
      </c>
      <c r="C282" s="207" t="s">
        <v>472</v>
      </c>
      <c r="D282" s="192" t="s">
        <v>473</v>
      </c>
      <c r="E282" s="204"/>
      <c r="F282" s="481">
        <f>SUM(F283)</f>
        <v>0</v>
      </c>
    </row>
    <row r="283" spans="1:6" s="50" customFormat="1" ht="31.5" hidden="1" x14ac:dyDescent="0.25">
      <c r="A283" s="469" t="s">
        <v>611</v>
      </c>
      <c r="B283" s="470" t="s">
        <v>609</v>
      </c>
      <c r="C283" s="471" t="s">
        <v>10</v>
      </c>
      <c r="D283" s="472" t="s">
        <v>473</v>
      </c>
      <c r="E283" s="485"/>
      <c r="F283" s="386">
        <f>SUM(F284)</f>
        <v>0</v>
      </c>
    </row>
    <row r="284" spans="1:6" s="50" customFormat="1" ht="31.5" hidden="1" customHeight="1" x14ac:dyDescent="0.25">
      <c r="A284" s="91" t="s">
        <v>613</v>
      </c>
      <c r="B284" s="157" t="s">
        <v>609</v>
      </c>
      <c r="C284" s="205" t="s">
        <v>10</v>
      </c>
      <c r="D284" s="194" t="s">
        <v>612</v>
      </c>
      <c r="E284" s="210"/>
      <c r="F284" s="385">
        <f>SUM(F285)</f>
        <v>0</v>
      </c>
    </row>
    <row r="285" spans="1:6" s="50" customFormat="1" ht="33.75" hidden="1" customHeight="1" x14ac:dyDescent="0.25">
      <c r="A285" s="94" t="s">
        <v>650</v>
      </c>
      <c r="B285" s="158" t="s">
        <v>609</v>
      </c>
      <c r="C285" s="200" t="s">
        <v>10</v>
      </c>
      <c r="D285" s="191" t="s">
        <v>612</v>
      </c>
      <c r="E285" s="172" t="s">
        <v>16</v>
      </c>
      <c r="F285" s="388">
        <f>SUM(прил7!H130)</f>
        <v>0</v>
      </c>
    </row>
    <row r="286" spans="1:6" ht="51" customHeight="1" x14ac:dyDescent="0.25">
      <c r="A286" s="67" t="s">
        <v>146</v>
      </c>
      <c r="B286" s="486" t="s">
        <v>510</v>
      </c>
      <c r="C286" s="320" t="s">
        <v>472</v>
      </c>
      <c r="D286" s="179" t="s">
        <v>473</v>
      </c>
      <c r="E286" s="167"/>
      <c r="F286" s="383">
        <f>SUM(F287+F303+F307)</f>
        <v>11908289</v>
      </c>
    </row>
    <row r="287" spans="1:6" s="50" customFormat="1" ht="65.25" customHeight="1" x14ac:dyDescent="0.25">
      <c r="A287" s="184" t="s">
        <v>147</v>
      </c>
      <c r="B287" s="185" t="s">
        <v>221</v>
      </c>
      <c r="C287" s="321" t="s">
        <v>472</v>
      </c>
      <c r="D287" s="186" t="s">
        <v>473</v>
      </c>
      <c r="E287" s="187"/>
      <c r="F287" s="481">
        <f>SUM(F288)</f>
        <v>11345289</v>
      </c>
    </row>
    <row r="288" spans="1:6" s="50" customFormat="1" ht="48.75" customHeight="1" x14ac:dyDescent="0.25">
      <c r="A288" s="442" t="s">
        <v>513</v>
      </c>
      <c r="B288" s="443" t="s">
        <v>221</v>
      </c>
      <c r="C288" s="444" t="s">
        <v>10</v>
      </c>
      <c r="D288" s="445" t="s">
        <v>473</v>
      </c>
      <c r="E288" s="446"/>
      <c r="F288" s="386">
        <f>SUM(F289+F293+F295+F297+F299+F301+F291)</f>
        <v>11345289</v>
      </c>
    </row>
    <row r="289" spans="1:6" s="50" customFormat="1" ht="33.75" customHeight="1" x14ac:dyDescent="0.25">
      <c r="A289" s="34" t="s">
        <v>766</v>
      </c>
      <c r="B289" s="147" t="s">
        <v>221</v>
      </c>
      <c r="C289" s="279" t="s">
        <v>10</v>
      </c>
      <c r="D289" s="145" t="s">
        <v>768</v>
      </c>
      <c r="E289" s="183"/>
      <c r="F289" s="385">
        <f>SUM(F290)</f>
        <v>4220915</v>
      </c>
    </row>
    <row r="290" spans="1:6" s="50" customFormat="1" ht="33.75" customHeight="1" x14ac:dyDescent="0.25">
      <c r="A290" s="63" t="s">
        <v>190</v>
      </c>
      <c r="B290" s="161" t="s">
        <v>221</v>
      </c>
      <c r="C290" s="282" t="s">
        <v>10</v>
      </c>
      <c r="D290" s="156" t="s">
        <v>768</v>
      </c>
      <c r="E290" s="168" t="s">
        <v>185</v>
      </c>
      <c r="F290" s="388">
        <f>SUM(прил7!H195)</f>
        <v>4220915</v>
      </c>
    </row>
    <row r="291" spans="1:6" s="50" customFormat="1" ht="19.5" customHeight="1" x14ac:dyDescent="0.25">
      <c r="A291" s="34" t="s">
        <v>1028</v>
      </c>
      <c r="B291" s="147" t="s">
        <v>221</v>
      </c>
      <c r="C291" s="279" t="s">
        <v>10</v>
      </c>
      <c r="D291" s="145" t="s">
        <v>976</v>
      </c>
      <c r="E291" s="183"/>
      <c r="F291" s="385">
        <f>SUM(F292)</f>
        <v>499964</v>
      </c>
    </row>
    <row r="292" spans="1:6" s="50" customFormat="1" ht="33.75" customHeight="1" x14ac:dyDescent="0.25">
      <c r="A292" s="63" t="s">
        <v>190</v>
      </c>
      <c r="B292" s="161" t="s">
        <v>221</v>
      </c>
      <c r="C292" s="282" t="s">
        <v>10</v>
      </c>
      <c r="D292" s="156" t="s">
        <v>976</v>
      </c>
      <c r="E292" s="168" t="s">
        <v>185</v>
      </c>
      <c r="F292" s="388">
        <f>SUM(прил7!H197)</f>
        <v>499964</v>
      </c>
    </row>
    <row r="293" spans="1:6" s="50" customFormat="1" ht="18.75" customHeight="1" x14ac:dyDescent="0.25">
      <c r="A293" s="34" t="s">
        <v>770</v>
      </c>
      <c r="B293" s="147" t="s">
        <v>221</v>
      </c>
      <c r="C293" s="279" t="s">
        <v>10</v>
      </c>
      <c r="D293" s="145" t="s">
        <v>769</v>
      </c>
      <c r="E293" s="183"/>
      <c r="F293" s="385">
        <f>SUM(F294)</f>
        <v>499964</v>
      </c>
    </row>
    <row r="294" spans="1:6" s="50" customFormat="1" ht="33.75" customHeight="1" x14ac:dyDescent="0.25">
      <c r="A294" s="63" t="s">
        <v>190</v>
      </c>
      <c r="B294" s="161" t="s">
        <v>221</v>
      </c>
      <c r="C294" s="282" t="s">
        <v>10</v>
      </c>
      <c r="D294" s="156" t="s">
        <v>769</v>
      </c>
      <c r="E294" s="168" t="s">
        <v>185</v>
      </c>
      <c r="F294" s="388">
        <f>SUM(прил7!H199)</f>
        <v>499964</v>
      </c>
    </row>
    <row r="295" spans="1:6" s="50" customFormat="1" ht="32.25" customHeight="1" x14ac:dyDescent="0.25">
      <c r="A295" s="34" t="s">
        <v>148</v>
      </c>
      <c r="B295" s="147" t="s">
        <v>221</v>
      </c>
      <c r="C295" s="279" t="s">
        <v>10</v>
      </c>
      <c r="D295" s="145" t="s">
        <v>514</v>
      </c>
      <c r="E295" s="183"/>
      <c r="F295" s="385">
        <f>SUM(F296)</f>
        <v>1960330</v>
      </c>
    </row>
    <row r="296" spans="1:6" s="50" customFormat="1" ht="33.75" customHeight="1" x14ac:dyDescent="0.25">
      <c r="A296" s="63" t="s">
        <v>190</v>
      </c>
      <c r="B296" s="161" t="s">
        <v>221</v>
      </c>
      <c r="C296" s="282" t="s">
        <v>10</v>
      </c>
      <c r="D296" s="156" t="s">
        <v>514</v>
      </c>
      <c r="E296" s="168" t="s">
        <v>185</v>
      </c>
      <c r="F296" s="388">
        <f>SUM(прил7!H201)</f>
        <v>1960330</v>
      </c>
    </row>
    <row r="297" spans="1:6" s="50" customFormat="1" ht="33.75" hidden="1" customHeight="1" x14ac:dyDescent="0.25">
      <c r="A297" s="34" t="s">
        <v>640</v>
      </c>
      <c r="B297" s="147" t="s">
        <v>221</v>
      </c>
      <c r="C297" s="279" t="s">
        <v>10</v>
      </c>
      <c r="D297" s="145" t="s">
        <v>639</v>
      </c>
      <c r="E297" s="183"/>
      <c r="F297" s="385">
        <f>SUM(F298)</f>
        <v>0</v>
      </c>
    </row>
    <row r="298" spans="1:6" s="50" customFormat="1" ht="32.25" hidden="1" customHeight="1" x14ac:dyDescent="0.25">
      <c r="A298" s="94" t="s">
        <v>650</v>
      </c>
      <c r="B298" s="161" t="s">
        <v>221</v>
      </c>
      <c r="C298" s="282" t="s">
        <v>10</v>
      </c>
      <c r="D298" s="156" t="s">
        <v>639</v>
      </c>
      <c r="E298" s="168" t="s">
        <v>16</v>
      </c>
      <c r="F298" s="388"/>
    </row>
    <row r="299" spans="1:6" s="50" customFormat="1" ht="47.25" x14ac:dyDescent="0.25">
      <c r="A299" s="34" t="s">
        <v>515</v>
      </c>
      <c r="B299" s="147" t="s">
        <v>221</v>
      </c>
      <c r="C299" s="279" t="s">
        <v>10</v>
      </c>
      <c r="D299" s="145" t="s">
        <v>516</v>
      </c>
      <c r="E299" s="183"/>
      <c r="F299" s="385">
        <f>SUM(F300:F300)</f>
        <v>3136566</v>
      </c>
    </row>
    <row r="300" spans="1:6" s="50" customFormat="1" ht="15.75" x14ac:dyDescent="0.25">
      <c r="A300" s="63" t="s">
        <v>21</v>
      </c>
      <c r="B300" s="161" t="s">
        <v>221</v>
      </c>
      <c r="C300" s="282" t="s">
        <v>10</v>
      </c>
      <c r="D300" s="156" t="s">
        <v>516</v>
      </c>
      <c r="E300" s="168" t="s">
        <v>69</v>
      </c>
      <c r="F300" s="388">
        <f>SUM(прил7!H203)</f>
        <v>3136566</v>
      </c>
    </row>
    <row r="301" spans="1:6" s="50" customFormat="1" ht="47.25" x14ac:dyDescent="0.25">
      <c r="A301" s="34" t="s">
        <v>517</v>
      </c>
      <c r="B301" s="147" t="s">
        <v>221</v>
      </c>
      <c r="C301" s="279" t="s">
        <v>10</v>
      </c>
      <c r="D301" s="145" t="s">
        <v>518</v>
      </c>
      <c r="E301" s="183"/>
      <c r="F301" s="385">
        <f>SUM(F302)</f>
        <v>1027550</v>
      </c>
    </row>
    <row r="302" spans="1:6" s="50" customFormat="1" ht="15.75" x14ac:dyDescent="0.25">
      <c r="A302" s="63" t="s">
        <v>21</v>
      </c>
      <c r="B302" s="161" t="s">
        <v>221</v>
      </c>
      <c r="C302" s="282" t="s">
        <v>10</v>
      </c>
      <c r="D302" s="156" t="s">
        <v>518</v>
      </c>
      <c r="E302" s="168" t="s">
        <v>69</v>
      </c>
      <c r="F302" s="388">
        <f>SUM(прил7!H205)</f>
        <v>1027550</v>
      </c>
    </row>
    <row r="303" spans="1:6" s="50" customFormat="1" ht="64.5" customHeight="1" x14ac:dyDescent="0.25">
      <c r="A303" s="212" t="s">
        <v>191</v>
      </c>
      <c r="B303" s="185" t="s">
        <v>229</v>
      </c>
      <c r="C303" s="321" t="s">
        <v>472</v>
      </c>
      <c r="D303" s="186" t="s">
        <v>473</v>
      </c>
      <c r="E303" s="187"/>
      <c r="F303" s="481">
        <f>SUM(F304)</f>
        <v>450000</v>
      </c>
    </row>
    <row r="304" spans="1:6" s="50" customFormat="1" ht="33.75" customHeight="1" x14ac:dyDescent="0.25">
      <c r="A304" s="487" t="s">
        <v>511</v>
      </c>
      <c r="B304" s="443" t="s">
        <v>229</v>
      </c>
      <c r="C304" s="444" t="s">
        <v>10</v>
      </c>
      <c r="D304" s="445" t="s">
        <v>473</v>
      </c>
      <c r="E304" s="446"/>
      <c r="F304" s="386">
        <f>SUM(F305)</f>
        <v>450000</v>
      </c>
    </row>
    <row r="305" spans="1:6" s="50" customFormat="1" ht="16.5" customHeight="1" x14ac:dyDescent="0.25">
      <c r="A305" s="80" t="s">
        <v>192</v>
      </c>
      <c r="B305" s="147" t="s">
        <v>229</v>
      </c>
      <c r="C305" s="279" t="s">
        <v>10</v>
      </c>
      <c r="D305" s="145" t="s">
        <v>512</v>
      </c>
      <c r="E305" s="183"/>
      <c r="F305" s="385">
        <f>SUM(F306)</f>
        <v>450000</v>
      </c>
    </row>
    <row r="306" spans="1:6" s="50" customFormat="1" ht="16.5" customHeight="1" x14ac:dyDescent="0.25">
      <c r="A306" s="100" t="s">
        <v>18</v>
      </c>
      <c r="B306" s="161" t="s">
        <v>229</v>
      </c>
      <c r="C306" s="282" t="s">
        <v>10</v>
      </c>
      <c r="D306" s="156" t="s">
        <v>512</v>
      </c>
      <c r="E306" s="168" t="s">
        <v>17</v>
      </c>
      <c r="F306" s="388">
        <f>SUM(прил7!H189)</f>
        <v>450000</v>
      </c>
    </row>
    <row r="307" spans="1:6" s="50" customFormat="1" ht="79.5" customHeight="1" x14ac:dyDescent="0.25">
      <c r="A307" s="195" t="s">
        <v>260</v>
      </c>
      <c r="B307" s="185" t="s">
        <v>258</v>
      </c>
      <c r="C307" s="321" t="s">
        <v>472</v>
      </c>
      <c r="D307" s="186" t="s">
        <v>473</v>
      </c>
      <c r="E307" s="187"/>
      <c r="F307" s="481">
        <f>SUM(F308)</f>
        <v>113000</v>
      </c>
    </row>
    <row r="308" spans="1:6" s="50" customFormat="1" ht="33.75" customHeight="1" x14ac:dyDescent="0.25">
      <c r="A308" s="469" t="s">
        <v>519</v>
      </c>
      <c r="B308" s="443" t="s">
        <v>258</v>
      </c>
      <c r="C308" s="444" t="s">
        <v>10</v>
      </c>
      <c r="D308" s="445" t="s">
        <v>473</v>
      </c>
      <c r="E308" s="446"/>
      <c r="F308" s="386">
        <f>SUM(F309)</f>
        <v>113000</v>
      </c>
    </row>
    <row r="309" spans="1:6" s="50" customFormat="1" ht="31.5" x14ac:dyDescent="0.25">
      <c r="A309" s="91" t="s">
        <v>259</v>
      </c>
      <c r="B309" s="147" t="s">
        <v>258</v>
      </c>
      <c r="C309" s="279" t="s">
        <v>10</v>
      </c>
      <c r="D309" s="145" t="s">
        <v>520</v>
      </c>
      <c r="E309" s="183"/>
      <c r="F309" s="385">
        <f>SUM(F310)</f>
        <v>113000</v>
      </c>
    </row>
    <row r="310" spans="1:6" s="50" customFormat="1" ht="30.75" customHeight="1" x14ac:dyDescent="0.25">
      <c r="A310" s="94" t="s">
        <v>650</v>
      </c>
      <c r="B310" s="161" t="s">
        <v>258</v>
      </c>
      <c r="C310" s="282" t="s">
        <v>10</v>
      </c>
      <c r="D310" s="156" t="s">
        <v>520</v>
      </c>
      <c r="E310" s="168" t="s">
        <v>16</v>
      </c>
      <c r="F310" s="388">
        <f>SUM(прил7!H209+прил7!H395+прил7!H370)</f>
        <v>113000</v>
      </c>
    </row>
    <row r="311" spans="1:6" s="50" customFormat="1" ht="32.25" customHeight="1" x14ac:dyDescent="0.25">
      <c r="A311" s="90" t="s">
        <v>126</v>
      </c>
      <c r="B311" s="197" t="s">
        <v>487</v>
      </c>
      <c r="C311" s="322" t="s">
        <v>472</v>
      </c>
      <c r="D311" s="198" t="s">
        <v>473</v>
      </c>
      <c r="E311" s="171"/>
      <c r="F311" s="383">
        <f>SUM(F312+F318)</f>
        <v>533770</v>
      </c>
    </row>
    <row r="312" spans="1:6" s="50" customFormat="1" ht="63" x14ac:dyDescent="0.25">
      <c r="A312" s="188" t="s">
        <v>162</v>
      </c>
      <c r="B312" s="196" t="s">
        <v>242</v>
      </c>
      <c r="C312" s="207" t="s">
        <v>472</v>
      </c>
      <c r="D312" s="192" t="s">
        <v>473</v>
      </c>
      <c r="E312" s="204"/>
      <c r="F312" s="481">
        <f>SUM(F313)</f>
        <v>25570</v>
      </c>
    </row>
    <row r="313" spans="1:6" s="50" customFormat="1" ht="31.5" x14ac:dyDescent="0.25">
      <c r="A313" s="448" t="s">
        <v>552</v>
      </c>
      <c r="B313" s="470" t="s">
        <v>242</v>
      </c>
      <c r="C313" s="471" t="s">
        <v>10</v>
      </c>
      <c r="D313" s="472" t="s">
        <v>473</v>
      </c>
      <c r="E313" s="482"/>
      <c r="F313" s="386">
        <f>SUM(F314+F316)</f>
        <v>25570</v>
      </c>
    </row>
    <row r="314" spans="1:6" s="50" customFormat="1" ht="31.5" x14ac:dyDescent="0.25">
      <c r="A314" s="91" t="s">
        <v>163</v>
      </c>
      <c r="B314" s="157" t="s">
        <v>242</v>
      </c>
      <c r="C314" s="205" t="s">
        <v>10</v>
      </c>
      <c r="D314" s="194" t="s">
        <v>553</v>
      </c>
      <c r="E314" s="49"/>
      <c r="F314" s="385">
        <f>SUM(F315)</f>
        <v>25570</v>
      </c>
    </row>
    <row r="315" spans="1:6" s="50" customFormat="1" ht="36.75" customHeight="1" x14ac:dyDescent="0.25">
      <c r="A315" s="94" t="s">
        <v>650</v>
      </c>
      <c r="B315" s="158" t="s">
        <v>242</v>
      </c>
      <c r="C315" s="200" t="s">
        <v>10</v>
      </c>
      <c r="D315" s="191" t="s">
        <v>553</v>
      </c>
      <c r="E315" s="69" t="s">
        <v>16</v>
      </c>
      <c r="F315" s="388">
        <f>SUM(прил7!H365+прил7!H420+прил7!H444)</f>
        <v>25570</v>
      </c>
    </row>
    <row r="316" spans="1:6" s="50" customFormat="1" ht="18.75" hidden="1" customHeight="1" x14ac:dyDescent="0.25">
      <c r="A316" s="91" t="s">
        <v>614</v>
      </c>
      <c r="B316" s="157" t="s">
        <v>242</v>
      </c>
      <c r="C316" s="205" t="s">
        <v>10</v>
      </c>
      <c r="D316" s="194" t="s">
        <v>615</v>
      </c>
      <c r="E316" s="49"/>
      <c r="F316" s="385">
        <f>SUM(F317)</f>
        <v>0</v>
      </c>
    </row>
    <row r="317" spans="1:6" s="50" customFormat="1" ht="33.75" hidden="1" customHeight="1" x14ac:dyDescent="0.25">
      <c r="A317" s="94" t="s">
        <v>650</v>
      </c>
      <c r="B317" s="158" t="s">
        <v>242</v>
      </c>
      <c r="C317" s="200" t="s">
        <v>10</v>
      </c>
      <c r="D317" s="191" t="s">
        <v>615</v>
      </c>
      <c r="E317" s="69" t="s">
        <v>16</v>
      </c>
      <c r="F317" s="388">
        <f>SUM(прил7!H135)</f>
        <v>0</v>
      </c>
    </row>
    <row r="318" spans="1:6" s="50" customFormat="1" ht="49.5" customHeight="1" x14ac:dyDescent="0.25">
      <c r="A318" s="195" t="s">
        <v>127</v>
      </c>
      <c r="B318" s="196" t="s">
        <v>204</v>
      </c>
      <c r="C318" s="207" t="s">
        <v>472</v>
      </c>
      <c r="D318" s="192" t="s">
        <v>473</v>
      </c>
      <c r="E318" s="204"/>
      <c r="F318" s="481">
        <f>SUM(F319)</f>
        <v>508200</v>
      </c>
    </row>
    <row r="319" spans="1:6" s="50" customFormat="1" ht="49.5" customHeight="1" x14ac:dyDescent="0.25">
      <c r="A319" s="469" t="s">
        <v>486</v>
      </c>
      <c r="B319" s="470" t="s">
        <v>204</v>
      </c>
      <c r="C319" s="471" t="s">
        <v>10</v>
      </c>
      <c r="D319" s="472" t="s">
        <v>473</v>
      </c>
      <c r="E319" s="482"/>
      <c r="F319" s="386">
        <f>SUM(F320+F322)</f>
        <v>508200</v>
      </c>
    </row>
    <row r="320" spans="1:6" s="50" customFormat="1" ht="47.25" x14ac:dyDescent="0.25">
      <c r="A320" s="91" t="s">
        <v>809</v>
      </c>
      <c r="B320" s="157" t="s">
        <v>204</v>
      </c>
      <c r="C320" s="205" t="s">
        <v>10</v>
      </c>
      <c r="D320" s="194" t="s">
        <v>488</v>
      </c>
      <c r="E320" s="49"/>
      <c r="F320" s="385">
        <f>SUM(F321:G321)</f>
        <v>254100</v>
      </c>
    </row>
    <row r="321" spans="1:6" s="50" customFormat="1" ht="47.25" x14ac:dyDescent="0.25">
      <c r="A321" s="94" t="s">
        <v>86</v>
      </c>
      <c r="B321" s="158" t="s">
        <v>204</v>
      </c>
      <c r="C321" s="200" t="s">
        <v>10</v>
      </c>
      <c r="D321" s="191" t="s">
        <v>488</v>
      </c>
      <c r="E321" s="69" t="s">
        <v>13</v>
      </c>
      <c r="F321" s="388">
        <f>SUM(прил7!H66)</f>
        <v>254100</v>
      </c>
    </row>
    <row r="322" spans="1:6" s="50" customFormat="1" ht="31.5" x14ac:dyDescent="0.25">
      <c r="A322" s="91" t="s">
        <v>89</v>
      </c>
      <c r="B322" s="157" t="s">
        <v>204</v>
      </c>
      <c r="C322" s="205" t="s">
        <v>10</v>
      </c>
      <c r="D322" s="194" t="s">
        <v>489</v>
      </c>
      <c r="E322" s="49"/>
      <c r="F322" s="385">
        <f>SUM(F323)</f>
        <v>254100</v>
      </c>
    </row>
    <row r="323" spans="1:6" s="50" customFormat="1" ht="47.25" x14ac:dyDescent="0.25">
      <c r="A323" s="94" t="s">
        <v>86</v>
      </c>
      <c r="B323" s="158" t="s">
        <v>204</v>
      </c>
      <c r="C323" s="200" t="s">
        <v>10</v>
      </c>
      <c r="D323" s="191" t="s">
        <v>489</v>
      </c>
      <c r="E323" s="69" t="s">
        <v>13</v>
      </c>
      <c r="F323" s="388">
        <f>SUM(прил7!H68)</f>
        <v>254100</v>
      </c>
    </row>
    <row r="324" spans="1:6" ht="63" customHeight="1" x14ac:dyDescent="0.25">
      <c r="A324" s="67" t="s">
        <v>142</v>
      </c>
      <c r="B324" s="197" t="s">
        <v>218</v>
      </c>
      <c r="C324" s="322" t="s">
        <v>472</v>
      </c>
      <c r="D324" s="198" t="s">
        <v>473</v>
      </c>
      <c r="E324" s="171"/>
      <c r="F324" s="383">
        <f>SUM(F325+F331+F339)</f>
        <v>3053251</v>
      </c>
    </row>
    <row r="325" spans="1:6" s="50" customFormat="1" ht="96.75" customHeight="1" x14ac:dyDescent="0.25">
      <c r="A325" s="195" t="s">
        <v>143</v>
      </c>
      <c r="B325" s="196" t="s">
        <v>219</v>
      </c>
      <c r="C325" s="207" t="s">
        <v>472</v>
      </c>
      <c r="D325" s="192" t="s">
        <v>473</v>
      </c>
      <c r="E325" s="211"/>
      <c r="F325" s="481">
        <f>SUM(F326)</f>
        <v>1885143</v>
      </c>
    </row>
    <row r="326" spans="1:6" s="50" customFormat="1" ht="32.25" customHeight="1" x14ac:dyDescent="0.25">
      <c r="A326" s="469" t="s">
        <v>507</v>
      </c>
      <c r="B326" s="470" t="s">
        <v>219</v>
      </c>
      <c r="C326" s="471" t="s">
        <v>10</v>
      </c>
      <c r="D326" s="472" t="s">
        <v>473</v>
      </c>
      <c r="E326" s="485"/>
      <c r="F326" s="386">
        <f>SUM(F327)</f>
        <v>1885143</v>
      </c>
    </row>
    <row r="327" spans="1:6" s="50" customFormat="1" ht="31.5" x14ac:dyDescent="0.25">
      <c r="A327" s="91" t="s">
        <v>96</v>
      </c>
      <c r="B327" s="157" t="s">
        <v>219</v>
      </c>
      <c r="C327" s="205" t="s">
        <v>10</v>
      </c>
      <c r="D327" s="194" t="s">
        <v>506</v>
      </c>
      <c r="E327" s="210"/>
      <c r="F327" s="385">
        <f>SUM(F328:F330)</f>
        <v>1885143</v>
      </c>
    </row>
    <row r="328" spans="1:6" s="50" customFormat="1" ht="47.25" x14ac:dyDescent="0.25">
      <c r="A328" s="94" t="s">
        <v>86</v>
      </c>
      <c r="B328" s="158" t="s">
        <v>219</v>
      </c>
      <c r="C328" s="200" t="s">
        <v>10</v>
      </c>
      <c r="D328" s="191" t="s">
        <v>506</v>
      </c>
      <c r="E328" s="172" t="s">
        <v>13</v>
      </c>
      <c r="F328" s="388">
        <f>SUM(прил7!H176)</f>
        <v>1818300</v>
      </c>
    </row>
    <row r="329" spans="1:6" s="50" customFormat="1" ht="30" customHeight="1" x14ac:dyDescent="0.25">
      <c r="A329" s="94" t="s">
        <v>650</v>
      </c>
      <c r="B329" s="158" t="s">
        <v>219</v>
      </c>
      <c r="C329" s="200" t="s">
        <v>10</v>
      </c>
      <c r="D329" s="191" t="s">
        <v>506</v>
      </c>
      <c r="E329" s="172" t="s">
        <v>16</v>
      </c>
      <c r="F329" s="388">
        <f>SUM(прил7!H177)</f>
        <v>66000</v>
      </c>
    </row>
    <row r="330" spans="1:6" s="50" customFormat="1" ht="16.5" customHeight="1" x14ac:dyDescent="0.25">
      <c r="A330" s="94" t="s">
        <v>18</v>
      </c>
      <c r="B330" s="158" t="s">
        <v>219</v>
      </c>
      <c r="C330" s="200" t="s">
        <v>10</v>
      </c>
      <c r="D330" s="191" t="s">
        <v>506</v>
      </c>
      <c r="E330" s="172" t="s">
        <v>17</v>
      </c>
      <c r="F330" s="388">
        <f>SUM(прил7!H178)</f>
        <v>843</v>
      </c>
    </row>
    <row r="331" spans="1:6" s="50" customFormat="1" ht="96.75" customHeight="1" x14ac:dyDescent="0.25">
      <c r="A331" s="195" t="s">
        <v>144</v>
      </c>
      <c r="B331" s="196" t="s">
        <v>220</v>
      </c>
      <c r="C331" s="207" t="s">
        <v>472</v>
      </c>
      <c r="D331" s="192" t="s">
        <v>473</v>
      </c>
      <c r="E331" s="211"/>
      <c r="F331" s="481">
        <f>SUM(F332)</f>
        <v>1068108</v>
      </c>
    </row>
    <row r="332" spans="1:6" s="50" customFormat="1" ht="48.75" customHeight="1" x14ac:dyDescent="0.25">
      <c r="A332" s="469" t="s">
        <v>492</v>
      </c>
      <c r="B332" s="470" t="s">
        <v>220</v>
      </c>
      <c r="C332" s="471" t="s">
        <v>10</v>
      </c>
      <c r="D332" s="472" t="s">
        <v>473</v>
      </c>
      <c r="E332" s="485"/>
      <c r="F332" s="386">
        <f>SUM(F333+F335+F337)</f>
        <v>1068108</v>
      </c>
    </row>
    <row r="333" spans="1:6" s="50" customFormat="1" ht="18" customHeight="1" x14ac:dyDescent="0.25">
      <c r="A333" s="91" t="s">
        <v>111</v>
      </c>
      <c r="B333" s="157" t="s">
        <v>220</v>
      </c>
      <c r="C333" s="205" t="s">
        <v>10</v>
      </c>
      <c r="D333" s="194" t="s">
        <v>493</v>
      </c>
      <c r="E333" s="210"/>
      <c r="F333" s="385">
        <f>SUM(F334)</f>
        <v>1068108</v>
      </c>
    </row>
    <row r="334" spans="1:6" s="50" customFormat="1" ht="32.25" customHeight="1" x14ac:dyDescent="0.25">
      <c r="A334" s="94" t="s">
        <v>650</v>
      </c>
      <c r="B334" s="158" t="s">
        <v>220</v>
      </c>
      <c r="C334" s="200" t="s">
        <v>10</v>
      </c>
      <c r="D334" s="191" t="s">
        <v>493</v>
      </c>
      <c r="E334" s="172" t="s">
        <v>16</v>
      </c>
      <c r="F334" s="388">
        <f>SUM(прил7!H89+прил7!H315+прил7!H375+прил7!H449+прил7!H400)</f>
        <v>1068108</v>
      </c>
    </row>
    <row r="335" spans="1:6" s="50" customFormat="1" ht="47.25" hidden="1" x14ac:dyDescent="0.25">
      <c r="A335" s="91" t="s">
        <v>509</v>
      </c>
      <c r="B335" s="157" t="s">
        <v>220</v>
      </c>
      <c r="C335" s="205" t="s">
        <v>10</v>
      </c>
      <c r="D335" s="194" t="s">
        <v>508</v>
      </c>
      <c r="E335" s="210"/>
      <c r="F335" s="385">
        <f>SUM(F336)</f>
        <v>0</v>
      </c>
    </row>
    <row r="336" spans="1:6" s="50" customFormat="1" ht="16.5" hidden="1" customHeight="1" x14ac:dyDescent="0.25">
      <c r="A336" s="94" t="s">
        <v>21</v>
      </c>
      <c r="B336" s="158" t="s">
        <v>220</v>
      </c>
      <c r="C336" s="200" t="s">
        <v>10</v>
      </c>
      <c r="D336" s="191" t="s">
        <v>508</v>
      </c>
      <c r="E336" s="172" t="s">
        <v>69</v>
      </c>
      <c r="F336" s="388"/>
    </row>
    <row r="337" spans="1:6" s="50" customFormat="1" ht="33" hidden="1" customHeight="1" x14ac:dyDescent="0.25">
      <c r="A337" s="91" t="s">
        <v>536</v>
      </c>
      <c r="B337" s="157" t="s">
        <v>220</v>
      </c>
      <c r="C337" s="205" t="s">
        <v>10</v>
      </c>
      <c r="D337" s="194" t="s">
        <v>535</v>
      </c>
      <c r="E337" s="210"/>
      <c r="F337" s="385">
        <f>SUM(F338)</f>
        <v>0</v>
      </c>
    </row>
    <row r="338" spans="1:6" s="50" customFormat="1" ht="16.5" hidden="1" customHeight="1" x14ac:dyDescent="0.25">
      <c r="A338" s="94" t="s">
        <v>21</v>
      </c>
      <c r="B338" s="158" t="s">
        <v>220</v>
      </c>
      <c r="C338" s="200" t="s">
        <v>10</v>
      </c>
      <c r="D338" s="191" t="s">
        <v>535</v>
      </c>
      <c r="E338" s="172" t="s">
        <v>69</v>
      </c>
      <c r="F338" s="388"/>
    </row>
    <row r="339" spans="1:6" s="50" customFormat="1" ht="94.5" customHeight="1" x14ac:dyDescent="0.25">
      <c r="A339" s="195" t="s">
        <v>620</v>
      </c>
      <c r="B339" s="196" t="s">
        <v>616</v>
      </c>
      <c r="C339" s="207" t="s">
        <v>472</v>
      </c>
      <c r="D339" s="192" t="s">
        <v>473</v>
      </c>
      <c r="E339" s="211"/>
      <c r="F339" s="481">
        <f>SUM(F340)</f>
        <v>100000</v>
      </c>
    </row>
    <row r="340" spans="1:6" s="50" customFormat="1" ht="48" customHeight="1" x14ac:dyDescent="0.25">
      <c r="A340" s="469" t="s">
        <v>618</v>
      </c>
      <c r="B340" s="470" t="s">
        <v>616</v>
      </c>
      <c r="C340" s="471" t="s">
        <v>10</v>
      </c>
      <c r="D340" s="472" t="s">
        <v>473</v>
      </c>
      <c r="E340" s="485"/>
      <c r="F340" s="386">
        <f>SUM(F341)</f>
        <v>100000</v>
      </c>
    </row>
    <row r="341" spans="1:6" s="50" customFormat="1" ht="30.75" customHeight="1" x14ac:dyDescent="0.25">
      <c r="A341" s="91" t="s">
        <v>619</v>
      </c>
      <c r="B341" s="157" t="s">
        <v>616</v>
      </c>
      <c r="C341" s="205" t="s">
        <v>10</v>
      </c>
      <c r="D341" s="194" t="s">
        <v>617</v>
      </c>
      <c r="E341" s="210"/>
      <c r="F341" s="385">
        <f>SUM(F342)</f>
        <v>100000</v>
      </c>
    </row>
    <row r="342" spans="1:6" s="50" customFormat="1" ht="32.25" customHeight="1" x14ac:dyDescent="0.25">
      <c r="A342" s="94" t="s">
        <v>650</v>
      </c>
      <c r="B342" s="158" t="s">
        <v>616</v>
      </c>
      <c r="C342" s="200" t="s">
        <v>10</v>
      </c>
      <c r="D342" s="191" t="s">
        <v>617</v>
      </c>
      <c r="E342" s="172" t="s">
        <v>16</v>
      </c>
      <c r="F342" s="388">
        <f>SUM(прил7!H182)</f>
        <v>100000</v>
      </c>
    </row>
    <row r="343" spans="1:6" s="50" customFormat="1" ht="47.25" x14ac:dyDescent="0.25">
      <c r="A343" s="170" t="s">
        <v>134</v>
      </c>
      <c r="B343" s="197" t="s">
        <v>230</v>
      </c>
      <c r="C343" s="322" t="s">
        <v>472</v>
      </c>
      <c r="D343" s="198" t="s">
        <v>473</v>
      </c>
      <c r="E343" s="171"/>
      <c r="F343" s="383">
        <f>SUM(F344+F351)</f>
        <v>6638731</v>
      </c>
    </row>
    <row r="344" spans="1:6" s="50" customFormat="1" ht="50.25" customHeight="1" x14ac:dyDescent="0.25">
      <c r="A344" s="195" t="s">
        <v>184</v>
      </c>
      <c r="B344" s="196" t="s">
        <v>234</v>
      </c>
      <c r="C344" s="207" t="s">
        <v>472</v>
      </c>
      <c r="D344" s="192" t="s">
        <v>473</v>
      </c>
      <c r="E344" s="204"/>
      <c r="F344" s="481">
        <f>SUM(F345+F348)</f>
        <v>4385972</v>
      </c>
    </row>
    <row r="345" spans="1:6" s="50" customFormat="1" ht="36" customHeight="1" x14ac:dyDescent="0.25">
      <c r="A345" s="469" t="s">
        <v>592</v>
      </c>
      <c r="B345" s="470" t="s">
        <v>234</v>
      </c>
      <c r="C345" s="471" t="s">
        <v>12</v>
      </c>
      <c r="D345" s="472" t="s">
        <v>473</v>
      </c>
      <c r="E345" s="482"/>
      <c r="F345" s="386">
        <f>SUM(F346)</f>
        <v>4385972</v>
      </c>
    </row>
    <row r="346" spans="1:6" s="50" customFormat="1" ht="47.25" x14ac:dyDescent="0.25">
      <c r="A346" s="91" t="s">
        <v>594</v>
      </c>
      <c r="B346" s="157" t="s">
        <v>234</v>
      </c>
      <c r="C346" s="205" t="s">
        <v>12</v>
      </c>
      <c r="D346" s="194" t="s">
        <v>593</v>
      </c>
      <c r="E346" s="49"/>
      <c r="F346" s="385">
        <f>SUM(F347)</f>
        <v>4385972</v>
      </c>
    </row>
    <row r="347" spans="1:6" s="50" customFormat="1" ht="17.25" customHeight="1" x14ac:dyDescent="0.25">
      <c r="A347" s="94" t="s">
        <v>21</v>
      </c>
      <c r="B347" s="158" t="s">
        <v>234</v>
      </c>
      <c r="C347" s="200" t="s">
        <v>12</v>
      </c>
      <c r="D347" s="191" t="s">
        <v>593</v>
      </c>
      <c r="E347" s="69" t="s">
        <v>69</v>
      </c>
      <c r="F347" s="388">
        <f>SUM(прил7!H638)</f>
        <v>4385972</v>
      </c>
    </row>
    <row r="348" spans="1:6" s="50" customFormat="1" ht="31.5" hidden="1" customHeight="1" x14ac:dyDescent="0.25">
      <c r="A348" s="469" t="s">
        <v>636</v>
      </c>
      <c r="B348" s="470" t="s">
        <v>234</v>
      </c>
      <c r="C348" s="471" t="s">
        <v>20</v>
      </c>
      <c r="D348" s="472" t="s">
        <v>473</v>
      </c>
      <c r="E348" s="482"/>
      <c r="F348" s="386">
        <f>SUM(F349)</f>
        <v>0</v>
      </c>
    </row>
    <row r="349" spans="1:6" s="50" customFormat="1" ht="47.25" hidden="1" x14ac:dyDescent="0.25">
      <c r="A349" s="91" t="s">
        <v>638</v>
      </c>
      <c r="B349" s="157" t="s">
        <v>234</v>
      </c>
      <c r="C349" s="205" t="s">
        <v>20</v>
      </c>
      <c r="D349" s="194" t="s">
        <v>637</v>
      </c>
      <c r="E349" s="49"/>
      <c r="F349" s="385">
        <f>SUM(F350)</f>
        <v>0</v>
      </c>
    </row>
    <row r="350" spans="1:6" s="50" customFormat="1" ht="17.25" hidden="1" customHeight="1" x14ac:dyDescent="0.25">
      <c r="A350" s="94" t="s">
        <v>21</v>
      </c>
      <c r="B350" s="158" t="s">
        <v>234</v>
      </c>
      <c r="C350" s="200" t="s">
        <v>20</v>
      </c>
      <c r="D350" s="191" t="s">
        <v>637</v>
      </c>
      <c r="E350" s="69" t="s">
        <v>69</v>
      </c>
      <c r="F350" s="388">
        <f>SUM(прил7!H644)</f>
        <v>0</v>
      </c>
    </row>
    <row r="351" spans="1:6" s="50" customFormat="1" ht="63" x14ac:dyDescent="0.25">
      <c r="A351" s="188" t="s">
        <v>135</v>
      </c>
      <c r="B351" s="196" t="s">
        <v>231</v>
      </c>
      <c r="C351" s="207" t="s">
        <v>472</v>
      </c>
      <c r="D351" s="192" t="s">
        <v>473</v>
      </c>
      <c r="E351" s="204"/>
      <c r="F351" s="481">
        <f>SUM(F352)</f>
        <v>2252759</v>
      </c>
    </row>
    <row r="352" spans="1:6" s="50" customFormat="1" ht="65.25" customHeight="1" x14ac:dyDescent="0.25">
      <c r="A352" s="469" t="s">
        <v>494</v>
      </c>
      <c r="B352" s="470" t="s">
        <v>231</v>
      </c>
      <c r="C352" s="471" t="s">
        <v>10</v>
      </c>
      <c r="D352" s="472" t="s">
        <v>473</v>
      </c>
      <c r="E352" s="482"/>
      <c r="F352" s="386">
        <f>SUM(F353)</f>
        <v>2252759</v>
      </c>
    </row>
    <row r="353" spans="1:6" s="50" customFormat="1" ht="31.5" x14ac:dyDescent="0.25">
      <c r="A353" s="193" t="s">
        <v>85</v>
      </c>
      <c r="B353" s="157" t="s">
        <v>231</v>
      </c>
      <c r="C353" s="205" t="s">
        <v>10</v>
      </c>
      <c r="D353" s="194" t="s">
        <v>477</v>
      </c>
      <c r="E353" s="49"/>
      <c r="F353" s="385">
        <f>SUM(F354:F355)</f>
        <v>2252759</v>
      </c>
    </row>
    <row r="354" spans="1:6" s="50" customFormat="1" ht="47.25" x14ac:dyDescent="0.25">
      <c r="A354" s="169" t="s">
        <v>86</v>
      </c>
      <c r="B354" s="158" t="s">
        <v>231</v>
      </c>
      <c r="C354" s="200" t="s">
        <v>10</v>
      </c>
      <c r="D354" s="191" t="s">
        <v>477</v>
      </c>
      <c r="E354" s="69" t="s">
        <v>13</v>
      </c>
      <c r="F354" s="388">
        <f>SUM(прил7!H94)</f>
        <v>2250878</v>
      </c>
    </row>
    <row r="355" spans="1:6" s="50" customFormat="1" ht="18" customHeight="1" x14ac:dyDescent="0.25">
      <c r="A355" s="169" t="s">
        <v>18</v>
      </c>
      <c r="B355" s="158" t="s">
        <v>231</v>
      </c>
      <c r="C355" s="200" t="s">
        <v>10</v>
      </c>
      <c r="D355" s="191" t="s">
        <v>477</v>
      </c>
      <c r="E355" s="69" t="s">
        <v>17</v>
      </c>
      <c r="F355" s="388">
        <f>SUM(прил7!H95)</f>
        <v>1881</v>
      </c>
    </row>
    <row r="356" spans="1:6" s="50" customFormat="1" ht="33" customHeight="1" x14ac:dyDescent="0.25">
      <c r="A356" s="67" t="s">
        <v>149</v>
      </c>
      <c r="B356" s="197" t="s">
        <v>223</v>
      </c>
      <c r="C356" s="322" t="s">
        <v>472</v>
      </c>
      <c r="D356" s="198" t="s">
        <v>473</v>
      </c>
      <c r="E356" s="171"/>
      <c r="F356" s="383">
        <f>SUM(F357+F363)</f>
        <v>180500</v>
      </c>
    </row>
    <row r="357" spans="1:6" s="50" customFormat="1" ht="63" x14ac:dyDescent="0.25">
      <c r="A357" s="188" t="s">
        <v>173</v>
      </c>
      <c r="B357" s="196" t="s">
        <v>250</v>
      </c>
      <c r="C357" s="207" t="s">
        <v>472</v>
      </c>
      <c r="D357" s="192" t="s">
        <v>473</v>
      </c>
      <c r="E357" s="204"/>
      <c r="F357" s="481">
        <f>SUM(F358)</f>
        <v>180500</v>
      </c>
    </row>
    <row r="358" spans="1:6" s="50" customFormat="1" ht="31.5" x14ac:dyDescent="0.25">
      <c r="A358" s="448" t="s">
        <v>568</v>
      </c>
      <c r="B358" s="470" t="s">
        <v>250</v>
      </c>
      <c r="C358" s="471" t="s">
        <v>12</v>
      </c>
      <c r="D358" s="472" t="s">
        <v>473</v>
      </c>
      <c r="E358" s="482"/>
      <c r="F358" s="386">
        <f>SUM(F359+F361)</f>
        <v>180500</v>
      </c>
    </row>
    <row r="359" spans="1:6" s="50" customFormat="1" ht="21.75" customHeight="1" x14ac:dyDescent="0.25">
      <c r="A359" s="193" t="s">
        <v>112</v>
      </c>
      <c r="B359" s="157" t="s">
        <v>250</v>
      </c>
      <c r="C359" s="205" t="s">
        <v>12</v>
      </c>
      <c r="D359" s="194" t="s">
        <v>495</v>
      </c>
      <c r="E359" s="49"/>
      <c r="F359" s="385">
        <f>SUM(F360)</f>
        <v>155500</v>
      </c>
    </row>
    <row r="360" spans="1:6" s="50" customFormat="1" ht="31.5" x14ac:dyDescent="0.25">
      <c r="A360" s="169" t="s">
        <v>650</v>
      </c>
      <c r="B360" s="158" t="s">
        <v>250</v>
      </c>
      <c r="C360" s="200" t="s">
        <v>12</v>
      </c>
      <c r="D360" s="191" t="s">
        <v>495</v>
      </c>
      <c r="E360" s="69" t="s">
        <v>16</v>
      </c>
      <c r="F360" s="388">
        <f>SUM(прил7!H473)</f>
        <v>155500</v>
      </c>
    </row>
    <row r="361" spans="1:6" s="50" customFormat="1" ht="31.5" x14ac:dyDescent="0.25">
      <c r="A361" s="193" t="s">
        <v>570</v>
      </c>
      <c r="B361" s="157" t="s">
        <v>250</v>
      </c>
      <c r="C361" s="205" t="s">
        <v>12</v>
      </c>
      <c r="D361" s="194" t="s">
        <v>569</v>
      </c>
      <c r="E361" s="49"/>
      <c r="F361" s="385">
        <f>SUM(F362)</f>
        <v>25000</v>
      </c>
    </row>
    <row r="362" spans="1:6" s="50" customFormat="1" ht="29.25" customHeight="1" x14ac:dyDescent="0.25">
      <c r="A362" s="169" t="s">
        <v>650</v>
      </c>
      <c r="B362" s="158" t="s">
        <v>250</v>
      </c>
      <c r="C362" s="200" t="s">
        <v>12</v>
      </c>
      <c r="D362" s="191" t="s">
        <v>569</v>
      </c>
      <c r="E362" s="69" t="s">
        <v>16</v>
      </c>
      <c r="F362" s="388">
        <f>SUM(прил7!H475)</f>
        <v>25000</v>
      </c>
    </row>
    <row r="363" spans="1:6" s="50" customFormat="1" ht="30" hidden="1" x14ac:dyDescent="0.25">
      <c r="A363" s="195" t="s">
        <v>150</v>
      </c>
      <c r="B363" s="196" t="s">
        <v>224</v>
      </c>
      <c r="C363" s="207" t="s">
        <v>472</v>
      </c>
      <c r="D363" s="192" t="s">
        <v>473</v>
      </c>
      <c r="E363" s="204"/>
      <c r="F363" s="481">
        <f>SUM(F364)</f>
        <v>0</v>
      </c>
    </row>
    <row r="364" spans="1:6" s="50" customFormat="1" ht="30" hidden="1" x14ac:dyDescent="0.25">
      <c r="A364" s="469" t="s">
        <v>524</v>
      </c>
      <c r="B364" s="470" t="s">
        <v>224</v>
      </c>
      <c r="C364" s="471" t="s">
        <v>10</v>
      </c>
      <c r="D364" s="472" t="s">
        <v>473</v>
      </c>
      <c r="E364" s="482"/>
      <c r="F364" s="386">
        <f>SUM(F365+F367)</f>
        <v>0</v>
      </c>
    </row>
    <row r="365" spans="1:6" s="50" customFormat="1" ht="30" hidden="1" x14ac:dyDescent="0.25">
      <c r="A365" s="91" t="s">
        <v>526</v>
      </c>
      <c r="B365" s="157" t="s">
        <v>224</v>
      </c>
      <c r="C365" s="205" t="s">
        <v>10</v>
      </c>
      <c r="D365" s="194" t="s">
        <v>525</v>
      </c>
      <c r="E365" s="49"/>
      <c r="F365" s="385">
        <f>SUM(F366)</f>
        <v>0</v>
      </c>
    </row>
    <row r="366" spans="1:6" s="50" customFormat="1" ht="30" hidden="1" customHeight="1" x14ac:dyDescent="0.25">
      <c r="A366" s="94" t="s">
        <v>18</v>
      </c>
      <c r="B366" s="158" t="s">
        <v>224</v>
      </c>
      <c r="C366" s="200" t="s">
        <v>10</v>
      </c>
      <c r="D366" s="191" t="s">
        <v>525</v>
      </c>
      <c r="E366" s="69" t="s">
        <v>17</v>
      </c>
      <c r="F366" s="388">
        <f>SUM(прил7!H241)</f>
        <v>0</v>
      </c>
    </row>
    <row r="367" spans="1:6" s="50" customFormat="1" ht="30" hidden="1" customHeight="1" x14ac:dyDescent="0.25">
      <c r="A367" s="91" t="s">
        <v>692</v>
      </c>
      <c r="B367" s="157" t="s">
        <v>224</v>
      </c>
      <c r="C367" s="205" t="s">
        <v>10</v>
      </c>
      <c r="D367" s="194" t="s">
        <v>691</v>
      </c>
      <c r="E367" s="49"/>
      <c r="F367" s="385">
        <f>SUM(F368)</f>
        <v>0</v>
      </c>
    </row>
    <row r="368" spans="1:6" s="50" customFormat="1" ht="30" hidden="1" customHeight="1" x14ac:dyDescent="0.25">
      <c r="A368" s="94" t="s">
        <v>18</v>
      </c>
      <c r="B368" s="158" t="s">
        <v>224</v>
      </c>
      <c r="C368" s="200" t="s">
        <v>10</v>
      </c>
      <c r="D368" s="191" t="s">
        <v>691</v>
      </c>
      <c r="E368" s="69" t="s">
        <v>17</v>
      </c>
      <c r="F368" s="388">
        <f>SUM(прил7!H243)</f>
        <v>0</v>
      </c>
    </row>
    <row r="369" spans="1:6" s="50" customFormat="1" ht="31.5" x14ac:dyDescent="0.25">
      <c r="A369" s="67" t="s">
        <v>188</v>
      </c>
      <c r="B369" s="197" t="s">
        <v>226</v>
      </c>
      <c r="C369" s="322" t="s">
        <v>472</v>
      </c>
      <c r="D369" s="198" t="s">
        <v>473</v>
      </c>
      <c r="E369" s="171"/>
      <c r="F369" s="383">
        <f>SUM(F370)</f>
        <v>17405370</v>
      </c>
    </row>
    <row r="370" spans="1:6" s="50" customFormat="1" ht="52.5" customHeight="1" x14ac:dyDescent="0.25">
      <c r="A370" s="195" t="s">
        <v>189</v>
      </c>
      <c r="B370" s="196" t="s">
        <v>227</v>
      </c>
      <c r="C370" s="207" t="s">
        <v>472</v>
      </c>
      <c r="D370" s="192" t="s">
        <v>473</v>
      </c>
      <c r="E370" s="204"/>
      <c r="F370" s="481">
        <f>SUM(F371)</f>
        <v>17405370</v>
      </c>
    </row>
    <row r="371" spans="1:6" s="50" customFormat="1" ht="52.5" customHeight="1" x14ac:dyDescent="0.25">
      <c r="A371" s="469" t="s">
        <v>534</v>
      </c>
      <c r="B371" s="470" t="s">
        <v>227</v>
      </c>
      <c r="C371" s="471" t="s">
        <v>12</v>
      </c>
      <c r="D371" s="472" t="s">
        <v>473</v>
      </c>
      <c r="E371" s="482"/>
      <c r="F371" s="386">
        <f>SUM(F374+F377+F380)</f>
        <v>17405370</v>
      </c>
    </row>
    <row r="372" spans="1:6" s="50" customFormat="1" ht="48" hidden="1" customHeight="1" x14ac:dyDescent="0.25">
      <c r="A372" s="91" t="s">
        <v>669</v>
      </c>
      <c r="B372" s="157" t="s">
        <v>227</v>
      </c>
      <c r="C372" s="205" t="s">
        <v>12</v>
      </c>
      <c r="D372" s="194" t="s">
        <v>672</v>
      </c>
      <c r="E372" s="49"/>
      <c r="F372" s="385">
        <f>SUM(F373)</f>
        <v>0</v>
      </c>
    </row>
    <row r="373" spans="1:6" s="50" customFormat="1" ht="16.5" hidden="1" customHeight="1" x14ac:dyDescent="0.25">
      <c r="A373" s="94" t="s">
        <v>21</v>
      </c>
      <c r="B373" s="158" t="s">
        <v>227</v>
      </c>
      <c r="C373" s="200" t="s">
        <v>12</v>
      </c>
      <c r="D373" s="191" t="s">
        <v>672</v>
      </c>
      <c r="E373" s="69" t="s">
        <v>69</v>
      </c>
      <c r="F373" s="388">
        <f>SUM(прил7!H282)</f>
        <v>0</v>
      </c>
    </row>
    <row r="374" spans="1:6" s="50" customFormat="1" ht="33.75" customHeight="1" x14ac:dyDescent="0.25">
      <c r="A374" s="91" t="s">
        <v>762</v>
      </c>
      <c r="B374" s="157" t="s">
        <v>227</v>
      </c>
      <c r="C374" s="205" t="s">
        <v>12</v>
      </c>
      <c r="D374" s="194" t="s">
        <v>760</v>
      </c>
      <c r="E374" s="49"/>
      <c r="F374" s="385">
        <f>SUM(F375:F376)</f>
        <v>315319</v>
      </c>
    </row>
    <row r="375" spans="1:6" s="50" customFormat="1" ht="33.75" customHeight="1" x14ac:dyDescent="0.25">
      <c r="A375" s="94" t="s">
        <v>190</v>
      </c>
      <c r="B375" s="158" t="s">
        <v>227</v>
      </c>
      <c r="C375" s="200" t="s">
        <v>12</v>
      </c>
      <c r="D375" s="191" t="s">
        <v>760</v>
      </c>
      <c r="E375" s="69" t="s">
        <v>185</v>
      </c>
      <c r="F375" s="388">
        <f>SUM(прил7!H214)</f>
        <v>165319</v>
      </c>
    </row>
    <row r="376" spans="1:6" s="50" customFormat="1" ht="17.25" customHeight="1" x14ac:dyDescent="0.25">
      <c r="A376" s="94" t="s">
        <v>21</v>
      </c>
      <c r="B376" s="158" t="s">
        <v>227</v>
      </c>
      <c r="C376" s="200" t="s">
        <v>12</v>
      </c>
      <c r="D376" s="191" t="s">
        <v>760</v>
      </c>
      <c r="E376" s="69" t="s">
        <v>69</v>
      </c>
      <c r="F376" s="388">
        <f>SUM(прил7!H284)</f>
        <v>150000</v>
      </c>
    </row>
    <row r="377" spans="1:6" s="50" customFormat="1" ht="16.5" customHeight="1" x14ac:dyDescent="0.25">
      <c r="A377" s="91" t="s">
        <v>763</v>
      </c>
      <c r="B377" s="157" t="s">
        <v>227</v>
      </c>
      <c r="C377" s="205" t="s">
        <v>12</v>
      </c>
      <c r="D377" s="194" t="s">
        <v>761</v>
      </c>
      <c r="E377" s="49"/>
      <c r="F377" s="385">
        <f>SUM(F378:F379)</f>
        <v>17065051</v>
      </c>
    </row>
    <row r="378" spans="1:6" s="50" customFormat="1" ht="33.75" customHeight="1" x14ac:dyDescent="0.25">
      <c r="A378" s="94" t="s">
        <v>190</v>
      </c>
      <c r="B378" s="158" t="s">
        <v>227</v>
      </c>
      <c r="C378" s="200" t="s">
        <v>12</v>
      </c>
      <c r="D378" s="191" t="s">
        <v>761</v>
      </c>
      <c r="E378" s="69" t="s">
        <v>185</v>
      </c>
      <c r="F378" s="388">
        <f>SUM(прил7!H216)</f>
        <v>16215051</v>
      </c>
    </row>
    <row r="379" spans="1:6" s="50" customFormat="1" ht="15.75" customHeight="1" x14ac:dyDescent="0.25">
      <c r="A379" s="94" t="s">
        <v>21</v>
      </c>
      <c r="B379" s="158" t="s">
        <v>227</v>
      </c>
      <c r="C379" s="200" t="s">
        <v>12</v>
      </c>
      <c r="D379" s="191" t="s">
        <v>761</v>
      </c>
      <c r="E379" s="69" t="s">
        <v>69</v>
      </c>
      <c r="F379" s="388">
        <f>SUM(прил7!H286)</f>
        <v>850000</v>
      </c>
    </row>
    <row r="380" spans="1:6" s="50" customFormat="1" ht="45" customHeight="1" x14ac:dyDescent="0.25">
      <c r="A380" s="91" t="s">
        <v>668</v>
      </c>
      <c r="B380" s="157" t="s">
        <v>227</v>
      </c>
      <c r="C380" s="205" t="s">
        <v>12</v>
      </c>
      <c r="D380" s="194" t="s">
        <v>667</v>
      </c>
      <c r="E380" s="49"/>
      <c r="F380" s="385">
        <f>SUM(F381)</f>
        <v>25000</v>
      </c>
    </row>
    <row r="381" spans="1:6" s="50" customFormat="1" ht="15.75" customHeight="1" x14ac:dyDescent="0.25">
      <c r="A381" s="94" t="s">
        <v>21</v>
      </c>
      <c r="B381" s="158" t="s">
        <v>227</v>
      </c>
      <c r="C381" s="200" t="s">
        <v>12</v>
      </c>
      <c r="D381" s="191" t="s">
        <v>667</v>
      </c>
      <c r="E381" s="69" t="s">
        <v>69</v>
      </c>
      <c r="F381" s="388">
        <f>SUM(прил7!H288)</f>
        <v>25000</v>
      </c>
    </row>
    <row r="382" spans="1:6" ht="33.75" customHeight="1" x14ac:dyDescent="0.25">
      <c r="A382" s="67" t="s">
        <v>128</v>
      </c>
      <c r="B382" s="178" t="s">
        <v>205</v>
      </c>
      <c r="C382" s="320" t="s">
        <v>472</v>
      </c>
      <c r="D382" s="179" t="s">
        <v>473</v>
      </c>
      <c r="E382" s="17"/>
      <c r="F382" s="383">
        <f>SUM(F383)</f>
        <v>254100</v>
      </c>
    </row>
    <row r="383" spans="1:6" s="50" customFormat="1" ht="51" customHeight="1" x14ac:dyDescent="0.25">
      <c r="A383" s="195" t="s">
        <v>129</v>
      </c>
      <c r="B383" s="185" t="s">
        <v>206</v>
      </c>
      <c r="C383" s="321" t="s">
        <v>472</v>
      </c>
      <c r="D383" s="186" t="s">
        <v>473</v>
      </c>
      <c r="E383" s="213"/>
      <c r="F383" s="481">
        <f>SUM(F384)</f>
        <v>254100</v>
      </c>
    </row>
    <row r="384" spans="1:6" s="50" customFormat="1" ht="51" customHeight="1" x14ac:dyDescent="0.25">
      <c r="A384" s="469" t="s">
        <v>490</v>
      </c>
      <c r="B384" s="443" t="s">
        <v>206</v>
      </c>
      <c r="C384" s="444" t="s">
        <v>12</v>
      </c>
      <c r="D384" s="445" t="s">
        <v>473</v>
      </c>
      <c r="E384" s="488"/>
      <c r="F384" s="386">
        <f>SUM(F385)</f>
        <v>254100</v>
      </c>
    </row>
    <row r="385" spans="1:6" s="50" customFormat="1" ht="32.25" customHeight="1" x14ac:dyDescent="0.25">
      <c r="A385" s="91" t="s">
        <v>88</v>
      </c>
      <c r="B385" s="147" t="s">
        <v>206</v>
      </c>
      <c r="C385" s="279" t="s">
        <v>12</v>
      </c>
      <c r="D385" s="145" t="s">
        <v>491</v>
      </c>
      <c r="E385" s="35"/>
      <c r="F385" s="385">
        <f>SUM(F386)</f>
        <v>254100</v>
      </c>
    </row>
    <row r="386" spans="1:6" s="50" customFormat="1" ht="47.25" x14ac:dyDescent="0.25">
      <c r="A386" s="94" t="s">
        <v>86</v>
      </c>
      <c r="B386" s="161" t="s">
        <v>206</v>
      </c>
      <c r="C386" s="282" t="s">
        <v>12</v>
      </c>
      <c r="D386" s="156" t="s">
        <v>491</v>
      </c>
      <c r="E386" s="51" t="s">
        <v>13</v>
      </c>
      <c r="F386" s="388">
        <f>SUM(прил7!H73)</f>
        <v>254100</v>
      </c>
    </row>
    <row r="387" spans="1:6" s="50" customFormat="1" ht="16.5" customHeight="1" x14ac:dyDescent="0.25">
      <c r="A387" s="90" t="s">
        <v>115</v>
      </c>
      <c r="B387" s="197" t="s">
        <v>474</v>
      </c>
      <c r="C387" s="322" t="s">
        <v>472</v>
      </c>
      <c r="D387" s="198" t="s">
        <v>473</v>
      </c>
      <c r="E387" s="171"/>
      <c r="F387" s="383">
        <f>SUM(F388)</f>
        <v>1293698</v>
      </c>
    </row>
    <row r="388" spans="1:6" s="50" customFormat="1" ht="17.25" customHeight="1" x14ac:dyDescent="0.25">
      <c r="A388" s="195" t="s">
        <v>116</v>
      </c>
      <c r="B388" s="196" t="s">
        <v>200</v>
      </c>
      <c r="C388" s="207" t="s">
        <v>472</v>
      </c>
      <c r="D388" s="192" t="s">
        <v>473</v>
      </c>
      <c r="E388" s="204"/>
      <c r="F388" s="481">
        <f>SUM(F389)</f>
        <v>1293698</v>
      </c>
    </row>
    <row r="389" spans="1:6" s="50" customFormat="1" ht="31.5" x14ac:dyDescent="0.25">
      <c r="A389" s="91" t="s">
        <v>85</v>
      </c>
      <c r="B389" s="157" t="s">
        <v>200</v>
      </c>
      <c r="C389" s="205" t="s">
        <v>472</v>
      </c>
      <c r="D389" s="194" t="s">
        <v>477</v>
      </c>
      <c r="E389" s="49"/>
      <c r="F389" s="385">
        <f>SUM(F390)</f>
        <v>1293698</v>
      </c>
    </row>
    <row r="390" spans="1:6" s="50" customFormat="1" ht="47.25" x14ac:dyDescent="0.25">
      <c r="A390" s="94" t="s">
        <v>86</v>
      </c>
      <c r="B390" s="158" t="s">
        <v>200</v>
      </c>
      <c r="C390" s="200" t="s">
        <v>472</v>
      </c>
      <c r="D390" s="191" t="s">
        <v>477</v>
      </c>
      <c r="E390" s="69" t="s">
        <v>13</v>
      </c>
      <c r="F390" s="388">
        <f>SUM(прил7!H21)</f>
        <v>1293698</v>
      </c>
    </row>
    <row r="391" spans="1:6" s="50" customFormat="1" ht="16.5" customHeight="1" x14ac:dyDescent="0.25">
      <c r="A391" s="90" t="s">
        <v>132</v>
      </c>
      <c r="B391" s="197" t="s">
        <v>207</v>
      </c>
      <c r="C391" s="322" t="s">
        <v>472</v>
      </c>
      <c r="D391" s="198" t="s">
        <v>473</v>
      </c>
      <c r="E391" s="171"/>
      <c r="F391" s="383">
        <f>SUM(F392)</f>
        <v>10585540</v>
      </c>
    </row>
    <row r="392" spans="1:6" s="50" customFormat="1" ht="15.75" customHeight="1" x14ac:dyDescent="0.25">
      <c r="A392" s="195" t="s">
        <v>133</v>
      </c>
      <c r="B392" s="196" t="s">
        <v>208</v>
      </c>
      <c r="C392" s="207" t="s">
        <v>472</v>
      </c>
      <c r="D392" s="192" t="s">
        <v>473</v>
      </c>
      <c r="E392" s="204"/>
      <c r="F392" s="481">
        <f>SUM(F393)</f>
        <v>10585540</v>
      </c>
    </row>
    <row r="393" spans="1:6" s="50" customFormat="1" ht="31.5" x14ac:dyDescent="0.25">
      <c r="A393" s="91" t="s">
        <v>85</v>
      </c>
      <c r="B393" s="157" t="s">
        <v>208</v>
      </c>
      <c r="C393" s="205" t="s">
        <v>472</v>
      </c>
      <c r="D393" s="194" t="s">
        <v>477</v>
      </c>
      <c r="E393" s="49"/>
      <c r="F393" s="385">
        <f>SUM(F394:F395)</f>
        <v>10585540</v>
      </c>
    </row>
    <row r="394" spans="1:6" s="50" customFormat="1" ht="47.25" x14ac:dyDescent="0.25">
      <c r="A394" s="94" t="s">
        <v>86</v>
      </c>
      <c r="B394" s="158" t="s">
        <v>208</v>
      </c>
      <c r="C394" s="200" t="s">
        <v>472</v>
      </c>
      <c r="D394" s="191" t="s">
        <v>477</v>
      </c>
      <c r="E394" s="69" t="s">
        <v>13</v>
      </c>
      <c r="F394" s="388">
        <f>SUM(прил7!H77)</f>
        <v>10535927</v>
      </c>
    </row>
    <row r="395" spans="1:6" s="50" customFormat="1" ht="16.5" customHeight="1" x14ac:dyDescent="0.25">
      <c r="A395" s="94" t="s">
        <v>18</v>
      </c>
      <c r="B395" s="158" t="s">
        <v>208</v>
      </c>
      <c r="C395" s="200" t="s">
        <v>472</v>
      </c>
      <c r="D395" s="191" t="s">
        <v>477</v>
      </c>
      <c r="E395" s="69" t="s">
        <v>17</v>
      </c>
      <c r="F395" s="388">
        <f>SUM(прил7!H78)</f>
        <v>49613</v>
      </c>
    </row>
    <row r="396" spans="1:6" s="50" customFormat="1" ht="31.5" x14ac:dyDescent="0.25">
      <c r="A396" s="90" t="s">
        <v>120</v>
      </c>
      <c r="B396" s="197" t="s">
        <v>235</v>
      </c>
      <c r="C396" s="322" t="s">
        <v>472</v>
      </c>
      <c r="D396" s="198" t="s">
        <v>473</v>
      </c>
      <c r="E396" s="171"/>
      <c r="F396" s="383">
        <f>SUM(F397)</f>
        <v>394267</v>
      </c>
    </row>
    <row r="397" spans="1:6" s="50" customFormat="1" ht="16.5" customHeight="1" x14ac:dyDescent="0.25">
      <c r="A397" s="195" t="s">
        <v>121</v>
      </c>
      <c r="B397" s="196" t="s">
        <v>236</v>
      </c>
      <c r="C397" s="207" t="s">
        <v>472</v>
      </c>
      <c r="D397" s="192" t="s">
        <v>473</v>
      </c>
      <c r="E397" s="204"/>
      <c r="F397" s="481">
        <f>SUM(F398)</f>
        <v>394267</v>
      </c>
    </row>
    <row r="398" spans="1:6" s="50" customFormat="1" ht="31.5" x14ac:dyDescent="0.25">
      <c r="A398" s="91" t="s">
        <v>85</v>
      </c>
      <c r="B398" s="157" t="s">
        <v>236</v>
      </c>
      <c r="C398" s="205" t="s">
        <v>472</v>
      </c>
      <c r="D398" s="194" t="s">
        <v>477</v>
      </c>
      <c r="E398" s="49"/>
      <c r="F398" s="385">
        <f>SUM(F399)</f>
        <v>394267</v>
      </c>
    </row>
    <row r="399" spans="1:6" s="50" customFormat="1" ht="47.25" x14ac:dyDescent="0.25">
      <c r="A399" s="94" t="s">
        <v>86</v>
      </c>
      <c r="B399" s="158" t="s">
        <v>236</v>
      </c>
      <c r="C399" s="200" t="s">
        <v>472</v>
      </c>
      <c r="D399" s="191" t="s">
        <v>477</v>
      </c>
      <c r="E399" s="69" t="s">
        <v>13</v>
      </c>
      <c r="F399" s="388">
        <f>SUM(прил7!H31)</f>
        <v>394267</v>
      </c>
    </row>
    <row r="400" spans="1:6" s="50" customFormat="1" ht="31.5" x14ac:dyDescent="0.25">
      <c r="A400" s="90" t="s">
        <v>122</v>
      </c>
      <c r="B400" s="197" t="s">
        <v>237</v>
      </c>
      <c r="C400" s="322" t="s">
        <v>472</v>
      </c>
      <c r="D400" s="198" t="s">
        <v>473</v>
      </c>
      <c r="E400" s="171"/>
      <c r="F400" s="383">
        <f>SUM(F401)</f>
        <v>13</v>
      </c>
    </row>
    <row r="401" spans="1:6" s="50" customFormat="1" ht="15.75" customHeight="1" x14ac:dyDescent="0.25">
      <c r="A401" s="195" t="s">
        <v>123</v>
      </c>
      <c r="B401" s="196" t="s">
        <v>238</v>
      </c>
      <c r="C401" s="207" t="s">
        <v>472</v>
      </c>
      <c r="D401" s="192" t="s">
        <v>473</v>
      </c>
      <c r="E401" s="204"/>
      <c r="F401" s="481">
        <f>SUM(F402)</f>
        <v>13</v>
      </c>
    </row>
    <row r="402" spans="1:6" s="50" customFormat="1" ht="31.5" x14ac:dyDescent="0.25">
      <c r="A402" s="91" t="s">
        <v>85</v>
      </c>
      <c r="B402" s="157" t="s">
        <v>238</v>
      </c>
      <c r="C402" s="205" t="s">
        <v>472</v>
      </c>
      <c r="D402" s="194" t="s">
        <v>477</v>
      </c>
      <c r="E402" s="49"/>
      <c r="F402" s="385">
        <f>SUM(F403:F404)</f>
        <v>13</v>
      </c>
    </row>
    <row r="403" spans="1:6" s="50" customFormat="1" ht="47.25" hidden="1" x14ac:dyDescent="0.25">
      <c r="A403" s="94" t="s">
        <v>86</v>
      </c>
      <c r="B403" s="158" t="s">
        <v>238</v>
      </c>
      <c r="C403" s="200" t="s">
        <v>472</v>
      </c>
      <c r="D403" s="191" t="s">
        <v>477</v>
      </c>
      <c r="E403" s="69" t="s">
        <v>13</v>
      </c>
      <c r="F403" s="388">
        <f>SUM(прил7!H35)</f>
        <v>0</v>
      </c>
    </row>
    <row r="404" spans="1:6" s="50" customFormat="1" ht="18" customHeight="1" x14ac:dyDescent="0.25">
      <c r="A404" s="94" t="s">
        <v>18</v>
      </c>
      <c r="B404" s="158" t="s">
        <v>238</v>
      </c>
      <c r="C404" s="200" t="s">
        <v>472</v>
      </c>
      <c r="D404" s="191" t="s">
        <v>477</v>
      </c>
      <c r="E404" s="69" t="s">
        <v>17</v>
      </c>
      <c r="F404" s="388">
        <f>SUM(прил7!H36)</f>
        <v>13</v>
      </c>
    </row>
    <row r="405" spans="1:6" s="50" customFormat="1" ht="31.5" x14ac:dyDescent="0.25">
      <c r="A405" s="90" t="s">
        <v>24</v>
      </c>
      <c r="B405" s="197" t="s">
        <v>212</v>
      </c>
      <c r="C405" s="322" t="s">
        <v>472</v>
      </c>
      <c r="D405" s="198" t="s">
        <v>473</v>
      </c>
      <c r="E405" s="171"/>
      <c r="F405" s="383">
        <f>SUM(F406)</f>
        <v>184928</v>
      </c>
    </row>
    <row r="406" spans="1:6" s="50" customFormat="1" ht="16.5" customHeight="1" x14ac:dyDescent="0.25">
      <c r="A406" s="195" t="s">
        <v>95</v>
      </c>
      <c r="B406" s="196" t="s">
        <v>213</v>
      </c>
      <c r="C406" s="207" t="s">
        <v>472</v>
      </c>
      <c r="D406" s="192" t="s">
        <v>473</v>
      </c>
      <c r="E406" s="204"/>
      <c r="F406" s="481">
        <f>SUM(F407+F409)</f>
        <v>184928</v>
      </c>
    </row>
    <row r="407" spans="1:6" s="50" customFormat="1" ht="16.5" customHeight="1" x14ac:dyDescent="0.25">
      <c r="A407" s="91" t="s">
        <v>112</v>
      </c>
      <c r="B407" s="157" t="s">
        <v>213</v>
      </c>
      <c r="C407" s="205" t="s">
        <v>472</v>
      </c>
      <c r="D407" s="194" t="s">
        <v>495</v>
      </c>
      <c r="E407" s="49"/>
      <c r="F407" s="385">
        <f>SUM(F408)</f>
        <v>18000</v>
      </c>
    </row>
    <row r="408" spans="1:6" s="50" customFormat="1" ht="34.5" customHeight="1" x14ac:dyDescent="0.25">
      <c r="A408" s="94" t="s">
        <v>650</v>
      </c>
      <c r="B408" s="158" t="s">
        <v>213</v>
      </c>
      <c r="C408" s="200" t="s">
        <v>472</v>
      </c>
      <c r="D408" s="191" t="s">
        <v>495</v>
      </c>
      <c r="E408" s="69" t="s">
        <v>16</v>
      </c>
      <c r="F408" s="388">
        <f>SUM(прил7!H139)</f>
        <v>18000</v>
      </c>
    </row>
    <row r="409" spans="1:6" s="50" customFormat="1" ht="16.5" customHeight="1" x14ac:dyDescent="0.25">
      <c r="A409" s="91" t="s">
        <v>113</v>
      </c>
      <c r="B409" s="157" t="s">
        <v>213</v>
      </c>
      <c r="C409" s="205" t="s">
        <v>472</v>
      </c>
      <c r="D409" s="194" t="s">
        <v>502</v>
      </c>
      <c r="E409" s="49"/>
      <c r="F409" s="385">
        <f>SUM(F410:F411)</f>
        <v>166928</v>
      </c>
    </row>
    <row r="410" spans="1:6" s="50" customFormat="1" ht="33" customHeight="1" x14ac:dyDescent="0.25">
      <c r="A410" s="94" t="s">
        <v>650</v>
      </c>
      <c r="B410" s="158" t="s">
        <v>213</v>
      </c>
      <c r="C410" s="200" t="s">
        <v>472</v>
      </c>
      <c r="D410" s="191" t="s">
        <v>502</v>
      </c>
      <c r="E410" s="69" t="s">
        <v>16</v>
      </c>
      <c r="F410" s="388">
        <f>SUM(прил7!H141)</f>
        <v>166928</v>
      </c>
    </row>
    <row r="411" spans="1:6" s="50" customFormat="1" ht="18.75" hidden="1" customHeight="1" x14ac:dyDescent="0.25">
      <c r="A411" s="94" t="s">
        <v>18</v>
      </c>
      <c r="B411" s="158" t="s">
        <v>213</v>
      </c>
      <c r="C411" s="200" t="s">
        <v>472</v>
      </c>
      <c r="D411" s="191" t="s">
        <v>502</v>
      </c>
      <c r="E411" s="69" t="s">
        <v>17</v>
      </c>
      <c r="F411" s="388">
        <f>SUM(прил7!H142)</f>
        <v>0</v>
      </c>
    </row>
    <row r="412" spans="1:6" s="50" customFormat="1" ht="16.5" customHeight="1" x14ac:dyDescent="0.25">
      <c r="A412" s="90" t="s">
        <v>195</v>
      </c>
      <c r="B412" s="197" t="s">
        <v>214</v>
      </c>
      <c r="C412" s="322" t="s">
        <v>472</v>
      </c>
      <c r="D412" s="198" t="s">
        <v>473</v>
      </c>
      <c r="E412" s="171"/>
      <c r="F412" s="383">
        <f>SUM(F413+F427)</f>
        <v>1489262</v>
      </c>
    </row>
    <row r="413" spans="1:6" s="50" customFormat="1" ht="16.5" customHeight="1" x14ac:dyDescent="0.25">
      <c r="A413" s="195" t="s">
        <v>194</v>
      </c>
      <c r="B413" s="196" t="s">
        <v>215</v>
      </c>
      <c r="C413" s="207" t="s">
        <v>472</v>
      </c>
      <c r="D413" s="192" t="s">
        <v>473</v>
      </c>
      <c r="E413" s="204"/>
      <c r="F413" s="481">
        <f>SUM(F414+F416+F418+F420+F422+F424)</f>
        <v>1489262</v>
      </c>
    </row>
    <row r="414" spans="1:6" s="50" customFormat="1" ht="20.25" customHeight="1" x14ac:dyDescent="0.25">
      <c r="A414" s="91" t="s">
        <v>656</v>
      </c>
      <c r="B414" s="157" t="s">
        <v>215</v>
      </c>
      <c r="C414" s="205" t="s">
        <v>472</v>
      </c>
      <c r="D414" s="194" t="s">
        <v>659</v>
      </c>
      <c r="E414" s="49"/>
      <c r="F414" s="385">
        <f>SUM(F415)</f>
        <v>26546</v>
      </c>
    </row>
    <row r="415" spans="1:6" s="50" customFormat="1" ht="31.5" customHeight="1" x14ac:dyDescent="0.25">
      <c r="A415" s="94" t="s">
        <v>650</v>
      </c>
      <c r="B415" s="158" t="s">
        <v>215</v>
      </c>
      <c r="C415" s="200" t="s">
        <v>472</v>
      </c>
      <c r="D415" s="191" t="s">
        <v>659</v>
      </c>
      <c r="E415" s="69" t="s">
        <v>16</v>
      </c>
      <c r="F415" s="388">
        <f>SUM(прил7!H506)</f>
        <v>26546</v>
      </c>
    </row>
    <row r="416" spans="1:6" s="50" customFormat="1" ht="48.75" customHeight="1" x14ac:dyDescent="0.25">
      <c r="A416" s="91" t="s">
        <v>658</v>
      </c>
      <c r="B416" s="157" t="s">
        <v>215</v>
      </c>
      <c r="C416" s="205" t="s">
        <v>472</v>
      </c>
      <c r="D416" s="194" t="s">
        <v>660</v>
      </c>
      <c r="E416" s="49"/>
      <c r="F416" s="385">
        <f>SUM(F417)</f>
        <v>25410</v>
      </c>
    </row>
    <row r="417" spans="1:6" s="50" customFormat="1" ht="51" customHeight="1" x14ac:dyDescent="0.25">
      <c r="A417" s="94" t="s">
        <v>86</v>
      </c>
      <c r="B417" s="158" t="s">
        <v>215</v>
      </c>
      <c r="C417" s="200" t="s">
        <v>472</v>
      </c>
      <c r="D417" s="191" t="s">
        <v>660</v>
      </c>
      <c r="E417" s="69" t="s">
        <v>13</v>
      </c>
      <c r="F417" s="388">
        <f>SUM(прил7!H146)</f>
        <v>25410</v>
      </c>
    </row>
    <row r="418" spans="1:6" s="50" customFormat="1" ht="16.5" hidden="1" customHeight="1" x14ac:dyDescent="0.25">
      <c r="A418" s="91" t="s">
        <v>657</v>
      </c>
      <c r="B418" s="157" t="s">
        <v>215</v>
      </c>
      <c r="C418" s="205" t="s">
        <v>472</v>
      </c>
      <c r="D418" s="194" t="s">
        <v>661</v>
      </c>
      <c r="E418" s="49"/>
      <c r="F418" s="385">
        <f>SUM(F419)</f>
        <v>0</v>
      </c>
    </row>
    <row r="419" spans="1:6" s="50" customFormat="1" ht="33" hidden="1" customHeight="1" x14ac:dyDescent="0.25">
      <c r="A419" s="94" t="s">
        <v>650</v>
      </c>
      <c r="B419" s="158" t="s">
        <v>215</v>
      </c>
      <c r="C419" s="200" t="s">
        <v>472</v>
      </c>
      <c r="D419" s="191" t="s">
        <v>661</v>
      </c>
      <c r="E419" s="69" t="s">
        <v>16</v>
      </c>
      <c r="F419" s="388"/>
    </row>
    <row r="420" spans="1:6" s="50" customFormat="1" ht="16.5" customHeight="1" x14ac:dyDescent="0.25">
      <c r="A420" s="91" t="s">
        <v>196</v>
      </c>
      <c r="B420" s="157" t="s">
        <v>215</v>
      </c>
      <c r="C420" s="205" t="s">
        <v>472</v>
      </c>
      <c r="D420" s="194" t="s">
        <v>503</v>
      </c>
      <c r="E420" s="49"/>
      <c r="F420" s="385">
        <f>SUM(F421)</f>
        <v>19000</v>
      </c>
    </row>
    <row r="421" spans="1:6" s="50" customFormat="1" ht="32.25" customHeight="1" x14ac:dyDescent="0.25">
      <c r="A421" s="94" t="s">
        <v>650</v>
      </c>
      <c r="B421" s="158" t="s">
        <v>215</v>
      </c>
      <c r="C421" s="200" t="s">
        <v>472</v>
      </c>
      <c r="D421" s="191" t="s">
        <v>503</v>
      </c>
      <c r="E421" s="69" t="s">
        <v>16</v>
      </c>
      <c r="F421" s="388">
        <f>SUM(прил7!H148)</f>
        <v>19000</v>
      </c>
    </row>
    <row r="422" spans="1:6" s="50" customFormat="1" ht="33" customHeight="1" x14ac:dyDescent="0.25">
      <c r="A422" s="91" t="s">
        <v>641</v>
      </c>
      <c r="B422" s="157" t="s">
        <v>215</v>
      </c>
      <c r="C422" s="205" t="s">
        <v>472</v>
      </c>
      <c r="D422" s="194" t="s">
        <v>535</v>
      </c>
      <c r="E422" s="49"/>
      <c r="F422" s="385">
        <f>SUM(F423)</f>
        <v>60000</v>
      </c>
    </row>
    <row r="423" spans="1:6" s="50" customFormat="1" ht="48" customHeight="1" x14ac:dyDescent="0.25">
      <c r="A423" s="94" t="s">
        <v>86</v>
      </c>
      <c r="B423" s="158" t="s">
        <v>215</v>
      </c>
      <c r="C423" s="200" t="s">
        <v>472</v>
      </c>
      <c r="D423" s="191" t="s">
        <v>535</v>
      </c>
      <c r="E423" s="69" t="s">
        <v>13</v>
      </c>
      <c r="F423" s="388">
        <f>SUM(прил7!H150)</f>
        <v>60000</v>
      </c>
    </row>
    <row r="424" spans="1:6" s="50" customFormat="1" ht="78.75" customHeight="1" x14ac:dyDescent="0.25">
      <c r="A424" s="91" t="s">
        <v>505</v>
      </c>
      <c r="B424" s="157" t="s">
        <v>215</v>
      </c>
      <c r="C424" s="205" t="s">
        <v>472</v>
      </c>
      <c r="D424" s="194" t="s">
        <v>504</v>
      </c>
      <c r="E424" s="49"/>
      <c r="F424" s="385">
        <f>SUM(F425:F426)</f>
        <v>1358306</v>
      </c>
    </row>
    <row r="425" spans="1:6" s="50" customFormat="1" ht="47.25" customHeight="1" x14ac:dyDescent="0.25">
      <c r="A425" s="94" t="s">
        <v>86</v>
      </c>
      <c r="B425" s="158" t="s">
        <v>215</v>
      </c>
      <c r="C425" s="200" t="s">
        <v>472</v>
      </c>
      <c r="D425" s="191" t="s">
        <v>504</v>
      </c>
      <c r="E425" s="69" t="s">
        <v>13</v>
      </c>
      <c r="F425" s="388">
        <f>SUM(прил7!H152)</f>
        <v>811085</v>
      </c>
    </row>
    <row r="426" spans="1:6" s="50" customFormat="1" ht="30" customHeight="1" x14ac:dyDescent="0.25">
      <c r="A426" s="94" t="s">
        <v>650</v>
      </c>
      <c r="B426" s="158" t="s">
        <v>215</v>
      </c>
      <c r="C426" s="200" t="s">
        <v>472</v>
      </c>
      <c r="D426" s="191" t="s">
        <v>504</v>
      </c>
      <c r="E426" s="69" t="s">
        <v>16</v>
      </c>
      <c r="F426" s="388">
        <f>SUM(прил7!H153)</f>
        <v>547221</v>
      </c>
    </row>
    <row r="427" spans="1:6" s="50" customFormat="1" ht="16.5" hidden="1" customHeight="1" x14ac:dyDescent="0.25">
      <c r="A427" s="195" t="s">
        <v>652</v>
      </c>
      <c r="B427" s="196" t="s">
        <v>654</v>
      </c>
      <c r="C427" s="207" t="s">
        <v>472</v>
      </c>
      <c r="D427" s="192" t="s">
        <v>473</v>
      </c>
      <c r="E427" s="204"/>
      <c r="F427" s="481">
        <f>SUM(F428)</f>
        <v>0</v>
      </c>
    </row>
    <row r="428" spans="1:6" s="50" customFormat="1" ht="17.25" hidden="1" customHeight="1" x14ac:dyDescent="0.25">
      <c r="A428" s="91" t="s">
        <v>653</v>
      </c>
      <c r="B428" s="157" t="s">
        <v>654</v>
      </c>
      <c r="C428" s="205" t="s">
        <v>472</v>
      </c>
      <c r="D428" s="194" t="s">
        <v>651</v>
      </c>
      <c r="E428" s="49"/>
      <c r="F428" s="385">
        <f>SUM(F429)</f>
        <v>0</v>
      </c>
    </row>
    <row r="429" spans="1:6" s="50" customFormat="1" ht="32.25" hidden="1" customHeight="1" x14ac:dyDescent="0.25">
      <c r="A429" s="94" t="s">
        <v>650</v>
      </c>
      <c r="B429" s="158" t="s">
        <v>654</v>
      </c>
      <c r="C429" s="200" t="s">
        <v>472</v>
      </c>
      <c r="D429" s="191" t="s">
        <v>651</v>
      </c>
      <c r="E429" s="69" t="s">
        <v>16</v>
      </c>
      <c r="F429" s="388"/>
    </row>
    <row r="430" spans="1:6" s="50" customFormat="1" ht="15.75" customHeight="1" x14ac:dyDescent="0.25">
      <c r="A430" s="90" t="s">
        <v>91</v>
      </c>
      <c r="B430" s="197" t="s">
        <v>209</v>
      </c>
      <c r="C430" s="322" t="s">
        <v>472</v>
      </c>
      <c r="D430" s="198" t="s">
        <v>473</v>
      </c>
      <c r="E430" s="171"/>
      <c r="F430" s="383">
        <f>SUM(F431)</f>
        <v>110000</v>
      </c>
    </row>
    <row r="431" spans="1:6" s="50" customFormat="1" ht="15.75" customHeight="1" x14ac:dyDescent="0.25">
      <c r="A431" s="195" t="s">
        <v>92</v>
      </c>
      <c r="B431" s="196" t="s">
        <v>210</v>
      </c>
      <c r="C431" s="207" t="s">
        <v>472</v>
      </c>
      <c r="D431" s="192" t="s">
        <v>473</v>
      </c>
      <c r="E431" s="204"/>
      <c r="F431" s="481">
        <f>SUM(F432+F434)</f>
        <v>110000</v>
      </c>
    </row>
    <row r="432" spans="1:6" s="50" customFormat="1" ht="15.75" hidden="1" customHeight="1" x14ac:dyDescent="0.25">
      <c r="A432" s="91" t="s">
        <v>112</v>
      </c>
      <c r="B432" s="157" t="s">
        <v>210</v>
      </c>
      <c r="C432" s="205" t="s">
        <v>472</v>
      </c>
      <c r="D432" s="194" t="s">
        <v>495</v>
      </c>
      <c r="E432" s="49"/>
      <c r="F432" s="385">
        <f>SUM(F433)</f>
        <v>0</v>
      </c>
    </row>
    <row r="433" spans="1:6" s="50" customFormat="1" ht="15.75" hidden="1" customHeight="1" x14ac:dyDescent="0.25">
      <c r="A433" s="94" t="s">
        <v>18</v>
      </c>
      <c r="B433" s="158" t="s">
        <v>210</v>
      </c>
      <c r="C433" s="200" t="s">
        <v>472</v>
      </c>
      <c r="D433" s="191" t="s">
        <v>495</v>
      </c>
      <c r="E433" s="69" t="s">
        <v>17</v>
      </c>
      <c r="F433" s="388">
        <f>SUM(прил7!H100)</f>
        <v>0</v>
      </c>
    </row>
    <row r="434" spans="1:6" s="50" customFormat="1" ht="15.75" customHeight="1" x14ac:dyDescent="0.25">
      <c r="A434" s="91" t="s">
        <v>665</v>
      </c>
      <c r="B434" s="157" t="s">
        <v>210</v>
      </c>
      <c r="C434" s="205" t="s">
        <v>472</v>
      </c>
      <c r="D434" s="194">
        <v>10030</v>
      </c>
      <c r="E434" s="49"/>
      <c r="F434" s="385">
        <f>SUM(F435)</f>
        <v>110000</v>
      </c>
    </row>
    <row r="435" spans="1:6" s="50" customFormat="1" ht="15.75" customHeight="1" x14ac:dyDescent="0.25">
      <c r="A435" s="94" t="s">
        <v>40</v>
      </c>
      <c r="B435" s="158" t="s">
        <v>210</v>
      </c>
      <c r="C435" s="200" t="s">
        <v>472</v>
      </c>
      <c r="D435" s="191">
        <v>10030</v>
      </c>
      <c r="E435" s="69" t="s">
        <v>39</v>
      </c>
      <c r="F435" s="388">
        <f>SUM(прил7!H157)</f>
        <v>110000</v>
      </c>
    </row>
    <row r="436" spans="1:6" s="50" customFormat="1" ht="31.5" x14ac:dyDescent="0.25">
      <c r="A436" s="90" t="s">
        <v>140</v>
      </c>
      <c r="B436" s="197" t="s">
        <v>216</v>
      </c>
      <c r="C436" s="322" t="s">
        <v>472</v>
      </c>
      <c r="D436" s="198" t="s">
        <v>473</v>
      </c>
      <c r="E436" s="171"/>
      <c r="F436" s="383">
        <f>SUM(F437)</f>
        <v>7053983</v>
      </c>
    </row>
    <row r="437" spans="1:6" s="50" customFormat="1" ht="31.5" x14ac:dyDescent="0.25">
      <c r="A437" s="195" t="s">
        <v>141</v>
      </c>
      <c r="B437" s="196" t="s">
        <v>217</v>
      </c>
      <c r="C437" s="207" t="s">
        <v>472</v>
      </c>
      <c r="D437" s="192" t="s">
        <v>473</v>
      </c>
      <c r="E437" s="204"/>
      <c r="F437" s="481">
        <f>SUM(F438+F440)</f>
        <v>7053983</v>
      </c>
    </row>
    <row r="438" spans="1:6" s="50" customFormat="1" ht="63.75" customHeight="1" x14ac:dyDescent="0.25">
      <c r="A438" s="91" t="s">
        <v>1029</v>
      </c>
      <c r="B438" s="157" t="s">
        <v>217</v>
      </c>
      <c r="C438" s="205" t="s">
        <v>472</v>
      </c>
      <c r="D438" s="194">
        <v>13530</v>
      </c>
      <c r="E438" s="49"/>
      <c r="F438" s="385">
        <f>SUM(F439)</f>
        <v>154646</v>
      </c>
    </row>
    <row r="439" spans="1:6" s="50" customFormat="1" ht="31.5" x14ac:dyDescent="0.25">
      <c r="A439" s="94" t="s">
        <v>650</v>
      </c>
      <c r="B439" s="158" t="s">
        <v>217</v>
      </c>
      <c r="C439" s="200" t="s">
        <v>472</v>
      </c>
      <c r="D439" s="191">
        <v>13530</v>
      </c>
      <c r="E439" s="69" t="s">
        <v>16</v>
      </c>
      <c r="F439" s="388">
        <f>SUM(прил7!H161)</f>
        <v>154646</v>
      </c>
    </row>
    <row r="440" spans="1:6" s="50" customFormat="1" ht="31.5" x14ac:dyDescent="0.25">
      <c r="A440" s="91" t="s">
        <v>96</v>
      </c>
      <c r="B440" s="157" t="s">
        <v>217</v>
      </c>
      <c r="C440" s="205" t="s">
        <v>472</v>
      </c>
      <c r="D440" s="194" t="s">
        <v>506</v>
      </c>
      <c r="E440" s="49"/>
      <c r="F440" s="385">
        <f>SUM(F441:F443)</f>
        <v>6899337</v>
      </c>
    </row>
    <row r="441" spans="1:6" s="50" customFormat="1" ht="47.25" x14ac:dyDescent="0.25">
      <c r="A441" s="94" t="s">
        <v>86</v>
      </c>
      <c r="B441" s="158" t="s">
        <v>217</v>
      </c>
      <c r="C441" s="200" t="s">
        <v>472</v>
      </c>
      <c r="D441" s="191" t="s">
        <v>506</v>
      </c>
      <c r="E441" s="69" t="s">
        <v>13</v>
      </c>
      <c r="F441" s="388">
        <f>SUM(прил7!H163+прил7!H247)</f>
        <v>3395821</v>
      </c>
    </row>
    <row r="442" spans="1:6" s="50" customFormat="1" ht="31.5" customHeight="1" x14ac:dyDescent="0.25">
      <c r="A442" s="94" t="s">
        <v>650</v>
      </c>
      <c r="B442" s="158" t="s">
        <v>217</v>
      </c>
      <c r="C442" s="200" t="s">
        <v>472</v>
      </c>
      <c r="D442" s="191" t="s">
        <v>506</v>
      </c>
      <c r="E442" s="69" t="s">
        <v>16</v>
      </c>
      <c r="F442" s="388">
        <f>SUM(прил7!H248+прил7!H164)</f>
        <v>3425549</v>
      </c>
    </row>
    <row r="443" spans="1:6" s="50" customFormat="1" ht="18" customHeight="1" x14ac:dyDescent="0.25">
      <c r="A443" s="94" t="s">
        <v>18</v>
      </c>
      <c r="B443" s="158" t="s">
        <v>217</v>
      </c>
      <c r="C443" s="200" t="s">
        <v>472</v>
      </c>
      <c r="D443" s="191" t="s">
        <v>506</v>
      </c>
      <c r="E443" s="69" t="s">
        <v>17</v>
      </c>
      <c r="F443" s="388">
        <f>SUM(прил7!H165+прил7!H249)</f>
        <v>77967</v>
      </c>
    </row>
    <row r="444" spans="1:6" s="50" customFormat="1" ht="18" hidden="1" customHeight="1" x14ac:dyDescent="0.25">
      <c r="A444" s="67" t="s">
        <v>664</v>
      </c>
      <c r="B444" s="197" t="s">
        <v>662</v>
      </c>
      <c r="C444" s="322" t="s">
        <v>472</v>
      </c>
      <c r="D444" s="198" t="s">
        <v>473</v>
      </c>
      <c r="E444" s="171"/>
      <c r="F444" s="383">
        <f>SUM(F445)</f>
        <v>0</v>
      </c>
    </row>
    <row r="445" spans="1:6" s="50" customFormat="1" ht="18" hidden="1" customHeight="1" x14ac:dyDescent="0.25">
      <c r="A445" s="184" t="s">
        <v>22</v>
      </c>
      <c r="B445" s="196" t="s">
        <v>663</v>
      </c>
      <c r="C445" s="207" t="s">
        <v>472</v>
      </c>
      <c r="D445" s="192" t="s">
        <v>473</v>
      </c>
      <c r="E445" s="204"/>
      <c r="F445" s="481">
        <f>SUM(F446)</f>
        <v>0</v>
      </c>
    </row>
    <row r="446" spans="1:6" s="50" customFormat="1" ht="18" hidden="1" customHeight="1" x14ac:dyDescent="0.25">
      <c r="A446" s="34" t="s">
        <v>665</v>
      </c>
      <c r="B446" s="157" t="s">
        <v>663</v>
      </c>
      <c r="C446" s="205" t="s">
        <v>472</v>
      </c>
      <c r="D446" s="194">
        <v>10030</v>
      </c>
      <c r="E446" s="49"/>
      <c r="F446" s="385">
        <f>SUM(F447)</f>
        <v>0</v>
      </c>
    </row>
    <row r="447" spans="1:6" s="50" customFormat="1" ht="15.75" hidden="1" customHeight="1" x14ac:dyDescent="0.25">
      <c r="A447" s="73" t="s">
        <v>40</v>
      </c>
      <c r="B447" s="158" t="s">
        <v>663</v>
      </c>
      <c r="C447" s="200" t="s">
        <v>472</v>
      </c>
      <c r="D447" s="191">
        <v>10030</v>
      </c>
      <c r="E447" s="69" t="s">
        <v>39</v>
      </c>
      <c r="F447" s="388">
        <f>SUM(прил7!H169)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E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B9" sqref="B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04" t="s">
        <v>977</v>
      </c>
      <c r="C1" s="604"/>
    </row>
    <row r="2" spans="1:3" x14ac:dyDescent="0.25">
      <c r="B2" s="604" t="s">
        <v>978</v>
      </c>
      <c r="C2" s="604"/>
    </row>
    <row r="3" spans="1:3" x14ac:dyDescent="0.25">
      <c r="B3" s="604" t="s">
        <v>979</v>
      </c>
      <c r="C3" s="604"/>
    </row>
    <row r="4" spans="1:3" x14ac:dyDescent="0.25">
      <c r="B4" s="604" t="s">
        <v>980</v>
      </c>
      <c r="C4" s="604"/>
    </row>
    <row r="5" spans="1:3" x14ac:dyDescent="0.25">
      <c r="B5" s="604" t="s">
        <v>981</v>
      </c>
      <c r="C5" s="604"/>
    </row>
    <row r="6" spans="1:3" x14ac:dyDescent="0.25">
      <c r="B6" s="604" t="s">
        <v>982</v>
      </c>
      <c r="C6" s="604"/>
    </row>
    <row r="7" spans="1:3" x14ac:dyDescent="0.25">
      <c r="B7" s="598" t="s">
        <v>1030</v>
      </c>
      <c r="C7" s="598"/>
    </row>
    <row r="8" spans="1:3" x14ac:dyDescent="0.25">
      <c r="B8" s="550" t="s">
        <v>1042</v>
      </c>
      <c r="C8" s="165"/>
    </row>
    <row r="10" spans="1:3" ht="18.75" x14ac:dyDescent="0.25">
      <c r="A10" s="602" t="s">
        <v>983</v>
      </c>
      <c r="B10" s="602"/>
      <c r="C10" s="602"/>
    </row>
    <row r="11" spans="1:3" ht="18.75" x14ac:dyDescent="0.3">
      <c r="A11" s="554"/>
      <c r="B11" s="577" t="s">
        <v>984</v>
      </c>
    </row>
    <row r="12" spans="1:3" ht="18.75" x14ac:dyDescent="0.3">
      <c r="A12" s="554"/>
      <c r="B12" s="577"/>
    </row>
    <row r="13" spans="1:3" ht="15.75" x14ac:dyDescent="0.25">
      <c r="A13" s="554"/>
      <c r="B13" s="553"/>
    </row>
    <row r="14" spans="1:3" ht="18.75" x14ac:dyDescent="0.25">
      <c r="B14" s="578" t="s">
        <v>985</v>
      </c>
    </row>
    <row r="15" spans="1:3" ht="15.75" x14ac:dyDescent="0.25">
      <c r="A15" s="579"/>
      <c r="C15" s="580" t="s">
        <v>621</v>
      </c>
    </row>
    <row r="16" spans="1:3" ht="15" customHeight="1" x14ac:dyDescent="0.25">
      <c r="A16" s="619" t="s">
        <v>986</v>
      </c>
      <c r="B16" s="619" t="s">
        <v>987</v>
      </c>
      <c r="C16" s="619" t="s">
        <v>988</v>
      </c>
    </row>
    <row r="17" spans="1:3" ht="15" customHeight="1" x14ac:dyDescent="0.25">
      <c r="A17" s="620"/>
      <c r="B17" s="620"/>
      <c r="C17" s="620"/>
    </row>
    <row r="18" spans="1:3" ht="35.25" customHeight="1" x14ac:dyDescent="0.25">
      <c r="A18" s="620"/>
      <c r="B18" s="620"/>
      <c r="C18" s="620"/>
    </row>
    <row r="19" spans="1:3" ht="15" hidden="1" customHeight="1" x14ac:dyDescent="0.25">
      <c r="A19" s="621"/>
      <c r="B19" s="621"/>
      <c r="C19" s="621"/>
    </row>
    <row r="20" spans="1:3" ht="15" customHeight="1" x14ac:dyDescent="0.25">
      <c r="A20" s="541">
        <v>1</v>
      </c>
      <c r="B20" s="261" t="s">
        <v>989</v>
      </c>
      <c r="C20" s="541" t="s">
        <v>990</v>
      </c>
    </row>
    <row r="21" spans="1:3" ht="15" customHeight="1" x14ac:dyDescent="0.25">
      <c r="A21" s="541">
        <v>2</v>
      </c>
      <c r="B21" s="261" t="s">
        <v>407</v>
      </c>
      <c r="C21" s="541" t="s">
        <v>990</v>
      </c>
    </row>
    <row r="22" spans="1:3" ht="36" customHeight="1" x14ac:dyDescent="0.25">
      <c r="A22" s="541">
        <v>3</v>
      </c>
      <c r="B22" s="263" t="s">
        <v>991</v>
      </c>
      <c r="C22" s="541" t="s">
        <v>990</v>
      </c>
    </row>
    <row r="23" spans="1:3" ht="47.25" x14ac:dyDescent="0.25">
      <c r="A23" s="163">
        <v>4</v>
      </c>
      <c r="B23" s="105" t="s">
        <v>992</v>
      </c>
      <c r="C23" s="541" t="s">
        <v>990</v>
      </c>
    </row>
    <row r="24" spans="1:3" ht="15.75" x14ac:dyDescent="0.25">
      <c r="A24" s="541"/>
      <c r="B24" s="581" t="s">
        <v>993</v>
      </c>
      <c r="C24" s="541" t="s">
        <v>990</v>
      </c>
    </row>
    <row r="25" spans="1:3" ht="15.75" x14ac:dyDescent="0.25">
      <c r="A25" s="579"/>
    </row>
    <row r="26" spans="1:3" ht="15.75" x14ac:dyDescent="0.25">
      <c r="A26" s="579"/>
    </row>
    <row r="27" spans="1:3" ht="18.75" x14ac:dyDescent="0.25">
      <c r="A27" s="579"/>
      <c r="B27" s="578" t="s">
        <v>994</v>
      </c>
    </row>
    <row r="28" spans="1:3" ht="18.75" x14ac:dyDescent="0.25">
      <c r="A28" s="578"/>
    </row>
    <row r="29" spans="1:3" ht="15.75" x14ac:dyDescent="0.25">
      <c r="A29" s="579"/>
    </row>
    <row r="30" spans="1:3" ht="15" customHeight="1" x14ac:dyDescent="0.25">
      <c r="A30" s="619" t="s">
        <v>986</v>
      </c>
      <c r="B30" s="619" t="s">
        <v>987</v>
      </c>
      <c r="C30" s="619" t="s">
        <v>995</v>
      </c>
    </row>
    <row r="31" spans="1:3" x14ac:dyDescent="0.25">
      <c r="A31" s="620"/>
      <c r="B31" s="620"/>
      <c r="C31" s="620"/>
    </row>
    <row r="32" spans="1:3" x14ac:dyDescent="0.25">
      <c r="A32" s="620"/>
      <c r="B32" s="620"/>
      <c r="C32" s="620"/>
    </row>
    <row r="33" spans="1:3" ht="18.75" customHeight="1" x14ac:dyDescent="0.25">
      <c r="A33" s="621"/>
      <c r="B33" s="621"/>
      <c r="C33" s="621"/>
    </row>
    <row r="34" spans="1:3" ht="15.75" x14ac:dyDescent="0.25">
      <c r="A34" s="541">
        <v>1</v>
      </c>
      <c r="B34" s="261" t="s">
        <v>989</v>
      </c>
      <c r="C34" s="541" t="s">
        <v>990</v>
      </c>
    </row>
    <row r="35" spans="1:3" ht="31.5" x14ac:dyDescent="0.25">
      <c r="A35" s="541">
        <v>2</v>
      </c>
      <c r="B35" s="261" t="s">
        <v>407</v>
      </c>
      <c r="C35" s="541" t="s">
        <v>990</v>
      </c>
    </row>
    <row r="36" spans="1:3" ht="15.75" x14ac:dyDescent="0.25">
      <c r="A36" s="541">
        <v>3</v>
      </c>
      <c r="B36" s="263" t="s">
        <v>991</v>
      </c>
      <c r="C36" s="541" t="s">
        <v>990</v>
      </c>
    </row>
    <row r="37" spans="1:3" ht="47.25" x14ac:dyDescent="0.25">
      <c r="A37" s="163">
        <v>4</v>
      </c>
      <c r="B37" s="105" t="s">
        <v>992</v>
      </c>
      <c r="C37" s="541" t="s">
        <v>990</v>
      </c>
    </row>
    <row r="38" spans="1:3" ht="15.75" x14ac:dyDescent="0.25">
      <c r="A38" s="541"/>
      <c r="B38" s="581" t="s">
        <v>993</v>
      </c>
      <c r="C38" s="541" t="s">
        <v>990</v>
      </c>
    </row>
    <row r="39" spans="1:3" ht="15.75" x14ac:dyDescent="0.25">
      <c r="A39" s="564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customWidth="1"/>
    <col min="8" max="8" width="10.42578125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55" t="s">
        <v>996</v>
      </c>
      <c r="D1" s="582"/>
    </row>
    <row r="2" spans="1:10" x14ac:dyDescent="0.25">
      <c r="C2" s="555" t="s">
        <v>997</v>
      </c>
      <c r="D2" s="582"/>
    </row>
    <row r="3" spans="1:10" x14ac:dyDescent="0.25">
      <c r="C3" s="555" t="s">
        <v>998</v>
      </c>
      <c r="D3" s="582"/>
    </row>
    <row r="4" spans="1:10" x14ac:dyDescent="0.25">
      <c r="C4" s="555" t="s">
        <v>999</v>
      </c>
      <c r="D4" s="582"/>
    </row>
    <row r="5" spans="1:10" x14ac:dyDescent="0.25">
      <c r="C5" s="555" t="s">
        <v>1000</v>
      </c>
      <c r="D5" s="582"/>
    </row>
    <row r="6" spans="1:10" x14ac:dyDescent="0.25">
      <c r="C6" s="604" t="s">
        <v>1001</v>
      </c>
      <c r="D6" s="604"/>
      <c r="E6" s="604"/>
      <c r="F6" s="604"/>
      <c r="G6" s="604"/>
      <c r="H6" s="604"/>
      <c r="I6" s="604"/>
      <c r="J6" s="604"/>
    </row>
    <row r="7" spans="1:10" x14ac:dyDescent="0.25">
      <c r="C7" s="598" t="s">
        <v>1002</v>
      </c>
      <c r="D7" s="598"/>
      <c r="E7" s="598"/>
      <c r="F7" s="598"/>
      <c r="G7" s="598"/>
      <c r="H7" s="598"/>
      <c r="I7" s="598"/>
      <c r="J7" s="598"/>
    </row>
    <row r="8" spans="1:10" x14ac:dyDescent="0.25">
      <c r="C8" s="601" t="s">
        <v>1043</v>
      </c>
      <c r="D8" s="601"/>
      <c r="E8" s="601"/>
      <c r="F8" s="601"/>
      <c r="G8" s="601"/>
      <c r="H8" s="601"/>
      <c r="I8" s="601"/>
      <c r="J8" s="601"/>
    </row>
    <row r="9" spans="1:10" x14ac:dyDescent="0.25">
      <c r="C9" s="583"/>
      <c r="D9" s="583"/>
      <c r="E9" s="583"/>
      <c r="F9" s="583"/>
      <c r="G9" s="583"/>
      <c r="H9" s="583"/>
      <c r="I9" s="583"/>
      <c r="J9" s="583"/>
    </row>
    <row r="10" spans="1:10" ht="15.75" x14ac:dyDescent="0.25">
      <c r="A10" s="549"/>
      <c r="B10" s="549"/>
      <c r="C10" s="584" t="s">
        <v>1003</v>
      </c>
      <c r="D10" s="584"/>
      <c r="E10" s="549"/>
      <c r="F10" s="549"/>
      <c r="G10" s="549"/>
      <c r="H10" s="549"/>
      <c r="I10" s="549"/>
      <c r="J10" s="549"/>
    </row>
    <row r="11" spans="1:10" ht="15.75" x14ac:dyDescent="0.25">
      <c r="A11" s="628" t="s">
        <v>1004</v>
      </c>
      <c r="B11" s="628"/>
      <c r="C11" s="628"/>
      <c r="D11" s="628"/>
      <c r="E11" s="628"/>
      <c r="F11" s="628"/>
      <c r="G11" s="628"/>
      <c r="H11" s="628"/>
      <c r="I11" s="628"/>
      <c r="J11" s="628"/>
    </row>
    <row r="12" spans="1:10" ht="15.75" x14ac:dyDescent="0.25">
      <c r="C12" s="629" t="s">
        <v>1005</v>
      </c>
      <c r="D12" s="629"/>
    </row>
    <row r="13" spans="1:10" x14ac:dyDescent="0.25">
      <c r="C13" s="583"/>
      <c r="D13" s="583"/>
    </row>
    <row r="14" spans="1:10" x14ac:dyDescent="0.25">
      <c r="C14" s="627"/>
      <c r="D14" s="627"/>
    </row>
    <row r="15" spans="1:10" ht="15.75" x14ac:dyDescent="0.25">
      <c r="C15" s="583"/>
      <c r="D15" s="553"/>
      <c r="F15" s="553" t="s">
        <v>1006</v>
      </c>
      <c r="G15" s="553"/>
      <c r="H15" s="553"/>
      <c r="I15" s="553"/>
    </row>
    <row r="16" spans="1:10" ht="15.75" x14ac:dyDescent="0.25">
      <c r="C16" s="583"/>
      <c r="D16" s="553"/>
    </row>
    <row r="17" spans="2:10" ht="82.5" customHeight="1" x14ac:dyDescent="0.25">
      <c r="C17" s="622" t="s">
        <v>1007</v>
      </c>
      <c r="D17" s="622"/>
      <c r="E17" s="622"/>
      <c r="F17" s="622"/>
      <c r="G17" s="585"/>
      <c r="H17" s="585"/>
      <c r="I17" s="585"/>
    </row>
    <row r="18" spans="2:10" ht="15.75" x14ac:dyDescent="0.25">
      <c r="C18" s="586"/>
      <c r="D18" s="553"/>
    </row>
    <row r="19" spans="2:10" x14ac:dyDescent="0.25">
      <c r="D19" s="580"/>
      <c r="G19" s="580"/>
      <c r="H19" s="580"/>
      <c r="I19" s="580"/>
      <c r="J19" s="580" t="s">
        <v>621</v>
      </c>
    </row>
    <row r="20" spans="2:10" x14ac:dyDescent="0.25">
      <c r="B20" s="619" t="s">
        <v>986</v>
      </c>
      <c r="C20" s="619" t="s">
        <v>1008</v>
      </c>
      <c r="D20" s="619" t="s">
        <v>5</v>
      </c>
      <c r="E20" s="623" t="s">
        <v>1009</v>
      </c>
      <c r="F20" s="624"/>
      <c r="G20" s="624"/>
      <c r="H20" s="624"/>
      <c r="I20" s="624"/>
      <c r="J20" s="625"/>
    </row>
    <row r="21" spans="2:10" ht="84" customHeight="1" x14ac:dyDescent="0.25">
      <c r="B21" s="620"/>
      <c r="C21" s="620"/>
      <c r="D21" s="620"/>
      <c r="E21" s="626" t="s">
        <v>1010</v>
      </c>
      <c r="F21" s="626" t="s">
        <v>1011</v>
      </c>
      <c r="G21" s="623" t="s">
        <v>1012</v>
      </c>
      <c r="H21" s="624"/>
      <c r="I21" s="625"/>
      <c r="J21" s="626" t="s">
        <v>1013</v>
      </c>
    </row>
    <row r="22" spans="2:10" ht="36" x14ac:dyDescent="0.25">
      <c r="B22" s="621"/>
      <c r="C22" s="621"/>
      <c r="D22" s="621"/>
      <c r="E22" s="626"/>
      <c r="F22" s="626"/>
      <c r="G22" s="587" t="s">
        <v>1014</v>
      </c>
      <c r="H22" s="588" t="s">
        <v>1015</v>
      </c>
      <c r="I22" s="589" t="s">
        <v>1016</v>
      </c>
      <c r="J22" s="626"/>
    </row>
    <row r="23" spans="2:10" ht="31.5" x14ac:dyDescent="0.25">
      <c r="B23" s="541">
        <v>1</v>
      </c>
      <c r="C23" s="261" t="s">
        <v>1017</v>
      </c>
      <c r="D23" s="590">
        <f>SUM(E23+F23+J23)</f>
        <v>1070961</v>
      </c>
      <c r="E23" s="387">
        <v>5961</v>
      </c>
      <c r="F23" s="387">
        <f>SUM(G23:I23)</f>
        <v>1000000</v>
      </c>
      <c r="G23" s="387">
        <v>244107</v>
      </c>
      <c r="H23" s="387">
        <v>605893</v>
      </c>
      <c r="I23" s="387">
        <v>150000</v>
      </c>
      <c r="J23" s="387">
        <v>65000</v>
      </c>
    </row>
    <row r="24" spans="2:10" ht="15.75" x14ac:dyDescent="0.25">
      <c r="B24" s="541">
        <v>2</v>
      </c>
      <c r="C24" s="261" t="s">
        <v>1018</v>
      </c>
      <c r="D24" s="591">
        <f t="shared" ref="D24:D29" si="0">SUM(E24+F24+J24)</f>
        <v>620782</v>
      </c>
      <c r="E24" s="392">
        <v>13073</v>
      </c>
      <c r="F24" s="392">
        <f t="shared" ref="F24:F29" si="1">SUM(G24:I24)</f>
        <v>517619</v>
      </c>
      <c r="G24" s="392"/>
      <c r="H24" s="392">
        <v>409000</v>
      </c>
      <c r="I24" s="392">
        <v>108619</v>
      </c>
      <c r="J24" s="392">
        <v>90090</v>
      </c>
    </row>
    <row r="25" spans="2:10" ht="15.75" x14ac:dyDescent="0.25">
      <c r="B25" s="541">
        <v>3</v>
      </c>
      <c r="C25" s="261" t="s">
        <v>1019</v>
      </c>
      <c r="D25" s="591">
        <f t="shared" si="0"/>
        <v>363379</v>
      </c>
      <c r="E25" s="392">
        <v>5238</v>
      </c>
      <c r="F25" s="392">
        <f t="shared" si="1"/>
        <v>301141</v>
      </c>
      <c r="G25" s="392"/>
      <c r="H25" s="392">
        <v>271005</v>
      </c>
      <c r="I25" s="392">
        <v>30136</v>
      </c>
      <c r="J25" s="392">
        <v>57000</v>
      </c>
    </row>
    <row r="26" spans="2:10" ht="15.75" x14ac:dyDescent="0.25">
      <c r="B26" s="541">
        <v>4</v>
      </c>
      <c r="C26" s="261" t="s">
        <v>1020</v>
      </c>
      <c r="D26" s="591">
        <f t="shared" si="0"/>
        <v>1053815</v>
      </c>
      <c r="E26" s="392">
        <v>6623</v>
      </c>
      <c r="F26" s="392">
        <f t="shared" si="1"/>
        <v>973192</v>
      </c>
      <c r="G26" s="392"/>
      <c r="H26" s="392">
        <v>818434</v>
      </c>
      <c r="I26" s="392">
        <v>154758</v>
      </c>
      <c r="J26" s="392">
        <v>74000</v>
      </c>
    </row>
    <row r="27" spans="2:10" ht="15.75" x14ac:dyDescent="0.25">
      <c r="B27" s="541">
        <v>5</v>
      </c>
      <c r="C27" s="261" t="s">
        <v>1021</v>
      </c>
      <c r="D27" s="591">
        <f t="shared" si="0"/>
        <v>160848</v>
      </c>
      <c r="E27" s="392">
        <v>4847</v>
      </c>
      <c r="F27" s="392">
        <f t="shared" si="1"/>
        <v>0</v>
      </c>
      <c r="G27" s="392"/>
      <c r="H27" s="392"/>
      <c r="I27" s="392"/>
      <c r="J27" s="392">
        <v>156001</v>
      </c>
    </row>
    <row r="28" spans="2:10" ht="15.75" x14ac:dyDescent="0.25">
      <c r="B28" s="541">
        <v>6</v>
      </c>
      <c r="C28" s="261" t="s">
        <v>1022</v>
      </c>
      <c r="D28" s="591">
        <f t="shared" si="0"/>
        <v>652002</v>
      </c>
      <c r="E28" s="392">
        <v>6653</v>
      </c>
      <c r="F28" s="392">
        <f t="shared" si="1"/>
        <v>588349</v>
      </c>
      <c r="G28" s="392"/>
      <c r="H28" s="392">
        <v>473980</v>
      </c>
      <c r="I28" s="392">
        <v>114369</v>
      </c>
      <c r="J28" s="392">
        <v>57000</v>
      </c>
    </row>
    <row r="29" spans="2:10" ht="15.75" x14ac:dyDescent="0.25">
      <c r="B29" s="541">
        <v>7</v>
      </c>
      <c r="C29" s="261" t="s">
        <v>1023</v>
      </c>
      <c r="D29" s="591">
        <f t="shared" si="0"/>
        <v>327553</v>
      </c>
      <c r="E29" s="392">
        <v>5005</v>
      </c>
      <c r="F29" s="392">
        <f t="shared" si="1"/>
        <v>265548</v>
      </c>
      <c r="G29" s="392"/>
      <c r="H29" s="392">
        <v>239155</v>
      </c>
      <c r="I29" s="392">
        <v>26393</v>
      </c>
      <c r="J29" s="392">
        <v>57000</v>
      </c>
    </row>
    <row r="30" spans="2:10" ht="15.75" x14ac:dyDescent="0.25">
      <c r="B30" s="592"/>
      <c r="C30" s="267" t="s">
        <v>1024</v>
      </c>
      <c r="D30" s="593">
        <f>SUM(D23:D29)</f>
        <v>4249340</v>
      </c>
      <c r="E30" s="593">
        <f>SUM(E23:E29)</f>
        <v>47400</v>
      </c>
      <c r="F30" s="593">
        <f>SUM(F23:F29)</f>
        <v>3645849</v>
      </c>
      <c r="G30" s="593">
        <f t="shared" ref="G30:I30" si="2">SUM(G23:G29)</f>
        <v>244107</v>
      </c>
      <c r="H30" s="593">
        <f t="shared" si="2"/>
        <v>2817467</v>
      </c>
      <c r="I30" s="593">
        <f t="shared" si="2"/>
        <v>584275</v>
      </c>
      <c r="J30" s="593">
        <f>SUM(J23:J29)</f>
        <v>556091</v>
      </c>
    </row>
  </sheetData>
  <mergeCells count="15">
    <mergeCell ref="C14:D14"/>
    <mergeCell ref="C6:J6"/>
    <mergeCell ref="C7:J7"/>
    <mergeCell ref="C8:J8"/>
    <mergeCell ref="A11:J11"/>
    <mergeCell ref="C12:D12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0.85546875" hidden="1" customWidth="1"/>
    <col min="6" max="6" width="12.140625" hidden="1" customWidth="1"/>
    <col min="7" max="7" width="12.28515625" hidden="1" customWidth="1"/>
    <col min="8" max="8" width="13" customWidth="1"/>
    <col min="9" max="9" width="15.5703125" customWidth="1"/>
    <col min="259" max="259" width="7.140625" customWidth="1"/>
    <col min="260" max="260" width="34" customWidth="1"/>
    <col min="261" max="261" width="10.85546875" customWidth="1"/>
    <col min="262" max="263" width="0" hidden="1" customWidth="1"/>
    <col min="264" max="264" width="13" customWidth="1"/>
    <col min="515" max="515" width="7.140625" customWidth="1"/>
    <col min="516" max="516" width="34" customWidth="1"/>
    <col min="517" max="517" width="10.85546875" customWidth="1"/>
    <col min="518" max="519" width="0" hidden="1" customWidth="1"/>
    <col min="520" max="520" width="13" customWidth="1"/>
    <col min="771" max="771" width="7.140625" customWidth="1"/>
    <col min="772" max="772" width="34" customWidth="1"/>
    <col min="773" max="773" width="10.85546875" customWidth="1"/>
    <col min="774" max="775" width="0" hidden="1" customWidth="1"/>
    <col min="776" max="776" width="13" customWidth="1"/>
    <col min="1027" max="1027" width="7.140625" customWidth="1"/>
    <col min="1028" max="1028" width="34" customWidth="1"/>
    <col min="1029" max="1029" width="10.85546875" customWidth="1"/>
    <col min="1030" max="1031" width="0" hidden="1" customWidth="1"/>
    <col min="1032" max="1032" width="13" customWidth="1"/>
    <col min="1283" max="1283" width="7.140625" customWidth="1"/>
    <col min="1284" max="1284" width="34" customWidth="1"/>
    <col min="1285" max="1285" width="10.85546875" customWidth="1"/>
    <col min="1286" max="1287" width="0" hidden="1" customWidth="1"/>
    <col min="1288" max="1288" width="13" customWidth="1"/>
    <col min="1539" max="1539" width="7.140625" customWidth="1"/>
    <col min="1540" max="1540" width="34" customWidth="1"/>
    <col min="1541" max="1541" width="10.85546875" customWidth="1"/>
    <col min="1542" max="1543" width="0" hidden="1" customWidth="1"/>
    <col min="1544" max="1544" width="13" customWidth="1"/>
    <col min="1795" max="1795" width="7.140625" customWidth="1"/>
    <col min="1796" max="1796" width="34" customWidth="1"/>
    <col min="1797" max="1797" width="10.85546875" customWidth="1"/>
    <col min="1798" max="1799" width="0" hidden="1" customWidth="1"/>
    <col min="1800" max="1800" width="13" customWidth="1"/>
    <col min="2051" max="2051" width="7.140625" customWidth="1"/>
    <col min="2052" max="2052" width="34" customWidth="1"/>
    <col min="2053" max="2053" width="10.85546875" customWidth="1"/>
    <col min="2054" max="2055" width="0" hidden="1" customWidth="1"/>
    <col min="2056" max="2056" width="13" customWidth="1"/>
    <col min="2307" max="2307" width="7.140625" customWidth="1"/>
    <col min="2308" max="2308" width="34" customWidth="1"/>
    <col min="2309" max="2309" width="10.85546875" customWidth="1"/>
    <col min="2310" max="2311" width="0" hidden="1" customWidth="1"/>
    <col min="2312" max="2312" width="13" customWidth="1"/>
    <col min="2563" max="2563" width="7.140625" customWidth="1"/>
    <col min="2564" max="2564" width="34" customWidth="1"/>
    <col min="2565" max="2565" width="10.85546875" customWidth="1"/>
    <col min="2566" max="2567" width="0" hidden="1" customWidth="1"/>
    <col min="2568" max="2568" width="13" customWidth="1"/>
    <col min="2819" max="2819" width="7.140625" customWidth="1"/>
    <col min="2820" max="2820" width="34" customWidth="1"/>
    <col min="2821" max="2821" width="10.85546875" customWidth="1"/>
    <col min="2822" max="2823" width="0" hidden="1" customWidth="1"/>
    <col min="2824" max="2824" width="13" customWidth="1"/>
    <col min="3075" max="3075" width="7.140625" customWidth="1"/>
    <col min="3076" max="3076" width="34" customWidth="1"/>
    <col min="3077" max="3077" width="10.85546875" customWidth="1"/>
    <col min="3078" max="3079" width="0" hidden="1" customWidth="1"/>
    <col min="3080" max="3080" width="13" customWidth="1"/>
    <col min="3331" max="3331" width="7.140625" customWidth="1"/>
    <col min="3332" max="3332" width="34" customWidth="1"/>
    <col min="3333" max="3333" width="10.85546875" customWidth="1"/>
    <col min="3334" max="3335" width="0" hidden="1" customWidth="1"/>
    <col min="3336" max="3336" width="13" customWidth="1"/>
    <col min="3587" max="3587" width="7.140625" customWidth="1"/>
    <col min="3588" max="3588" width="34" customWidth="1"/>
    <col min="3589" max="3589" width="10.85546875" customWidth="1"/>
    <col min="3590" max="3591" width="0" hidden="1" customWidth="1"/>
    <col min="3592" max="3592" width="13" customWidth="1"/>
    <col min="3843" max="3843" width="7.140625" customWidth="1"/>
    <col min="3844" max="3844" width="34" customWidth="1"/>
    <col min="3845" max="3845" width="10.85546875" customWidth="1"/>
    <col min="3846" max="3847" width="0" hidden="1" customWidth="1"/>
    <col min="3848" max="3848" width="13" customWidth="1"/>
    <col min="4099" max="4099" width="7.140625" customWidth="1"/>
    <col min="4100" max="4100" width="34" customWidth="1"/>
    <col min="4101" max="4101" width="10.85546875" customWidth="1"/>
    <col min="4102" max="4103" width="0" hidden="1" customWidth="1"/>
    <col min="4104" max="4104" width="13" customWidth="1"/>
    <col min="4355" max="4355" width="7.140625" customWidth="1"/>
    <col min="4356" max="4356" width="34" customWidth="1"/>
    <col min="4357" max="4357" width="10.85546875" customWidth="1"/>
    <col min="4358" max="4359" width="0" hidden="1" customWidth="1"/>
    <col min="4360" max="4360" width="13" customWidth="1"/>
    <col min="4611" max="4611" width="7.140625" customWidth="1"/>
    <col min="4612" max="4612" width="34" customWidth="1"/>
    <col min="4613" max="4613" width="10.85546875" customWidth="1"/>
    <col min="4614" max="4615" width="0" hidden="1" customWidth="1"/>
    <col min="4616" max="4616" width="13" customWidth="1"/>
    <col min="4867" max="4867" width="7.140625" customWidth="1"/>
    <col min="4868" max="4868" width="34" customWidth="1"/>
    <col min="4869" max="4869" width="10.85546875" customWidth="1"/>
    <col min="4870" max="4871" width="0" hidden="1" customWidth="1"/>
    <col min="4872" max="4872" width="13" customWidth="1"/>
    <col min="5123" max="5123" width="7.140625" customWidth="1"/>
    <col min="5124" max="5124" width="34" customWidth="1"/>
    <col min="5125" max="5125" width="10.85546875" customWidth="1"/>
    <col min="5126" max="5127" width="0" hidden="1" customWidth="1"/>
    <col min="5128" max="5128" width="13" customWidth="1"/>
    <col min="5379" max="5379" width="7.140625" customWidth="1"/>
    <col min="5380" max="5380" width="34" customWidth="1"/>
    <col min="5381" max="5381" width="10.85546875" customWidth="1"/>
    <col min="5382" max="5383" width="0" hidden="1" customWidth="1"/>
    <col min="5384" max="5384" width="13" customWidth="1"/>
    <col min="5635" max="5635" width="7.140625" customWidth="1"/>
    <col min="5636" max="5636" width="34" customWidth="1"/>
    <col min="5637" max="5637" width="10.85546875" customWidth="1"/>
    <col min="5638" max="5639" width="0" hidden="1" customWidth="1"/>
    <col min="5640" max="5640" width="13" customWidth="1"/>
    <col min="5891" max="5891" width="7.140625" customWidth="1"/>
    <col min="5892" max="5892" width="34" customWidth="1"/>
    <col min="5893" max="5893" width="10.85546875" customWidth="1"/>
    <col min="5894" max="5895" width="0" hidden="1" customWidth="1"/>
    <col min="5896" max="5896" width="13" customWidth="1"/>
    <col min="6147" max="6147" width="7.140625" customWidth="1"/>
    <col min="6148" max="6148" width="34" customWidth="1"/>
    <col min="6149" max="6149" width="10.85546875" customWidth="1"/>
    <col min="6150" max="6151" width="0" hidden="1" customWidth="1"/>
    <col min="6152" max="6152" width="13" customWidth="1"/>
    <col min="6403" max="6403" width="7.140625" customWidth="1"/>
    <col min="6404" max="6404" width="34" customWidth="1"/>
    <col min="6405" max="6405" width="10.85546875" customWidth="1"/>
    <col min="6406" max="6407" width="0" hidden="1" customWidth="1"/>
    <col min="6408" max="6408" width="13" customWidth="1"/>
    <col min="6659" max="6659" width="7.140625" customWidth="1"/>
    <col min="6660" max="6660" width="34" customWidth="1"/>
    <col min="6661" max="6661" width="10.85546875" customWidth="1"/>
    <col min="6662" max="6663" width="0" hidden="1" customWidth="1"/>
    <col min="6664" max="6664" width="13" customWidth="1"/>
    <col min="6915" max="6915" width="7.140625" customWidth="1"/>
    <col min="6916" max="6916" width="34" customWidth="1"/>
    <col min="6917" max="6917" width="10.85546875" customWidth="1"/>
    <col min="6918" max="6919" width="0" hidden="1" customWidth="1"/>
    <col min="6920" max="6920" width="13" customWidth="1"/>
    <col min="7171" max="7171" width="7.140625" customWidth="1"/>
    <col min="7172" max="7172" width="34" customWidth="1"/>
    <col min="7173" max="7173" width="10.85546875" customWidth="1"/>
    <col min="7174" max="7175" width="0" hidden="1" customWidth="1"/>
    <col min="7176" max="7176" width="13" customWidth="1"/>
    <col min="7427" max="7427" width="7.140625" customWidth="1"/>
    <col min="7428" max="7428" width="34" customWidth="1"/>
    <col min="7429" max="7429" width="10.85546875" customWidth="1"/>
    <col min="7430" max="7431" width="0" hidden="1" customWidth="1"/>
    <col min="7432" max="7432" width="13" customWidth="1"/>
    <col min="7683" max="7683" width="7.140625" customWidth="1"/>
    <col min="7684" max="7684" width="34" customWidth="1"/>
    <col min="7685" max="7685" width="10.85546875" customWidth="1"/>
    <col min="7686" max="7687" width="0" hidden="1" customWidth="1"/>
    <col min="7688" max="7688" width="13" customWidth="1"/>
    <col min="7939" max="7939" width="7.140625" customWidth="1"/>
    <col min="7940" max="7940" width="34" customWidth="1"/>
    <col min="7941" max="7941" width="10.85546875" customWidth="1"/>
    <col min="7942" max="7943" width="0" hidden="1" customWidth="1"/>
    <col min="7944" max="7944" width="13" customWidth="1"/>
    <col min="8195" max="8195" width="7.140625" customWidth="1"/>
    <col min="8196" max="8196" width="34" customWidth="1"/>
    <col min="8197" max="8197" width="10.85546875" customWidth="1"/>
    <col min="8198" max="8199" width="0" hidden="1" customWidth="1"/>
    <col min="8200" max="8200" width="13" customWidth="1"/>
    <col min="8451" max="8451" width="7.140625" customWidth="1"/>
    <col min="8452" max="8452" width="34" customWidth="1"/>
    <col min="8453" max="8453" width="10.85546875" customWidth="1"/>
    <col min="8454" max="8455" width="0" hidden="1" customWidth="1"/>
    <col min="8456" max="8456" width="13" customWidth="1"/>
    <col min="8707" max="8707" width="7.140625" customWidth="1"/>
    <col min="8708" max="8708" width="34" customWidth="1"/>
    <col min="8709" max="8709" width="10.85546875" customWidth="1"/>
    <col min="8710" max="8711" width="0" hidden="1" customWidth="1"/>
    <col min="8712" max="8712" width="13" customWidth="1"/>
    <col min="8963" max="8963" width="7.140625" customWidth="1"/>
    <col min="8964" max="8964" width="34" customWidth="1"/>
    <col min="8965" max="8965" width="10.85546875" customWidth="1"/>
    <col min="8966" max="8967" width="0" hidden="1" customWidth="1"/>
    <col min="8968" max="8968" width="13" customWidth="1"/>
    <col min="9219" max="9219" width="7.140625" customWidth="1"/>
    <col min="9220" max="9220" width="34" customWidth="1"/>
    <col min="9221" max="9221" width="10.85546875" customWidth="1"/>
    <col min="9222" max="9223" width="0" hidden="1" customWidth="1"/>
    <col min="9224" max="9224" width="13" customWidth="1"/>
    <col min="9475" max="9475" width="7.140625" customWidth="1"/>
    <col min="9476" max="9476" width="34" customWidth="1"/>
    <col min="9477" max="9477" width="10.85546875" customWidth="1"/>
    <col min="9478" max="9479" width="0" hidden="1" customWidth="1"/>
    <col min="9480" max="9480" width="13" customWidth="1"/>
    <col min="9731" max="9731" width="7.140625" customWidth="1"/>
    <col min="9732" max="9732" width="34" customWidth="1"/>
    <col min="9733" max="9733" width="10.85546875" customWidth="1"/>
    <col min="9734" max="9735" width="0" hidden="1" customWidth="1"/>
    <col min="9736" max="9736" width="13" customWidth="1"/>
    <col min="9987" max="9987" width="7.140625" customWidth="1"/>
    <col min="9988" max="9988" width="34" customWidth="1"/>
    <col min="9989" max="9989" width="10.85546875" customWidth="1"/>
    <col min="9990" max="9991" width="0" hidden="1" customWidth="1"/>
    <col min="9992" max="9992" width="13" customWidth="1"/>
    <col min="10243" max="10243" width="7.140625" customWidth="1"/>
    <col min="10244" max="10244" width="34" customWidth="1"/>
    <col min="10245" max="10245" width="10.85546875" customWidth="1"/>
    <col min="10246" max="10247" width="0" hidden="1" customWidth="1"/>
    <col min="10248" max="10248" width="13" customWidth="1"/>
    <col min="10499" max="10499" width="7.140625" customWidth="1"/>
    <col min="10500" max="10500" width="34" customWidth="1"/>
    <col min="10501" max="10501" width="10.85546875" customWidth="1"/>
    <col min="10502" max="10503" width="0" hidden="1" customWidth="1"/>
    <col min="10504" max="10504" width="13" customWidth="1"/>
    <col min="10755" max="10755" width="7.140625" customWidth="1"/>
    <col min="10756" max="10756" width="34" customWidth="1"/>
    <col min="10757" max="10757" width="10.85546875" customWidth="1"/>
    <col min="10758" max="10759" width="0" hidden="1" customWidth="1"/>
    <col min="10760" max="10760" width="13" customWidth="1"/>
    <col min="11011" max="11011" width="7.140625" customWidth="1"/>
    <col min="11012" max="11012" width="34" customWidth="1"/>
    <col min="11013" max="11013" width="10.85546875" customWidth="1"/>
    <col min="11014" max="11015" width="0" hidden="1" customWidth="1"/>
    <col min="11016" max="11016" width="13" customWidth="1"/>
    <col min="11267" max="11267" width="7.140625" customWidth="1"/>
    <col min="11268" max="11268" width="34" customWidth="1"/>
    <col min="11269" max="11269" width="10.85546875" customWidth="1"/>
    <col min="11270" max="11271" width="0" hidden="1" customWidth="1"/>
    <col min="11272" max="11272" width="13" customWidth="1"/>
    <col min="11523" max="11523" width="7.140625" customWidth="1"/>
    <col min="11524" max="11524" width="34" customWidth="1"/>
    <col min="11525" max="11525" width="10.85546875" customWidth="1"/>
    <col min="11526" max="11527" width="0" hidden="1" customWidth="1"/>
    <col min="11528" max="11528" width="13" customWidth="1"/>
    <col min="11779" max="11779" width="7.140625" customWidth="1"/>
    <col min="11780" max="11780" width="34" customWidth="1"/>
    <col min="11781" max="11781" width="10.85546875" customWidth="1"/>
    <col min="11782" max="11783" width="0" hidden="1" customWidth="1"/>
    <col min="11784" max="11784" width="13" customWidth="1"/>
    <col min="12035" max="12035" width="7.140625" customWidth="1"/>
    <col min="12036" max="12036" width="34" customWidth="1"/>
    <col min="12037" max="12037" width="10.85546875" customWidth="1"/>
    <col min="12038" max="12039" width="0" hidden="1" customWidth="1"/>
    <col min="12040" max="12040" width="13" customWidth="1"/>
    <col min="12291" max="12291" width="7.140625" customWidth="1"/>
    <col min="12292" max="12292" width="34" customWidth="1"/>
    <col min="12293" max="12293" width="10.85546875" customWidth="1"/>
    <col min="12294" max="12295" width="0" hidden="1" customWidth="1"/>
    <col min="12296" max="12296" width="13" customWidth="1"/>
    <col min="12547" max="12547" width="7.140625" customWidth="1"/>
    <col min="12548" max="12548" width="34" customWidth="1"/>
    <col min="12549" max="12549" width="10.85546875" customWidth="1"/>
    <col min="12550" max="12551" width="0" hidden="1" customWidth="1"/>
    <col min="12552" max="12552" width="13" customWidth="1"/>
    <col min="12803" max="12803" width="7.140625" customWidth="1"/>
    <col min="12804" max="12804" width="34" customWidth="1"/>
    <col min="12805" max="12805" width="10.85546875" customWidth="1"/>
    <col min="12806" max="12807" width="0" hidden="1" customWidth="1"/>
    <col min="12808" max="12808" width="13" customWidth="1"/>
    <col min="13059" max="13059" width="7.140625" customWidth="1"/>
    <col min="13060" max="13060" width="34" customWidth="1"/>
    <col min="13061" max="13061" width="10.85546875" customWidth="1"/>
    <col min="13062" max="13063" width="0" hidden="1" customWidth="1"/>
    <col min="13064" max="13064" width="13" customWidth="1"/>
    <col min="13315" max="13315" width="7.140625" customWidth="1"/>
    <col min="13316" max="13316" width="34" customWidth="1"/>
    <col min="13317" max="13317" width="10.85546875" customWidth="1"/>
    <col min="13318" max="13319" width="0" hidden="1" customWidth="1"/>
    <col min="13320" max="13320" width="13" customWidth="1"/>
    <col min="13571" max="13571" width="7.140625" customWidth="1"/>
    <col min="13572" max="13572" width="34" customWidth="1"/>
    <col min="13573" max="13573" width="10.85546875" customWidth="1"/>
    <col min="13574" max="13575" width="0" hidden="1" customWidth="1"/>
    <col min="13576" max="13576" width="13" customWidth="1"/>
    <col min="13827" max="13827" width="7.140625" customWidth="1"/>
    <col min="13828" max="13828" width="34" customWidth="1"/>
    <col min="13829" max="13829" width="10.85546875" customWidth="1"/>
    <col min="13830" max="13831" width="0" hidden="1" customWidth="1"/>
    <col min="13832" max="13832" width="13" customWidth="1"/>
    <col min="14083" max="14083" width="7.140625" customWidth="1"/>
    <col min="14084" max="14084" width="34" customWidth="1"/>
    <col min="14085" max="14085" width="10.85546875" customWidth="1"/>
    <col min="14086" max="14087" width="0" hidden="1" customWidth="1"/>
    <col min="14088" max="14088" width="13" customWidth="1"/>
    <col min="14339" max="14339" width="7.140625" customWidth="1"/>
    <col min="14340" max="14340" width="34" customWidth="1"/>
    <col min="14341" max="14341" width="10.85546875" customWidth="1"/>
    <col min="14342" max="14343" width="0" hidden="1" customWidth="1"/>
    <col min="14344" max="14344" width="13" customWidth="1"/>
    <col min="14595" max="14595" width="7.140625" customWidth="1"/>
    <col min="14596" max="14596" width="34" customWidth="1"/>
    <col min="14597" max="14597" width="10.85546875" customWidth="1"/>
    <col min="14598" max="14599" width="0" hidden="1" customWidth="1"/>
    <col min="14600" max="14600" width="13" customWidth="1"/>
    <col min="14851" max="14851" width="7.140625" customWidth="1"/>
    <col min="14852" max="14852" width="34" customWidth="1"/>
    <col min="14853" max="14853" width="10.85546875" customWidth="1"/>
    <col min="14854" max="14855" width="0" hidden="1" customWidth="1"/>
    <col min="14856" max="14856" width="13" customWidth="1"/>
    <col min="15107" max="15107" width="7.140625" customWidth="1"/>
    <col min="15108" max="15108" width="34" customWidth="1"/>
    <col min="15109" max="15109" width="10.85546875" customWidth="1"/>
    <col min="15110" max="15111" width="0" hidden="1" customWidth="1"/>
    <col min="15112" max="15112" width="13" customWidth="1"/>
    <col min="15363" max="15363" width="7.140625" customWidth="1"/>
    <col min="15364" max="15364" width="34" customWidth="1"/>
    <col min="15365" max="15365" width="10.85546875" customWidth="1"/>
    <col min="15366" max="15367" width="0" hidden="1" customWidth="1"/>
    <col min="15368" max="15368" width="13" customWidth="1"/>
    <col min="15619" max="15619" width="7.140625" customWidth="1"/>
    <col min="15620" max="15620" width="34" customWidth="1"/>
    <col min="15621" max="15621" width="10.85546875" customWidth="1"/>
    <col min="15622" max="15623" width="0" hidden="1" customWidth="1"/>
    <col min="15624" max="15624" width="13" customWidth="1"/>
    <col min="15875" max="15875" width="7.140625" customWidth="1"/>
    <col min="15876" max="15876" width="34" customWidth="1"/>
    <col min="15877" max="15877" width="10.85546875" customWidth="1"/>
    <col min="15878" max="15879" width="0" hidden="1" customWidth="1"/>
    <col min="15880" max="15880" width="13" customWidth="1"/>
    <col min="16131" max="16131" width="7.140625" customWidth="1"/>
    <col min="16132" max="16132" width="34" customWidth="1"/>
    <col min="16133" max="16133" width="10.85546875" customWidth="1"/>
    <col min="16134" max="16135" width="0" hidden="1" customWidth="1"/>
    <col min="16136" max="16136" width="13" customWidth="1"/>
  </cols>
  <sheetData>
    <row r="1" spans="1:11" x14ac:dyDescent="0.25">
      <c r="C1" s="555" t="s">
        <v>996</v>
      </c>
      <c r="D1" s="582"/>
      <c r="E1" s="582"/>
    </row>
    <row r="2" spans="1:11" x14ac:dyDescent="0.25">
      <c r="C2" s="555" t="s">
        <v>997</v>
      </c>
      <c r="D2" s="582"/>
      <c r="E2" s="582"/>
    </row>
    <row r="3" spans="1:11" x14ac:dyDescent="0.25">
      <c r="C3" s="555" t="s">
        <v>998</v>
      </c>
      <c r="D3" s="582"/>
      <c r="E3" s="582"/>
    </row>
    <row r="4" spans="1:11" x14ac:dyDescent="0.25">
      <c r="C4" s="555" t="s">
        <v>999</v>
      </c>
      <c r="D4" s="582"/>
      <c r="E4" s="582"/>
    </row>
    <row r="5" spans="1:11" x14ac:dyDescent="0.25">
      <c r="C5" s="555" t="s">
        <v>1000</v>
      </c>
      <c r="D5" s="582"/>
      <c r="E5" s="582"/>
    </row>
    <row r="6" spans="1:11" x14ac:dyDescent="0.25">
      <c r="C6" s="551" t="s">
        <v>1001</v>
      </c>
      <c r="D6" s="551"/>
      <c r="E6" s="551"/>
      <c r="F6" s="551"/>
      <c r="G6" s="551"/>
      <c r="H6" s="551"/>
    </row>
    <row r="7" spans="1:11" x14ac:dyDescent="0.25">
      <c r="C7" s="548" t="s">
        <v>1002</v>
      </c>
      <c r="D7" s="548"/>
      <c r="E7" s="548"/>
      <c r="F7" s="548"/>
      <c r="G7" s="548"/>
      <c r="H7" s="548"/>
    </row>
    <row r="8" spans="1:11" x14ac:dyDescent="0.25">
      <c r="C8" s="598" t="s">
        <v>1044</v>
      </c>
      <c r="D8" s="598"/>
      <c r="E8" s="598"/>
      <c r="F8" s="598"/>
      <c r="G8" s="598"/>
      <c r="H8" s="598"/>
      <c r="I8" s="598"/>
      <c r="J8" s="598"/>
    </row>
    <row r="9" spans="1:11" x14ac:dyDescent="0.25">
      <c r="C9" s="548"/>
      <c r="D9" s="548"/>
      <c r="E9" s="548"/>
      <c r="F9" s="548"/>
      <c r="G9" s="548"/>
      <c r="H9" s="548"/>
    </row>
    <row r="10" spans="1:11" ht="15.75" x14ac:dyDescent="0.25">
      <c r="C10" s="594" t="s">
        <v>1003</v>
      </c>
      <c r="D10" s="594"/>
      <c r="E10" s="594"/>
      <c r="F10" s="552"/>
    </row>
    <row r="11" spans="1:11" ht="15.75" x14ac:dyDescent="0.25">
      <c r="A11" s="609" t="s">
        <v>1004</v>
      </c>
      <c r="B11" s="609"/>
      <c r="C11" s="609"/>
      <c r="D11" s="609"/>
      <c r="E11" s="609"/>
      <c r="F11" s="609"/>
      <c r="G11" s="609"/>
      <c r="H11" s="609"/>
      <c r="I11" s="609"/>
      <c r="J11" s="609"/>
      <c r="K11" s="609"/>
    </row>
    <row r="12" spans="1:11" ht="15.75" x14ac:dyDescent="0.25">
      <c r="C12" s="608" t="s">
        <v>718</v>
      </c>
      <c r="D12" s="608"/>
      <c r="E12" s="608"/>
      <c r="F12" s="608"/>
      <c r="G12" s="608"/>
      <c r="H12" s="608"/>
      <c r="I12" s="608"/>
    </row>
    <row r="13" spans="1:11" x14ac:dyDescent="0.25">
      <c r="C13" s="583"/>
      <c r="D13" s="583"/>
      <c r="E13" s="583"/>
    </row>
    <row r="14" spans="1:11" x14ac:dyDescent="0.25">
      <c r="C14" s="627"/>
      <c r="D14" s="627"/>
      <c r="E14" s="583"/>
    </row>
    <row r="15" spans="1:11" ht="15.75" x14ac:dyDescent="0.25">
      <c r="C15" s="583"/>
      <c r="D15" s="553"/>
      <c r="E15" s="553"/>
      <c r="G15" s="553"/>
      <c r="H15" s="553" t="s">
        <v>1025</v>
      </c>
    </row>
    <row r="16" spans="1:11" ht="15.75" x14ac:dyDescent="0.25">
      <c r="C16" s="583"/>
      <c r="D16" s="553"/>
      <c r="E16" s="553"/>
    </row>
    <row r="17" spans="2:9" ht="174" customHeight="1" x14ac:dyDescent="0.25">
      <c r="B17" s="622" t="s">
        <v>1026</v>
      </c>
      <c r="C17" s="622"/>
      <c r="D17" s="622"/>
      <c r="E17" s="622"/>
      <c r="F17" s="622"/>
      <c r="G17" s="622"/>
      <c r="H17" s="622"/>
      <c r="I17" s="622"/>
    </row>
    <row r="18" spans="2:9" ht="15.75" x14ac:dyDescent="0.25">
      <c r="C18" s="586"/>
      <c r="D18" s="553"/>
      <c r="E18" s="553"/>
    </row>
    <row r="19" spans="2:9" ht="15.75" customHeight="1" x14ac:dyDescent="0.25">
      <c r="D19" s="580"/>
      <c r="E19" s="580"/>
      <c r="G19" s="580"/>
      <c r="H19" s="580" t="s">
        <v>621</v>
      </c>
    </row>
    <row r="20" spans="2:9" ht="15" customHeight="1" x14ac:dyDescent="0.25">
      <c r="B20" s="619" t="s">
        <v>986</v>
      </c>
      <c r="C20" s="619" t="s">
        <v>1008</v>
      </c>
      <c r="D20" s="619" t="s">
        <v>5</v>
      </c>
      <c r="E20" s="623" t="s">
        <v>1009</v>
      </c>
      <c r="F20" s="624"/>
      <c r="G20" s="624"/>
      <c r="H20" s="625"/>
    </row>
    <row r="21" spans="2:9" ht="15" customHeight="1" x14ac:dyDescent="0.25">
      <c r="B21" s="620"/>
      <c r="C21" s="620"/>
      <c r="D21" s="620"/>
      <c r="E21" s="630" t="s">
        <v>1011</v>
      </c>
      <c r="F21" s="623" t="s">
        <v>1027</v>
      </c>
      <c r="G21" s="624"/>
      <c r="H21" s="625"/>
    </row>
    <row r="22" spans="2:9" ht="78.75" customHeight="1" x14ac:dyDescent="0.25">
      <c r="B22" s="621"/>
      <c r="C22" s="621"/>
      <c r="D22" s="621"/>
      <c r="E22" s="631"/>
      <c r="F22" s="588" t="s">
        <v>1015</v>
      </c>
      <c r="G22" s="588" t="s">
        <v>1016</v>
      </c>
      <c r="H22" s="588" t="s">
        <v>1013</v>
      </c>
    </row>
    <row r="23" spans="2:9" ht="31.5" x14ac:dyDescent="0.25">
      <c r="B23" s="541">
        <v>1</v>
      </c>
      <c r="C23" s="261" t="s">
        <v>1017</v>
      </c>
      <c r="D23" s="591">
        <f>SUM(E23+H23)</f>
        <v>157276</v>
      </c>
      <c r="E23" s="591">
        <f>SUM(F23:G23)</f>
        <v>0</v>
      </c>
      <c r="F23" s="392"/>
      <c r="G23" s="392"/>
      <c r="H23" s="392">
        <v>157276</v>
      </c>
    </row>
    <row r="24" spans="2:9" ht="15.75" x14ac:dyDescent="0.25">
      <c r="B24" s="541">
        <v>2</v>
      </c>
      <c r="C24" s="261" t="s">
        <v>1018</v>
      </c>
      <c r="D24" s="591">
        <f t="shared" ref="D24:D29" si="0">SUM(E24+H24)</f>
        <v>2360201</v>
      </c>
      <c r="E24" s="591">
        <f t="shared" ref="E24:E29" si="1">SUM(F24:G24)</f>
        <v>0</v>
      </c>
      <c r="F24" s="392"/>
      <c r="G24" s="392"/>
      <c r="H24" s="392">
        <v>2360201</v>
      </c>
    </row>
    <row r="25" spans="2:9" ht="15.75" x14ac:dyDescent="0.25">
      <c r="B25" s="541">
        <v>3</v>
      </c>
      <c r="C25" s="261" t="s">
        <v>1019</v>
      </c>
      <c r="D25" s="591">
        <f t="shared" si="0"/>
        <v>269531</v>
      </c>
      <c r="E25" s="591">
        <f t="shared" si="1"/>
        <v>0</v>
      </c>
      <c r="F25" s="392"/>
      <c r="G25" s="392"/>
      <c r="H25" s="392">
        <v>269531</v>
      </c>
    </row>
    <row r="26" spans="2:9" ht="15.75" x14ac:dyDescent="0.25">
      <c r="B26" s="541">
        <v>4</v>
      </c>
      <c r="C26" s="261" t="s">
        <v>1020</v>
      </c>
      <c r="D26" s="591">
        <f t="shared" si="0"/>
        <v>174570</v>
      </c>
      <c r="E26" s="591">
        <f t="shared" si="1"/>
        <v>0</v>
      </c>
      <c r="F26" s="392"/>
      <c r="G26" s="392"/>
      <c r="H26" s="392">
        <v>174570</v>
      </c>
    </row>
    <row r="27" spans="2:9" ht="15.75" x14ac:dyDescent="0.25">
      <c r="B27" s="541">
        <v>5</v>
      </c>
      <c r="C27" s="261" t="s">
        <v>1021</v>
      </c>
      <c r="D27" s="591">
        <f t="shared" si="0"/>
        <v>110616</v>
      </c>
      <c r="E27" s="591">
        <f t="shared" si="1"/>
        <v>0</v>
      </c>
      <c r="F27" s="392"/>
      <c r="G27" s="392"/>
      <c r="H27" s="392">
        <v>110616</v>
      </c>
    </row>
    <row r="28" spans="2:9" ht="15.75" x14ac:dyDescent="0.25">
      <c r="B28" s="541">
        <v>6</v>
      </c>
      <c r="C28" s="261" t="s">
        <v>1022</v>
      </c>
      <c r="D28" s="591">
        <f t="shared" si="0"/>
        <v>986854</v>
      </c>
      <c r="E28" s="591">
        <f t="shared" si="1"/>
        <v>0</v>
      </c>
      <c r="F28" s="392"/>
      <c r="G28" s="392"/>
      <c r="H28" s="392">
        <v>986854</v>
      </c>
    </row>
    <row r="29" spans="2:9" ht="15.75" x14ac:dyDescent="0.25">
      <c r="B29" s="541">
        <v>7</v>
      </c>
      <c r="C29" s="261" t="s">
        <v>1023</v>
      </c>
      <c r="D29" s="591">
        <f t="shared" si="0"/>
        <v>105068</v>
      </c>
      <c r="E29" s="591">
        <f t="shared" si="1"/>
        <v>0</v>
      </c>
      <c r="F29" s="392"/>
      <c r="G29" s="392"/>
      <c r="H29" s="392">
        <v>105068</v>
      </c>
    </row>
    <row r="30" spans="2:9" ht="15.75" x14ac:dyDescent="0.25">
      <c r="B30" s="592"/>
      <c r="C30" s="267" t="s">
        <v>1024</v>
      </c>
      <c r="D30" s="593">
        <f>SUM(D23:D29)</f>
        <v>4164116</v>
      </c>
      <c r="E30" s="593">
        <f>SUM(E23:E29)</f>
        <v>0</v>
      </c>
      <c r="F30" s="593">
        <f>SUM(F23:F29)</f>
        <v>0</v>
      </c>
      <c r="G30" s="593">
        <f>SUM(G23:G29)</f>
        <v>0</v>
      </c>
      <c r="H30" s="593">
        <f>SUM(H23:H29)</f>
        <v>4164116</v>
      </c>
    </row>
  </sheetData>
  <mergeCells count="11">
    <mergeCell ref="E20:H20"/>
    <mergeCell ref="E21:E22"/>
    <mergeCell ref="F21:H21"/>
    <mergeCell ref="C8:J8"/>
    <mergeCell ref="A11:K11"/>
    <mergeCell ref="C12:I12"/>
    <mergeCell ref="C14:D14"/>
    <mergeCell ref="B17:I17"/>
    <mergeCell ref="B20:B22"/>
    <mergeCell ref="C20:C22"/>
    <mergeCell ref="D20:D2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прил1</vt:lpstr>
      <vt:lpstr>прил3</vt:lpstr>
      <vt:lpstr>прил5</vt:lpstr>
      <vt:lpstr>прил7</vt:lpstr>
      <vt:lpstr>прил9</vt:lpstr>
      <vt:lpstr>прил11</vt:lpstr>
      <vt:lpstr>прил13</vt:lpstr>
      <vt:lpstr>прил19т1</vt:lpstr>
      <vt:lpstr>прил19т5</vt:lpstr>
      <vt:lpstr>прил11!Область_печати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2018-01-04T10:44:32Z</cp:lastPrinted>
  <dcterms:created xsi:type="dcterms:W3CDTF">2011-10-10T13:40:01Z</dcterms:created>
  <dcterms:modified xsi:type="dcterms:W3CDTF">2018-01-08T17:06:52Z</dcterms:modified>
</cp:coreProperties>
</file>