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30" windowWidth="15480" windowHeight="9495"/>
  </bookViews>
  <sheets>
    <sheet name="прил1" sheetId="42" r:id="rId1"/>
    <sheet name="прил2" sheetId="48" r:id="rId2"/>
    <sheet name="прил3" sheetId="44" r:id="rId3"/>
    <sheet name="прил4" sheetId="41" r:id="rId4"/>
    <sheet name="прил5" sheetId="2" r:id="rId5"/>
    <sheet name="прил6" sheetId="51" r:id="rId6"/>
    <sheet name="прил7" sheetId="40" r:id="rId7"/>
    <sheet name="прил8" sheetId="46" r:id="rId8"/>
    <sheet name="прил9" sheetId="49" r:id="rId9"/>
    <sheet name="прил10" sheetId="50" r:id="rId10"/>
    <sheet name="прил11т1" sheetId="52" r:id="rId11"/>
    <sheet name="прил11т2" sheetId="53" r:id="rId12"/>
    <sheet name="прил11т3" sheetId="54" r:id="rId13"/>
    <sheet name="прил11т4" sheetId="55" r:id="rId14"/>
    <sheet name="прил11т5" sheetId="56" r:id="rId15"/>
    <sheet name="прил11т6" sheetId="57" r:id="rId16"/>
  </sheets>
  <externalReferences>
    <externalReference r:id="rId17"/>
  </externalReferences>
  <definedNames>
    <definedName name="_xlnm._FilterDatabase" localSheetId="4" hidden="1">прил5!$F$1:$F$513</definedName>
    <definedName name="_xlnm.Print_Area" localSheetId="4">прил5!$A$1:$H$511</definedName>
    <definedName name="_xlnm.Print_Area" localSheetId="5">прил6!$A$1:$I$541</definedName>
    <definedName name="_xlnm.Print_Area" localSheetId="6">прил7!$A$1:$F$345</definedName>
  </definedNames>
  <calcPr calcId="145621"/>
</workbook>
</file>

<file path=xl/calcChain.xml><?xml version="1.0" encoding="utf-8"?>
<calcChain xmlns="http://schemas.openxmlformats.org/spreadsheetml/2006/main">
  <c r="J28" i="53" l="1"/>
  <c r="I28" i="53"/>
  <c r="H28" i="53"/>
  <c r="G28" i="53"/>
  <c r="E28" i="53"/>
  <c r="D27" i="53"/>
  <c r="F26" i="53"/>
  <c r="F28" i="53" s="1"/>
  <c r="D26" i="53"/>
  <c r="D25" i="53"/>
  <c r="D24" i="53"/>
  <c r="D23" i="53"/>
  <c r="D22" i="53"/>
  <c r="D21" i="53"/>
  <c r="D28" i="53" s="1"/>
  <c r="G28" i="57" l="1"/>
  <c r="F28" i="57"/>
  <c r="E28" i="57"/>
  <c r="D27" i="57"/>
  <c r="D26" i="57"/>
  <c r="D25" i="57"/>
  <c r="D24" i="57"/>
  <c r="D23" i="57"/>
  <c r="D22" i="57"/>
  <c r="D21" i="57"/>
  <c r="D28" i="57" s="1"/>
  <c r="J29" i="52"/>
  <c r="I29" i="52"/>
  <c r="H29" i="52"/>
  <c r="G29" i="52"/>
  <c r="E29" i="52"/>
  <c r="F28" i="52"/>
  <c r="D28" i="52"/>
  <c r="D27" i="52"/>
  <c r="D26" i="52"/>
  <c r="F25" i="52"/>
  <c r="D25" i="52"/>
  <c r="F24" i="52"/>
  <c r="D24" i="52"/>
  <c r="F23" i="52"/>
  <c r="D23" i="52"/>
  <c r="F22" i="52"/>
  <c r="F29" i="52" s="1"/>
  <c r="D22" i="52"/>
  <c r="D29" i="52" s="1"/>
  <c r="F406" i="40"/>
  <c r="F405" i="40" s="1"/>
  <c r="F404" i="40" s="1"/>
  <c r="F403" i="40" s="1"/>
  <c r="F402" i="40"/>
  <c r="F401" i="40"/>
  <c r="F400" i="40"/>
  <c r="F399" i="40" s="1"/>
  <c r="F398" i="40" s="1"/>
  <c r="F397" i="40" s="1"/>
  <c r="F396" i="40"/>
  <c r="F395" i="40" s="1"/>
  <c r="F394" i="40" s="1"/>
  <c r="F393" i="40" s="1"/>
  <c r="F392" i="40"/>
  <c r="F391" i="40" s="1"/>
  <c r="F390" i="40" s="1"/>
  <c r="F389" i="40"/>
  <c r="F388" i="40"/>
  <c r="F386" i="40"/>
  <c r="F385" i="40" s="1"/>
  <c r="F384" i="40"/>
  <c r="F383" i="40" s="1"/>
  <c r="F382" i="40"/>
  <c r="F381" i="40" s="1"/>
  <c r="F380" i="40"/>
  <c r="F379" i="40" s="1"/>
  <c r="F378" i="40"/>
  <c r="F377" i="40" s="1"/>
  <c r="F374" i="40"/>
  <c r="F373" i="40"/>
  <c r="F372" i="40" s="1"/>
  <c r="F371" i="40" s="1"/>
  <c r="F370" i="40" s="1"/>
  <c r="F369" i="40"/>
  <c r="F368" i="40"/>
  <c r="F364" i="40"/>
  <c r="F363" i="40" s="1"/>
  <c r="F362" i="40" s="1"/>
  <c r="F361" i="40" s="1"/>
  <c r="F360" i="40"/>
  <c r="F359" i="40"/>
  <c r="F358" i="40" s="1"/>
  <c r="F357" i="40" s="1"/>
  <c r="F356" i="40" s="1"/>
  <c r="F355" i="40"/>
  <c r="F354" i="40" s="1"/>
  <c r="F353" i="40" s="1"/>
  <c r="F352" i="40" s="1"/>
  <c r="F351" i="40"/>
  <c r="F350" i="40" s="1"/>
  <c r="F349" i="40" s="1"/>
  <c r="F348" i="40" s="1"/>
  <c r="F347" i="40" s="1"/>
  <c r="F346" i="40"/>
  <c r="F345" i="40" s="1"/>
  <c r="F344" i="40"/>
  <c r="F343" i="40" s="1"/>
  <c r="F342" i="40"/>
  <c r="F341" i="40" s="1"/>
  <c r="F340" i="40"/>
  <c r="F339" i="40" s="1"/>
  <c r="F335" i="40"/>
  <c r="F334" i="40" s="1"/>
  <c r="F333" i="40" s="1"/>
  <c r="F332" i="40" s="1"/>
  <c r="F331" i="40"/>
  <c r="F330" i="40" s="1"/>
  <c r="F329" i="40" s="1"/>
  <c r="F328" i="40" s="1"/>
  <c r="F326" i="40"/>
  <c r="F325" i="40"/>
  <c r="F324" i="40" s="1"/>
  <c r="F323" i="40"/>
  <c r="F322" i="40" s="1"/>
  <c r="F321" i="40"/>
  <c r="F320" i="40" s="1"/>
  <c r="F319" i="40" s="1"/>
  <c r="F318" i="40"/>
  <c r="F317" i="40" s="1"/>
  <c r="F316" i="40" s="1"/>
  <c r="F315" i="40" s="1"/>
  <c r="F314" i="40" s="1"/>
  <c r="F313" i="40"/>
  <c r="F312" i="40" s="1"/>
  <c r="F311" i="40" s="1"/>
  <c r="F310" i="40" s="1"/>
  <c r="F309" i="40"/>
  <c r="F308" i="40" s="1"/>
  <c r="F307" i="40"/>
  <c r="F306" i="40" s="1"/>
  <c r="F305" i="40"/>
  <c r="F304" i="40" s="1"/>
  <c r="F301" i="40"/>
  <c r="F300" i="40"/>
  <c r="F299" i="40"/>
  <c r="F298" i="40" s="1"/>
  <c r="F297" i="40" s="1"/>
  <c r="F296" i="40" s="1"/>
  <c r="F294" i="40"/>
  <c r="F293" i="40"/>
  <c r="F292" i="40"/>
  <c r="F291" i="40"/>
  <c r="F290" i="40" s="1"/>
  <c r="F289" i="40" s="1"/>
  <c r="F288" i="40"/>
  <c r="F287" i="40"/>
  <c r="F286" i="40"/>
  <c r="F285" i="40"/>
  <c r="F284" i="40" s="1"/>
  <c r="F283" i="40" s="1"/>
  <c r="F282" i="40" s="1"/>
  <c r="F281" i="40"/>
  <c r="F280" i="40" s="1"/>
  <c r="F279" i="40" s="1"/>
  <c r="F278" i="40" s="1"/>
  <c r="F277" i="40"/>
  <c r="F276" i="40" s="1"/>
  <c r="F275" i="40" s="1"/>
  <c r="F274" i="40" s="1"/>
  <c r="F273" i="40"/>
  <c r="F272" i="40" s="1"/>
  <c r="F271" i="40"/>
  <c r="F270" i="40" s="1"/>
  <c r="F269" i="40"/>
  <c r="F268" i="40" s="1"/>
  <c r="F267" i="40"/>
  <c r="F266" i="40" s="1"/>
  <c r="F262" i="40"/>
  <c r="F261" i="40"/>
  <c r="F260" i="40" s="1"/>
  <c r="F259" i="40" s="1"/>
  <c r="F258" i="40"/>
  <c r="F257" i="40"/>
  <c r="F256" i="40" s="1"/>
  <c r="F255" i="40" s="1"/>
  <c r="F254" i="40" s="1"/>
  <c r="F253" i="40"/>
  <c r="F252" i="40" s="1"/>
  <c r="F251" i="40" s="1"/>
  <c r="F250" i="40" s="1"/>
  <c r="F249" i="40" s="1"/>
  <c r="F248" i="40"/>
  <c r="F247" i="40" s="1"/>
  <c r="F246" i="40"/>
  <c r="F245" i="40"/>
  <c r="F243" i="40"/>
  <c r="F242" i="40" s="1"/>
  <c r="F239" i="40"/>
  <c r="F238" i="40" s="1"/>
  <c r="F237" i="40" s="1"/>
  <c r="F236" i="40" s="1"/>
  <c r="F235" i="40"/>
  <c r="F234" i="40" s="1"/>
  <c r="F233" i="40" s="1"/>
  <c r="F232" i="40" s="1"/>
  <c r="F230" i="40"/>
  <c r="F229" i="40"/>
  <c r="F228" i="40"/>
  <c r="F227" i="40"/>
  <c r="F226" i="40"/>
  <c r="F225" i="40"/>
  <c r="F224" i="40"/>
  <c r="F223" i="40"/>
  <c r="F222" i="40"/>
  <c r="F221" i="40"/>
  <c r="F220" i="40" s="1"/>
  <c r="F219" i="40" s="1"/>
  <c r="F218" i="40"/>
  <c r="F217" i="40"/>
  <c r="F216" i="40"/>
  <c r="F215" i="40"/>
  <c r="F214" i="40"/>
  <c r="F213" i="40"/>
  <c r="F212" i="40"/>
  <c r="F211" i="40"/>
  <c r="F210" i="40" s="1"/>
  <c r="F209" i="40" s="1"/>
  <c r="F208" i="40" s="1"/>
  <c r="F207" i="40"/>
  <c r="F206" i="40" s="1"/>
  <c r="F205" i="40"/>
  <c r="F204" i="40" s="1"/>
  <c r="F203" i="40"/>
  <c r="F202" i="40" s="1"/>
  <c r="F201" i="40"/>
  <c r="F200" i="40" s="1"/>
  <c r="F199" i="40"/>
  <c r="F198" i="40" s="1"/>
  <c r="F197" i="40"/>
  <c r="F196" i="40" s="1"/>
  <c r="F195" i="40" s="1"/>
  <c r="F194" i="40" s="1"/>
  <c r="F193" i="40" s="1"/>
  <c r="F192" i="40"/>
  <c r="F191" i="40"/>
  <c r="F190" i="40" s="1"/>
  <c r="F189" i="40" s="1"/>
  <c r="F188" i="40" s="1"/>
  <c r="F187" i="40"/>
  <c r="F186" i="40" s="1"/>
  <c r="F185" i="40"/>
  <c r="F184" i="40" s="1"/>
  <c r="F180" i="40"/>
  <c r="F179" i="40"/>
  <c r="F178" i="40" s="1"/>
  <c r="F177" i="40"/>
  <c r="F176" i="40"/>
  <c r="F175" i="40"/>
  <c r="F173" i="40"/>
  <c r="F172" i="40" s="1"/>
  <c r="F169" i="40"/>
  <c r="F168" i="40" s="1"/>
  <c r="F167" i="40" s="1"/>
  <c r="F166" i="40" s="1"/>
  <c r="F165" i="40"/>
  <c r="F164" i="40" s="1"/>
  <c r="F163" i="40"/>
  <c r="F162" i="40"/>
  <c r="F161" i="40"/>
  <c r="F159" i="40"/>
  <c r="F158" i="40"/>
  <c r="F157" i="40"/>
  <c r="F156" i="40"/>
  <c r="F155" i="40"/>
  <c r="F152" i="40"/>
  <c r="F151" i="40"/>
  <c r="F150" i="40"/>
  <c r="F149" i="40" s="1"/>
  <c r="F148" i="40"/>
  <c r="F147" i="40"/>
  <c r="F146" i="40"/>
  <c r="F145" i="40" s="1"/>
  <c r="F144" i="40"/>
  <c r="F143" i="40" s="1"/>
  <c r="F142" i="40"/>
  <c r="F141" i="40"/>
  <c r="F140" i="40"/>
  <c r="F139" i="40"/>
  <c r="F138" i="40"/>
  <c r="F137" i="40"/>
  <c r="F136" i="40"/>
  <c r="F135" i="40"/>
  <c r="F134" i="40"/>
  <c r="F133" i="40"/>
  <c r="F132" i="40"/>
  <c r="F131" i="40" s="1"/>
  <c r="F130" i="40"/>
  <c r="F129" i="40" s="1"/>
  <c r="F128" i="40"/>
  <c r="F127" i="40" s="1"/>
  <c r="F126" i="40"/>
  <c r="F125" i="40"/>
  <c r="F124" i="40" s="1"/>
  <c r="F123" i="40" s="1"/>
  <c r="F122" i="40"/>
  <c r="F121" i="40"/>
  <c r="F120" i="40"/>
  <c r="F119" i="40" s="1"/>
  <c r="F118" i="40"/>
  <c r="F117" i="40" s="1"/>
  <c r="F116" i="40"/>
  <c r="F115" i="40" s="1"/>
  <c r="F114" i="40"/>
  <c r="F113" i="40"/>
  <c r="F112" i="40"/>
  <c r="F111" i="40"/>
  <c r="F110" i="40"/>
  <c r="F109" i="40"/>
  <c r="F108" i="40"/>
  <c r="F107" i="40" s="1"/>
  <c r="F106" i="40"/>
  <c r="F105" i="40"/>
  <c r="F104" i="40"/>
  <c r="F100" i="40"/>
  <c r="F99" i="40"/>
  <c r="F98" i="40" s="1"/>
  <c r="F97" i="40"/>
  <c r="F96" i="40"/>
  <c r="F95" i="40" s="1"/>
  <c r="F94" i="40"/>
  <c r="F93" i="40" s="1"/>
  <c r="F90" i="40"/>
  <c r="F89" i="40" s="1"/>
  <c r="F88" i="40"/>
  <c r="F87" i="40" s="1"/>
  <c r="F86" i="40"/>
  <c r="F85" i="40"/>
  <c r="F83" i="40"/>
  <c r="F82" i="40"/>
  <c r="F81" i="40"/>
  <c r="F80" i="40"/>
  <c r="F79" i="40"/>
  <c r="F78" i="40" s="1"/>
  <c r="F77" i="40"/>
  <c r="F76" i="40"/>
  <c r="F75" i="40"/>
  <c r="F74" i="40"/>
  <c r="F73" i="40"/>
  <c r="F70" i="40"/>
  <c r="F69" i="40"/>
  <c r="F68" i="40"/>
  <c r="F67" i="40"/>
  <c r="F66" i="40"/>
  <c r="F65" i="40"/>
  <c r="F64" i="40"/>
  <c r="F63" i="40"/>
  <c r="F62" i="40" s="1"/>
  <c r="F61" i="40" s="1"/>
  <c r="F59" i="40"/>
  <c r="F58" i="40"/>
  <c r="F57" i="40"/>
  <c r="F55" i="40"/>
  <c r="F54" i="40" s="1"/>
  <c r="F52" i="40"/>
  <c r="F51" i="40"/>
  <c r="F50" i="40" s="1"/>
  <c r="F49" i="40" s="1"/>
  <c r="F47" i="40"/>
  <c r="F46" i="40"/>
  <c r="F45" i="40"/>
  <c r="F43" i="40"/>
  <c r="F42" i="40"/>
  <c r="F41" i="40"/>
  <c r="F38" i="40"/>
  <c r="F37" i="40"/>
  <c r="F36" i="40"/>
  <c r="F35" i="40"/>
  <c r="F34" i="40"/>
  <c r="F33" i="40"/>
  <c r="F32" i="40"/>
  <c r="F31" i="40"/>
  <c r="F30" i="40" s="1"/>
  <c r="F29" i="40" s="1"/>
  <c r="F27" i="40"/>
  <c r="F26" i="40"/>
  <c r="F25" i="40"/>
  <c r="F24" i="40"/>
  <c r="F23" i="40"/>
  <c r="F21" i="40"/>
  <c r="F20" i="40"/>
  <c r="I614" i="51"/>
  <c r="I613" i="51" s="1"/>
  <c r="I612" i="51" s="1"/>
  <c r="I611" i="51" s="1"/>
  <c r="I609" i="51"/>
  <c r="I608" i="51"/>
  <c r="I607" i="51" s="1"/>
  <c r="I605" i="51"/>
  <c r="I604" i="51" s="1"/>
  <c r="I603" i="51" s="1"/>
  <c r="I597" i="51"/>
  <c r="I596" i="51" s="1"/>
  <c r="I595" i="51" s="1"/>
  <c r="I592" i="51"/>
  <c r="I591" i="51"/>
  <c r="I590" i="51" s="1"/>
  <c r="I587" i="51"/>
  <c r="I586" i="51" s="1"/>
  <c r="I585" i="51" s="1"/>
  <c r="I584" i="51" s="1"/>
  <c r="I583" i="51" s="1"/>
  <c r="I582" i="51" s="1"/>
  <c r="I580" i="51"/>
  <c r="I579" i="51" s="1"/>
  <c r="I578" i="51" s="1"/>
  <c r="I577" i="51" s="1"/>
  <c r="I573" i="51"/>
  <c r="I571" i="51"/>
  <c r="I570" i="51"/>
  <c r="I567" i="51"/>
  <c r="I566" i="51"/>
  <c r="I565" i="51" s="1"/>
  <c r="I564" i="51" s="1"/>
  <c r="I563" i="51" s="1"/>
  <c r="I561" i="51"/>
  <c r="I560" i="51" s="1"/>
  <c r="I559" i="51" s="1"/>
  <c r="I558" i="51" s="1"/>
  <c r="I554" i="51"/>
  <c r="I553" i="51" s="1"/>
  <c r="I552" i="51" s="1"/>
  <c r="I550" i="51"/>
  <c r="I546" i="51"/>
  <c r="I545" i="51" s="1"/>
  <c r="I544" i="51" s="1"/>
  <c r="I543" i="51" s="1"/>
  <c r="I542" i="51" s="1"/>
  <c r="I541" i="51" s="1"/>
  <c r="I539" i="51"/>
  <c r="I538" i="51" s="1"/>
  <c r="I537" i="51" s="1"/>
  <c r="I536" i="51" s="1"/>
  <c r="I534" i="51"/>
  <c r="I532" i="51"/>
  <c r="I530" i="51"/>
  <c r="I529" i="51" s="1"/>
  <c r="I528" i="51" s="1"/>
  <c r="I523" i="51" s="1"/>
  <c r="I522" i="51" s="1"/>
  <c r="I526" i="51"/>
  <c r="I525" i="51"/>
  <c r="I524" i="51"/>
  <c r="I518" i="51"/>
  <c r="I517" i="51" s="1"/>
  <c r="I516" i="51" s="1"/>
  <c r="I515" i="51" s="1"/>
  <c r="I514" i="51" s="1"/>
  <c r="I513" i="51" s="1"/>
  <c r="I511" i="51"/>
  <c r="I510" i="51" s="1"/>
  <c r="I509" i="51" s="1"/>
  <c r="I508" i="51" s="1"/>
  <c r="I507" i="51" s="1"/>
  <c r="I506" i="51" s="1"/>
  <c r="I502" i="51"/>
  <c r="I501" i="51" s="1"/>
  <c r="I500" i="51" s="1"/>
  <c r="I499" i="51" s="1"/>
  <c r="I498" i="51" s="1"/>
  <c r="I496" i="51"/>
  <c r="I493" i="51"/>
  <c r="I491" i="51"/>
  <c r="I487" i="51"/>
  <c r="I484" i="51"/>
  <c r="I482" i="51"/>
  <c r="I481" i="51"/>
  <c r="I479" i="51"/>
  <c r="I476" i="51"/>
  <c r="I474" i="51"/>
  <c r="I473" i="51"/>
  <c r="I472" i="51" s="1"/>
  <c r="I467" i="51"/>
  <c r="I466" i="51"/>
  <c r="I465" i="51" s="1"/>
  <c r="I464" i="51" s="1"/>
  <c r="I462" i="51"/>
  <c r="I461" i="51" s="1"/>
  <c r="I460" i="51" s="1"/>
  <c r="I459" i="51" s="1"/>
  <c r="I457" i="51"/>
  <c r="I456" i="51"/>
  <c r="I452" i="51"/>
  <c r="I450" i="51"/>
  <c r="I449" i="51" s="1"/>
  <c r="I448" i="51" s="1"/>
  <c r="I447" i="51" s="1"/>
  <c r="I445" i="51"/>
  <c r="I444" i="51"/>
  <c r="I443" i="51" s="1"/>
  <c r="I442" i="51" s="1"/>
  <c r="I439" i="51"/>
  <c r="I437" i="51"/>
  <c r="I436" i="51" s="1"/>
  <c r="I435" i="51" s="1"/>
  <c r="I434" i="51" s="1"/>
  <c r="I433" i="51" s="1"/>
  <c r="I431" i="51"/>
  <c r="I430" i="51" s="1"/>
  <c r="I429" i="51" s="1"/>
  <c r="I428" i="51" s="1"/>
  <c r="I426" i="51"/>
  <c r="I425" i="51" s="1"/>
  <c r="I424" i="51" s="1"/>
  <c r="I423" i="51" s="1"/>
  <c r="I421" i="51"/>
  <c r="I420" i="51" s="1"/>
  <c r="I419" i="51" s="1"/>
  <c r="I415" i="51"/>
  <c r="I414" i="51" s="1"/>
  <c r="I413" i="51" s="1"/>
  <c r="I411" i="51"/>
  <c r="I409" i="51"/>
  <c r="I405" i="51"/>
  <c r="I403" i="51"/>
  <c r="I401" i="51"/>
  <c r="I398" i="51"/>
  <c r="I396" i="51"/>
  <c r="I394" i="51"/>
  <c r="I392" i="51"/>
  <c r="I390" i="51"/>
  <c r="I387" i="51"/>
  <c r="I386" i="51"/>
  <c r="I385" i="51" s="1"/>
  <c r="I381" i="51"/>
  <c r="I380" i="51" s="1"/>
  <c r="I379" i="51" s="1"/>
  <c r="I378" i="51" s="1"/>
  <c r="I374" i="51"/>
  <c r="I372" i="51"/>
  <c r="I369" i="51"/>
  <c r="I368" i="51" s="1"/>
  <c r="I367" i="51" s="1"/>
  <c r="I366" i="51" s="1"/>
  <c r="I362" i="51"/>
  <c r="I361" i="51" s="1"/>
  <c r="I360" i="51" s="1"/>
  <c r="I359" i="51" s="1"/>
  <c r="I358" i="51" s="1"/>
  <c r="I357" i="51" s="1"/>
  <c r="I355" i="51"/>
  <c r="I354" i="51" s="1"/>
  <c r="I353" i="51" s="1"/>
  <c r="I352" i="51" s="1"/>
  <c r="I351" i="51" s="1"/>
  <c r="I350" i="51" s="1"/>
  <c r="I346" i="51"/>
  <c r="I345" i="51"/>
  <c r="I344" i="51"/>
  <c r="I342" i="51"/>
  <c r="I341" i="51"/>
  <c r="I340" i="51"/>
  <c r="I338" i="51"/>
  <c r="I337" i="51"/>
  <c r="I336" i="51" s="1"/>
  <c r="I335" i="51" s="1"/>
  <c r="I334" i="51" s="1"/>
  <c r="I333" i="51" s="1"/>
  <c r="I332" i="51" s="1"/>
  <c r="I330" i="51"/>
  <c r="I329" i="51" s="1"/>
  <c r="I328" i="51" s="1"/>
  <c r="I327" i="51" s="1"/>
  <c r="I326" i="51" s="1"/>
  <c r="I324" i="51"/>
  <c r="I323" i="51"/>
  <c r="I322" i="51" s="1"/>
  <c r="I321" i="51" s="1"/>
  <c r="I320" i="51" s="1"/>
  <c r="I319" i="51" s="1"/>
  <c r="I317" i="51"/>
  <c r="I316" i="51"/>
  <c r="I315" i="51" s="1"/>
  <c r="I313" i="51"/>
  <c r="I309" i="51"/>
  <c r="I308" i="51"/>
  <c r="I307" i="51" s="1"/>
  <c r="I302" i="51"/>
  <c r="I299" i="51"/>
  <c r="I296" i="51"/>
  <c r="I293" i="51"/>
  <c r="I291" i="51"/>
  <c r="I290" i="51" s="1"/>
  <c r="I289" i="51" s="1"/>
  <c r="I288" i="51" s="1"/>
  <c r="I287" i="51" s="1"/>
  <c r="I285" i="51"/>
  <c r="I284" i="51" s="1"/>
  <c r="I283" i="51" s="1"/>
  <c r="I282" i="51" s="1"/>
  <c r="I281" i="51" s="1"/>
  <c r="I278" i="51"/>
  <c r="I277" i="51"/>
  <c r="I276" i="51"/>
  <c r="I274" i="51"/>
  <c r="I273" i="51" s="1"/>
  <c r="I272" i="51" s="1"/>
  <c r="I271" i="51" s="1"/>
  <c r="I270" i="51" s="1"/>
  <c r="I267" i="51"/>
  <c r="I266" i="51"/>
  <c r="I265" i="51" s="1"/>
  <c r="I264" i="51" s="1"/>
  <c r="I253" i="51" s="1"/>
  <c r="I252" i="51" s="1"/>
  <c r="I262" i="51"/>
  <c r="I261" i="51"/>
  <c r="I260" i="51"/>
  <c r="I259" i="51"/>
  <c r="I257" i="51"/>
  <c r="I256" i="51"/>
  <c r="I255" i="51"/>
  <c r="I254" i="51"/>
  <c r="I248" i="51"/>
  <c r="I247" i="51" s="1"/>
  <c r="I246" i="51" s="1"/>
  <c r="I245" i="51" s="1"/>
  <c r="I244" i="51" s="1"/>
  <c r="I242" i="51"/>
  <c r="I240" i="51"/>
  <c r="I238" i="51"/>
  <c r="I237" i="51" s="1"/>
  <c r="I236" i="51" s="1"/>
  <c r="I235" i="51" s="1"/>
  <c r="I234" i="51" s="1"/>
  <c r="I231" i="51"/>
  <c r="I230" i="51"/>
  <c r="I229" i="51" s="1"/>
  <c r="I228" i="51" s="1"/>
  <c r="I227" i="51" s="1"/>
  <c r="I225" i="51"/>
  <c r="I223" i="51"/>
  <c r="I221" i="51"/>
  <c r="I219" i="51"/>
  <c r="I218" i="51" s="1"/>
  <c r="I217" i="51" s="1"/>
  <c r="I216" i="51" s="1"/>
  <c r="I214" i="51"/>
  <c r="I213" i="51"/>
  <c r="I212" i="51"/>
  <c r="I211" i="51"/>
  <c r="I209" i="51"/>
  <c r="I207" i="51"/>
  <c r="I205" i="51"/>
  <c r="I203" i="51"/>
  <c r="I201" i="51"/>
  <c r="I200" i="51"/>
  <c r="I199" i="51" s="1"/>
  <c r="I198" i="51" s="1"/>
  <c r="I197" i="51" s="1"/>
  <c r="I195" i="51"/>
  <c r="I193" i="51"/>
  <c r="I192" i="51"/>
  <c r="I191" i="51" s="1"/>
  <c r="I190" i="51"/>
  <c r="I189" i="51" s="1"/>
  <c r="I188" i="51" s="1"/>
  <c r="I184" i="51"/>
  <c r="I183" i="51" s="1"/>
  <c r="I182" i="51" s="1"/>
  <c r="I180" i="51"/>
  <c r="I179" i="51"/>
  <c r="I178" i="51" s="1"/>
  <c r="I177" i="51" s="1"/>
  <c r="I175" i="51"/>
  <c r="I174" i="51"/>
  <c r="I173" i="51" s="1"/>
  <c r="I172" i="51" s="1"/>
  <c r="I171" i="51" s="1"/>
  <c r="I169" i="51"/>
  <c r="I168" i="51" s="1"/>
  <c r="I167" i="51" s="1"/>
  <c r="I165" i="51"/>
  <c r="I163" i="51"/>
  <c r="I161" i="51"/>
  <c r="I159" i="51"/>
  <c r="I158" i="51" s="1"/>
  <c r="I157" i="51" s="1"/>
  <c r="I156" i="51" s="1"/>
  <c r="I155" i="51" s="1"/>
  <c r="I153" i="51"/>
  <c r="I152" i="51"/>
  <c r="I151" i="51" s="1"/>
  <c r="I150" i="51" s="1"/>
  <c r="I149" i="51" s="1"/>
  <c r="I148" i="51" s="1"/>
  <c r="I146" i="51"/>
  <c r="I145" i="51"/>
  <c r="I144" i="51" s="1"/>
  <c r="I142" i="51"/>
  <c r="I141" i="51" s="1"/>
  <c r="I140" i="51" s="1"/>
  <c r="I136" i="51"/>
  <c r="I135" i="51"/>
  <c r="I134" i="51" s="1"/>
  <c r="I129" i="51"/>
  <c r="I128" i="51"/>
  <c r="I127" i="51" s="1"/>
  <c r="I123" i="51"/>
  <c r="I122" i="51" s="1"/>
  <c r="I121" i="51" s="1"/>
  <c r="I118" i="51"/>
  <c r="I116" i="51"/>
  <c r="I114" i="51"/>
  <c r="I112" i="51"/>
  <c r="I110" i="51"/>
  <c r="I108" i="51"/>
  <c r="I107" i="51" s="1"/>
  <c r="I106" i="51" s="1"/>
  <c r="I104" i="51"/>
  <c r="I103" i="51"/>
  <c r="I102" i="51" s="1"/>
  <c r="I100" i="51"/>
  <c r="I99" i="51" s="1"/>
  <c r="I98" i="51" s="1"/>
  <c r="I97" i="51" s="1"/>
  <c r="I95" i="51"/>
  <c r="I94" i="51" s="1"/>
  <c r="I93" i="51" s="1"/>
  <c r="I92" i="51" s="1"/>
  <c r="I90" i="51"/>
  <c r="I89" i="51" s="1"/>
  <c r="I88" i="51" s="1"/>
  <c r="I87" i="51" s="1"/>
  <c r="I85" i="51"/>
  <c r="I84" i="51" s="1"/>
  <c r="I83" i="51" s="1"/>
  <c r="I81" i="51"/>
  <c r="I80" i="51"/>
  <c r="I79" i="51" s="1"/>
  <c r="I78" i="51" s="1"/>
  <c r="I76" i="51"/>
  <c r="I75" i="51"/>
  <c r="I74" i="51" s="1"/>
  <c r="I73" i="51" s="1"/>
  <c r="I72" i="51" s="1"/>
  <c r="I70" i="51"/>
  <c r="I69" i="51" s="1"/>
  <c r="I68" i="51" s="1"/>
  <c r="I67" i="51" s="1"/>
  <c r="I65" i="51"/>
  <c r="I64" i="51" s="1"/>
  <c r="I63" i="51" s="1"/>
  <c r="I62" i="51" s="1"/>
  <c r="I59" i="51"/>
  <c r="I58" i="51" s="1"/>
  <c r="I57" i="51" s="1"/>
  <c r="I55" i="51"/>
  <c r="I54" i="51"/>
  <c r="I53" i="51" s="1"/>
  <c r="I52" i="51" s="1"/>
  <c r="I50" i="51"/>
  <c r="I48" i="51"/>
  <c r="I47" i="51" s="1"/>
  <c r="I46" i="51" s="1"/>
  <c r="I45" i="51" s="1"/>
  <c r="I43" i="51"/>
  <c r="I42" i="51" s="1"/>
  <c r="I41" i="51" s="1"/>
  <c r="I40" i="51" s="1"/>
  <c r="I38" i="51"/>
  <c r="I37" i="51" s="1"/>
  <c r="I36" i="51" s="1"/>
  <c r="I35" i="51" s="1"/>
  <c r="I33" i="51"/>
  <c r="I32" i="51" s="1"/>
  <c r="I31" i="51" s="1"/>
  <c r="I30" i="51" s="1"/>
  <c r="I28" i="51"/>
  <c r="I26" i="51"/>
  <c r="I25" i="51"/>
  <c r="I24" i="51" s="1"/>
  <c r="I23" i="51" s="1"/>
  <c r="I20" i="51"/>
  <c r="I19" i="51" s="1"/>
  <c r="I18" i="51" s="1"/>
  <c r="I17" i="51" s="1"/>
  <c r="H581" i="2"/>
  <c r="H580" i="2" s="1"/>
  <c r="H579" i="2" s="1"/>
  <c r="H578" i="2" s="1"/>
  <c r="H577" i="2" s="1"/>
  <c r="H576" i="2" s="1"/>
  <c r="H575" i="2"/>
  <c r="H574" i="2" s="1"/>
  <c r="H573" i="2" s="1"/>
  <c r="H572" i="2" s="1"/>
  <c r="H571" i="2" s="1"/>
  <c r="H570" i="2" s="1"/>
  <c r="H568" i="2"/>
  <c r="H567" i="2" s="1"/>
  <c r="H566" i="2" s="1"/>
  <c r="H565" i="2" s="1"/>
  <c r="H564" i="2" s="1"/>
  <c r="H563" i="2"/>
  <c r="H562" i="2" s="1"/>
  <c r="H561" i="2" s="1"/>
  <c r="H560" i="2" s="1"/>
  <c r="H559" i="2"/>
  <c r="H558" i="2"/>
  <c r="H557" i="2" s="1"/>
  <c r="H556" i="2" s="1"/>
  <c r="H552" i="2"/>
  <c r="H551" i="2" s="1"/>
  <c r="H550" i="2"/>
  <c r="H549" i="2" s="1"/>
  <c r="H548" i="2"/>
  <c r="H547" i="2" s="1"/>
  <c r="H546" i="2"/>
  <c r="H545" i="2"/>
  <c r="H544" i="2"/>
  <c r="H543" i="2" s="1"/>
  <c r="H542" i="2" s="1"/>
  <c r="H541" i="2" s="1"/>
  <c r="H540" i="2" s="1"/>
  <c r="H539" i="2" s="1"/>
  <c r="H538" i="2"/>
  <c r="H537" i="2"/>
  <c r="H536" i="2" s="1"/>
  <c r="H535" i="2" s="1"/>
  <c r="H534" i="2" s="1"/>
  <c r="H533" i="2" s="1"/>
  <c r="H532" i="2"/>
  <c r="H531" i="2"/>
  <c r="H530" i="2" s="1"/>
  <c r="H529" i="2" s="1"/>
  <c r="H528" i="2" s="1"/>
  <c r="H527" i="2" s="1"/>
  <c r="H525" i="2"/>
  <c r="H524" i="2"/>
  <c r="H523" i="2"/>
  <c r="H522" i="2"/>
  <c r="H521" i="2"/>
  <c r="H520" i="2"/>
  <c r="H519" i="2" s="1"/>
  <c r="H518" i="2" s="1"/>
  <c r="H517" i="2" s="1"/>
  <c r="H516" i="2"/>
  <c r="H515" i="2" s="1"/>
  <c r="H514" i="2"/>
  <c r="H513" i="2"/>
  <c r="H512" i="2" s="1"/>
  <c r="H511" i="2"/>
  <c r="H510" i="2" s="1"/>
  <c r="H507" i="2"/>
  <c r="H506" i="2" s="1"/>
  <c r="H505" i="2"/>
  <c r="H504" i="2"/>
  <c r="H502" i="2"/>
  <c r="H501" i="2" s="1"/>
  <c r="H499" i="2"/>
  <c r="H498" i="2"/>
  <c r="H497" i="2"/>
  <c r="H496" i="2"/>
  <c r="H495" i="2" s="1"/>
  <c r="H494" i="2"/>
  <c r="H493" i="2" s="1"/>
  <c r="H492" i="2"/>
  <c r="H489" i="2"/>
  <c r="H488" i="2"/>
  <c r="H487" i="2" s="1"/>
  <c r="H486" i="2"/>
  <c r="H485" i="2"/>
  <c r="H484" i="2" s="1"/>
  <c r="H483" i="2"/>
  <c r="H482" i="2"/>
  <c r="H480" i="2"/>
  <c r="H479" i="2"/>
  <c r="H478" i="2"/>
  <c r="H477" i="2"/>
  <c r="H476" i="2"/>
  <c r="H472" i="2"/>
  <c r="H471" i="2"/>
  <c r="H470" i="2" s="1"/>
  <c r="H469" i="2" s="1"/>
  <c r="H468" i="2" s="1"/>
  <c r="H467" i="2"/>
  <c r="H466" i="2"/>
  <c r="H462" i="2"/>
  <c r="H461" i="2"/>
  <c r="H460" i="2" s="1"/>
  <c r="H459" i="2" s="1"/>
  <c r="H458" i="2"/>
  <c r="H455" i="2"/>
  <c r="H454" i="2"/>
  <c r="H453" i="2" s="1"/>
  <c r="H452" i="2" s="1"/>
  <c r="H451" i="2" s="1"/>
  <c r="H450" i="2" s="1"/>
  <c r="H448" i="2"/>
  <c r="H447" i="2" s="1"/>
  <c r="H446" i="2" s="1"/>
  <c r="H445" i="2" s="1"/>
  <c r="H444" i="2" s="1"/>
  <c r="H443" i="2"/>
  <c r="H442" i="2"/>
  <c r="H441" i="2"/>
  <c r="H440" i="2"/>
  <c r="H439" i="2"/>
  <c r="H438" i="2"/>
  <c r="H437" i="2" s="1"/>
  <c r="H436" i="2"/>
  <c r="H435" i="2"/>
  <c r="H434" i="2" s="1"/>
  <c r="H433" i="2" s="1"/>
  <c r="H432" i="2"/>
  <c r="H431" i="2" s="1"/>
  <c r="H430" i="2" s="1"/>
  <c r="H429" i="2"/>
  <c r="H428" i="2"/>
  <c r="H427" i="2" s="1"/>
  <c r="H426" i="2" s="1"/>
  <c r="H425" i="2" s="1"/>
  <c r="H424" i="2"/>
  <c r="H423" i="2"/>
  <c r="H422" i="2"/>
  <c r="H421" i="2" s="1"/>
  <c r="H420" i="2" s="1"/>
  <c r="H419" i="2" s="1"/>
  <c r="H418" i="2"/>
  <c r="H417" i="2" s="1"/>
  <c r="H416" i="2"/>
  <c r="H415" i="2"/>
  <c r="H414" i="2"/>
  <c r="H407" i="2"/>
  <c r="H406" i="2" s="1"/>
  <c r="H405" i="2" s="1"/>
  <c r="H404" i="2" s="1"/>
  <c r="H403" i="2" s="1"/>
  <c r="H402" i="2"/>
  <c r="H401" i="2" s="1"/>
  <c r="H400" i="2" s="1"/>
  <c r="H399" i="2" s="1"/>
  <c r="H398" i="2" s="1"/>
  <c r="H397" i="2"/>
  <c r="H396" i="2"/>
  <c r="H395" i="2" s="1"/>
  <c r="H394" i="2"/>
  <c r="H393" i="2"/>
  <c r="H392" i="2"/>
  <c r="H390" i="2"/>
  <c r="H389" i="2" s="1"/>
  <c r="H385" i="2"/>
  <c r="H384" i="2" s="1"/>
  <c r="H383" i="2" s="1"/>
  <c r="H382" i="2" s="1"/>
  <c r="H381" i="2" s="1"/>
  <c r="H379" i="2"/>
  <c r="H378" i="2"/>
  <c r="H377" i="2" s="1"/>
  <c r="H376" i="2" s="1"/>
  <c r="H375" i="2" s="1"/>
  <c r="H374" i="2"/>
  <c r="H373" i="2" s="1"/>
  <c r="H372" i="2"/>
  <c r="H371" i="2"/>
  <c r="H370" i="2" s="1"/>
  <c r="H369" i="2"/>
  <c r="H368" i="2" s="1"/>
  <c r="H365" i="2"/>
  <c r="H364" i="2" s="1"/>
  <c r="H363" i="2" s="1"/>
  <c r="H362" i="2" s="1"/>
  <c r="H359" i="2"/>
  <c r="H358" i="2" s="1"/>
  <c r="H357" i="2" s="1"/>
  <c r="H356" i="2" s="1"/>
  <c r="H355" i="2" s="1"/>
  <c r="H354" i="2"/>
  <c r="H353" i="2" s="1"/>
  <c r="H352" i="2" s="1"/>
  <c r="H351" i="2" s="1"/>
  <c r="H350" i="2" s="1"/>
  <c r="H349" i="2"/>
  <c r="H348" i="2"/>
  <c r="H347" i="2" s="1"/>
  <c r="H346" i="2" s="1"/>
  <c r="H345" i="2"/>
  <c r="H344" i="2"/>
  <c r="H343" i="2"/>
  <c r="H342" i="2"/>
  <c r="H341" i="2" s="1"/>
  <c r="H340" i="2" s="1"/>
  <c r="H339" i="2"/>
  <c r="H338" i="2" s="1"/>
  <c r="H337" i="2"/>
  <c r="H336" i="2" s="1"/>
  <c r="H335" i="2"/>
  <c r="H334" i="2"/>
  <c r="H333" i="2"/>
  <c r="H332" i="2" s="1"/>
  <c r="H331" i="2"/>
  <c r="H330" i="2" s="1"/>
  <c r="H329" i="2"/>
  <c r="H328" i="2" s="1"/>
  <c r="H327" i="2"/>
  <c r="H326" i="2"/>
  <c r="H324" i="2"/>
  <c r="H323" i="2" s="1"/>
  <c r="H322" i="2"/>
  <c r="H321" i="2" s="1"/>
  <c r="H320" i="2"/>
  <c r="H319" i="2" s="1"/>
  <c r="H318" i="2"/>
  <c r="H317" i="2" s="1"/>
  <c r="H316" i="2"/>
  <c r="H315" i="2"/>
  <c r="H314" i="2"/>
  <c r="H310" i="2"/>
  <c r="H309" i="2"/>
  <c r="H308" i="2"/>
  <c r="H302" i="2"/>
  <c r="H301" i="2" s="1"/>
  <c r="H300" i="2" s="1"/>
  <c r="H299" i="2" s="1"/>
  <c r="H298" i="2" s="1"/>
  <c r="H297" i="2"/>
  <c r="H296" i="2"/>
  <c r="H295" i="2"/>
  <c r="H294" i="2" s="1"/>
  <c r="H293" i="2"/>
  <c r="H292" i="2" s="1"/>
  <c r="H291" i="2"/>
  <c r="H290" i="2"/>
  <c r="H283" i="2"/>
  <c r="H282" i="2" s="1"/>
  <c r="H281" i="2" s="1"/>
  <c r="H280" i="2" s="1"/>
  <c r="H279" i="2" s="1"/>
  <c r="H278" i="2" s="1"/>
  <c r="H277" i="2"/>
  <c r="H276" i="2" s="1"/>
  <c r="H275" i="2"/>
  <c r="H274" i="2" s="1"/>
  <c r="H273" i="2"/>
  <c r="H272" i="2" s="1"/>
  <c r="H271" i="2"/>
  <c r="H266" i="2"/>
  <c r="H265" i="2" s="1"/>
  <c r="H264" i="2" s="1"/>
  <c r="H263" i="2" s="1"/>
  <c r="H262" i="2"/>
  <c r="H261" i="2" s="1"/>
  <c r="H260" i="2" s="1"/>
  <c r="H259" i="2" s="1"/>
  <c r="H258" i="2" s="1"/>
  <c r="H257" i="2"/>
  <c r="H256" i="2" s="1"/>
  <c r="H255" i="2"/>
  <c r="H254" i="2" s="1"/>
  <c r="H253" i="2"/>
  <c r="H252" i="2" s="1"/>
  <c r="H251" i="2"/>
  <c r="H250" i="2" s="1"/>
  <c r="H249" i="2"/>
  <c r="H248" i="2" s="1"/>
  <c r="H243" i="2"/>
  <c r="H242" i="2" s="1"/>
  <c r="H241" i="2"/>
  <c r="H240" i="2" s="1"/>
  <c r="H234" i="2"/>
  <c r="H233" i="2"/>
  <c r="H232" i="2"/>
  <c r="H231" i="2"/>
  <c r="H230" i="2" s="1"/>
  <c r="H229" i="2" s="1"/>
  <c r="H228" i="2"/>
  <c r="H227" i="2"/>
  <c r="H226" i="2" s="1"/>
  <c r="H225" i="2" s="1"/>
  <c r="H224" i="2" s="1"/>
  <c r="H223" i="2"/>
  <c r="H222" i="2" s="1"/>
  <c r="H221" i="2" s="1"/>
  <c r="H220" i="2" s="1"/>
  <c r="H219" i="2" s="1"/>
  <c r="H218" i="2"/>
  <c r="H217" i="2" s="1"/>
  <c r="H216" i="2" s="1"/>
  <c r="H215" i="2" s="1"/>
  <c r="H214" i="2" s="1"/>
  <c r="H213" i="2" s="1"/>
  <c r="H212" i="2"/>
  <c r="H211" i="2" s="1"/>
  <c r="H210" i="2" s="1"/>
  <c r="H209" i="2" s="1"/>
  <c r="H208" i="2"/>
  <c r="H207" i="2" s="1"/>
  <c r="H206" i="2"/>
  <c r="H205" i="2" s="1"/>
  <c r="H204" i="2"/>
  <c r="H203" i="2" s="1"/>
  <c r="H202" i="2"/>
  <c r="H201" i="2" s="1"/>
  <c r="H200" i="2" s="1"/>
  <c r="H199" i="2" s="1"/>
  <c r="H198" i="2" s="1"/>
  <c r="H197" i="2" s="1"/>
  <c r="H196" i="2"/>
  <c r="H195" i="2" s="1"/>
  <c r="H194" i="2" s="1"/>
  <c r="H193" i="2" s="1"/>
  <c r="H192" i="2" s="1"/>
  <c r="H191" i="2" s="1"/>
  <c r="H189" i="2"/>
  <c r="H188" i="2" s="1"/>
  <c r="H187" i="2" s="1"/>
  <c r="H186" i="2" s="1"/>
  <c r="H185" i="2"/>
  <c r="H184" i="2" s="1"/>
  <c r="H183" i="2" s="1"/>
  <c r="H182" i="2" s="1"/>
  <c r="H181" i="2"/>
  <c r="H180" i="2"/>
  <c r="H179" i="2"/>
  <c r="H178" i="2" s="1"/>
  <c r="H177" i="2" s="1"/>
  <c r="H176" i="2" s="1"/>
  <c r="H172" i="2"/>
  <c r="H171" i="2"/>
  <c r="H170" i="2" s="1"/>
  <c r="H169" i="2" s="1"/>
  <c r="H168" i="2"/>
  <c r="H167" i="2"/>
  <c r="H166" i="2"/>
  <c r="H165" i="2"/>
  <c r="H164" i="2" s="1"/>
  <c r="H163" i="2" s="1"/>
  <c r="H162" i="2"/>
  <c r="H161" i="2"/>
  <c r="H160" i="2" s="1"/>
  <c r="H159" i="2"/>
  <c r="H158" i="2" s="1"/>
  <c r="H157" i="2"/>
  <c r="H156" i="2" s="1"/>
  <c r="H155" i="2"/>
  <c r="H154" i="2" s="1"/>
  <c r="H153" i="2"/>
  <c r="H152" i="2" s="1"/>
  <c r="H151" i="2"/>
  <c r="H150" i="2" s="1"/>
  <c r="H147" i="2"/>
  <c r="H146" i="2"/>
  <c r="H145" i="2"/>
  <c r="H144" i="2" s="1"/>
  <c r="H143" i="2" s="1"/>
  <c r="H142" i="2"/>
  <c r="H141" i="2"/>
  <c r="H140" i="2" s="1"/>
  <c r="H139" i="2" s="1"/>
  <c r="H138" i="2" s="1"/>
  <c r="H137" i="2"/>
  <c r="H136" i="2" s="1"/>
  <c r="H135" i="2" s="1"/>
  <c r="H134" i="2" s="1"/>
  <c r="H133" i="2" s="1"/>
  <c r="H132" i="2"/>
  <c r="H131" i="2" s="1"/>
  <c r="H130" i="2" s="1"/>
  <c r="H129" i="2" s="1"/>
  <c r="H128" i="2" s="1"/>
  <c r="H127" i="2"/>
  <c r="H126" i="2" s="1"/>
  <c r="H125" i="2" s="1"/>
  <c r="H124" i="2" s="1"/>
  <c r="H123" i="2"/>
  <c r="H122" i="2" s="1"/>
  <c r="H121" i="2" s="1"/>
  <c r="H120" i="2" s="1"/>
  <c r="H118" i="2"/>
  <c r="H117" i="2" s="1"/>
  <c r="H116" i="2" s="1"/>
  <c r="H115" i="2" s="1"/>
  <c r="H114" i="2" s="1"/>
  <c r="H113" i="2"/>
  <c r="H112" i="2"/>
  <c r="H111" i="2" s="1"/>
  <c r="H110" i="2" s="1"/>
  <c r="H109" i="2" s="1"/>
  <c r="H108" i="2"/>
  <c r="H107" i="2" s="1"/>
  <c r="H106" i="2" s="1"/>
  <c r="H105" i="2" s="1"/>
  <c r="H104" i="2" s="1"/>
  <c r="H102" i="2"/>
  <c r="H101" i="2" s="1"/>
  <c r="H100" i="2" s="1"/>
  <c r="H99" i="2" s="1"/>
  <c r="H98" i="2" s="1"/>
  <c r="H97" i="2"/>
  <c r="H96" i="2" s="1"/>
  <c r="H95" i="2" s="1"/>
  <c r="H94" i="2" s="1"/>
  <c r="H93" i="2" s="1"/>
  <c r="H92" i="2"/>
  <c r="H91" i="2"/>
  <c r="H90" i="2" s="1"/>
  <c r="H89" i="2" s="1"/>
  <c r="H88" i="2" s="1"/>
  <c r="H87" i="2" s="1"/>
  <c r="H86" i="2"/>
  <c r="H85" i="2" s="1"/>
  <c r="H84" i="2" s="1"/>
  <c r="H83" i="2" s="1"/>
  <c r="H82" i="2" s="1"/>
  <c r="H81" i="2"/>
  <c r="H80" i="2" s="1"/>
  <c r="H79" i="2" s="1"/>
  <c r="H78" i="2" s="1"/>
  <c r="H77" i="2" s="1"/>
  <c r="H75" i="2"/>
  <c r="H74" i="2"/>
  <c r="H73" i="2"/>
  <c r="H72" i="2" s="1"/>
  <c r="H71" i="2" s="1"/>
  <c r="H70" i="2"/>
  <c r="H69" i="2"/>
  <c r="H68" i="2" s="1"/>
  <c r="H67" i="2" s="1"/>
  <c r="H66" i="2" s="1"/>
  <c r="H65" i="2"/>
  <c r="H64" i="2" s="1"/>
  <c r="H63" i="2"/>
  <c r="H62" i="2" s="1"/>
  <c r="H58" i="2"/>
  <c r="H57" i="2"/>
  <c r="H56" i="2" s="1"/>
  <c r="H55" i="2" s="1"/>
  <c r="H54" i="2" s="1"/>
  <c r="H53" i="2"/>
  <c r="H52" i="2" s="1"/>
  <c r="H51" i="2" s="1"/>
  <c r="H50" i="2" s="1"/>
  <c r="H49" i="2" s="1"/>
  <c r="H48" i="2"/>
  <c r="H47" i="2" s="1"/>
  <c r="H46" i="2" s="1"/>
  <c r="H45" i="2" s="1"/>
  <c r="H44" i="2" s="1"/>
  <c r="H43" i="2"/>
  <c r="H42" i="2" s="1"/>
  <c r="H41" i="2"/>
  <c r="H40" i="2" s="1"/>
  <c r="H35" i="2"/>
  <c r="H33" i="2" s="1"/>
  <c r="H32" i="2" s="1"/>
  <c r="H31" i="2" s="1"/>
  <c r="H34" i="2"/>
  <c r="H30" i="2"/>
  <c r="H29" i="2" s="1"/>
  <c r="H28" i="2" s="1"/>
  <c r="H27" i="2" s="1"/>
  <c r="H26" i="2"/>
  <c r="H25" i="2" s="1"/>
  <c r="H24" i="2" s="1"/>
  <c r="H23" i="2" s="1"/>
  <c r="H22" i="2" s="1"/>
  <c r="H20" i="2"/>
  <c r="H19" i="2" s="1"/>
  <c r="H18" i="2" s="1"/>
  <c r="H17" i="2" s="1"/>
  <c r="H16" i="2" s="1"/>
  <c r="C120" i="41"/>
  <c r="C118" i="41"/>
  <c r="C117" i="41" s="1"/>
  <c r="C116" i="41" s="1"/>
  <c r="C113" i="41"/>
  <c r="C112" i="41"/>
  <c r="C110" i="41"/>
  <c r="C108" i="41"/>
  <c r="C107" i="41" s="1"/>
  <c r="C105" i="41"/>
  <c r="C103" i="41"/>
  <c r="C101" i="41"/>
  <c r="C99" i="41"/>
  <c r="C97" i="41"/>
  <c r="C95" i="41"/>
  <c r="C93" i="41"/>
  <c r="C92" i="41"/>
  <c r="C90" i="41"/>
  <c r="C88" i="41"/>
  <c r="C86" i="41"/>
  <c r="C84" i="41"/>
  <c r="C82" i="41"/>
  <c r="C81" i="41"/>
  <c r="C79" i="41"/>
  <c r="C78" i="41"/>
  <c r="C77" i="41" s="1"/>
  <c r="C76" i="41" s="1"/>
  <c r="C74" i="41"/>
  <c r="C71" i="41"/>
  <c r="C70" i="41" s="1"/>
  <c r="C68" i="41"/>
  <c r="C67" i="41" s="1"/>
  <c r="C66" i="41" s="1"/>
  <c r="C64" i="41"/>
  <c r="C62" i="41"/>
  <c r="C61" i="41" s="1"/>
  <c r="C59" i="41"/>
  <c r="C58" i="41" s="1"/>
  <c r="C57" i="41" s="1"/>
  <c r="C52" i="41"/>
  <c r="C51" i="41"/>
  <c r="C49" i="41"/>
  <c r="C47" i="41"/>
  <c r="C44" i="41"/>
  <c r="C43" i="41"/>
  <c r="C39" i="41"/>
  <c r="C38" i="41"/>
  <c r="C36" i="41"/>
  <c r="C35" i="41"/>
  <c r="C33" i="41"/>
  <c r="C31" i="41"/>
  <c r="C27" i="41"/>
  <c r="C26" i="41"/>
  <c r="C21" i="41"/>
  <c r="C20" i="41"/>
  <c r="C16" i="41"/>
  <c r="C15" i="41"/>
  <c r="C14" i="41" s="1"/>
  <c r="D38" i="42"/>
  <c r="D37" i="42"/>
  <c r="D35" i="42"/>
  <c r="D34" i="42"/>
  <c r="D33" i="42" s="1"/>
  <c r="D32" i="42" s="1"/>
  <c r="D30" i="42"/>
  <c r="D29" i="42" s="1"/>
  <c r="D28" i="42" s="1"/>
  <c r="D26" i="42"/>
  <c r="D25" i="42"/>
  <c r="D24" i="42" s="1"/>
  <c r="D23" i="42" s="1"/>
  <c r="D21" i="42"/>
  <c r="D20" i="42"/>
  <c r="D19" i="42"/>
  <c r="D17" i="42"/>
  <c r="D16" i="42" s="1"/>
  <c r="F92" i="40" l="1"/>
  <c r="I490" i="51"/>
  <c r="I489" i="51" s="1"/>
  <c r="I471" i="51" s="1"/>
  <c r="I470" i="51" s="1"/>
  <c r="I469" i="51" s="1"/>
  <c r="I233" i="51"/>
  <c r="H21" i="2"/>
  <c r="H190" i="2"/>
  <c r="H526" i="2"/>
  <c r="H39" i="2"/>
  <c r="H38" i="2" s="1"/>
  <c r="H37" i="2" s="1"/>
  <c r="H76" i="2"/>
  <c r="H119" i="2"/>
  <c r="H103" i="2" s="1"/>
  <c r="H149" i="2"/>
  <c r="H148" i="2" s="1"/>
  <c r="H269" i="2"/>
  <c r="H268" i="2" s="1"/>
  <c r="H267" i="2" s="1"/>
  <c r="H388" i="2"/>
  <c r="H387" i="2" s="1"/>
  <c r="H386" i="2" s="1"/>
  <c r="H380" i="2" s="1"/>
  <c r="H509" i="2"/>
  <c r="H508" i="2" s="1"/>
  <c r="F28" i="40"/>
  <c r="F91" i="40"/>
  <c r="F103" i="40"/>
  <c r="F102" i="40" s="1"/>
  <c r="H289" i="2"/>
  <c r="H288" i="2" s="1"/>
  <c r="H287" i="2" s="1"/>
  <c r="H286" i="2" s="1"/>
  <c r="H285" i="2" s="1"/>
  <c r="H307" i="2"/>
  <c r="H306" i="2" s="1"/>
  <c r="H305" i="2" s="1"/>
  <c r="H304" i="2" s="1"/>
  <c r="H325" i="2"/>
  <c r="H391" i="2"/>
  <c r="H413" i="2"/>
  <c r="H412" i="2" s="1"/>
  <c r="H411" i="2" s="1"/>
  <c r="H410" i="2" s="1"/>
  <c r="H409" i="2" s="1"/>
  <c r="H408" i="2" s="1"/>
  <c r="H465" i="2"/>
  <c r="H464" i="2" s="1"/>
  <c r="H463" i="2" s="1"/>
  <c r="H481" i="2"/>
  <c r="H475" i="2" s="1"/>
  <c r="H474" i="2" s="1"/>
  <c r="H473" i="2" s="1"/>
  <c r="H503" i="2"/>
  <c r="H500" i="2" s="1"/>
  <c r="H491" i="2" s="1"/>
  <c r="H569" i="2"/>
  <c r="F19" i="40"/>
  <c r="F22" i="40"/>
  <c r="F44" i="40"/>
  <c r="F39" i="40" s="1"/>
  <c r="F56" i="40"/>
  <c r="F53" i="40" s="1"/>
  <c r="F48" i="40" s="1"/>
  <c r="F84" i="40"/>
  <c r="F160" i="40"/>
  <c r="F154" i="40" s="1"/>
  <c r="F153" i="40" s="1"/>
  <c r="F174" i="40"/>
  <c r="F244" i="40"/>
  <c r="F241" i="40" s="1"/>
  <c r="F240" i="40" s="1"/>
  <c r="F231" i="40" s="1"/>
  <c r="F303" i="40"/>
  <c r="F302" i="40" s="1"/>
  <c r="F338" i="40"/>
  <c r="F337" i="40" s="1"/>
  <c r="F336" i="40" s="1"/>
  <c r="F367" i="40"/>
  <c r="F366" i="40" s="1"/>
  <c r="F365" i="40" s="1"/>
  <c r="F387" i="40"/>
  <c r="F376" i="40" s="1"/>
  <c r="F375" i="40" s="1"/>
  <c r="F40" i="40"/>
  <c r="F60" i="40"/>
  <c r="F72" i="40"/>
  <c r="F71" i="40" s="1"/>
  <c r="F171" i="40"/>
  <c r="F170" i="40" s="1"/>
  <c r="F183" i="40"/>
  <c r="F182" i="40" s="1"/>
  <c r="F181" i="40" s="1"/>
  <c r="F265" i="40"/>
  <c r="F264" i="40" s="1"/>
  <c r="F263" i="40" s="1"/>
  <c r="F295" i="40"/>
  <c r="F327" i="40"/>
  <c r="I22" i="51"/>
  <c r="I16" i="51" s="1"/>
  <c r="I15" i="51" s="1"/>
  <c r="I133" i="51"/>
  <c r="I132" i="51" s="1"/>
  <c r="I131" i="51" s="1"/>
  <c r="I441" i="51"/>
  <c r="I280" i="51"/>
  <c r="I251" i="51" s="1"/>
  <c r="I306" i="51"/>
  <c r="I305" i="51" s="1"/>
  <c r="I365" i="51"/>
  <c r="I384" i="51"/>
  <c r="I383" i="51" s="1"/>
  <c r="I602" i="51"/>
  <c r="I601" i="51" s="1"/>
  <c r="I600" i="51" s="1"/>
  <c r="I505" i="51" s="1"/>
  <c r="H61" i="2"/>
  <c r="H60" i="2" s="1"/>
  <c r="H59" i="2" s="1"/>
  <c r="H36" i="2" s="1"/>
  <c r="H175" i="2"/>
  <c r="H174" i="2" s="1"/>
  <c r="H173" i="2" s="1"/>
  <c r="H239" i="2"/>
  <c r="H238" i="2" s="1"/>
  <c r="H237" i="2" s="1"/>
  <c r="H236" i="2" s="1"/>
  <c r="H235" i="2" s="1"/>
  <c r="H247" i="2"/>
  <c r="H246" i="2" s="1"/>
  <c r="H245" i="2" s="1"/>
  <c r="H244" i="2" s="1"/>
  <c r="H313" i="2"/>
  <c r="H312" i="2" s="1"/>
  <c r="H311" i="2" s="1"/>
  <c r="H303" i="2" s="1"/>
  <c r="H284" i="2" s="1"/>
  <c r="H367" i="2"/>
  <c r="H366" i="2" s="1"/>
  <c r="H361" i="2" s="1"/>
  <c r="H360" i="2" s="1"/>
  <c r="H457" i="2"/>
  <c r="H555" i="2"/>
  <c r="H554" i="2" s="1"/>
  <c r="H553" i="2" s="1"/>
  <c r="C122" i="41"/>
  <c r="D15" i="42"/>
  <c r="D40" i="42" s="1"/>
  <c r="I349" i="51" l="1"/>
  <c r="H490" i="2"/>
  <c r="H15" i="2"/>
  <c r="F18" i="40"/>
  <c r="F17" i="40" s="1"/>
  <c r="F16" i="40" s="1"/>
  <c r="F15" i="40" s="1"/>
  <c r="F101" i="40"/>
  <c r="I14" i="51"/>
  <c r="I364" i="51"/>
  <c r="H456" i="2"/>
  <c r="H449" i="2" s="1"/>
  <c r="H14" i="2" l="1"/>
  <c r="G27" i="56"/>
  <c r="F27" i="56"/>
  <c r="E27" i="56"/>
  <c r="D26" i="56"/>
  <c r="D25" i="56"/>
  <c r="D24" i="56"/>
  <c r="D23" i="56"/>
  <c r="D22" i="56"/>
  <c r="D21" i="56"/>
  <c r="D20" i="56"/>
  <c r="G27" i="55"/>
  <c r="F27" i="55"/>
  <c r="E27" i="55"/>
  <c r="D26" i="55"/>
  <c r="D25" i="55"/>
  <c r="D24" i="55"/>
  <c r="D23" i="55"/>
  <c r="D22" i="55"/>
  <c r="D21" i="55"/>
  <c r="D20" i="55"/>
  <c r="D27" i="56" l="1"/>
  <c r="D27" i="55"/>
  <c r="E27" i="54"/>
  <c r="D26" i="54"/>
  <c r="D25" i="54"/>
  <c r="D24" i="54"/>
  <c r="D23" i="54"/>
  <c r="D22" i="54"/>
  <c r="D21" i="54"/>
  <c r="D20" i="54"/>
  <c r="D27" i="54" s="1"/>
  <c r="D25" i="50" l="1"/>
</calcChain>
</file>

<file path=xl/sharedStrings.xml><?xml version="1.0" encoding="utf-8"?>
<sst xmlns="http://schemas.openxmlformats.org/spreadsheetml/2006/main" count="9719" uniqueCount="991">
  <si>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</si>
  <si>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</si>
  <si>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</si>
  <si>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</si>
  <si>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</si>
  <si>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</si>
  <si>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</si>
  <si>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</si>
  <si>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</si>
  <si>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</si>
  <si>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</si>
  <si>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</si>
  <si>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</si>
  <si>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</si>
  <si>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</si>
  <si>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</si>
  <si>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</si>
  <si>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</si>
  <si>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</si>
  <si>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</si>
  <si>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</si>
  <si>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</si>
  <si>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</si>
  <si>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</si>
  <si>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</si>
  <si>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</si>
  <si>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</si>
  <si>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</si>
  <si>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</si>
  <si>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</si>
  <si>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</si>
  <si>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</si>
  <si>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</si>
  <si>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</si>
  <si>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</si>
  <si>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</si>
  <si>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</si>
  <si>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</si>
  <si>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</si>
  <si>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</si>
  <si>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</si>
  <si>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</si>
  <si>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</si>
  <si>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</si>
  <si>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</si>
  <si>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</si>
  <si>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</si>
  <si>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</si>
  <si>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</si>
  <si>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</si>
  <si>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</si>
  <si>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</si>
  <si>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</si>
  <si>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</si>
  <si>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</si>
  <si>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</si>
  <si>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</si>
  <si>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</si>
  <si>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</si>
  <si>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</si>
  <si>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</si>
  <si>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</si>
  <si>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</si>
  <si>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</si>
  <si>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</si>
  <si>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</si>
  <si>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</si>
  <si>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</si>
  <si>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</si>
  <si>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</si>
  <si>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</si>
  <si>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</si>
  <si>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</si>
  <si>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</si>
  <si>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</si>
  <si>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</si>
  <si>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</si>
  <si>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</si>
  <si>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</si>
  <si>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</si>
  <si>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</si>
  <si>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</si>
  <si>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</si>
  <si>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</si>
  <si>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</si>
  <si>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</si>
  <si>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</si>
  <si>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</si>
  <si>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</si>
  <si>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</si>
  <si>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</si>
  <si>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</si>
  <si>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</si>
  <si>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</si>
  <si>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</si>
  <si>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</si>
  <si>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</si>
  <si>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</si>
  <si>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</si>
  <si>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</si>
  <si>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</si>
  <si>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</si>
  <si>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</si>
  <si>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</si>
  <si>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</si>
  <si>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</si>
  <si>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</si>
  <si>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</si>
  <si>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</si>
  <si>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</si>
  <si>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</si>
  <si>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</si>
  <si>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</si>
  <si>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</si>
  <si>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</si>
  <si>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</si>
  <si>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</si>
  <si>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</si>
  <si>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</si>
  <si>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</si>
  <si>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</si>
  <si>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</si>
  <si>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</si>
  <si>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</si>
  <si>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</si>
  <si>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</si>
  <si>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</si>
  <si>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</si>
  <si>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</si>
  <si>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</si>
  <si>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</si>
  <si>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</si>
  <si>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</si>
  <si>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</si>
  <si>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</si>
  <si>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</si>
  <si>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</si>
  <si>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</si>
  <si>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</si>
  <si>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</si>
  <si>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</si>
  <si>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</si>
  <si>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</si>
  <si>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</si>
  <si>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</si>
  <si>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</si>
  <si>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</si>
  <si>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</si>
  <si>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</si>
  <si>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</si>
  <si>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</si>
  <si>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</si>
  <si>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</si>
  <si>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</si>
  <si>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</si>
  <si>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</si>
  <si>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</si>
  <si>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</si>
  <si>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</si>
  <si>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</si>
  <si>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</si>
  <si>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</si>
  <si>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</si>
  <si>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</si>
  <si>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</si>
  <si>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</si>
  <si>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</si>
  <si>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</si>
  <si>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</si>
  <si>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</si>
  <si>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</si>
  <si>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</si>
  <si>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</si>
  <si>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</si>
  <si>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</si>
  <si>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</si>
  <si>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</si>
  <si>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</si>
  <si>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</si>
  <si>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</si>
  <si>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</si>
  <si>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</si>
  <si>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</si>
  <si>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</si>
  <si>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</si>
  <si>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</si>
  <si>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</si>
  <si>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</si>
  <si>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</si>
  <si>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</si>
  <si>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</si>
  <si>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</si>
  <si>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</si>
  <si>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</si>
  <si>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</si>
  <si>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</si>
  <si>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</si>
  <si>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</si>
  <si>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</si>
  <si>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</si>
  <si>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</si>
  <si>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</si>
  <si>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</si>
  <si>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</si>
  <si>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</si>
  <si>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</si>
  <si>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</si>
  <si>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</si>
  <si>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</si>
  <si>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</si>
  <si>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</si>
  <si>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</si>
  <si>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</si>
  <si>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</si>
  <si>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</si>
  <si>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</si>
  <si>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</si>
  <si>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</si>
  <si>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</si>
  <si>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</si>
  <si>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</si>
  <si>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</si>
  <si>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</si>
  <si>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</si>
  <si>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</si>
  <si>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</si>
  <si>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</si>
  <si>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</si>
  <si>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</si>
  <si>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</si>
  <si>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</si>
  <si>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</si>
  <si>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</si>
  <si>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</si>
  <si>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</si>
  <si>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</si>
  <si>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</si>
  <si>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</si>
  <si>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</si>
  <si>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</si>
  <si>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</si>
  <si>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</si>
  <si>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</si>
  <si>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</si>
  <si>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</si>
  <si>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</si>
  <si>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</si>
  <si>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</si>
  <si>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</si>
  <si>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</si>
  <si>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</si>
  <si>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</si>
  <si>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</si>
  <si>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</si>
  <si>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</si>
  <si>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</si>
  <si>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</si>
  <si>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</si>
  <si>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</si>
  <si>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</si>
  <si>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</si>
  <si>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</si>
  <si>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</si>
  <si>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</si>
  <si>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</si>
  <si>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</si>
  <si>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</si>
  <si>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</si>
  <si>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</si>
  <si>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</si>
  <si>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</si>
  <si>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</si>
  <si>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</si>
  <si>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</si>
  <si>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</si>
  <si>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</si>
  <si>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</si>
  <si>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</si>
  <si>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</si>
  <si>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</si>
  <si>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</si>
  <si>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</si>
  <si>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</si>
  <si>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</si>
  <si>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</si>
  <si>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</si>
  <si>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</si>
  <si>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</si>
  <si>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</si>
  <si>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</si>
  <si>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</si>
  <si>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</si>
  <si>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</si>
  <si>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</si>
  <si>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</si>
  <si>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</si>
  <si>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</si>
  <si>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</si>
  <si>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</si>
  <si>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</si>
  <si>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</si>
  <si>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</si>
  <si>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</si>
  <si>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</si>
  <si>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</si>
  <si>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</si>
  <si>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</si>
  <si>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</si>
  <si>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</si>
  <si>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</si>
  <si>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</si>
  <si>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</si>
  <si>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</si>
  <si>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</si>
  <si>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</si>
  <si>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</si>
  <si>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</si>
  <si>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</si>
  <si>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</si>
  <si>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</si>
  <si>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</si>
  <si>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</si>
  <si>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</si>
  <si>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</si>
  <si>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</si>
  <si>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</si>
  <si>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</si>
  <si>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</si>
  <si>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</si>
  <si>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</si>
  <si>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</si>
  <si>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</si>
  <si>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</si>
  <si>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</si>
  <si>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</si>
  <si>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</si>
  <si>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</si>
  <si>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</si>
  <si>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</si>
  <si>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</si>
  <si>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</si>
  <si>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</si>
  <si>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</si>
  <si>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</si>
  <si>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</si>
  <si>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</si>
  <si>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</si>
  <si>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</si>
  <si>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</si>
  <si>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</si>
  <si>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</si>
  <si>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</si>
  <si>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</si>
  <si>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</si>
  <si>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</si>
  <si>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</si>
  <si>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</si>
  <si>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</si>
  <si>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</si>
  <si>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</si>
  <si>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</si>
  <si>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</si>
  <si>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</si>
  <si>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</si>
  <si>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</si>
  <si>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</si>
  <si>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</si>
  <si>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</si>
  <si>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</si>
  <si>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</si>
  <si>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</si>
  <si>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</si>
  <si>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</si>
  <si>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</si>
  <si>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</si>
  <si>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</si>
  <si>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</si>
  <si>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</si>
  <si>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</si>
  <si>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</si>
  <si>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</si>
  <si>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</si>
  <si>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</si>
  <si>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</si>
  <si>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</si>
  <si>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</si>
  <si>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</si>
  <si>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</si>
  <si>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</si>
  <si>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</si>
  <si>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</si>
  <si>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</si>
  <si>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</si>
  <si>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</si>
  <si>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</si>
  <si>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</si>
  <si>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</si>
  <si>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</si>
  <si>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</si>
  <si>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</si>
  <si>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</si>
  <si>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</si>
  <si>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</si>
  <si>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</si>
  <si>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</si>
  <si>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</si>
  <si>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</si>
  <si>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</si>
  <si>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</si>
  <si>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</si>
  <si>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</si>
  <si>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</si>
  <si>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</si>
  <si>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</si>
  <si>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</si>
  <si>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</si>
  <si>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</si>
  <si>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</si>
  <si>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</si>
  <si>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</si>
  <si>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</si>
  <si>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</si>
  <si>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</si>
  <si>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</si>
  <si>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</si>
  <si>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</si>
  <si>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</si>
  <si>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</si>
  <si>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</si>
  <si>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</si>
  <si>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</si>
  <si>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</si>
  <si>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</si>
  <si>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</si>
  <si>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</si>
  <si>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</si>
  <si>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</si>
  <si>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</si>
  <si>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</si>
  <si>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</si>
  <si>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</si>
  <si>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</si>
  <si>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</si>
  <si>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</si>
  <si>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</si>
  <si>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</si>
  <si>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</si>
  <si>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</si>
  <si>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</si>
  <si>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</si>
  <si>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</si>
  <si>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</si>
  <si>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</si>
  <si>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</si>
  <si>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</si>
  <si>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</si>
  <si>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</si>
  <si>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</si>
  <si>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</si>
  <si>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</si>
  <si>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</si>
  <si>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</si>
  <si>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</si>
  <si>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</si>
  <si>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</si>
  <si>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</si>
  <si>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</si>
  <si>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</si>
  <si>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</si>
  <si>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</si>
  <si>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</si>
  <si>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</si>
  <si>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</si>
  <si>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</si>
  <si>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</si>
  <si>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</si>
  <si>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</si>
  <si>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</si>
  <si>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</si>
  <si>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</si>
  <si>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</si>
  <si>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</si>
  <si>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</si>
  <si>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</si>
  <si>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</si>
  <si>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</si>
  <si>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</si>
  <si>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</si>
  <si>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</si>
  <si>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</si>
  <si>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</si>
  <si>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</si>
  <si>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</si>
  <si>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</si>
  <si>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</si>
  <si>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</si>
  <si>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</si>
  <si>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</si>
  <si>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</si>
  <si>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</si>
  <si>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</si>
  <si>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</si>
  <si>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</si>
  <si>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</si>
  <si>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</si>
  <si>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</si>
  <si>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</si>
  <si>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</si>
  <si>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</si>
  <si>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</si>
  <si>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</si>
  <si>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</si>
  <si>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</si>
  <si>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</si>
  <si>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</si>
  <si>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</si>
  <si>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</si>
  <si>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</si>
  <si>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</si>
  <si>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</si>
  <si>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</si>
  <si>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</si>
  <si>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</si>
  <si>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</si>
  <si>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</si>
  <si>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</si>
  <si>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</si>
  <si>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</si>
  <si>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</si>
  <si>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</si>
  <si>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</si>
  <si>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</si>
  <si>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</si>
  <si>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</si>
  <si>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</si>
  <si>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</si>
  <si>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</si>
  <si>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</si>
  <si>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</si>
  <si>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</si>
  <si>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</si>
  <si>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</si>
  <si>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</si>
  <si>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</si>
  <si>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</si>
  <si>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</si>
  <si>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</si>
  <si>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</si>
  <si>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</si>
  <si>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</si>
  <si>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</si>
  <si>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</si>
  <si>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</si>
  <si>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</si>
  <si>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</si>
  <si>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</si>
  <si>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</si>
  <si>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</si>
  <si>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</si>
  <si>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</si>
  <si>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</si>
  <si>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</si>
  <si>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</si>
  <si>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</si>
  <si>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</si>
  <si>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</si>
  <si>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</si>
  <si>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</si>
  <si>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</si>
  <si>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</si>
  <si>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</si>
  <si>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</si>
  <si>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</si>
  <si>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</si>
  <si>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</si>
  <si>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</si>
  <si>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</si>
  <si>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</si>
  <si>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</si>
  <si>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</si>
  <si>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</si>
  <si>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</si>
  <si>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</si>
  <si>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</si>
  <si>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</si>
  <si>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</si>
  <si>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</si>
  <si>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</si>
  <si>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</si>
  <si>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</si>
  <si>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</si>
  <si>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</si>
  <si>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</si>
  <si>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</si>
  <si>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</si>
  <si>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</si>
  <si>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</si>
  <si>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</si>
  <si>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</si>
  <si>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</si>
  <si>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</si>
  <si>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</si>
  <si>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</si>
  <si>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</si>
  <si>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</si>
  <si>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</si>
  <si>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</si>
  <si>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</si>
  <si>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</si>
  <si>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</si>
  <si>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</si>
  <si>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</si>
  <si>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</si>
  <si>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</si>
  <si>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</si>
  <si>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</si>
  <si>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</si>
  <si>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</si>
  <si>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</si>
  <si>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</si>
  <si>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</si>
  <si>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</si>
  <si>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</si>
  <si>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</si>
  <si>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</si>
  <si>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</si>
  <si>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</si>
  <si>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</si>
  <si>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</si>
  <si>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</si>
  <si>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</si>
  <si>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</si>
  <si>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</si>
  <si>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</si>
  <si>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</si>
  <si>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</si>
  <si>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</si>
  <si>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</si>
  <si>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</si>
  <si>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</si>
  <si>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</si>
  <si>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</si>
  <si>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</si>
  <si>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</si>
  <si>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</si>
  <si>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</si>
  <si>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</si>
  <si>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</si>
  <si>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</si>
  <si>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</si>
  <si>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</si>
  <si>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</si>
  <si>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</si>
  <si>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</si>
  <si>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</si>
  <si>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</si>
  <si>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</si>
  <si>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Курской области на 2016 год» </t>
  </si>
  <si>
    <t>на 2016 год</t>
  </si>
  <si>
    <t>Приложение № 7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</si>
  <si>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</si>
  <si>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</si>
  <si>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</si>
  <si>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</si>
  <si>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</si>
  <si>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</si>
  <si>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</si>
  <si>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</si>
  <si>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</si>
  <si>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</si>
  <si>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</si>
  <si>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</si>
  <si>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</si>
  <si>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>Курской области на 2016 год</t>
  </si>
  <si>
    <t>Объем привлечения средств в 2016г.</t>
  </si>
  <si>
    <t>Объем погашения средств        в 2016 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</si>
  <si>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</si>
  <si>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</si>
  <si>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</si>
  <si>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</si>
  <si>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</si>
  <si>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</si>
  <si>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</si>
  <si>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</si>
  <si>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</si>
  <si>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</si>
  <si>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</si>
  <si>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</si>
  <si>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</si>
  <si>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</si>
  <si>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</si>
  <si>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</si>
  <si>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</si>
  <si>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</si>
  <si>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</si>
  <si>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</si>
  <si>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</si>
  <si>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</si>
  <si>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</si>
  <si>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</si>
  <si>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</si>
  <si>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</si>
  <si>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</si>
  <si>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</si>
  <si>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</si>
  <si>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</si>
  <si>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</si>
  <si>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</si>
  <si>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</si>
  <si>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</si>
  <si>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</si>
  <si>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</si>
  <si>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</si>
  <si>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</si>
  <si>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</si>
  <si>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</si>
  <si>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</si>
  <si>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</si>
  <si>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</si>
  <si>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</si>
  <si>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</si>
  <si>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</si>
  <si>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</si>
  <si>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</si>
  <si>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</si>
  <si>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</si>
  <si>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</si>
  <si>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</si>
  <si>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</si>
  <si>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</si>
  <si>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</si>
  <si>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</si>
  <si>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</si>
  <si>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</si>
  <si>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</si>
  <si>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</si>
  <si>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</si>
  <si>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</si>
  <si>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</si>
  <si>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</si>
  <si>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</si>
  <si>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</si>
  <si>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</si>
  <si>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</si>
  <si>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</si>
  <si>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</si>
  <si>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</si>
  <si>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</si>
  <si>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</si>
  <si>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</si>
  <si>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</si>
  <si>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</si>
  <si>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</si>
  <si>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</si>
  <si>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</si>
  <si>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</si>
  <si>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</si>
  <si>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</si>
  <si>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</si>
  <si>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</si>
  <si>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</si>
  <si>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</si>
  <si>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</si>
  <si>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</si>
  <si>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</si>
  <si>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</si>
  <si>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</si>
  <si>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</si>
  <si>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</si>
  <si>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</si>
  <si>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</si>
  <si>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</si>
  <si>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</si>
  <si>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</si>
  <si>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</si>
  <si>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</si>
  <si>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</si>
  <si>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</si>
  <si>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</si>
  <si>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</si>
  <si>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</si>
  <si>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</si>
  <si>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</si>
  <si>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</si>
  <si>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</si>
  <si>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</si>
  <si>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</si>
  <si>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</si>
  <si>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</si>
  <si>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</si>
  <si>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</si>
  <si>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</si>
  <si>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</si>
  <si>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</si>
  <si>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</si>
  <si>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</si>
  <si>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</si>
  <si>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</si>
  <si>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</si>
  <si>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</si>
  <si>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</si>
  <si>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</si>
  <si>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</si>
  <si>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</si>
  <si>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</si>
  <si>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</si>
  <si>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</si>
  <si>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</si>
  <si>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</si>
  <si>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</si>
  <si>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</si>
  <si>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</si>
  <si>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</si>
  <si>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</si>
  <si>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</si>
  <si>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</si>
  <si>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</si>
  <si>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</si>
  <si>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</si>
  <si>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</si>
  <si>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</si>
  <si>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</si>
  <si>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</si>
  <si>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</si>
  <si>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</si>
  <si>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</si>
  <si>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</si>
  <si>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</si>
  <si>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</si>
  <si>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</si>
  <si>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</si>
  <si>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</si>
  <si>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</si>
  <si>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</si>
  <si>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</si>
  <si>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 xml:space="preserve"> Приложение № 6</t>
  </si>
  <si>
    <t>Молодежная политика и оздоровление детей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</si>
  <si>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</si>
  <si>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</si>
  <si>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</si>
  <si>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</si>
  <si>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</si>
  <si>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</si>
  <si>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</si>
  <si>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</si>
  <si>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</si>
  <si>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</si>
  <si>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</si>
  <si>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</si>
  <si>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</si>
  <si>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</si>
  <si>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</si>
  <si>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</si>
  <si>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</si>
  <si>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</si>
  <si>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</si>
  <si>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</si>
  <si>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</si>
  <si>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</si>
  <si>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</si>
  <si>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</si>
  <si>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</si>
  <si>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</si>
  <si>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</si>
  <si>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</si>
  <si>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</si>
  <si>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</si>
  <si>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</si>
  <si>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</si>
  <si>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</si>
  <si>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</si>
  <si>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</si>
  <si>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</si>
  <si>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</si>
  <si>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</si>
  <si>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</si>
  <si>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</si>
  <si>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</si>
  <si>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L0201</t>
  </si>
  <si>
    <t>Иные межбюджетные трансферты на мероприятия по обеспечению жильем молодых семей</t>
  </si>
  <si>
    <t xml:space="preserve">                                                                                                                                           от 11 декабря 2015 года № 68</t>
  </si>
  <si>
    <t>от 11 декабря 2015 года № 68</t>
  </si>
  <si>
    <t xml:space="preserve">                                                                                                     от 11 декабря 2015 года № 68</t>
  </si>
  <si>
    <t xml:space="preserve">                                                                        от 11 декабря 2015 года № 68</t>
  </si>
  <si>
    <t xml:space="preserve">                                                                      от 11 декабря 2015 года № 68 (в редакции </t>
  </si>
  <si>
    <t xml:space="preserve">                                                                      решения от 20 июня 2016 года №94)</t>
  </si>
  <si>
    <t xml:space="preserve">                                                                                                                   от 11 декабря 2015 года № 68 (в редакции </t>
  </si>
  <si>
    <t xml:space="preserve">                                                                                                                   решения от 20 июня 2016 года №94)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</si>
  <si>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</si>
  <si>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2 02 03121 00 0000 151</t>
  </si>
  <si>
    <t>Субвенции бюджетам на проведение Всероссийской сельскохозяйственной переписи в 2016 году</t>
  </si>
  <si>
    <t>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</si>
  <si>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</si>
  <si>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</si>
  <si>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</si>
  <si>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</t>
  </si>
  <si>
    <t>2 07 05000 05 0000 180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</si>
  <si>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</si>
  <si>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</si>
  <si>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</si>
  <si>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</si>
  <si>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</si>
  <si>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</si>
  <si>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</si>
  <si>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</si>
  <si>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от 11 декабря 2015 года № 68(в редакции</t>
  </si>
  <si>
    <t>решения от 20 июня 2016 года №94)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</si>
  <si>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2016 год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</si>
  <si>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</si>
  <si>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</si>
  <si>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Обеспечение проведения выборов и референдумов
</t>
  </si>
  <si>
    <t>Организация и проведение выборов и референдумов</t>
  </si>
  <si>
    <t>77 3</t>
  </si>
  <si>
    <t>Подготовка и проведение выборов</t>
  </si>
  <si>
    <t>С1441</t>
  </si>
  <si>
    <t>Отлов и содержание безнадзорных животных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</si>
  <si>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</si>
  <si>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 xml:space="preserve">Проведение Всероссийской сельскохозяйственной переписи в 2016 году
</t>
  </si>
  <si>
    <t>Содержание работника, осуществляющего выполнение переданных полномочий от поселений района</t>
  </si>
  <si>
    <t>Резервные фонды исполнительных органов государственной власти</t>
  </si>
  <si>
    <t>84 0</t>
  </si>
  <si>
    <t>84 1</t>
  </si>
  <si>
    <t>Резервный фонд Администрации Курской области</t>
  </si>
  <si>
    <t>Межевание автомобильных дорог общего пользования местного значения, проведение кадастровых работ</t>
  </si>
  <si>
    <t>С1425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</si>
  <si>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</si>
  <si>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</si>
  <si>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Иные межбюджетные трансферты на осуществление полномочий по обеспечению населения экологически чистой питьевой водой</t>
  </si>
  <si>
    <t>П1427</t>
  </si>
  <si>
    <t>Иные межбюджетные трансферты на осуществеление переданных полномочий по реализации мероприятий, связанных с проведенеим текущего ремонта объектов водоснабжения муниципальной собственности</t>
  </si>
  <si>
    <t>S3431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</si>
  <si>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</si>
  <si>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</si>
  <si>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</si>
  <si>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 xml:space="preserve">Иные межбюджетные трансферты на осуществление полномочий по устойчивому развитие сельских территорий </t>
  </si>
  <si>
    <t>R0181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</si>
  <si>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</si>
  <si>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П1417</t>
  </si>
  <si>
    <t>Благоустройство</t>
  </si>
  <si>
    <t>Мероприятия по сбору и транспортированию твердых коммунальных  отходов</t>
  </si>
  <si>
    <t>С1457</t>
  </si>
  <si>
    <t>Обеспечение проведения капитального ремонта муниципальных образовательных организаций</t>
  </si>
  <si>
    <t>S3050</t>
  </si>
  <si>
    <t xml:space="preserve">Проведение капитального ремонта муниципальных образовательных организаций </t>
  </si>
  <si>
    <t>13050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</si>
  <si>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</si>
  <si>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</si>
  <si>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</si>
  <si>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13090</t>
  </si>
  <si>
    <t>Расходы на проведение капитального ремонта муниципальных образовательных организаций</t>
  </si>
  <si>
    <t>С1410</t>
  </si>
  <si>
    <t>Расходы на приобретение оборудования для школьных столовых</t>
  </si>
  <si>
    <t>С1411</t>
  </si>
  <si>
    <t xml:space="preserve">Организация отдыха детей в каникулярное время </t>
  </si>
  <si>
    <t>13540</t>
  </si>
  <si>
    <t xml:space="preserve">Развитие системы оздоровления и отдыха детей </t>
  </si>
  <si>
    <t>C1458</t>
  </si>
  <si>
    <t>Обеспечение проведения капитального ремонта учреждений культуры районов и поселений</t>
  </si>
  <si>
    <t>S3320</t>
  </si>
  <si>
    <t>Ежемесячное пособие на ребенка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</si>
  <si>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</si>
  <si>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50201</t>
  </si>
  <si>
    <t xml:space="preserve">Иные межбюджетные трансферты на государственную поддержку молодых семей в улучшении жилищных условий </t>
  </si>
  <si>
    <t>R0201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</si>
  <si>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</si>
  <si>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</si>
  <si>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П1499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</si>
  <si>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</si>
  <si>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С1458</t>
  </si>
  <si>
    <t>13421</t>
  </si>
  <si>
    <t>13431</t>
  </si>
  <si>
    <t>С1427</t>
  </si>
  <si>
    <t>50181</t>
  </si>
  <si>
    <t>12700</t>
  </si>
  <si>
    <t>12712</t>
  </si>
  <si>
    <t>53910</t>
  </si>
  <si>
    <t xml:space="preserve">                                                                        от 11 декабря 2015 года № 68(в редакции</t>
  </si>
  <si>
    <t xml:space="preserve">                                                                        решения от 20 июня 2016 года №94)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</si>
  <si>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</si>
  <si>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</si>
  <si>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</si>
  <si>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</si>
  <si>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                                                          решения от 26 мая 2016 года №89)</t>
  </si>
  <si>
    <t>из них</t>
  </si>
  <si>
    <t xml:space="preserve">                                                                                                                                          от 11 декабря 2015 года № 68 (в редакции 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</si>
  <si>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</si>
  <si>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</si>
  <si>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Безвозмездные поступления *, **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</si>
  <si>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</si>
  <si>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</si>
  <si>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 xml:space="preserve">                                                                                                                                          решения от 26 мая 2016 года № 89)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</si>
</sst>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21" fillId="0" borderId="0">
      <alignment vertical="top" wrapText="1"/>
    </xf>
  </cellStyleXfs>
  <cellXfs count="612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7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8" fillId="4" borderId="6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8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9" fillId="7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top"/>
    </xf>
    <xf numFmtId="1" fontId="11" fillId="0" borderId="1" xfId="0" applyNumberFormat="1" applyFont="1" applyBorder="1" applyAlignment="1">
      <alignment horizontal="center"/>
    </xf>
    <xf numFmtId="1" fontId="9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/>
    </xf>
    <xf numFmtId="1" fontId="11" fillId="5" borderId="1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1" fontId="9" fillId="10" borderId="3" xfId="0" applyNumberFormat="1" applyFont="1" applyFill="1" applyBorder="1" applyAlignment="1"/>
    <xf numFmtId="0" fontId="9" fillId="6" borderId="10" xfId="0" applyFont="1" applyFill="1" applyBorder="1" applyAlignment="1">
      <alignment horizontal="justify" vertical="center" wrapText="1"/>
    </xf>
    <xf numFmtId="0" fontId="9" fillId="6" borderId="12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top" wrapText="1"/>
    </xf>
    <xf numFmtId="0" fontId="9" fillId="6" borderId="2" xfId="0" applyFont="1" applyFill="1" applyBorder="1" applyAlignment="1">
      <alignment horizontal="justify" vertical="top" wrapText="1"/>
    </xf>
    <xf numFmtId="0" fontId="11" fillId="8" borderId="2" xfId="0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top" wrapText="1"/>
    </xf>
    <xf numFmtId="0" fontId="13" fillId="0" borderId="24" xfId="0" applyFont="1" applyFill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1" fontId="11" fillId="8" borderId="0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vertical="top" wrapText="1"/>
    </xf>
    <xf numFmtId="0" fontId="15" fillId="0" borderId="1" xfId="0" applyFont="1" applyBorder="1"/>
    <xf numFmtId="49" fontId="11" fillId="0" borderId="2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4" fillId="0" borderId="0" xfId="0" applyFont="1" applyAlignment="1">
      <alignment horizontal="left"/>
    </xf>
    <xf numFmtId="0" fontId="12" fillId="0" borderId="0" xfId="0" applyFont="1" applyAlignment="1">
      <alignment horizontal="left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colors>
    <mruColors>
      <color rgb="FFCC99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102;&#1076;&#1078;&#1077;&#1090;%202016&#1080;&#1079;&#1084;&#1080;&#1102;&#1085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4"/>
      <sheetName val="прил5"/>
      <sheetName val="прил6"/>
      <sheetName val="прил7"/>
      <sheetName val="прил11т1"/>
      <sheetName val="прил11т6"/>
    </sheetNames>
    <sheetDataSet>
      <sheetData sheetId="0" refreshError="1"/>
      <sheetData sheetId="1" refreshError="1"/>
      <sheetData sheetId="2">
        <row r="20">
          <cell r="H20">
            <v>1214200</v>
          </cell>
        </row>
        <row r="26">
          <cell r="H26">
            <v>57000</v>
          </cell>
        </row>
        <row r="30">
          <cell r="H30">
            <v>398000</v>
          </cell>
        </row>
        <row r="34">
          <cell r="H34">
            <v>435000</v>
          </cell>
        </row>
        <row r="35">
          <cell r="H35">
            <v>2000</v>
          </cell>
        </row>
        <row r="41">
          <cell r="H41">
            <v>711000</v>
          </cell>
        </row>
        <row r="43">
          <cell r="H43">
            <v>8000</v>
          </cell>
        </row>
        <row r="48">
          <cell r="H48">
            <v>181800</v>
          </cell>
        </row>
        <row r="53">
          <cell r="H53">
            <v>924000</v>
          </cell>
        </row>
        <row r="58">
          <cell r="H58">
            <v>204734</v>
          </cell>
        </row>
        <row r="63">
          <cell r="H63">
            <v>237000</v>
          </cell>
        </row>
        <row r="65">
          <cell r="H65">
            <v>237000</v>
          </cell>
        </row>
        <row r="70">
          <cell r="H70">
            <v>237000</v>
          </cell>
        </row>
        <row r="74">
          <cell r="H74">
            <v>9051533</v>
          </cell>
        </row>
        <row r="75">
          <cell r="H75">
            <v>12000</v>
          </cell>
        </row>
        <row r="81">
          <cell r="H81">
            <v>448000</v>
          </cell>
        </row>
        <row r="86">
          <cell r="H86">
            <v>24000</v>
          </cell>
        </row>
        <row r="91">
          <cell r="H91">
            <v>2133000</v>
          </cell>
        </row>
        <row r="92">
          <cell r="H92">
            <v>5000</v>
          </cell>
        </row>
        <row r="97">
          <cell r="H97">
            <v>8000</v>
          </cell>
        </row>
        <row r="102">
          <cell r="H102">
            <v>362854</v>
          </cell>
        </row>
        <row r="108">
          <cell r="H108">
            <v>0</v>
          </cell>
        </row>
        <row r="113">
          <cell r="H113">
            <v>112400</v>
          </cell>
        </row>
        <row r="118">
          <cell r="H118">
            <v>3000</v>
          </cell>
        </row>
        <row r="123">
          <cell r="H123">
            <v>182200</v>
          </cell>
        </row>
        <row r="127">
          <cell r="H127">
            <v>47400</v>
          </cell>
        </row>
        <row r="132">
          <cell r="H132">
            <v>2000</v>
          </cell>
        </row>
        <row r="137">
          <cell r="H137">
            <v>30000</v>
          </cell>
        </row>
        <row r="142">
          <cell r="H142">
            <v>47400</v>
          </cell>
        </row>
        <row r="146">
          <cell r="H146">
            <v>97146</v>
          </cell>
        </row>
        <row r="147">
          <cell r="H147">
            <v>85519</v>
          </cell>
        </row>
        <row r="151">
          <cell r="H151">
            <v>40381</v>
          </cell>
        </row>
        <row r="153">
          <cell r="H153">
            <v>23700</v>
          </cell>
        </row>
        <row r="155">
          <cell r="H155">
            <v>502999</v>
          </cell>
        </row>
        <row r="157">
          <cell r="H157">
            <v>85000</v>
          </cell>
        </row>
        <row r="159">
          <cell r="H159">
            <v>60000</v>
          </cell>
        </row>
        <row r="161">
          <cell r="H161">
            <v>746238</v>
          </cell>
        </row>
        <row r="162">
          <cell r="H162">
            <v>31345</v>
          </cell>
        </row>
        <row r="166">
          <cell r="H166">
            <v>3009000</v>
          </cell>
        </row>
        <row r="167">
          <cell r="H167">
            <v>1784000</v>
          </cell>
        </row>
        <row r="168">
          <cell r="H168">
            <v>74000</v>
          </cell>
        </row>
        <row r="172">
          <cell r="H172">
            <v>140000</v>
          </cell>
        </row>
        <row r="179">
          <cell r="H179">
            <v>1764500</v>
          </cell>
        </row>
        <row r="180">
          <cell r="H180">
            <v>123000</v>
          </cell>
        </row>
        <row r="181">
          <cell r="H181">
            <v>2000</v>
          </cell>
        </row>
        <row r="185">
          <cell r="H185">
            <v>37000</v>
          </cell>
        </row>
        <row r="189">
          <cell r="H189">
            <v>162000</v>
          </cell>
        </row>
        <row r="196">
          <cell r="H196">
            <v>450000</v>
          </cell>
        </row>
        <row r="202">
          <cell r="H202">
            <v>3224644</v>
          </cell>
        </row>
        <row r="204">
          <cell r="H204">
            <v>14000</v>
          </cell>
        </row>
        <row r="206">
          <cell r="H206">
            <v>2935238</v>
          </cell>
        </row>
        <row r="208">
          <cell r="H208">
            <v>835000</v>
          </cell>
        </row>
        <row r="212">
          <cell r="H212">
            <v>48000</v>
          </cell>
        </row>
        <row r="218">
          <cell r="H218">
            <v>274000</v>
          </cell>
        </row>
        <row r="223">
          <cell r="H223">
            <v>400000</v>
          </cell>
        </row>
        <row r="228">
          <cell r="H228">
            <v>200000</v>
          </cell>
        </row>
        <row r="232">
          <cell r="H232">
            <v>367600</v>
          </cell>
        </row>
        <row r="233">
          <cell r="H233">
            <v>16000</v>
          </cell>
        </row>
        <row r="234">
          <cell r="H234">
            <v>1000</v>
          </cell>
        </row>
        <row r="241">
          <cell r="H241">
            <v>0</v>
          </cell>
        </row>
        <row r="243">
          <cell r="H243">
            <v>33379</v>
          </cell>
        </row>
        <row r="249">
          <cell r="H249">
            <v>1216000</v>
          </cell>
        </row>
        <row r="251">
          <cell r="H251">
            <v>1318000</v>
          </cell>
        </row>
        <row r="253">
          <cell r="H253">
            <v>106000</v>
          </cell>
        </row>
        <row r="255">
          <cell r="H255">
            <v>66557</v>
          </cell>
        </row>
        <row r="257">
          <cell r="H257">
            <v>152216</v>
          </cell>
        </row>
        <row r="262">
          <cell r="H262">
            <v>280000</v>
          </cell>
        </row>
        <row r="266">
          <cell r="H266">
            <v>865000</v>
          </cell>
        </row>
        <row r="271">
          <cell r="H271">
            <v>3229486</v>
          </cell>
        </row>
        <row r="273">
          <cell r="H273">
            <v>1797884</v>
          </cell>
        </row>
        <row r="275">
          <cell r="H275">
            <v>5858522</v>
          </cell>
        </row>
        <row r="277">
          <cell r="H277">
            <v>154645</v>
          </cell>
        </row>
        <row r="283">
          <cell r="H283">
            <v>1000000</v>
          </cell>
        </row>
        <row r="290">
          <cell r="H290">
            <v>9985096</v>
          </cell>
        </row>
        <row r="291">
          <cell r="H291">
            <v>38239</v>
          </cell>
        </row>
        <row r="293">
          <cell r="H293">
            <v>800333</v>
          </cell>
        </row>
        <row r="295">
          <cell r="H295">
            <v>3369000</v>
          </cell>
        </row>
        <row r="296">
          <cell r="H296">
            <v>5276550</v>
          </cell>
        </row>
        <row r="297">
          <cell r="H297">
            <v>79400</v>
          </cell>
        </row>
        <row r="302">
          <cell r="H302">
            <v>108600</v>
          </cell>
        </row>
        <row r="308">
          <cell r="H308">
            <v>4874760</v>
          </cell>
        </row>
        <row r="309">
          <cell r="H309">
            <v>378300</v>
          </cell>
        </row>
        <row r="310">
          <cell r="H310">
            <v>9600</v>
          </cell>
        </row>
        <row r="315">
          <cell r="H315">
            <v>111915489</v>
          </cell>
        </row>
        <row r="316">
          <cell r="H316">
            <v>4396387</v>
          </cell>
        </row>
        <row r="318">
          <cell r="H318">
            <v>1295123</v>
          </cell>
        </row>
        <row r="320">
          <cell r="H320">
            <v>52884</v>
          </cell>
        </row>
        <row r="322">
          <cell r="H322">
            <v>188736</v>
          </cell>
        </row>
        <row r="323">
          <cell r="H323">
            <v>834911</v>
          </cell>
        </row>
        <row r="326">
          <cell r="H326">
            <v>210800</v>
          </cell>
        </row>
        <row r="327">
          <cell r="H327">
            <v>97400</v>
          </cell>
        </row>
        <row r="329">
          <cell r="H329">
            <v>1475000</v>
          </cell>
        </row>
        <row r="331">
          <cell r="H331">
            <v>920826</v>
          </cell>
        </row>
        <row r="333">
          <cell r="H333">
            <v>4560</v>
          </cell>
        </row>
        <row r="334">
          <cell r="H334">
            <v>16407126</v>
          </cell>
        </row>
        <row r="335">
          <cell r="H335">
            <v>3106400</v>
          </cell>
        </row>
        <row r="337">
          <cell r="H337">
            <v>399000</v>
          </cell>
        </row>
        <row r="339">
          <cell r="H339">
            <v>134222</v>
          </cell>
        </row>
        <row r="343">
          <cell r="H343">
            <v>4199000</v>
          </cell>
        </row>
        <row r="344">
          <cell r="H344">
            <v>1683719</v>
          </cell>
        </row>
        <row r="345">
          <cell r="H345">
            <v>1471000</v>
          </cell>
        </row>
        <row r="349">
          <cell r="H349">
            <v>0</v>
          </cell>
        </row>
        <row r="354">
          <cell r="H354">
            <v>0</v>
          </cell>
        </row>
        <row r="359">
          <cell r="H359">
            <v>845900</v>
          </cell>
        </row>
        <row r="365">
          <cell r="H365">
            <v>148000</v>
          </cell>
        </row>
        <row r="369">
          <cell r="H369">
            <v>295623</v>
          </cell>
        </row>
        <row r="371">
          <cell r="H371">
            <v>388800</v>
          </cell>
        </row>
        <row r="372">
          <cell r="H372">
            <v>175197</v>
          </cell>
        </row>
        <row r="374">
          <cell r="H374">
            <v>277003</v>
          </cell>
        </row>
        <row r="379">
          <cell r="H379">
            <v>9500</v>
          </cell>
        </row>
        <row r="385">
          <cell r="H385">
            <v>3000</v>
          </cell>
        </row>
        <row r="390">
          <cell r="H390">
            <v>35149</v>
          </cell>
        </row>
        <row r="392">
          <cell r="H392">
            <v>4774000</v>
          </cell>
        </row>
        <row r="393">
          <cell r="H393">
            <v>999700</v>
          </cell>
        </row>
        <row r="394">
          <cell r="H394">
            <v>3500</v>
          </cell>
        </row>
        <row r="397">
          <cell r="H397">
            <v>1102900</v>
          </cell>
        </row>
        <row r="402">
          <cell r="H402">
            <v>0</v>
          </cell>
        </row>
        <row r="407">
          <cell r="H407">
            <v>27700</v>
          </cell>
        </row>
        <row r="414">
          <cell r="H414">
            <v>6455200</v>
          </cell>
        </row>
        <row r="415">
          <cell r="H415">
            <v>1270971</v>
          </cell>
        </row>
        <row r="416">
          <cell r="H416">
            <v>25000</v>
          </cell>
        </row>
        <row r="418">
          <cell r="H418">
            <v>140000</v>
          </cell>
        </row>
        <row r="422">
          <cell r="H422">
            <v>6958111</v>
          </cell>
        </row>
        <row r="423">
          <cell r="H423">
            <v>601100</v>
          </cell>
        </row>
        <row r="424">
          <cell r="H424">
            <v>13000</v>
          </cell>
        </row>
        <row r="429">
          <cell r="H429">
            <v>25000</v>
          </cell>
        </row>
        <row r="435">
          <cell r="H435">
            <v>1073000</v>
          </cell>
        </row>
        <row r="436">
          <cell r="H436">
            <v>200</v>
          </cell>
        </row>
        <row r="439">
          <cell r="H439">
            <v>24276</v>
          </cell>
        </row>
        <row r="441">
          <cell r="H441">
            <v>3399100</v>
          </cell>
        </row>
        <row r="442">
          <cell r="H442">
            <v>187300</v>
          </cell>
        </row>
        <row r="443">
          <cell r="H443">
            <v>1000</v>
          </cell>
        </row>
        <row r="448">
          <cell r="H448">
            <v>13400</v>
          </cell>
        </row>
        <row r="455">
          <cell r="H455">
            <v>557059</v>
          </cell>
        </row>
        <row r="461">
          <cell r="H461">
            <v>2000</v>
          </cell>
        </row>
        <row r="462">
          <cell r="H462">
            <v>398000</v>
          </cell>
        </row>
        <row r="466">
          <cell r="H466">
            <v>1800</v>
          </cell>
        </row>
        <row r="467">
          <cell r="H467">
            <v>357582</v>
          </cell>
        </row>
        <row r="471">
          <cell r="H471">
            <v>718</v>
          </cell>
        </row>
        <row r="472">
          <cell r="H472">
            <v>142974</v>
          </cell>
        </row>
        <row r="477">
          <cell r="H477">
            <v>2795551</v>
          </cell>
        </row>
        <row r="479">
          <cell r="H479">
            <v>1067</v>
          </cell>
        </row>
        <row r="480">
          <cell r="H480">
            <v>64074</v>
          </cell>
        </row>
        <row r="482">
          <cell r="H482">
            <v>6150</v>
          </cell>
        </row>
        <row r="483">
          <cell r="H483">
            <v>429681</v>
          </cell>
        </row>
        <row r="485">
          <cell r="H485">
            <v>56915</v>
          </cell>
        </row>
        <row r="486">
          <cell r="H486">
            <v>3651621</v>
          </cell>
        </row>
        <row r="488">
          <cell r="H488">
            <v>11856</v>
          </cell>
        </row>
        <row r="489">
          <cell r="H489">
            <v>715891</v>
          </cell>
        </row>
        <row r="494">
          <cell r="H494">
            <v>14400</v>
          </cell>
        </row>
        <row r="496">
          <cell r="H496">
            <v>3862</v>
          </cell>
        </row>
        <row r="497">
          <cell r="H497">
            <v>768588</v>
          </cell>
        </row>
        <row r="499">
          <cell r="H499">
            <v>58000</v>
          </cell>
        </row>
        <row r="502">
          <cell r="H502">
            <v>19476</v>
          </cell>
        </row>
        <row r="504">
          <cell r="H504">
            <v>30043</v>
          </cell>
        </row>
        <row r="505">
          <cell r="H505">
            <v>5978663</v>
          </cell>
        </row>
        <row r="507">
          <cell r="H507">
            <v>127300</v>
          </cell>
        </row>
        <row r="511">
          <cell r="H511">
            <v>4000</v>
          </cell>
        </row>
        <row r="513">
          <cell r="H513">
            <v>0</v>
          </cell>
        </row>
        <row r="514">
          <cell r="H514">
            <v>95359</v>
          </cell>
        </row>
        <row r="516">
          <cell r="H516">
            <v>24000</v>
          </cell>
        </row>
        <row r="521">
          <cell r="H521">
            <v>96620</v>
          </cell>
        </row>
        <row r="523">
          <cell r="H523">
            <v>96544</v>
          </cell>
        </row>
        <row r="525">
          <cell r="H525">
            <v>71436</v>
          </cell>
        </row>
        <row r="531">
          <cell r="H531">
            <v>0</v>
          </cell>
        </row>
        <row r="532">
          <cell r="H532">
            <v>3026122</v>
          </cell>
        </row>
        <row r="537">
          <cell r="H537">
            <v>0</v>
          </cell>
        </row>
        <row r="538">
          <cell r="H538">
            <v>1080215</v>
          </cell>
        </row>
        <row r="544">
          <cell r="H544">
            <v>1700000</v>
          </cell>
        </row>
        <row r="545">
          <cell r="H545">
            <v>196000</v>
          </cell>
        </row>
        <row r="546">
          <cell r="H546">
            <v>0</v>
          </cell>
        </row>
        <row r="548">
          <cell r="H548">
            <v>192651</v>
          </cell>
        </row>
        <row r="552">
          <cell r="H552">
            <v>5000</v>
          </cell>
        </row>
        <row r="559">
          <cell r="H559">
            <v>2000</v>
          </cell>
        </row>
        <row r="563">
          <cell r="H563">
            <v>5000</v>
          </cell>
        </row>
        <row r="568">
          <cell r="H568">
            <v>150000</v>
          </cell>
        </row>
        <row r="575">
          <cell r="H575">
            <v>4423438</v>
          </cell>
        </row>
        <row r="581">
          <cell r="H581">
            <v>196077</v>
          </cell>
        </row>
      </sheetData>
      <sheetData sheetId="3">
        <row r="21">
          <cell r="I21">
            <v>1214200</v>
          </cell>
        </row>
        <row r="27">
          <cell r="I27">
            <v>711000</v>
          </cell>
        </row>
        <row r="29">
          <cell r="I29">
            <v>8000</v>
          </cell>
        </row>
        <row r="34">
          <cell r="I34">
            <v>181800</v>
          </cell>
        </row>
        <row r="39">
          <cell r="I39">
            <v>924000</v>
          </cell>
        </row>
        <row r="44">
          <cell r="I44">
            <v>204734</v>
          </cell>
        </row>
        <row r="49">
          <cell r="I49">
            <v>237000</v>
          </cell>
        </row>
        <row r="51">
          <cell r="I51">
            <v>237000</v>
          </cell>
        </row>
        <row r="56">
          <cell r="I56">
            <v>237000</v>
          </cell>
        </row>
        <row r="60">
          <cell r="I60">
            <v>9051533</v>
          </cell>
        </row>
        <row r="61">
          <cell r="I61">
            <v>12000</v>
          </cell>
        </row>
        <row r="66">
          <cell r="I66">
            <v>8000</v>
          </cell>
        </row>
        <row r="71">
          <cell r="I71">
            <v>362854</v>
          </cell>
        </row>
        <row r="77">
          <cell r="I77">
            <v>3000</v>
          </cell>
        </row>
        <row r="82">
          <cell r="I82">
            <v>182200</v>
          </cell>
        </row>
        <row r="86">
          <cell r="I86">
            <v>47400</v>
          </cell>
        </row>
        <row r="91">
          <cell r="I91">
            <v>2000</v>
          </cell>
        </row>
        <row r="96">
          <cell r="I96">
            <v>30000</v>
          </cell>
        </row>
        <row r="101">
          <cell r="I101">
            <v>47400</v>
          </cell>
        </row>
        <row r="105">
          <cell r="I105">
            <v>97146</v>
          </cell>
        </row>
        <row r="109">
          <cell r="I109">
            <v>40381</v>
          </cell>
        </row>
        <row r="111">
          <cell r="I111">
            <v>23700</v>
          </cell>
        </row>
        <row r="113">
          <cell r="I113">
            <v>502999</v>
          </cell>
        </row>
        <row r="115">
          <cell r="I115">
            <v>85000</v>
          </cell>
        </row>
        <row r="117">
          <cell r="I117">
            <v>60000</v>
          </cell>
        </row>
        <row r="119">
          <cell r="I119">
            <v>746238</v>
          </cell>
        </row>
        <row r="120">
          <cell r="I120">
            <v>31345</v>
          </cell>
        </row>
        <row r="124">
          <cell r="I124">
            <v>3009000</v>
          </cell>
        </row>
        <row r="125">
          <cell r="I125">
            <v>1784000</v>
          </cell>
        </row>
        <row r="126">
          <cell r="I126">
            <v>74000</v>
          </cell>
        </row>
        <row r="130">
          <cell r="I130">
            <v>140000</v>
          </cell>
        </row>
        <row r="137">
          <cell r="I137">
            <v>1764500</v>
          </cell>
        </row>
        <row r="138">
          <cell r="I138">
            <v>123000</v>
          </cell>
        </row>
        <row r="139">
          <cell r="I139">
            <v>2000</v>
          </cell>
        </row>
        <row r="143">
          <cell r="I143">
            <v>37000</v>
          </cell>
        </row>
        <row r="147">
          <cell r="I147">
            <v>162000</v>
          </cell>
        </row>
        <row r="154">
          <cell r="I154">
            <v>450000</v>
          </cell>
        </row>
        <row r="160">
          <cell r="I160">
            <v>3224644</v>
          </cell>
        </row>
        <row r="162">
          <cell r="I162">
            <v>14000</v>
          </cell>
        </row>
        <row r="164">
          <cell r="I164">
            <v>2935238</v>
          </cell>
        </row>
        <row r="166">
          <cell r="I166">
            <v>835000</v>
          </cell>
        </row>
        <row r="170">
          <cell r="I170">
            <v>48000</v>
          </cell>
        </row>
        <row r="176">
          <cell r="I176">
            <v>274000</v>
          </cell>
        </row>
        <row r="181">
          <cell r="I181">
            <v>200000</v>
          </cell>
        </row>
        <row r="185">
          <cell r="I185">
            <v>367600</v>
          </cell>
        </row>
        <row r="186">
          <cell r="I186">
            <v>16000</v>
          </cell>
        </row>
        <row r="187">
          <cell r="I187">
            <v>1000</v>
          </cell>
        </row>
        <row r="196">
          <cell r="I196">
            <v>33379</v>
          </cell>
        </row>
        <row r="202">
          <cell r="I202">
            <v>1216000</v>
          </cell>
        </row>
        <row r="204">
          <cell r="I204">
            <v>1318000</v>
          </cell>
        </row>
        <row r="206">
          <cell r="I206">
            <v>106000</v>
          </cell>
        </row>
        <row r="208">
          <cell r="I208">
            <v>66557</v>
          </cell>
        </row>
        <row r="210">
          <cell r="I210">
            <v>152216</v>
          </cell>
        </row>
        <row r="215">
          <cell r="I215">
            <v>280000</v>
          </cell>
        </row>
        <row r="220">
          <cell r="I220">
            <v>3229486</v>
          </cell>
        </row>
        <row r="222">
          <cell r="I222">
            <v>1797884</v>
          </cell>
        </row>
        <row r="224">
          <cell r="I224">
            <v>5858522</v>
          </cell>
        </row>
        <row r="226">
          <cell r="I226">
            <v>154645</v>
          </cell>
        </row>
        <row r="232">
          <cell r="I232">
            <v>1000000</v>
          </cell>
        </row>
        <row r="239">
          <cell r="I239">
            <v>96620</v>
          </cell>
        </row>
        <row r="241">
          <cell r="I241">
            <v>96544</v>
          </cell>
        </row>
        <row r="243">
          <cell r="I243">
            <v>71436</v>
          </cell>
        </row>
        <row r="250">
          <cell r="I250">
            <v>3026122</v>
          </cell>
        </row>
        <row r="258">
          <cell r="I258">
            <v>448000</v>
          </cell>
        </row>
        <row r="263">
          <cell r="I263">
            <v>24000</v>
          </cell>
        </row>
        <row r="268">
          <cell r="I268">
            <v>2133000</v>
          </cell>
        </row>
        <row r="269">
          <cell r="I269">
            <v>5000</v>
          </cell>
        </row>
        <row r="275">
          <cell r="I275">
            <v>112400</v>
          </cell>
        </row>
        <row r="279">
          <cell r="I279">
            <v>85519</v>
          </cell>
        </row>
        <row r="286">
          <cell r="I286">
            <v>557059</v>
          </cell>
        </row>
        <row r="292">
          <cell r="I292">
            <v>2795551</v>
          </cell>
        </row>
        <row r="294">
          <cell r="I294">
            <v>1067</v>
          </cell>
        </row>
        <row r="295">
          <cell r="I295">
            <v>64074</v>
          </cell>
        </row>
        <row r="297">
          <cell r="I297">
            <v>6150</v>
          </cell>
        </row>
        <row r="298">
          <cell r="I298">
            <v>429681</v>
          </cell>
        </row>
        <row r="300">
          <cell r="I300">
            <v>56915</v>
          </cell>
        </row>
        <row r="301">
          <cell r="I301">
            <v>3651621</v>
          </cell>
        </row>
        <row r="303">
          <cell r="I303">
            <v>11856</v>
          </cell>
        </row>
        <row r="304">
          <cell r="I304">
            <v>715891</v>
          </cell>
        </row>
        <row r="310">
          <cell r="I310">
            <v>1700000</v>
          </cell>
        </row>
        <row r="311">
          <cell r="I311">
            <v>196000</v>
          </cell>
        </row>
        <row r="314">
          <cell r="I314">
            <v>192651</v>
          </cell>
        </row>
        <row r="318">
          <cell r="I318">
            <v>5000</v>
          </cell>
        </row>
        <row r="325">
          <cell r="I325">
            <v>4423438</v>
          </cell>
        </row>
        <row r="331">
          <cell r="I331">
            <v>196077</v>
          </cell>
        </row>
        <row r="339">
          <cell r="I339">
            <v>57000</v>
          </cell>
        </row>
        <row r="343">
          <cell r="I343">
            <v>398000</v>
          </cell>
        </row>
        <row r="347">
          <cell r="I347">
            <v>435000</v>
          </cell>
        </row>
        <row r="348">
          <cell r="I348">
            <v>2000</v>
          </cell>
        </row>
        <row r="356">
          <cell r="I356">
            <v>400000</v>
          </cell>
        </row>
        <row r="363">
          <cell r="I363">
            <v>865000</v>
          </cell>
        </row>
        <row r="370">
          <cell r="I370">
            <v>9985096</v>
          </cell>
        </row>
        <row r="371">
          <cell r="I371">
            <v>38239</v>
          </cell>
        </row>
        <row r="373">
          <cell r="I373">
            <v>800333</v>
          </cell>
        </row>
        <row r="375">
          <cell r="I375">
            <v>3369000</v>
          </cell>
        </row>
        <row r="376">
          <cell r="I376">
            <v>5276550</v>
          </cell>
        </row>
        <row r="377">
          <cell r="I377">
            <v>79400</v>
          </cell>
        </row>
        <row r="382">
          <cell r="I382">
            <v>108600</v>
          </cell>
        </row>
        <row r="388">
          <cell r="I388">
            <v>111915489</v>
          </cell>
        </row>
        <row r="389">
          <cell r="I389">
            <v>4396387</v>
          </cell>
        </row>
        <row r="391">
          <cell r="I391">
            <v>1295123</v>
          </cell>
        </row>
        <row r="393">
          <cell r="I393">
            <v>52884</v>
          </cell>
        </row>
        <row r="395">
          <cell r="I395">
            <v>188736</v>
          </cell>
        </row>
        <row r="397">
          <cell r="I397">
            <v>834911</v>
          </cell>
        </row>
        <row r="399">
          <cell r="I399">
            <v>210800</v>
          </cell>
        </row>
        <row r="400">
          <cell r="I400">
            <v>97400</v>
          </cell>
        </row>
        <row r="402">
          <cell r="I402">
            <v>1475000</v>
          </cell>
        </row>
        <row r="404">
          <cell r="I404">
            <v>920826</v>
          </cell>
        </row>
        <row r="406">
          <cell r="I406">
            <v>4560</v>
          </cell>
        </row>
        <row r="407">
          <cell r="I407">
            <v>16407126</v>
          </cell>
        </row>
        <row r="408">
          <cell r="I408">
            <v>3106400</v>
          </cell>
        </row>
        <row r="410">
          <cell r="I410">
            <v>399000</v>
          </cell>
        </row>
        <row r="412">
          <cell r="I412">
            <v>134222</v>
          </cell>
        </row>
        <row r="416">
          <cell r="I416">
            <v>4199000</v>
          </cell>
        </row>
        <row r="417">
          <cell r="I417">
            <v>1683719</v>
          </cell>
        </row>
        <row r="418">
          <cell r="I418">
            <v>1471000</v>
          </cell>
        </row>
        <row r="432">
          <cell r="I432">
            <v>845900</v>
          </cell>
        </row>
        <row r="438">
          <cell r="I438">
            <v>388800</v>
          </cell>
        </row>
        <row r="440">
          <cell r="I440">
            <v>173200</v>
          </cell>
        </row>
        <row r="446">
          <cell r="I446">
            <v>3000</v>
          </cell>
        </row>
        <row r="451">
          <cell r="I451">
            <v>35149</v>
          </cell>
        </row>
        <row r="453">
          <cell r="I453">
            <v>4774000</v>
          </cell>
        </row>
        <row r="454">
          <cell r="I454">
            <v>999700</v>
          </cell>
        </row>
        <row r="455">
          <cell r="I455">
            <v>3500</v>
          </cell>
        </row>
        <row r="458">
          <cell r="I458">
            <v>1102900</v>
          </cell>
        </row>
        <row r="468">
          <cell r="I468">
            <v>27700</v>
          </cell>
        </row>
        <row r="475">
          <cell r="I475">
            <v>14400</v>
          </cell>
        </row>
        <row r="477">
          <cell r="I477">
            <v>3862</v>
          </cell>
        </row>
        <row r="478">
          <cell r="I478">
            <v>768588</v>
          </cell>
        </row>
        <row r="480">
          <cell r="I480">
            <v>58000</v>
          </cell>
        </row>
        <row r="483">
          <cell r="I483">
            <v>19476</v>
          </cell>
        </row>
        <row r="485">
          <cell r="I485">
            <v>30043</v>
          </cell>
        </row>
        <row r="486">
          <cell r="I486">
            <v>5978663</v>
          </cell>
        </row>
        <row r="488">
          <cell r="I488">
            <v>127300</v>
          </cell>
        </row>
        <row r="492">
          <cell r="I492">
            <v>4000</v>
          </cell>
        </row>
        <row r="495">
          <cell r="I495">
            <v>95359</v>
          </cell>
        </row>
        <row r="497">
          <cell r="I497">
            <v>24000</v>
          </cell>
        </row>
        <row r="504">
          <cell r="I504">
            <v>1080215</v>
          </cell>
        </row>
        <row r="519">
          <cell r="I519">
            <v>4874760</v>
          </cell>
        </row>
        <row r="520">
          <cell r="I520">
            <v>378300</v>
          </cell>
        </row>
        <row r="521">
          <cell r="I521">
            <v>9600</v>
          </cell>
        </row>
        <row r="527">
          <cell r="I527">
            <v>148000</v>
          </cell>
        </row>
        <row r="531">
          <cell r="I531">
            <v>295623</v>
          </cell>
        </row>
        <row r="533">
          <cell r="I533">
            <v>175197</v>
          </cell>
        </row>
        <row r="535">
          <cell r="I535">
            <v>103803</v>
          </cell>
        </row>
        <row r="540">
          <cell r="I540">
            <v>9500</v>
          </cell>
        </row>
        <row r="547">
          <cell r="I547">
            <v>6455200</v>
          </cell>
        </row>
        <row r="548">
          <cell r="I548">
            <v>1270971</v>
          </cell>
        </row>
        <row r="549">
          <cell r="I549">
            <v>25000</v>
          </cell>
        </row>
        <row r="551">
          <cell r="I551">
            <v>140000</v>
          </cell>
        </row>
        <row r="555">
          <cell r="I555">
            <v>6958111</v>
          </cell>
        </row>
        <row r="556">
          <cell r="I556">
            <v>601100</v>
          </cell>
        </row>
        <row r="557">
          <cell r="I557">
            <v>13000</v>
          </cell>
        </row>
        <row r="562">
          <cell r="I562">
            <v>25000</v>
          </cell>
        </row>
        <row r="568">
          <cell r="I568">
            <v>1073000</v>
          </cell>
        </row>
        <row r="569">
          <cell r="I569">
            <v>200</v>
          </cell>
        </row>
        <row r="572">
          <cell r="I572">
            <v>24276</v>
          </cell>
        </row>
        <row r="574">
          <cell r="I574">
            <v>3399100</v>
          </cell>
        </row>
        <row r="575">
          <cell r="I575">
            <v>187300</v>
          </cell>
        </row>
        <row r="576">
          <cell r="I576">
            <v>1000</v>
          </cell>
        </row>
        <row r="581">
          <cell r="I581">
            <v>13400</v>
          </cell>
        </row>
        <row r="588">
          <cell r="I588">
            <v>2000</v>
          </cell>
        </row>
        <row r="589">
          <cell r="I589">
            <v>398000</v>
          </cell>
        </row>
        <row r="593">
          <cell r="I593">
            <v>1800</v>
          </cell>
        </row>
        <row r="594">
          <cell r="I594">
            <v>357582</v>
          </cell>
        </row>
        <row r="598">
          <cell r="I598">
            <v>718</v>
          </cell>
        </row>
        <row r="599">
          <cell r="I599">
            <v>142974</v>
          </cell>
        </row>
        <row r="606">
          <cell r="I606">
            <v>2000</v>
          </cell>
        </row>
        <row r="610">
          <cell r="I610">
            <v>5000</v>
          </cell>
        </row>
        <row r="615">
          <cell r="I615">
            <v>150000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tabSelected="1"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44" t="s">
        <v>422</v>
      </c>
      <c r="D1" s="545"/>
    </row>
    <row r="2" spans="2:4" x14ac:dyDescent="0.25">
      <c r="C2" s="544" t="s">
        <v>423</v>
      </c>
      <c r="D2" s="545"/>
    </row>
    <row r="3" spans="2:4" x14ac:dyDescent="0.25">
      <c r="C3" s="544" t="s">
        <v>424</v>
      </c>
      <c r="D3" s="545"/>
    </row>
    <row r="4" spans="2:4" x14ac:dyDescent="0.25">
      <c r="C4" s="544" t="s">
        <v>425</v>
      </c>
      <c r="D4" s="545"/>
    </row>
    <row r="5" spans="2:4" x14ac:dyDescent="0.25">
      <c r="C5" s="544" t="s">
        <v>644</v>
      </c>
      <c r="D5" s="545"/>
    </row>
    <row r="6" spans="2:4" x14ac:dyDescent="0.25">
      <c r="C6" s="541" t="s">
        <v>884</v>
      </c>
      <c r="D6" s="542"/>
    </row>
    <row r="7" spans="2:4" x14ac:dyDescent="0.25">
      <c r="C7" s="541" t="s">
        <v>885</v>
      </c>
      <c r="D7" s="542"/>
    </row>
    <row r="8" spans="2:4" x14ac:dyDescent="0.25">
      <c r="C8" s="543"/>
      <c r="D8" s="543"/>
    </row>
    <row r="9" spans="2:4" x14ac:dyDescent="0.25">
      <c r="C9" s="527"/>
      <c r="D9" s="527"/>
    </row>
    <row r="10" spans="2:4" ht="18.75" x14ac:dyDescent="0.25">
      <c r="C10" s="531" t="s">
        <v>426</v>
      </c>
    </row>
    <row r="11" spans="2:4" ht="18.75" x14ac:dyDescent="0.25">
      <c r="C11" s="531" t="s">
        <v>643</v>
      </c>
    </row>
    <row r="12" spans="2:4" ht="18.75" x14ac:dyDescent="0.25">
      <c r="C12" s="531"/>
    </row>
    <row r="13" spans="2:4" x14ac:dyDescent="0.25">
      <c r="D13" s="4" t="s">
        <v>854</v>
      </c>
    </row>
    <row r="14" spans="2:4" ht="45" customHeight="1" x14ac:dyDescent="0.25">
      <c r="B14" s="539" t="s">
        <v>427</v>
      </c>
      <c r="C14" s="13" t="s">
        <v>428</v>
      </c>
      <c r="D14" s="58" t="s">
        <v>5</v>
      </c>
    </row>
    <row r="15" spans="2:4" ht="31.5" x14ac:dyDescent="0.25">
      <c r="B15" s="245" t="s">
        <v>429</v>
      </c>
      <c r="C15" s="229" t="s">
        <v>430</v>
      </c>
      <c r="D15" s="515">
        <f>SUM(D16,D19,D23,D32)</f>
        <v>1854673</v>
      </c>
    </row>
    <row r="16" spans="2:4" ht="31.5" hidden="1" x14ac:dyDescent="0.25">
      <c r="B16" s="246" t="s">
        <v>431</v>
      </c>
      <c r="C16" s="155" t="s">
        <v>432</v>
      </c>
      <c r="D16" s="516">
        <f>SUM(D17)</f>
        <v>0</v>
      </c>
    </row>
    <row r="17" spans="2:4" ht="31.5" hidden="1" x14ac:dyDescent="0.25">
      <c r="B17" s="247" t="s">
        <v>433</v>
      </c>
      <c r="C17" s="52" t="s">
        <v>434</v>
      </c>
      <c r="D17" s="517">
        <f>SUM(D18)</f>
        <v>0</v>
      </c>
    </row>
    <row r="18" spans="2:4" ht="31.5" hidden="1" x14ac:dyDescent="0.25">
      <c r="B18" s="248" t="s">
        <v>435</v>
      </c>
      <c r="C18" s="249" t="s">
        <v>436</v>
      </c>
      <c r="D18" s="518"/>
    </row>
    <row r="19" spans="2:4" ht="31.5" hidden="1" x14ac:dyDescent="0.25">
      <c r="B19" s="246" t="s">
        <v>437</v>
      </c>
      <c r="C19" s="155" t="s">
        <v>438</v>
      </c>
      <c r="D19" s="516">
        <f>SUM(D21)</f>
        <v>0</v>
      </c>
    </row>
    <row r="20" spans="2:4" ht="31.5" hidden="1" x14ac:dyDescent="0.25">
      <c r="B20" s="247" t="s">
        <v>439</v>
      </c>
      <c r="C20" s="52" t="s">
        <v>440</v>
      </c>
      <c r="D20" s="517">
        <f>SUM(D21)</f>
        <v>0</v>
      </c>
    </row>
    <row r="21" spans="2:4" ht="47.25" hidden="1" x14ac:dyDescent="0.25">
      <c r="B21" s="250" t="s">
        <v>441</v>
      </c>
      <c r="C21" s="178" t="s">
        <v>442</v>
      </c>
      <c r="D21" s="519">
        <f>SUM(D22)</f>
        <v>0</v>
      </c>
    </row>
    <row r="22" spans="2:4" ht="47.25" hidden="1" x14ac:dyDescent="0.25">
      <c r="B22" s="248" t="s">
        <v>443</v>
      </c>
      <c r="C22" s="249" t="s">
        <v>444</v>
      </c>
      <c r="D22" s="518"/>
    </row>
    <row r="23" spans="2:4" ht="31.5" x14ac:dyDescent="0.25">
      <c r="B23" s="246" t="s">
        <v>445</v>
      </c>
      <c r="C23" s="155" t="s">
        <v>446</v>
      </c>
      <c r="D23" s="516">
        <f>SUM(D24,D28)</f>
        <v>1854673</v>
      </c>
    </row>
    <row r="24" spans="2:4" ht="15.75" x14ac:dyDescent="0.25">
      <c r="B24" s="247" t="s">
        <v>447</v>
      </c>
      <c r="C24" s="52" t="s">
        <v>448</v>
      </c>
      <c r="D24" s="520">
        <f>SUM(D25)</f>
        <v>-281114671</v>
      </c>
    </row>
    <row r="25" spans="2:4" ht="15.75" x14ac:dyDescent="0.25">
      <c r="B25" s="248" t="s">
        <v>449</v>
      </c>
      <c r="C25" s="249" t="s">
        <v>450</v>
      </c>
      <c r="D25" s="521">
        <f>SUM(D26)</f>
        <v>-281114671</v>
      </c>
    </row>
    <row r="26" spans="2:4" ht="15.75" x14ac:dyDescent="0.25">
      <c r="B26" s="248" t="s">
        <v>451</v>
      </c>
      <c r="C26" s="249" t="s">
        <v>452</v>
      </c>
      <c r="D26" s="521">
        <f>SUM(D27)</f>
        <v>-281114671</v>
      </c>
    </row>
    <row r="27" spans="2:4" ht="31.5" x14ac:dyDescent="0.25">
      <c r="B27" s="248" t="s">
        <v>453</v>
      </c>
      <c r="C27" s="249" t="s">
        <v>454</v>
      </c>
      <c r="D27" s="518">
        <v>-281114671</v>
      </c>
    </row>
    <row r="28" spans="2:4" ht="15.75" x14ac:dyDescent="0.25">
      <c r="B28" s="247" t="s">
        <v>455</v>
      </c>
      <c r="C28" s="52" t="s">
        <v>456</v>
      </c>
      <c r="D28" s="520">
        <f>SUM(D29)</f>
        <v>282969344</v>
      </c>
    </row>
    <row r="29" spans="2:4" ht="15.75" x14ac:dyDescent="0.25">
      <c r="B29" s="248" t="s">
        <v>457</v>
      </c>
      <c r="C29" s="249" t="s">
        <v>458</v>
      </c>
      <c r="D29" s="522">
        <f>SUM(D30)</f>
        <v>282969344</v>
      </c>
    </row>
    <row r="30" spans="2:4" ht="15.75" x14ac:dyDescent="0.25">
      <c r="B30" s="248" t="s">
        <v>459</v>
      </c>
      <c r="C30" s="249" t="s">
        <v>460</v>
      </c>
      <c r="D30" s="522">
        <f>SUM(D31)</f>
        <v>282969344</v>
      </c>
    </row>
    <row r="31" spans="2:4" ht="31.5" x14ac:dyDescent="0.25">
      <c r="B31" s="248" t="s">
        <v>461</v>
      </c>
      <c r="C31" s="251" t="s">
        <v>462</v>
      </c>
      <c r="D31" s="518">
        <v>282969344</v>
      </c>
    </row>
    <row r="32" spans="2:4" ht="31.5" x14ac:dyDescent="0.25">
      <c r="B32" s="246" t="s">
        <v>463</v>
      </c>
      <c r="C32" s="155" t="s">
        <v>464</v>
      </c>
      <c r="D32" s="516">
        <f>SUM(D33)</f>
        <v>0</v>
      </c>
    </row>
    <row r="33" spans="2:4" ht="31.5" x14ac:dyDescent="0.25">
      <c r="B33" s="252" t="s">
        <v>465</v>
      </c>
      <c r="C33" s="253" t="s">
        <v>466</v>
      </c>
      <c r="D33" s="517">
        <f>SUM(D34,D37)</f>
        <v>0</v>
      </c>
    </row>
    <row r="34" spans="2:4" ht="31.5" x14ac:dyDescent="0.25">
      <c r="B34" s="250" t="s">
        <v>467</v>
      </c>
      <c r="C34" s="178" t="s">
        <v>468</v>
      </c>
      <c r="D34" s="519">
        <f>SUM(D35)</f>
        <v>-1500000</v>
      </c>
    </row>
    <row r="35" spans="2:4" ht="45.75" customHeight="1" x14ac:dyDescent="0.25">
      <c r="B35" s="248" t="s">
        <v>469</v>
      </c>
      <c r="C35" s="249" t="s">
        <v>470</v>
      </c>
      <c r="D35" s="521">
        <f>SUM(D36)</f>
        <v>-1500000</v>
      </c>
    </row>
    <row r="36" spans="2:4" ht="63" x14ac:dyDescent="0.25">
      <c r="B36" s="248" t="s">
        <v>471</v>
      </c>
      <c r="C36" s="249" t="s">
        <v>472</v>
      </c>
      <c r="D36" s="523">
        <v>-1500000</v>
      </c>
    </row>
    <row r="37" spans="2:4" ht="31.5" x14ac:dyDescent="0.25">
      <c r="B37" s="250" t="s">
        <v>473</v>
      </c>
      <c r="C37" s="178" t="s">
        <v>474</v>
      </c>
      <c r="D37" s="519">
        <f>SUM(D38)</f>
        <v>1500000</v>
      </c>
    </row>
    <row r="38" spans="2:4" ht="47.25" x14ac:dyDescent="0.25">
      <c r="B38" s="248" t="s">
        <v>475</v>
      </c>
      <c r="C38" s="249" t="s">
        <v>476</v>
      </c>
      <c r="D38" s="521">
        <f>SUM(D39)</f>
        <v>1500000</v>
      </c>
    </row>
    <row r="39" spans="2:4" ht="47.25" x14ac:dyDescent="0.25">
      <c r="B39" s="248" t="s">
        <v>477</v>
      </c>
      <c r="C39" s="249" t="s">
        <v>478</v>
      </c>
      <c r="D39" s="523">
        <v>1500000</v>
      </c>
    </row>
    <row r="40" spans="2:4" ht="15.75" x14ac:dyDescent="0.25">
      <c r="B40" s="254"/>
      <c r="C40" s="255" t="s">
        <v>479</v>
      </c>
      <c r="D40" s="524">
        <f>SUM(D15)</f>
        <v>1854673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</cols>
  <sheetData>
    <row r="1" spans="2:4" x14ac:dyDescent="0.25">
      <c r="C1" s="548" t="s">
        <v>694</v>
      </c>
      <c r="D1" s="549"/>
    </row>
    <row r="2" spans="2:4" x14ac:dyDescent="0.25">
      <c r="C2" s="548" t="s">
        <v>489</v>
      </c>
      <c r="D2" s="549"/>
    </row>
    <row r="3" spans="2:4" x14ac:dyDescent="0.25">
      <c r="C3" s="548" t="s">
        <v>490</v>
      </c>
      <c r="D3" s="549"/>
    </row>
    <row r="4" spans="2:4" x14ac:dyDescent="0.25">
      <c r="C4" s="548" t="s">
        <v>491</v>
      </c>
      <c r="D4" s="549"/>
    </row>
    <row r="5" spans="2:4" x14ac:dyDescent="0.25">
      <c r="C5" s="548" t="s">
        <v>695</v>
      </c>
      <c r="D5" s="549"/>
    </row>
    <row r="6" spans="2:4" x14ac:dyDescent="0.25">
      <c r="C6" s="548" t="s">
        <v>883</v>
      </c>
      <c r="D6" s="549"/>
    </row>
    <row r="7" spans="2:4" x14ac:dyDescent="0.25">
      <c r="C7" s="543"/>
      <c r="D7" s="546"/>
    </row>
    <row r="8" spans="2:4" x14ac:dyDescent="0.25">
      <c r="C8" s="275"/>
      <c r="D8" s="277"/>
    </row>
    <row r="9" spans="2:4" x14ac:dyDescent="0.25">
      <c r="C9" s="573"/>
      <c r="D9" s="573"/>
    </row>
    <row r="10" spans="2:4" ht="15.75" x14ac:dyDescent="0.25">
      <c r="C10" s="574" t="s">
        <v>691</v>
      </c>
      <c r="D10" s="574"/>
    </row>
    <row r="11" spans="2:4" ht="15.75" x14ac:dyDescent="0.25">
      <c r="C11" s="278" t="s">
        <v>692</v>
      </c>
      <c r="D11" s="289"/>
    </row>
    <row r="12" spans="2:4" ht="15.75" x14ac:dyDescent="0.25">
      <c r="C12" s="575" t="s">
        <v>696</v>
      </c>
      <c r="D12" s="575"/>
    </row>
    <row r="13" spans="2:4" x14ac:dyDescent="0.25">
      <c r="C13" s="280"/>
      <c r="D13" s="280"/>
    </row>
    <row r="14" spans="2:4" x14ac:dyDescent="0.25">
      <c r="C14" s="573"/>
      <c r="D14" s="573"/>
    </row>
    <row r="15" spans="2:4" x14ac:dyDescent="0.25">
      <c r="D15" s="259" t="s">
        <v>854</v>
      </c>
    </row>
    <row r="16" spans="2:4" ht="15.75" x14ac:dyDescent="0.25">
      <c r="B16" s="151" t="s">
        <v>492</v>
      </c>
      <c r="C16" s="151" t="s">
        <v>493</v>
      </c>
      <c r="D16" s="151" t="s">
        <v>5</v>
      </c>
    </row>
    <row r="17" spans="2:4" ht="15.75" x14ac:dyDescent="0.25">
      <c r="B17" s="151">
        <v>1</v>
      </c>
      <c r="C17" s="272" t="s">
        <v>693</v>
      </c>
      <c r="D17" s="151">
        <v>908537</v>
      </c>
    </row>
    <row r="18" spans="2:4" ht="15.75" x14ac:dyDescent="0.25">
      <c r="B18" s="151">
        <v>2</v>
      </c>
      <c r="C18" s="249" t="s">
        <v>494</v>
      </c>
      <c r="D18" s="151">
        <v>303825</v>
      </c>
    </row>
    <row r="19" spans="2:4" ht="15.75" x14ac:dyDescent="0.25">
      <c r="B19" s="151">
        <v>3</v>
      </c>
      <c r="C19" s="249" t="s">
        <v>495</v>
      </c>
      <c r="D19" s="151">
        <v>850137</v>
      </c>
    </row>
    <row r="20" spans="2:4" ht="15.75" x14ac:dyDescent="0.25">
      <c r="B20" s="151">
        <v>4</v>
      </c>
      <c r="C20" s="249" t="s">
        <v>496</v>
      </c>
      <c r="D20" s="151">
        <v>525321</v>
      </c>
    </row>
    <row r="21" spans="2:4" ht="15.75" x14ac:dyDescent="0.25">
      <c r="B21" s="151">
        <v>5</v>
      </c>
      <c r="C21" s="249" t="s">
        <v>497</v>
      </c>
      <c r="D21" s="151">
        <v>365140</v>
      </c>
    </row>
    <row r="22" spans="2:4" ht="15.75" x14ac:dyDescent="0.25">
      <c r="B22" s="151">
        <v>6</v>
      </c>
      <c r="C22" s="249" t="s">
        <v>498</v>
      </c>
      <c r="D22" s="151">
        <v>366205</v>
      </c>
    </row>
    <row r="23" spans="2:4" ht="15.75" x14ac:dyDescent="0.25">
      <c r="B23" s="151">
        <v>7</v>
      </c>
      <c r="C23" s="249" t="s">
        <v>499</v>
      </c>
      <c r="D23" s="151">
        <v>428747</v>
      </c>
    </row>
    <row r="24" spans="2:4" ht="15.75" x14ac:dyDescent="0.25">
      <c r="B24" s="151">
        <v>8</v>
      </c>
      <c r="C24" s="249" t="s">
        <v>500</v>
      </c>
      <c r="D24" s="151">
        <v>675526</v>
      </c>
    </row>
    <row r="25" spans="2:4" ht="15.75" x14ac:dyDescent="0.25">
      <c r="B25" s="260"/>
      <c r="C25" s="255" t="s">
        <v>501</v>
      </c>
      <c r="D25" s="260">
        <f>SUM(D17:D24)</f>
        <v>4423438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sqref="A1:XFD1048576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32" t="s">
        <v>863</v>
      </c>
      <c r="D1" s="533"/>
    </row>
    <row r="2" spans="1:10" x14ac:dyDescent="0.25">
      <c r="C2" s="532" t="s">
        <v>489</v>
      </c>
      <c r="D2" s="533"/>
    </row>
    <row r="3" spans="1:10" x14ac:dyDescent="0.25">
      <c r="C3" s="532" t="s">
        <v>490</v>
      </c>
      <c r="D3" s="533"/>
    </row>
    <row r="4" spans="1:10" x14ac:dyDescent="0.25">
      <c r="C4" s="532" t="s">
        <v>491</v>
      </c>
      <c r="D4" s="533"/>
    </row>
    <row r="5" spans="1:10" x14ac:dyDescent="0.25">
      <c r="C5" s="532" t="s">
        <v>868</v>
      </c>
      <c r="D5" s="533"/>
    </row>
    <row r="6" spans="1:10" x14ac:dyDescent="0.25">
      <c r="C6" s="548" t="s">
        <v>976</v>
      </c>
      <c r="D6" s="548"/>
      <c r="E6" s="548"/>
      <c r="F6" s="548"/>
      <c r="G6" s="548"/>
      <c r="H6" s="548"/>
      <c r="I6" s="548"/>
      <c r="J6" s="548"/>
    </row>
    <row r="7" spans="1:10" x14ac:dyDescent="0.25">
      <c r="C7" s="543" t="s">
        <v>977</v>
      </c>
      <c r="D7" s="543"/>
      <c r="E7" s="543"/>
      <c r="F7" s="543"/>
      <c r="G7" s="543"/>
      <c r="H7" s="543"/>
      <c r="I7" s="543"/>
      <c r="J7" s="543"/>
    </row>
    <row r="8" spans="1:10" x14ac:dyDescent="0.25">
      <c r="C8" s="573"/>
      <c r="D8" s="573"/>
    </row>
    <row r="9" spans="1:10" ht="15.75" x14ac:dyDescent="0.25">
      <c r="C9" s="197" t="s">
        <v>855</v>
      </c>
      <c r="D9" s="197"/>
      <c r="E9" s="529"/>
    </row>
    <row r="10" spans="1:10" ht="15.75" x14ac:dyDescent="0.25">
      <c r="A10" s="552" t="s">
        <v>856</v>
      </c>
      <c r="B10" s="552"/>
      <c r="C10" s="552"/>
      <c r="D10" s="552"/>
      <c r="E10" s="552"/>
      <c r="F10" s="552"/>
      <c r="G10" s="552"/>
      <c r="H10" s="552"/>
      <c r="I10" s="552"/>
      <c r="J10" s="552"/>
    </row>
    <row r="11" spans="1:10" ht="15.75" x14ac:dyDescent="0.25">
      <c r="C11" s="575" t="s">
        <v>869</v>
      </c>
      <c r="D11" s="575"/>
    </row>
    <row r="12" spans="1:10" x14ac:dyDescent="0.25">
      <c r="C12" s="538"/>
      <c r="D12" s="538"/>
    </row>
    <row r="13" spans="1:10" x14ac:dyDescent="0.25">
      <c r="C13" s="573"/>
      <c r="D13" s="573"/>
    </row>
    <row r="14" spans="1:10" ht="15.75" x14ac:dyDescent="0.25">
      <c r="C14" s="538"/>
      <c r="D14" s="534"/>
      <c r="F14" s="534" t="s">
        <v>857</v>
      </c>
      <c r="G14" s="534"/>
      <c r="H14" s="534"/>
      <c r="I14" s="534"/>
    </row>
    <row r="15" spans="1:10" ht="15.75" x14ac:dyDescent="0.25">
      <c r="C15" s="538"/>
      <c r="D15" s="534"/>
    </row>
    <row r="16" spans="1:10" ht="113.25" customHeight="1" x14ac:dyDescent="0.25">
      <c r="C16" s="581" t="s">
        <v>858</v>
      </c>
      <c r="D16" s="581"/>
      <c r="E16" s="581"/>
      <c r="F16" s="581"/>
      <c r="G16" s="540"/>
      <c r="H16" s="540"/>
      <c r="I16" s="540"/>
    </row>
    <row r="17" spans="2:10" ht="15.75" x14ac:dyDescent="0.25">
      <c r="C17" s="510"/>
      <c r="D17" s="534"/>
    </row>
    <row r="18" spans="2:10" x14ac:dyDescent="0.25">
      <c r="D18" s="259"/>
      <c r="G18" s="259"/>
      <c r="H18" s="259"/>
      <c r="I18" s="259"/>
      <c r="J18" s="259" t="s">
        <v>854</v>
      </c>
    </row>
    <row r="19" spans="2:10" x14ac:dyDescent="0.25">
      <c r="B19" s="576" t="s">
        <v>492</v>
      </c>
      <c r="C19" s="576" t="s">
        <v>493</v>
      </c>
      <c r="D19" s="576" t="s">
        <v>5</v>
      </c>
      <c r="E19" s="578" t="s">
        <v>859</v>
      </c>
      <c r="F19" s="579"/>
      <c r="G19" s="579"/>
      <c r="H19" s="579"/>
      <c r="I19" s="579"/>
      <c r="J19" s="580"/>
    </row>
    <row r="20" spans="2:10" x14ac:dyDescent="0.25">
      <c r="B20" s="598"/>
      <c r="C20" s="598"/>
      <c r="D20" s="598"/>
      <c r="E20" s="599" t="s">
        <v>860</v>
      </c>
      <c r="F20" s="599" t="s">
        <v>861</v>
      </c>
      <c r="G20" s="578" t="s">
        <v>978</v>
      </c>
      <c r="H20" s="579"/>
      <c r="I20" s="580"/>
      <c r="J20" s="599" t="s">
        <v>862</v>
      </c>
    </row>
    <row r="21" spans="2:10" ht="84" customHeight="1" x14ac:dyDescent="0.25">
      <c r="B21" s="577"/>
      <c r="C21" s="577"/>
      <c r="D21" s="577"/>
      <c r="E21" s="599"/>
      <c r="F21" s="599"/>
      <c r="G21" s="600" t="s">
        <v>979</v>
      </c>
      <c r="H21" s="511" t="s">
        <v>980</v>
      </c>
      <c r="I21" s="601" t="s">
        <v>981</v>
      </c>
      <c r="J21" s="599"/>
    </row>
    <row r="22" spans="2:10" ht="15.75" customHeight="1" x14ac:dyDescent="0.25">
      <c r="B22" s="537">
        <v>1</v>
      </c>
      <c r="C22" s="249" t="s">
        <v>494</v>
      </c>
      <c r="D22" s="602">
        <f>SUM(E22+F22+J22)</f>
        <v>364155.41363211954</v>
      </c>
      <c r="E22" s="392">
        <v>5967.4136321195147</v>
      </c>
      <c r="F22" s="392">
        <f>SUM(G22:I22)</f>
        <v>311188</v>
      </c>
      <c r="G22" s="392"/>
      <c r="H22" s="392">
        <v>295000</v>
      </c>
      <c r="I22" s="392">
        <v>16188</v>
      </c>
      <c r="J22" s="392">
        <v>47000</v>
      </c>
    </row>
    <row r="23" spans="2:10" ht="15.75" x14ac:dyDescent="0.25">
      <c r="B23" s="537">
        <v>2</v>
      </c>
      <c r="C23" s="249" t="s">
        <v>495</v>
      </c>
      <c r="D23" s="512">
        <f t="shared" ref="D23:D28" si="0">SUM(E23+F23+J23)</f>
        <v>2280468.5275443513</v>
      </c>
      <c r="E23" s="397">
        <v>13085.527544351075</v>
      </c>
      <c r="F23" s="397">
        <f t="shared" ref="F23:F28" si="1">SUM(G23:I23)</f>
        <v>2195383</v>
      </c>
      <c r="G23" s="397">
        <v>458943</v>
      </c>
      <c r="H23" s="397">
        <v>1301281</v>
      </c>
      <c r="I23" s="397">
        <v>435159</v>
      </c>
      <c r="J23" s="397">
        <v>72000</v>
      </c>
    </row>
    <row r="24" spans="2:10" ht="15.75" x14ac:dyDescent="0.25">
      <c r="B24" s="537">
        <v>3</v>
      </c>
      <c r="C24" s="249" t="s">
        <v>496</v>
      </c>
      <c r="D24" s="512">
        <f t="shared" si="0"/>
        <v>8105800.8935574228</v>
      </c>
      <c r="E24" s="397">
        <v>5133.8935574229699</v>
      </c>
      <c r="F24" s="397">
        <f t="shared" si="1"/>
        <v>7920667</v>
      </c>
      <c r="G24" s="397">
        <v>1860845</v>
      </c>
      <c r="H24" s="397">
        <v>4905341</v>
      </c>
      <c r="I24" s="397">
        <v>1154481</v>
      </c>
      <c r="J24" s="397">
        <v>180000</v>
      </c>
    </row>
    <row r="25" spans="2:10" ht="15.75" x14ac:dyDescent="0.25">
      <c r="B25" s="537">
        <v>4</v>
      </c>
      <c r="C25" s="249" t="s">
        <v>497</v>
      </c>
      <c r="D25" s="512">
        <f t="shared" si="0"/>
        <v>3001894.4183006538</v>
      </c>
      <c r="E25" s="397">
        <v>6712.418300653595</v>
      </c>
      <c r="F25" s="397">
        <f t="shared" si="1"/>
        <v>2905537</v>
      </c>
      <c r="G25" s="397">
        <v>909698</v>
      </c>
      <c r="H25" s="397">
        <v>1600900</v>
      </c>
      <c r="I25" s="397">
        <v>394939</v>
      </c>
      <c r="J25" s="397">
        <v>89645</v>
      </c>
    </row>
    <row r="26" spans="2:10" ht="15.75" x14ac:dyDescent="0.25">
      <c r="B26" s="537">
        <v>5</v>
      </c>
      <c r="C26" s="249" t="s">
        <v>498</v>
      </c>
      <c r="D26" s="512">
        <f t="shared" si="0"/>
        <v>44824.08963585434</v>
      </c>
      <c r="E26" s="397">
        <v>4824.0896358543423</v>
      </c>
      <c r="F26" s="397"/>
      <c r="G26" s="397"/>
      <c r="H26" s="397"/>
      <c r="I26" s="397"/>
      <c r="J26" s="397">
        <v>40000</v>
      </c>
    </row>
    <row r="27" spans="2:10" ht="15.75" x14ac:dyDescent="0.25">
      <c r="B27" s="537">
        <v>6</v>
      </c>
      <c r="C27" s="249" t="s">
        <v>499</v>
      </c>
      <c r="D27" s="512">
        <f t="shared" si="0"/>
        <v>46609.150326797389</v>
      </c>
      <c r="E27" s="397">
        <v>6609.1503267973858</v>
      </c>
      <c r="F27" s="397"/>
      <c r="G27" s="397"/>
      <c r="H27" s="397"/>
      <c r="I27" s="397"/>
      <c r="J27" s="397">
        <v>40000</v>
      </c>
    </row>
    <row r="28" spans="2:10" ht="15.75" x14ac:dyDescent="0.25">
      <c r="B28" s="537">
        <v>7</v>
      </c>
      <c r="C28" s="249" t="s">
        <v>500</v>
      </c>
      <c r="D28" s="512">
        <f t="shared" si="0"/>
        <v>382957.50700280111</v>
      </c>
      <c r="E28" s="397">
        <v>5067.5070028011205</v>
      </c>
      <c r="F28" s="397">
        <f t="shared" si="1"/>
        <v>305890</v>
      </c>
      <c r="G28" s="397"/>
      <c r="H28" s="397">
        <v>290000</v>
      </c>
      <c r="I28" s="397">
        <v>15890</v>
      </c>
      <c r="J28" s="397">
        <v>72000</v>
      </c>
    </row>
    <row r="29" spans="2:10" ht="15.75" x14ac:dyDescent="0.25">
      <c r="B29" s="260"/>
      <c r="C29" s="255" t="s">
        <v>501</v>
      </c>
      <c r="D29" s="513">
        <f>SUM(D22:D28)</f>
        <v>14226710</v>
      </c>
      <c r="E29" s="513">
        <f>SUM(E22:E28)</f>
        <v>47399.999999999993</v>
      </c>
      <c r="F29" s="513">
        <f>SUM(F22:F28)</f>
        <v>13638665</v>
      </c>
      <c r="G29" s="513">
        <f t="shared" ref="G29:I29" si="2">SUM(G22:G28)</f>
        <v>3229486</v>
      </c>
      <c r="H29" s="513">
        <f t="shared" si="2"/>
        <v>8392522</v>
      </c>
      <c r="I29" s="513">
        <f t="shared" si="2"/>
        <v>2016657</v>
      </c>
      <c r="J29" s="513">
        <f>SUM(J22:J28)</f>
        <v>540645</v>
      </c>
    </row>
  </sheetData>
  <mergeCells count="15">
    <mergeCell ref="F20:F21"/>
    <mergeCell ref="G20:I20"/>
    <mergeCell ref="J20:J21"/>
    <mergeCell ref="C6:J6"/>
    <mergeCell ref="C7:J7"/>
    <mergeCell ref="C8:D8"/>
    <mergeCell ref="A10:J10"/>
    <mergeCell ref="C11:D11"/>
    <mergeCell ref="C13:D13"/>
    <mergeCell ref="C16:F16"/>
    <mergeCell ref="B19:B21"/>
    <mergeCell ref="C19:C21"/>
    <mergeCell ref="D19:D21"/>
    <mergeCell ref="E19:J19"/>
    <mergeCell ref="E20:E21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7" zoomScaleNormal="100" workbookViewId="0">
      <selection activeCell="O25" sqref="O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9" width="12.28515625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32" t="s">
        <v>863</v>
      </c>
      <c r="D1" s="533"/>
    </row>
    <row r="2" spans="1:10" x14ac:dyDescent="0.25">
      <c r="C2" s="532" t="s">
        <v>489</v>
      </c>
      <c r="D2" s="533"/>
    </row>
    <row r="3" spans="1:10" x14ac:dyDescent="0.25">
      <c r="C3" s="532" t="s">
        <v>490</v>
      </c>
      <c r="D3" s="533"/>
    </row>
    <row r="4" spans="1:10" x14ac:dyDescent="0.25">
      <c r="C4" s="532" t="s">
        <v>491</v>
      </c>
      <c r="D4" s="533"/>
    </row>
    <row r="5" spans="1:10" x14ac:dyDescent="0.25">
      <c r="C5" s="532" t="s">
        <v>868</v>
      </c>
      <c r="D5" s="533"/>
    </row>
    <row r="6" spans="1:10" x14ac:dyDescent="0.25">
      <c r="C6" s="527" t="s">
        <v>976</v>
      </c>
      <c r="D6" s="533"/>
    </row>
    <row r="7" spans="1:10" x14ac:dyDescent="0.25">
      <c r="C7" s="603" t="s">
        <v>982</v>
      </c>
      <c r="D7" s="603"/>
      <c r="E7" s="603"/>
      <c r="F7" s="603"/>
      <c r="G7" s="603"/>
    </row>
    <row r="8" spans="1:10" ht="15.75" x14ac:dyDescent="0.25">
      <c r="C8" s="197" t="s">
        <v>855</v>
      </c>
      <c r="D8" s="197"/>
      <c r="E8" s="529"/>
    </row>
    <row r="9" spans="1:10" ht="15.75" x14ac:dyDescent="0.25">
      <c r="A9" s="552" t="s">
        <v>856</v>
      </c>
      <c r="B9" s="552"/>
      <c r="C9" s="552"/>
      <c r="D9" s="552"/>
      <c r="E9" s="552"/>
      <c r="F9" s="552"/>
      <c r="G9" s="552"/>
      <c r="H9" s="552"/>
      <c r="I9" s="552"/>
      <c r="J9" s="552"/>
    </row>
    <row r="10" spans="1:10" ht="15.75" x14ac:dyDescent="0.25">
      <c r="C10" s="575" t="s">
        <v>869</v>
      </c>
      <c r="D10" s="575"/>
    </row>
    <row r="11" spans="1:10" x14ac:dyDescent="0.25">
      <c r="C11" s="538"/>
      <c r="D11" s="538"/>
    </row>
    <row r="12" spans="1:10" x14ac:dyDescent="0.25">
      <c r="C12" s="573"/>
      <c r="D12" s="573"/>
    </row>
    <row r="13" spans="1:10" ht="15.75" x14ac:dyDescent="0.25">
      <c r="C13" s="538"/>
      <c r="D13" s="534"/>
      <c r="F13" s="534" t="s">
        <v>866</v>
      </c>
      <c r="G13" s="534"/>
      <c r="H13" s="534"/>
      <c r="I13" s="534"/>
    </row>
    <row r="14" spans="1:10" ht="15.75" x14ac:dyDescent="0.25">
      <c r="C14" s="538"/>
      <c r="D14" s="534"/>
    </row>
    <row r="15" spans="1:10" ht="82.5" customHeight="1" x14ac:dyDescent="0.25">
      <c r="C15" s="581" t="s">
        <v>867</v>
      </c>
      <c r="D15" s="581"/>
      <c r="E15" s="581"/>
      <c r="F15" s="581"/>
      <c r="G15" s="581"/>
      <c r="H15" s="581"/>
      <c r="I15" s="581"/>
    </row>
    <row r="16" spans="1:10" ht="15.75" x14ac:dyDescent="0.25">
      <c r="C16" s="510"/>
      <c r="D16" s="534"/>
    </row>
    <row r="17" spans="2:10" x14ac:dyDescent="0.25">
      <c r="D17" s="259"/>
      <c r="F17" s="259"/>
      <c r="G17" s="259"/>
      <c r="H17" s="259"/>
      <c r="I17" s="259"/>
      <c r="J17" s="259" t="s">
        <v>854</v>
      </c>
    </row>
    <row r="18" spans="2:10" x14ac:dyDescent="0.25">
      <c r="B18" s="576" t="s">
        <v>492</v>
      </c>
      <c r="C18" s="576" t="s">
        <v>493</v>
      </c>
      <c r="D18" s="576" t="s">
        <v>5</v>
      </c>
      <c r="E18" s="578" t="s">
        <v>859</v>
      </c>
      <c r="F18" s="579"/>
      <c r="G18" s="579"/>
      <c r="H18" s="579"/>
      <c r="I18" s="579"/>
      <c r="J18" s="580"/>
    </row>
    <row r="19" spans="2:10" x14ac:dyDescent="0.25">
      <c r="B19" s="598"/>
      <c r="C19" s="598"/>
      <c r="D19" s="598"/>
      <c r="E19" s="604" t="s">
        <v>860</v>
      </c>
      <c r="F19" s="605" t="s">
        <v>861</v>
      </c>
      <c r="G19" s="578" t="s">
        <v>983</v>
      </c>
      <c r="H19" s="579"/>
      <c r="I19" s="580"/>
      <c r="J19" s="605" t="s">
        <v>862</v>
      </c>
    </row>
    <row r="20" spans="2:10" ht="84" customHeight="1" x14ac:dyDescent="0.25">
      <c r="B20" s="577"/>
      <c r="C20" s="577"/>
      <c r="D20" s="577"/>
      <c r="E20" s="606"/>
      <c r="F20" s="607"/>
      <c r="G20" s="600" t="s">
        <v>979</v>
      </c>
      <c r="H20" s="511" t="s">
        <v>980</v>
      </c>
      <c r="I20" s="601" t="s">
        <v>981</v>
      </c>
      <c r="J20" s="607"/>
    </row>
    <row r="21" spans="2:10" ht="17.25" customHeight="1" x14ac:dyDescent="0.25">
      <c r="B21" s="537">
        <v>1</v>
      </c>
      <c r="C21" s="249" t="s">
        <v>494</v>
      </c>
      <c r="D21" s="512">
        <f>SUM(E21:J21)</f>
        <v>5967.4136321195147</v>
      </c>
      <c r="E21" s="397">
        <v>5967.4136321195147</v>
      </c>
      <c r="F21" s="397"/>
      <c r="G21" s="397"/>
      <c r="H21" s="397"/>
      <c r="I21" s="397"/>
      <c r="J21" s="397"/>
    </row>
    <row r="22" spans="2:10" ht="15.75" x14ac:dyDescent="0.25">
      <c r="B22" s="537">
        <v>2</v>
      </c>
      <c r="C22" s="249" t="s">
        <v>495</v>
      </c>
      <c r="D22" s="512">
        <f t="shared" ref="D22:D27" si="0">SUM(E22:J22)</f>
        <v>46464.527544351076</v>
      </c>
      <c r="E22" s="397">
        <v>13085.527544351075</v>
      </c>
      <c r="F22" s="397"/>
      <c r="G22" s="397"/>
      <c r="H22" s="397"/>
      <c r="I22" s="397"/>
      <c r="J22" s="397">
        <v>33379</v>
      </c>
    </row>
    <row r="23" spans="2:10" ht="15.75" x14ac:dyDescent="0.25">
      <c r="B23" s="537">
        <v>3</v>
      </c>
      <c r="C23" s="249" t="s">
        <v>496</v>
      </c>
      <c r="D23" s="512">
        <f t="shared" si="0"/>
        <v>5133.8935574229699</v>
      </c>
      <c r="E23" s="397">
        <v>5133.8935574229699</v>
      </c>
      <c r="F23" s="397"/>
      <c r="G23" s="397"/>
      <c r="H23" s="397"/>
      <c r="I23" s="397"/>
      <c r="J23" s="397"/>
    </row>
    <row r="24" spans="2:10" ht="15.75" x14ac:dyDescent="0.25">
      <c r="B24" s="537">
        <v>4</v>
      </c>
      <c r="C24" s="249" t="s">
        <v>497</v>
      </c>
      <c r="D24" s="512">
        <f t="shared" si="0"/>
        <v>6712.418300653595</v>
      </c>
      <c r="E24" s="397">
        <v>6712.418300653595</v>
      </c>
      <c r="F24" s="397"/>
      <c r="G24" s="397"/>
      <c r="H24" s="397"/>
      <c r="I24" s="397"/>
      <c r="J24" s="397"/>
    </row>
    <row r="25" spans="2:10" ht="15.75" x14ac:dyDescent="0.25">
      <c r="B25" s="537">
        <v>5</v>
      </c>
      <c r="C25" s="249" t="s">
        <v>498</v>
      </c>
      <c r="D25" s="512">
        <f t="shared" si="0"/>
        <v>4824.0896358543423</v>
      </c>
      <c r="E25" s="397">
        <v>4824.0896358543423</v>
      </c>
      <c r="F25" s="397"/>
      <c r="G25" s="397"/>
      <c r="H25" s="397"/>
      <c r="I25" s="397"/>
      <c r="J25" s="397"/>
    </row>
    <row r="26" spans="2:10" ht="15.75" x14ac:dyDescent="0.25">
      <c r="B26" s="537">
        <v>6</v>
      </c>
      <c r="C26" s="249" t="s">
        <v>499</v>
      </c>
      <c r="D26" s="512">
        <f>SUM(E26+F26+J26)</f>
        <v>271209.15032679739</v>
      </c>
      <c r="E26" s="397">
        <v>6609.1503267973858</v>
      </c>
      <c r="F26" s="397">
        <f>SUM(G26:I26)</f>
        <v>264600</v>
      </c>
      <c r="G26" s="397">
        <v>96620</v>
      </c>
      <c r="H26" s="397">
        <v>71436</v>
      </c>
      <c r="I26" s="397">
        <v>96544</v>
      </c>
      <c r="J26" s="397"/>
    </row>
    <row r="27" spans="2:10" ht="15.75" x14ac:dyDescent="0.25">
      <c r="B27" s="537">
        <v>7</v>
      </c>
      <c r="C27" s="249" t="s">
        <v>500</v>
      </c>
      <c r="D27" s="512">
        <f t="shared" si="0"/>
        <v>5067.5070028011205</v>
      </c>
      <c r="E27" s="397">
        <v>5067.5070028011205</v>
      </c>
      <c r="F27" s="397"/>
      <c r="G27" s="397"/>
      <c r="H27" s="397"/>
      <c r="I27" s="397"/>
      <c r="J27" s="397"/>
    </row>
    <row r="28" spans="2:10" ht="15.75" x14ac:dyDescent="0.25">
      <c r="B28" s="260"/>
      <c r="C28" s="255" t="s">
        <v>501</v>
      </c>
      <c r="D28" s="513">
        <f>SUM(D21:D27)</f>
        <v>345379</v>
      </c>
      <c r="E28" s="513">
        <f>SUM(E21:E27)</f>
        <v>47399.999999999993</v>
      </c>
      <c r="F28" s="513">
        <f>SUM(F21:F27)</f>
        <v>264600</v>
      </c>
      <c r="G28" s="513">
        <f t="shared" ref="G28:I28" si="1">SUM(G21:G27)</f>
        <v>96620</v>
      </c>
      <c r="H28" s="513">
        <f t="shared" si="1"/>
        <v>71436</v>
      </c>
      <c r="I28" s="513">
        <f t="shared" si="1"/>
        <v>96544</v>
      </c>
      <c r="J28" s="513">
        <f>SUM(J21:J27)</f>
        <v>33379</v>
      </c>
    </row>
  </sheetData>
  <mergeCells count="13">
    <mergeCell ref="E19:E20"/>
    <mergeCell ref="F19:F20"/>
    <mergeCell ref="G19:I19"/>
    <mergeCell ref="J19:J20"/>
    <mergeCell ref="C10:D10"/>
    <mergeCell ref="C12:D12"/>
    <mergeCell ref="C7:G7"/>
    <mergeCell ref="A9:J9"/>
    <mergeCell ref="C15:I15"/>
    <mergeCell ref="B18:B20"/>
    <mergeCell ref="C18:C20"/>
    <mergeCell ref="D18:D20"/>
    <mergeCell ref="E18:J18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 x14ac:dyDescent="0.25">
      <c r="C1" s="499" t="s">
        <v>863</v>
      </c>
      <c r="D1" s="500"/>
    </row>
    <row r="2" spans="1:5" x14ac:dyDescent="0.25">
      <c r="C2" s="499" t="s">
        <v>489</v>
      </c>
      <c r="D2" s="500"/>
    </row>
    <row r="3" spans="1:5" x14ac:dyDescent="0.25">
      <c r="C3" s="499" t="s">
        <v>490</v>
      </c>
      <c r="D3" s="500"/>
    </row>
    <row r="4" spans="1:5" x14ac:dyDescent="0.25">
      <c r="C4" s="499" t="s">
        <v>491</v>
      </c>
      <c r="D4" s="500"/>
    </row>
    <row r="5" spans="1:5" x14ac:dyDescent="0.25">
      <c r="C5" s="499" t="s">
        <v>868</v>
      </c>
      <c r="D5" s="500"/>
    </row>
    <row r="6" spans="1:5" x14ac:dyDescent="0.25">
      <c r="C6" s="499" t="s">
        <v>883</v>
      </c>
      <c r="D6" s="500"/>
    </row>
    <row r="7" spans="1:5" x14ac:dyDescent="0.25">
      <c r="C7" s="573"/>
      <c r="D7" s="573"/>
    </row>
    <row r="8" spans="1:5" ht="15.75" x14ac:dyDescent="0.25">
      <c r="C8" s="197" t="s">
        <v>855</v>
      </c>
      <c r="D8" s="197"/>
      <c r="E8" s="498"/>
    </row>
    <row r="9" spans="1:5" ht="15.75" x14ac:dyDescent="0.25">
      <c r="A9" s="552" t="s">
        <v>856</v>
      </c>
      <c r="B9" s="552"/>
      <c r="C9" s="552"/>
      <c r="D9" s="552"/>
      <c r="E9" s="552"/>
    </row>
    <row r="10" spans="1:5" ht="15.75" x14ac:dyDescent="0.25">
      <c r="C10" s="575" t="s">
        <v>869</v>
      </c>
      <c r="D10" s="575"/>
    </row>
    <row r="11" spans="1:5" x14ac:dyDescent="0.25">
      <c r="C11" s="503"/>
      <c r="D11" s="503"/>
    </row>
    <row r="12" spans="1:5" x14ac:dyDescent="0.25">
      <c r="C12" s="573"/>
      <c r="D12" s="573"/>
    </row>
    <row r="13" spans="1:5" ht="15.75" x14ac:dyDescent="0.25">
      <c r="C13" s="503"/>
      <c r="D13" s="501"/>
      <c r="E13" s="501" t="s">
        <v>871</v>
      </c>
    </row>
    <row r="14" spans="1:5" ht="15.75" x14ac:dyDescent="0.25">
      <c r="C14" s="503"/>
      <c r="D14" s="501"/>
    </row>
    <row r="15" spans="1:5" ht="54.75" customHeight="1" x14ac:dyDescent="0.25">
      <c r="C15" s="581" t="s">
        <v>870</v>
      </c>
      <c r="D15" s="581"/>
      <c r="E15" s="581"/>
    </row>
    <row r="16" spans="1:5" ht="15.75" x14ac:dyDescent="0.25">
      <c r="C16" s="510"/>
      <c r="D16" s="501"/>
    </row>
    <row r="17" spans="2:5" x14ac:dyDescent="0.25">
      <c r="D17" s="259"/>
      <c r="E17" s="259" t="s">
        <v>854</v>
      </c>
    </row>
    <row r="18" spans="2:5" ht="15.75" customHeight="1" x14ac:dyDescent="0.25">
      <c r="B18" s="576" t="s">
        <v>492</v>
      </c>
      <c r="C18" s="576" t="s">
        <v>493</v>
      </c>
      <c r="D18" s="576" t="s">
        <v>5</v>
      </c>
      <c r="E18" s="514" t="s">
        <v>859</v>
      </c>
    </row>
    <row r="19" spans="2:5" ht="96" customHeight="1" x14ac:dyDescent="0.25">
      <c r="B19" s="577"/>
      <c r="C19" s="577"/>
      <c r="D19" s="577"/>
      <c r="E19" s="511" t="s">
        <v>860</v>
      </c>
    </row>
    <row r="20" spans="2:5" ht="16.5" customHeight="1" x14ac:dyDescent="0.25">
      <c r="B20" s="502">
        <v>1</v>
      </c>
      <c r="C20" s="249" t="s">
        <v>494</v>
      </c>
      <c r="D20" s="512">
        <f t="shared" ref="D20:D26" si="0">SUM(E20:E20)</f>
        <v>5967.4136321195147</v>
      </c>
      <c r="E20" s="397">
        <v>5967.4136321195147</v>
      </c>
    </row>
    <row r="21" spans="2:5" ht="15.75" x14ac:dyDescent="0.25">
      <c r="B21" s="502">
        <v>2</v>
      </c>
      <c r="C21" s="249" t="s">
        <v>495</v>
      </c>
      <c r="D21" s="512">
        <f t="shared" si="0"/>
        <v>13085.527544351075</v>
      </c>
      <c r="E21" s="397">
        <v>13085.527544351075</v>
      </c>
    </row>
    <row r="22" spans="2:5" ht="15.75" x14ac:dyDescent="0.25">
      <c r="B22" s="502">
        <v>3</v>
      </c>
      <c r="C22" s="249" t="s">
        <v>496</v>
      </c>
      <c r="D22" s="512">
        <f t="shared" si="0"/>
        <v>5133.8935574229699</v>
      </c>
      <c r="E22" s="397">
        <v>5133.8935574229699</v>
      </c>
    </row>
    <row r="23" spans="2:5" ht="15.75" x14ac:dyDescent="0.25">
      <c r="B23" s="502">
        <v>4</v>
      </c>
      <c r="C23" s="249" t="s">
        <v>497</v>
      </c>
      <c r="D23" s="512">
        <f t="shared" si="0"/>
        <v>6712.418300653595</v>
      </c>
      <c r="E23" s="397">
        <v>6712.418300653595</v>
      </c>
    </row>
    <row r="24" spans="2:5" ht="15.75" x14ac:dyDescent="0.25">
      <c r="B24" s="502">
        <v>5</v>
      </c>
      <c r="C24" s="249" t="s">
        <v>498</v>
      </c>
      <c r="D24" s="512">
        <f t="shared" si="0"/>
        <v>4824.0896358543423</v>
      </c>
      <c r="E24" s="397">
        <v>4824.0896358543423</v>
      </c>
    </row>
    <row r="25" spans="2:5" ht="15.75" x14ac:dyDescent="0.25">
      <c r="B25" s="502">
        <v>6</v>
      </c>
      <c r="C25" s="249" t="s">
        <v>499</v>
      </c>
      <c r="D25" s="512">
        <f t="shared" si="0"/>
        <v>6609.1503267973858</v>
      </c>
      <c r="E25" s="397">
        <v>6609.1503267973858</v>
      </c>
    </row>
    <row r="26" spans="2:5" ht="15.75" x14ac:dyDescent="0.25">
      <c r="B26" s="502">
        <v>7</v>
      </c>
      <c r="C26" s="249" t="s">
        <v>500</v>
      </c>
      <c r="D26" s="512">
        <f t="shared" si="0"/>
        <v>5067.5070028011205</v>
      </c>
      <c r="E26" s="397">
        <v>5067.5070028011205</v>
      </c>
    </row>
    <row r="27" spans="2:5" ht="15.75" x14ac:dyDescent="0.25">
      <c r="B27" s="260"/>
      <c r="C27" s="255" t="s">
        <v>501</v>
      </c>
      <c r="D27" s="513">
        <f>SUM(D20:D26)</f>
        <v>47399.999999999993</v>
      </c>
      <c r="E27" s="513">
        <f>SUM(E20:E26)</f>
        <v>47399.999999999993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4.7109375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05" t="s">
        <v>863</v>
      </c>
      <c r="D1" s="506"/>
    </row>
    <row r="2" spans="1:7" x14ac:dyDescent="0.25">
      <c r="C2" s="505" t="s">
        <v>489</v>
      </c>
      <c r="D2" s="506"/>
    </row>
    <row r="3" spans="1:7" x14ac:dyDescent="0.25">
      <c r="C3" s="505" t="s">
        <v>490</v>
      </c>
      <c r="D3" s="506"/>
    </row>
    <row r="4" spans="1:7" x14ac:dyDescent="0.25">
      <c r="C4" s="505" t="s">
        <v>491</v>
      </c>
      <c r="D4" s="506"/>
    </row>
    <row r="5" spans="1:7" x14ac:dyDescent="0.25">
      <c r="C5" s="505" t="s">
        <v>868</v>
      </c>
      <c r="D5" s="506"/>
    </row>
    <row r="6" spans="1:7" x14ac:dyDescent="0.25">
      <c r="C6" s="505" t="s">
        <v>883</v>
      </c>
      <c r="D6" s="506"/>
    </row>
    <row r="7" spans="1:7" x14ac:dyDescent="0.25">
      <c r="C7" s="573"/>
      <c r="D7" s="573"/>
    </row>
    <row r="8" spans="1:7" ht="15.75" x14ac:dyDescent="0.25">
      <c r="C8" s="197" t="s">
        <v>855</v>
      </c>
      <c r="D8" s="197"/>
      <c r="E8" s="504"/>
    </row>
    <row r="9" spans="1:7" ht="15.75" x14ac:dyDescent="0.25">
      <c r="A9" s="552" t="s">
        <v>856</v>
      </c>
      <c r="B9" s="552"/>
      <c r="C9" s="552"/>
      <c r="D9" s="552"/>
      <c r="E9" s="552"/>
      <c r="F9" s="552"/>
      <c r="G9" s="552"/>
    </row>
    <row r="10" spans="1:7" ht="15.75" x14ac:dyDescent="0.25">
      <c r="C10" s="575" t="s">
        <v>869</v>
      </c>
      <c r="D10" s="575"/>
    </row>
    <row r="11" spans="1:7" x14ac:dyDescent="0.25">
      <c r="C11" s="509"/>
      <c r="D11" s="509"/>
    </row>
    <row r="12" spans="1:7" x14ac:dyDescent="0.25">
      <c r="C12" s="573"/>
      <c r="D12" s="573"/>
    </row>
    <row r="13" spans="1:7" ht="15.75" x14ac:dyDescent="0.25">
      <c r="C13" s="509"/>
      <c r="D13" s="507"/>
      <c r="F13" s="507"/>
      <c r="G13" s="507" t="s">
        <v>874</v>
      </c>
    </row>
    <row r="14" spans="1:7" ht="15.75" x14ac:dyDescent="0.25">
      <c r="C14" s="509"/>
      <c r="D14" s="507"/>
    </row>
    <row r="15" spans="1:7" ht="69" customHeight="1" x14ac:dyDescent="0.25">
      <c r="C15" s="581" t="s">
        <v>873</v>
      </c>
      <c r="D15" s="581"/>
      <c r="E15" s="581"/>
      <c r="F15" s="581"/>
    </row>
    <row r="16" spans="1:7" ht="15.75" x14ac:dyDescent="0.25">
      <c r="C16" s="510"/>
      <c r="D16" s="507"/>
    </row>
    <row r="17" spans="2:7" x14ac:dyDescent="0.25">
      <c r="D17" s="259"/>
      <c r="F17" s="259"/>
      <c r="G17" s="259" t="s">
        <v>854</v>
      </c>
    </row>
    <row r="18" spans="2:7" ht="15.75" customHeight="1" x14ac:dyDescent="0.25">
      <c r="B18" s="576" t="s">
        <v>492</v>
      </c>
      <c r="C18" s="576" t="s">
        <v>493</v>
      </c>
      <c r="D18" s="576" t="s">
        <v>5</v>
      </c>
      <c r="E18" s="578" t="s">
        <v>859</v>
      </c>
      <c r="F18" s="579"/>
      <c r="G18" s="580"/>
    </row>
    <row r="19" spans="2:7" ht="96" customHeight="1" x14ac:dyDescent="0.25">
      <c r="B19" s="577"/>
      <c r="C19" s="577"/>
      <c r="D19" s="577"/>
      <c r="E19" s="511" t="s">
        <v>860</v>
      </c>
      <c r="F19" s="511" t="s">
        <v>861</v>
      </c>
      <c r="G19" s="511" t="s">
        <v>862</v>
      </c>
    </row>
    <row r="20" spans="2:7" ht="16.5" customHeight="1" x14ac:dyDescent="0.25">
      <c r="B20" s="508">
        <v>1</v>
      </c>
      <c r="C20" s="249" t="s">
        <v>494</v>
      </c>
      <c r="D20" s="512">
        <f>SUM(E20:G20)</f>
        <v>11054</v>
      </c>
      <c r="E20" s="397">
        <v>5967</v>
      </c>
      <c r="F20" s="397"/>
      <c r="G20" s="397">
        <v>5087</v>
      </c>
    </row>
    <row r="21" spans="2:7" ht="15.75" x14ac:dyDescent="0.25">
      <c r="B21" s="508">
        <v>2</v>
      </c>
      <c r="C21" s="249" t="s">
        <v>495</v>
      </c>
      <c r="D21" s="512">
        <f t="shared" ref="D21:D26" si="0">SUM(E21:G21)</f>
        <v>24056</v>
      </c>
      <c r="E21" s="397">
        <v>13086</v>
      </c>
      <c r="F21" s="397"/>
      <c r="G21" s="397">
        <v>10970</v>
      </c>
    </row>
    <row r="22" spans="2:7" ht="15.75" x14ac:dyDescent="0.25">
      <c r="B22" s="508">
        <v>3</v>
      </c>
      <c r="C22" s="249" t="s">
        <v>496</v>
      </c>
      <c r="D22" s="512">
        <f t="shared" si="0"/>
        <v>9487</v>
      </c>
      <c r="E22" s="397">
        <v>5134</v>
      </c>
      <c r="F22" s="397"/>
      <c r="G22" s="397">
        <v>4353</v>
      </c>
    </row>
    <row r="23" spans="2:7" ht="15.75" x14ac:dyDescent="0.25">
      <c r="B23" s="508">
        <v>4</v>
      </c>
      <c r="C23" s="249" t="s">
        <v>497</v>
      </c>
      <c r="D23" s="512">
        <f t="shared" si="0"/>
        <v>12547</v>
      </c>
      <c r="E23" s="397">
        <v>6712</v>
      </c>
      <c r="F23" s="397"/>
      <c r="G23" s="397">
        <v>5835</v>
      </c>
    </row>
    <row r="24" spans="2:7" ht="15.75" x14ac:dyDescent="0.25">
      <c r="B24" s="508">
        <v>5</v>
      </c>
      <c r="C24" s="249" t="s">
        <v>498</v>
      </c>
      <c r="D24" s="512">
        <f t="shared" si="0"/>
        <v>8883</v>
      </c>
      <c r="E24" s="397">
        <v>4824</v>
      </c>
      <c r="F24" s="397"/>
      <c r="G24" s="397">
        <v>4059</v>
      </c>
    </row>
    <row r="25" spans="2:7" ht="15.75" x14ac:dyDescent="0.25">
      <c r="B25" s="508">
        <v>6</v>
      </c>
      <c r="C25" s="249" t="s">
        <v>499</v>
      </c>
      <c r="D25" s="512">
        <f t="shared" si="0"/>
        <v>12100</v>
      </c>
      <c r="E25" s="397">
        <v>6609</v>
      </c>
      <c r="F25" s="397"/>
      <c r="G25" s="397">
        <v>5491</v>
      </c>
    </row>
    <row r="26" spans="2:7" ht="15.75" x14ac:dyDescent="0.25">
      <c r="B26" s="508">
        <v>7</v>
      </c>
      <c r="C26" s="249" t="s">
        <v>500</v>
      </c>
      <c r="D26" s="512">
        <f t="shared" si="0"/>
        <v>9273</v>
      </c>
      <c r="E26" s="397">
        <v>5068</v>
      </c>
      <c r="F26" s="397"/>
      <c r="G26" s="397">
        <v>4205</v>
      </c>
    </row>
    <row r="27" spans="2:7" ht="15.75" x14ac:dyDescent="0.25">
      <c r="B27" s="260"/>
      <c r="C27" s="255" t="s">
        <v>501</v>
      </c>
      <c r="D27" s="513">
        <f>SUM(D20:D26)</f>
        <v>87400</v>
      </c>
      <c r="E27" s="513">
        <f>SUM(E20:E26)</f>
        <v>47400</v>
      </c>
      <c r="F27" s="513">
        <f>SUM(F20:F26)</f>
        <v>0</v>
      </c>
      <c r="G27" s="513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Normal="100" workbookViewId="0">
      <selection activeCell="J23" sqref="J23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05" t="s">
        <v>863</v>
      </c>
      <c r="D1" s="506"/>
    </row>
    <row r="2" spans="1:7" x14ac:dyDescent="0.25">
      <c r="C2" s="505" t="s">
        <v>489</v>
      </c>
      <c r="D2" s="506"/>
    </row>
    <row r="3" spans="1:7" x14ac:dyDescent="0.25">
      <c r="C3" s="505" t="s">
        <v>490</v>
      </c>
      <c r="D3" s="506"/>
    </row>
    <row r="4" spans="1:7" x14ac:dyDescent="0.25">
      <c r="C4" s="505" t="s">
        <v>491</v>
      </c>
      <c r="D4" s="506"/>
    </row>
    <row r="5" spans="1:7" x14ac:dyDescent="0.25">
      <c r="C5" s="505" t="s">
        <v>868</v>
      </c>
      <c r="D5" s="506"/>
    </row>
    <row r="6" spans="1:7" x14ac:dyDescent="0.25">
      <c r="C6" s="505" t="s">
        <v>883</v>
      </c>
      <c r="D6" s="506"/>
    </row>
    <row r="7" spans="1:7" x14ac:dyDescent="0.25">
      <c r="C7" s="573"/>
      <c r="D7" s="573"/>
    </row>
    <row r="8" spans="1:7" ht="15.75" x14ac:dyDescent="0.25">
      <c r="C8" s="197" t="s">
        <v>855</v>
      </c>
      <c r="D8" s="197"/>
      <c r="E8" s="504"/>
    </row>
    <row r="9" spans="1:7" ht="15.75" x14ac:dyDescent="0.25">
      <c r="A9" s="552" t="s">
        <v>856</v>
      </c>
      <c r="B9" s="552"/>
      <c r="C9" s="552"/>
      <c r="D9" s="552"/>
      <c r="E9" s="552"/>
      <c r="F9" s="552"/>
      <c r="G9" s="552"/>
    </row>
    <row r="10" spans="1:7" ht="15.75" x14ac:dyDescent="0.25">
      <c r="C10" s="575" t="s">
        <v>869</v>
      </c>
      <c r="D10" s="575"/>
    </row>
    <row r="11" spans="1:7" x14ac:dyDescent="0.25">
      <c r="C11" s="509"/>
      <c r="D11" s="509"/>
    </row>
    <row r="12" spans="1:7" x14ac:dyDescent="0.25">
      <c r="C12" s="573"/>
      <c r="D12" s="573"/>
    </row>
    <row r="13" spans="1:7" ht="15.75" x14ac:dyDescent="0.25">
      <c r="C13" s="509"/>
      <c r="D13" s="507"/>
      <c r="F13" s="507"/>
      <c r="G13" s="507" t="s">
        <v>872</v>
      </c>
    </row>
    <row r="14" spans="1:7" ht="15.75" x14ac:dyDescent="0.25">
      <c r="C14" s="509"/>
      <c r="D14" s="507"/>
    </row>
    <row r="15" spans="1:7" ht="79.5" customHeight="1" x14ac:dyDescent="0.25">
      <c r="C15" s="581" t="s">
        <v>876</v>
      </c>
      <c r="D15" s="581"/>
      <c r="E15" s="581"/>
      <c r="F15" s="581"/>
    </row>
    <row r="16" spans="1:7" ht="15.75" x14ac:dyDescent="0.25">
      <c r="C16" s="510"/>
      <c r="D16" s="507"/>
    </row>
    <row r="17" spans="2:7" x14ac:dyDescent="0.25">
      <c r="D17" s="259"/>
      <c r="F17" s="259"/>
      <c r="G17" s="259" t="s">
        <v>854</v>
      </c>
    </row>
    <row r="18" spans="2:7" ht="15.75" customHeight="1" x14ac:dyDescent="0.25">
      <c r="B18" s="576" t="s">
        <v>492</v>
      </c>
      <c r="C18" s="576" t="s">
        <v>493</v>
      </c>
      <c r="D18" s="576" t="s">
        <v>5</v>
      </c>
      <c r="E18" s="578" t="s">
        <v>859</v>
      </c>
      <c r="F18" s="579"/>
      <c r="G18" s="580"/>
    </row>
    <row r="19" spans="2:7" ht="96" customHeight="1" x14ac:dyDescent="0.25">
      <c r="B19" s="577"/>
      <c r="C19" s="577"/>
      <c r="D19" s="577"/>
      <c r="E19" s="511" t="s">
        <v>860</v>
      </c>
      <c r="F19" s="511" t="s">
        <v>861</v>
      </c>
      <c r="G19" s="511" t="s">
        <v>862</v>
      </c>
    </row>
    <row r="20" spans="2:7" ht="16.5" customHeight="1" x14ac:dyDescent="0.25">
      <c r="B20" s="508">
        <v>1</v>
      </c>
      <c r="C20" s="249" t="s">
        <v>494</v>
      </c>
      <c r="D20" s="512">
        <f>SUM(E20:G20)</f>
        <v>5967.4136321195147</v>
      </c>
      <c r="E20" s="397">
        <v>5967.4136321195147</v>
      </c>
      <c r="F20" s="397"/>
      <c r="G20" s="397"/>
    </row>
    <row r="21" spans="2:7" ht="15.75" x14ac:dyDescent="0.25">
      <c r="B21" s="508">
        <v>2</v>
      </c>
      <c r="C21" s="249" t="s">
        <v>495</v>
      </c>
      <c r="D21" s="512">
        <f t="shared" ref="D21:D26" si="0">SUM(E21:G21)</f>
        <v>18085.527544351076</v>
      </c>
      <c r="E21" s="397">
        <v>13085.527544351075</v>
      </c>
      <c r="F21" s="397"/>
      <c r="G21" s="397">
        <v>5000</v>
      </c>
    </row>
    <row r="22" spans="2:7" ht="15.75" x14ac:dyDescent="0.25">
      <c r="B22" s="508">
        <v>3</v>
      </c>
      <c r="C22" s="249" t="s">
        <v>496</v>
      </c>
      <c r="D22" s="512">
        <f t="shared" si="0"/>
        <v>37133.893557422969</v>
      </c>
      <c r="E22" s="397">
        <v>5133.8935574229699</v>
      </c>
      <c r="F22" s="397"/>
      <c r="G22" s="397">
        <v>32000</v>
      </c>
    </row>
    <row r="23" spans="2:7" ht="15.75" x14ac:dyDescent="0.25">
      <c r="B23" s="508">
        <v>4</v>
      </c>
      <c r="C23" s="249" t="s">
        <v>497</v>
      </c>
      <c r="D23" s="512">
        <f t="shared" si="0"/>
        <v>6712.418300653595</v>
      </c>
      <c r="E23" s="397">
        <v>6712.418300653595</v>
      </c>
      <c r="F23" s="397"/>
      <c r="G23" s="397"/>
    </row>
    <row r="24" spans="2:7" ht="15.75" x14ac:dyDescent="0.25">
      <c r="B24" s="508">
        <v>5</v>
      </c>
      <c r="C24" s="249" t="s">
        <v>498</v>
      </c>
      <c r="D24" s="512">
        <f t="shared" si="0"/>
        <v>4824.0896358543423</v>
      </c>
      <c r="E24" s="397">
        <v>4824.0896358543423</v>
      </c>
      <c r="F24" s="397"/>
      <c r="G24" s="397"/>
    </row>
    <row r="25" spans="2:7" ht="15.75" x14ac:dyDescent="0.25">
      <c r="B25" s="508">
        <v>6</v>
      </c>
      <c r="C25" s="249" t="s">
        <v>499</v>
      </c>
      <c r="D25" s="512">
        <f t="shared" si="0"/>
        <v>6609.1503267973858</v>
      </c>
      <c r="E25" s="397">
        <v>6609.1503267973858</v>
      </c>
      <c r="F25" s="397"/>
      <c r="G25" s="397"/>
    </row>
    <row r="26" spans="2:7" ht="15.75" x14ac:dyDescent="0.25">
      <c r="B26" s="508">
        <v>7</v>
      </c>
      <c r="C26" s="249" t="s">
        <v>500</v>
      </c>
      <c r="D26" s="512">
        <f t="shared" si="0"/>
        <v>5067.5070028011205</v>
      </c>
      <c r="E26" s="397">
        <v>5067.5070028011205</v>
      </c>
      <c r="F26" s="397"/>
      <c r="G26" s="397"/>
    </row>
    <row r="27" spans="2:7" ht="15.75" x14ac:dyDescent="0.25">
      <c r="B27" s="260"/>
      <c r="C27" s="255" t="s">
        <v>501</v>
      </c>
      <c r="D27" s="513">
        <f>SUM(D20:D26)</f>
        <v>84400</v>
      </c>
      <c r="E27" s="513">
        <f>SUM(E20:E26)</f>
        <v>47399.999999999993</v>
      </c>
      <c r="F27" s="513">
        <f>SUM(F20:F26)</f>
        <v>0</v>
      </c>
      <c r="G27" s="513">
        <f>SUM(G20:G26)</f>
        <v>37000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sqref="A1:XFD1048576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32" t="s">
        <v>863</v>
      </c>
      <c r="D1" s="533"/>
    </row>
    <row r="2" spans="1:7" x14ac:dyDescent="0.25">
      <c r="C2" s="532" t="s">
        <v>489</v>
      </c>
      <c r="D2" s="533"/>
    </row>
    <row r="3" spans="1:7" x14ac:dyDescent="0.25">
      <c r="C3" s="532" t="s">
        <v>490</v>
      </c>
      <c r="D3" s="533"/>
    </row>
    <row r="4" spans="1:7" x14ac:dyDescent="0.25">
      <c r="C4" s="532" t="s">
        <v>491</v>
      </c>
      <c r="D4" s="533"/>
    </row>
    <row r="5" spans="1:7" x14ac:dyDescent="0.25">
      <c r="C5" s="532" t="s">
        <v>868</v>
      </c>
      <c r="D5" s="533"/>
    </row>
    <row r="6" spans="1:7" x14ac:dyDescent="0.25">
      <c r="C6" s="528" t="s">
        <v>976</v>
      </c>
      <c r="D6" s="528"/>
      <c r="E6" s="528"/>
      <c r="F6" s="528"/>
      <c r="G6" s="528"/>
    </row>
    <row r="7" spans="1:7" x14ac:dyDescent="0.25">
      <c r="C7" s="525" t="s">
        <v>977</v>
      </c>
      <c r="D7" s="525"/>
      <c r="E7" s="525"/>
      <c r="F7" s="525"/>
      <c r="G7" s="525"/>
    </row>
    <row r="8" spans="1:7" x14ac:dyDescent="0.25">
      <c r="C8" s="525"/>
      <c r="D8" s="525"/>
      <c r="E8" s="525"/>
      <c r="F8" s="525"/>
      <c r="G8" s="525"/>
    </row>
    <row r="9" spans="1:7" ht="15.75" x14ac:dyDescent="0.25">
      <c r="C9" s="197" t="s">
        <v>855</v>
      </c>
      <c r="D9" s="197"/>
      <c r="E9" s="529"/>
    </row>
    <row r="10" spans="1:7" ht="15.75" x14ac:dyDescent="0.25">
      <c r="A10" s="197" t="s">
        <v>856</v>
      </c>
      <c r="B10" s="197"/>
      <c r="C10" s="197"/>
      <c r="D10" s="197"/>
      <c r="E10" s="197"/>
      <c r="F10" s="197"/>
      <c r="G10" s="197"/>
    </row>
    <row r="11" spans="1:7" ht="15.75" x14ac:dyDescent="0.25">
      <c r="C11" s="575" t="s">
        <v>869</v>
      </c>
      <c r="D11" s="575"/>
    </row>
    <row r="12" spans="1:7" x14ac:dyDescent="0.25">
      <c r="C12" s="538"/>
      <c r="D12" s="538"/>
    </row>
    <row r="13" spans="1:7" x14ac:dyDescent="0.25">
      <c r="C13" s="573"/>
      <c r="D13" s="573"/>
    </row>
    <row r="14" spans="1:7" ht="15.75" x14ac:dyDescent="0.25">
      <c r="C14" s="538"/>
      <c r="D14" s="534"/>
      <c r="F14" s="534"/>
      <c r="G14" s="534" t="s">
        <v>875</v>
      </c>
    </row>
    <row r="15" spans="1:7" ht="123" customHeight="1" x14ac:dyDescent="0.25">
      <c r="C15" s="538"/>
      <c r="D15" s="534"/>
    </row>
    <row r="16" spans="1:7" ht="15.75" x14ac:dyDescent="0.25">
      <c r="C16" s="581" t="s">
        <v>877</v>
      </c>
      <c r="D16" s="581"/>
      <c r="E16" s="581"/>
      <c r="F16" s="581"/>
      <c r="G16" s="581"/>
    </row>
    <row r="17" spans="2:7" ht="15.75" x14ac:dyDescent="0.25">
      <c r="C17" s="510"/>
      <c r="D17" s="534"/>
    </row>
    <row r="18" spans="2:7" ht="15.75" customHeight="1" x14ac:dyDescent="0.25">
      <c r="D18" s="259"/>
      <c r="F18" s="259"/>
      <c r="G18" s="259" t="s">
        <v>854</v>
      </c>
    </row>
    <row r="19" spans="2:7" ht="96" customHeight="1" x14ac:dyDescent="0.25">
      <c r="B19" s="576" t="s">
        <v>492</v>
      </c>
      <c r="C19" s="576" t="s">
        <v>493</v>
      </c>
      <c r="D19" s="576" t="s">
        <v>5</v>
      </c>
      <c r="E19" s="578" t="s">
        <v>859</v>
      </c>
      <c r="F19" s="579"/>
      <c r="G19" s="580"/>
    </row>
    <row r="20" spans="2:7" ht="16.5" hidden="1" customHeight="1" x14ac:dyDescent="0.25">
      <c r="B20" s="577"/>
      <c r="C20" s="577"/>
      <c r="D20" s="577"/>
      <c r="E20" s="511" t="s">
        <v>860</v>
      </c>
      <c r="F20" s="511" t="s">
        <v>861</v>
      </c>
      <c r="G20" s="511" t="s">
        <v>862</v>
      </c>
    </row>
    <row r="21" spans="2:7" ht="31.5" x14ac:dyDescent="0.25">
      <c r="B21" s="537">
        <v>1</v>
      </c>
      <c r="C21" s="249" t="s">
        <v>494</v>
      </c>
      <c r="D21" s="512">
        <f>SUM(E21:G21)</f>
        <v>180520</v>
      </c>
      <c r="E21" s="397"/>
      <c r="F21" s="397"/>
      <c r="G21" s="397">
        <v>180520</v>
      </c>
    </row>
    <row r="22" spans="2:7" ht="15.75" x14ac:dyDescent="0.25">
      <c r="B22" s="537">
        <v>2</v>
      </c>
      <c r="C22" s="249" t="s">
        <v>495</v>
      </c>
      <c r="D22" s="512">
        <f t="shared" ref="D22:D27" si="0">SUM(E22:G22)</f>
        <v>132297</v>
      </c>
      <c r="E22" s="397"/>
      <c r="F22" s="397"/>
      <c r="G22" s="397">
        <v>132297</v>
      </c>
    </row>
    <row r="23" spans="2:7" ht="15.75" hidden="1" customHeight="1" x14ac:dyDescent="0.25">
      <c r="B23" s="537">
        <v>3</v>
      </c>
      <c r="C23" s="249" t="s">
        <v>496</v>
      </c>
      <c r="D23" s="512">
        <f t="shared" si="0"/>
        <v>149025</v>
      </c>
      <c r="E23" s="397"/>
      <c r="F23" s="397"/>
      <c r="G23" s="397">
        <v>149025</v>
      </c>
    </row>
    <row r="24" spans="2:7" ht="15.75" hidden="1" customHeight="1" x14ac:dyDescent="0.25">
      <c r="B24" s="537">
        <v>4</v>
      </c>
      <c r="C24" s="249" t="s">
        <v>497</v>
      </c>
      <c r="D24" s="512">
        <f t="shared" si="0"/>
        <v>846193</v>
      </c>
      <c r="E24" s="397"/>
      <c r="F24" s="397"/>
      <c r="G24" s="397">
        <v>846193</v>
      </c>
    </row>
    <row r="25" spans="2:7" ht="15.75" hidden="1" customHeight="1" x14ac:dyDescent="0.25">
      <c r="B25" s="537">
        <v>5</v>
      </c>
      <c r="C25" s="249" t="s">
        <v>498</v>
      </c>
      <c r="D25" s="512">
        <f t="shared" si="0"/>
        <v>935851</v>
      </c>
      <c r="E25" s="397"/>
      <c r="F25" s="397"/>
      <c r="G25" s="397">
        <v>935851</v>
      </c>
    </row>
    <row r="26" spans="2:7" ht="15.75" hidden="1" customHeight="1" x14ac:dyDescent="0.25">
      <c r="B26" s="537">
        <v>6</v>
      </c>
      <c r="C26" s="249" t="s">
        <v>499</v>
      </c>
      <c r="D26" s="512">
        <f t="shared" si="0"/>
        <v>1449535</v>
      </c>
      <c r="E26" s="397"/>
      <c r="F26" s="397"/>
      <c r="G26" s="397">
        <v>1449535</v>
      </c>
    </row>
    <row r="27" spans="2:7" ht="15.75" x14ac:dyDescent="0.25">
      <c r="B27" s="537">
        <v>7</v>
      </c>
      <c r="C27" s="249" t="s">
        <v>500</v>
      </c>
      <c r="D27" s="512">
        <f t="shared" si="0"/>
        <v>76817</v>
      </c>
      <c r="E27" s="397"/>
      <c r="F27" s="397"/>
      <c r="G27" s="397">
        <v>76817</v>
      </c>
    </row>
    <row r="28" spans="2:7" ht="15.75" x14ac:dyDescent="0.25">
      <c r="B28" s="260"/>
      <c r="C28" s="255" t="s">
        <v>501</v>
      </c>
      <c r="D28" s="513">
        <f>SUM(D21:D27)</f>
        <v>3770238</v>
      </c>
      <c r="E28" s="513">
        <f>SUM(E21:E27)</f>
        <v>0</v>
      </c>
      <c r="F28" s="513">
        <f>SUM(F21:F27)</f>
        <v>0</v>
      </c>
      <c r="G28" s="513">
        <f>SUM(G21:G27)</f>
        <v>3770238</v>
      </c>
    </row>
  </sheetData>
  <mergeCells count="7">
    <mergeCell ref="C11:D11"/>
    <mergeCell ref="C13:D13"/>
    <mergeCell ref="C16:G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zoomScaleNormal="100" workbookViewId="0">
      <selection activeCell="C8" sqref="C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548" t="s">
        <v>645</v>
      </c>
      <c r="D1" s="549"/>
    </row>
    <row r="2" spans="2:5" x14ac:dyDescent="0.25">
      <c r="C2" s="548" t="s">
        <v>514</v>
      </c>
      <c r="D2" s="549"/>
    </row>
    <row r="3" spans="2:5" x14ac:dyDescent="0.25">
      <c r="C3" s="608" t="s">
        <v>515</v>
      </c>
      <c r="D3" s="609"/>
    </row>
    <row r="4" spans="2:5" x14ac:dyDescent="0.25">
      <c r="C4" s="548" t="s">
        <v>516</v>
      </c>
      <c r="D4" s="549"/>
    </row>
    <row r="5" spans="2:5" x14ac:dyDescent="0.25">
      <c r="C5" s="548" t="s">
        <v>646</v>
      </c>
      <c r="D5" s="549"/>
    </row>
    <row r="6" spans="2:5" x14ac:dyDescent="0.25">
      <c r="C6" s="543" t="s">
        <v>984</v>
      </c>
      <c r="D6" s="546"/>
    </row>
    <row r="7" spans="2:5" x14ac:dyDescent="0.25">
      <c r="C7" s="543" t="s">
        <v>990</v>
      </c>
      <c r="D7" s="546"/>
    </row>
    <row r="8" spans="2:5" x14ac:dyDescent="0.25">
      <c r="C8" s="610"/>
      <c r="D8" s="527"/>
      <c r="E8" s="527"/>
    </row>
    <row r="9" spans="2:5" x14ac:dyDescent="0.25">
      <c r="D9" s="527"/>
      <c r="E9" s="527"/>
    </row>
    <row r="10" spans="2:5" ht="18.75" x14ac:dyDescent="0.25">
      <c r="C10" s="547" t="s">
        <v>517</v>
      </c>
      <c r="D10" s="542"/>
    </row>
    <row r="11" spans="2:5" ht="18.75" x14ac:dyDescent="0.25">
      <c r="C11" s="547" t="s">
        <v>518</v>
      </c>
      <c r="D11" s="542"/>
    </row>
    <row r="12" spans="2:5" ht="18.75" x14ac:dyDescent="0.25">
      <c r="C12" s="531"/>
    </row>
    <row r="13" spans="2:5" ht="77.25" customHeight="1" x14ac:dyDescent="0.25">
      <c r="B13" s="262" t="s">
        <v>519</v>
      </c>
      <c r="C13" s="11" t="s">
        <v>520</v>
      </c>
      <c r="D13" s="13" t="s">
        <v>521</v>
      </c>
    </row>
    <row r="14" spans="2:5" ht="15.75" x14ac:dyDescent="0.25">
      <c r="B14" s="263" t="s">
        <v>50</v>
      </c>
      <c r="C14" s="264"/>
      <c r="D14" s="53" t="s">
        <v>522</v>
      </c>
    </row>
    <row r="15" spans="2:5" ht="30.75" customHeight="1" x14ac:dyDescent="0.25">
      <c r="B15" s="67" t="s">
        <v>50</v>
      </c>
      <c r="C15" s="15" t="s">
        <v>523</v>
      </c>
      <c r="D15" s="14" t="s">
        <v>524</v>
      </c>
    </row>
    <row r="16" spans="2:5" ht="81.75" customHeight="1" x14ac:dyDescent="0.25">
      <c r="B16" s="8" t="s">
        <v>50</v>
      </c>
      <c r="C16" s="265" t="s">
        <v>525</v>
      </c>
      <c r="D16" s="14" t="s">
        <v>526</v>
      </c>
    </row>
    <row r="17" spans="2:4" ht="47.25" x14ac:dyDescent="0.25">
      <c r="B17" s="67" t="s">
        <v>50</v>
      </c>
      <c r="C17" s="15" t="s">
        <v>527</v>
      </c>
      <c r="D17" s="14" t="s">
        <v>528</v>
      </c>
    </row>
    <row r="18" spans="2:4" ht="31.5" x14ac:dyDescent="0.25">
      <c r="B18" s="67" t="s">
        <v>50</v>
      </c>
      <c r="C18" s="15" t="s">
        <v>529</v>
      </c>
      <c r="D18" s="14" t="s">
        <v>530</v>
      </c>
    </row>
    <row r="19" spans="2:4" ht="63" x14ac:dyDescent="0.25">
      <c r="B19" s="67" t="s">
        <v>50</v>
      </c>
      <c r="C19" s="15" t="s">
        <v>60</v>
      </c>
      <c r="D19" s="14" t="s">
        <v>61</v>
      </c>
    </row>
    <row r="20" spans="2:4" ht="47.25" x14ac:dyDescent="0.25">
      <c r="B20" s="67" t="s">
        <v>50</v>
      </c>
      <c r="C20" s="15" t="s">
        <v>531</v>
      </c>
      <c r="D20" s="14" t="s">
        <v>532</v>
      </c>
    </row>
    <row r="21" spans="2:4" ht="63" x14ac:dyDescent="0.25">
      <c r="B21" s="67" t="s">
        <v>50</v>
      </c>
      <c r="C21" s="15" t="s">
        <v>62</v>
      </c>
      <c r="D21" s="14" t="s">
        <v>63</v>
      </c>
    </row>
    <row r="22" spans="2:4" ht="31.5" x14ac:dyDescent="0.25">
      <c r="B22" s="67" t="s">
        <v>50</v>
      </c>
      <c r="C22" s="74" t="s">
        <v>533</v>
      </c>
      <c r="D22" s="14" t="s">
        <v>534</v>
      </c>
    </row>
    <row r="23" spans="2:4" ht="63" x14ac:dyDescent="0.25">
      <c r="B23" s="67" t="s">
        <v>50</v>
      </c>
      <c r="C23" s="266" t="s">
        <v>535</v>
      </c>
      <c r="D23" s="14" t="s">
        <v>985</v>
      </c>
    </row>
    <row r="24" spans="2:4" ht="47.25" x14ac:dyDescent="0.25">
      <c r="B24" s="67" t="s">
        <v>50</v>
      </c>
      <c r="C24" s="15" t="s">
        <v>536</v>
      </c>
      <c r="D24" s="14" t="s">
        <v>537</v>
      </c>
    </row>
    <row r="25" spans="2:4" ht="31.5" x14ac:dyDescent="0.25">
      <c r="B25" s="67" t="s">
        <v>50</v>
      </c>
      <c r="C25" s="15" t="s">
        <v>538</v>
      </c>
      <c r="D25" s="14" t="s">
        <v>539</v>
      </c>
    </row>
    <row r="26" spans="2:4" ht="63" x14ac:dyDescent="0.25">
      <c r="B26" s="67" t="s">
        <v>50</v>
      </c>
      <c r="C26" s="15" t="s">
        <v>540</v>
      </c>
      <c r="D26" s="14" t="s">
        <v>541</v>
      </c>
    </row>
    <row r="27" spans="2:4" ht="31.5" x14ac:dyDescent="0.25">
      <c r="B27" s="67" t="s">
        <v>50</v>
      </c>
      <c r="C27" s="15" t="s">
        <v>542</v>
      </c>
      <c r="D27" s="14" t="s">
        <v>543</v>
      </c>
    </row>
    <row r="28" spans="2:4" ht="78.75" x14ac:dyDescent="0.25">
      <c r="B28" s="67" t="s">
        <v>50</v>
      </c>
      <c r="C28" s="15" t="s">
        <v>544</v>
      </c>
      <c r="D28" s="14" t="s">
        <v>545</v>
      </c>
    </row>
    <row r="29" spans="2:4" ht="78.75" x14ac:dyDescent="0.25">
      <c r="B29" s="67" t="s">
        <v>50</v>
      </c>
      <c r="C29" s="15" t="s">
        <v>546</v>
      </c>
      <c r="D29" s="14" t="s">
        <v>547</v>
      </c>
    </row>
    <row r="30" spans="2:4" ht="78.75" x14ac:dyDescent="0.25">
      <c r="B30" s="67" t="s">
        <v>50</v>
      </c>
      <c r="C30" s="15" t="s">
        <v>548</v>
      </c>
      <c r="D30" s="14" t="s">
        <v>549</v>
      </c>
    </row>
    <row r="31" spans="2:4" ht="78.75" x14ac:dyDescent="0.25">
      <c r="B31" s="67" t="s">
        <v>50</v>
      </c>
      <c r="C31" s="15" t="s">
        <v>550</v>
      </c>
      <c r="D31" s="14" t="s">
        <v>551</v>
      </c>
    </row>
    <row r="32" spans="2:4" ht="47.25" x14ac:dyDescent="0.25">
      <c r="B32" s="67" t="s">
        <v>50</v>
      </c>
      <c r="C32" s="15" t="s">
        <v>552</v>
      </c>
      <c r="D32" s="14" t="s">
        <v>553</v>
      </c>
    </row>
    <row r="33" spans="2:4" ht="47.25" x14ac:dyDescent="0.25">
      <c r="B33" s="67" t="s">
        <v>50</v>
      </c>
      <c r="C33" s="15" t="s">
        <v>554</v>
      </c>
      <c r="D33" s="14" t="s">
        <v>555</v>
      </c>
    </row>
    <row r="34" spans="2:4" ht="31.5" x14ac:dyDescent="0.25">
      <c r="B34" s="67" t="s">
        <v>50</v>
      </c>
      <c r="C34" s="15" t="s">
        <v>556</v>
      </c>
      <c r="D34" s="14" t="s">
        <v>557</v>
      </c>
    </row>
    <row r="35" spans="2:4" ht="47.25" x14ac:dyDescent="0.25">
      <c r="B35" s="67" t="s">
        <v>50</v>
      </c>
      <c r="C35" s="15" t="s">
        <v>558</v>
      </c>
      <c r="D35" s="14" t="s">
        <v>559</v>
      </c>
    </row>
    <row r="36" spans="2:4" ht="63" x14ac:dyDescent="0.25">
      <c r="B36" s="67" t="s">
        <v>50</v>
      </c>
      <c r="C36" s="15" t="s">
        <v>560</v>
      </c>
      <c r="D36" s="14" t="s">
        <v>986</v>
      </c>
    </row>
    <row r="37" spans="2:4" ht="63" x14ac:dyDescent="0.25">
      <c r="B37" s="67" t="s">
        <v>50</v>
      </c>
      <c r="C37" s="266" t="s">
        <v>561</v>
      </c>
      <c r="D37" s="14" t="s">
        <v>562</v>
      </c>
    </row>
    <row r="38" spans="2:4" ht="31.5" x14ac:dyDescent="0.25">
      <c r="B38" s="67" t="s">
        <v>50</v>
      </c>
      <c r="C38" s="266" t="s">
        <v>87</v>
      </c>
      <c r="D38" s="14" t="s">
        <v>88</v>
      </c>
    </row>
    <row r="39" spans="2:4" ht="15.75" x14ac:dyDescent="0.25">
      <c r="B39" s="67" t="s">
        <v>50</v>
      </c>
      <c r="C39" s="267" t="s">
        <v>89</v>
      </c>
      <c r="D39" s="14" t="s">
        <v>90</v>
      </c>
    </row>
    <row r="40" spans="2:4" ht="31.5" x14ac:dyDescent="0.25">
      <c r="B40" s="268" t="s">
        <v>56</v>
      </c>
      <c r="C40" s="269"/>
      <c r="D40" s="53" t="s">
        <v>55</v>
      </c>
    </row>
    <row r="41" spans="2:4" ht="31.5" x14ac:dyDescent="0.25">
      <c r="B41" s="67" t="s">
        <v>56</v>
      </c>
      <c r="C41" s="15" t="s">
        <v>83</v>
      </c>
      <c r="D41" s="14" t="s">
        <v>563</v>
      </c>
    </row>
    <row r="42" spans="2:4" ht="47.25" x14ac:dyDescent="0.25">
      <c r="B42" s="67" t="s">
        <v>56</v>
      </c>
      <c r="C42" s="15" t="s">
        <v>564</v>
      </c>
      <c r="D42" s="14" t="s">
        <v>565</v>
      </c>
    </row>
    <row r="43" spans="2:4" ht="31.5" x14ac:dyDescent="0.25">
      <c r="B43" s="67" t="s">
        <v>56</v>
      </c>
      <c r="C43" s="15" t="s">
        <v>67</v>
      </c>
      <c r="D43" s="73" t="s">
        <v>68</v>
      </c>
    </row>
    <row r="44" spans="2:4" ht="31.5" x14ac:dyDescent="0.25">
      <c r="B44" s="67" t="s">
        <v>56</v>
      </c>
      <c r="C44" s="15" t="s">
        <v>566</v>
      </c>
      <c r="D44" s="14" t="s">
        <v>567</v>
      </c>
    </row>
    <row r="45" spans="2:4" ht="31.5" x14ac:dyDescent="0.25">
      <c r="B45" s="67" t="s">
        <v>56</v>
      </c>
      <c r="C45" s="15" t="s">
        <v>637</v>
      </c>
      <c r="D45" s="14" t="s">
        <v>639</v>
      </c>
    </row>
    <row r="46" spans="2:4" s="10" customFormat="1" ht="31.5" x14ac:dyDescent="0.25">
      <c r="B46" s="69" t="s">
        <v>56</v>
      </c>
      <c r="C46" s="270" t="s">
        <v>263</v>
      </c>
      <c r="D46" s="66" t="s">
        <v>568</v>
      </c>
    </row>
    <row r="47" spans="2:4" s="10" customFormat="1" ht="34.5" customHeight="1" x14ac:dyDescent="0.25">
      <c r="B47" s="69" t="s">
        <v>56</v>
      </c>
      <c r="C47" s="270" t="s">
        <v>510</v>
      </c>
      <c r="D47" s="66" t="s">
        <v>512</v>
      </c>
    </row>
    <row r="48" spans="2:4" s="10" customFormat="1" ht="53.25" customHeight="1" x14ac:dyDescent="0.25">
      <c r="B48" s="69" t="s">
        <v>56</v>
      </c>
      <c r="C48" s="270" t="s">
        <v>506</v>
      </c>
      <c r="D48" s="66" t="s">
        <v>507</v>
      </c>
    </row>
    <row r="49" spans="2:4" ht="21.75" customHeight="1" x14ac:dyDescent="0.25">
      <c r="B49" s="67" t="s">
        <v>56</v>
      </c>
      <c r="C49" s="15" t="s">
        <v>264</v>
      </c>
      <c r="D49" s="14" t="s">
        <v>569</v>
      </c>
    </row>
    <row r="50" spans="2:4" ht="31.5" x14ac:dyDescent="0.25">
      <c r="B50" s="67" t="s">
        <v>56</v>
      </c>
      <c r="C50" s="15" t="s">
        <v>69</v>
      </c>
      <c r="D50" s="14" t="s">
        <v>71</v>
      </c>
    </row>
    <row r="51" spans="2:4" ht="55.5" customHeight="1" x14ac:dyDescent="0.25">
      <c r="B51" s="67" t="s">
        <v>56</v>
      </c>
      <c r="C51" s="54" t="s">
        <v>76</v>
      </c>
      <c r="D51" s="55" t="s">
        <v>570</v>
      </c>
    </row>
    <row r="52" spans="2:4" ht="47.25" x14ac:dyDescent="0.25">
      <c r="B52" s="67" t="s">
        <v>56</v>
      </c>
      <c r="C52" s="15" t="s">
        <v>70</v>
      </c>
      <c r="D52" s="14" t="s">
        <v>571</v>
      </c>
    </row>
    <row r="53" spans="2:4" ht="39.75" customHeight="1" x14ac:dyDescent="0.25">
      <c r="B53" s="67" t="s">
        <v>56</v>
      </c>
      <c r="C53" s="15" t="s">
        <v>572</v>
      </c>
      <c r="D53" s="14" t="s">
        <v>573</v>
      </c>
    </row>
    <row r="54" spans="2:4" ht="54" customHeight="1" x14ac:dyDescent="0.25">
      <c r="B54" s="67" t="s">
        <v>56</v>
      </c>
      <c r="C54" s="15" t="s">
        <v>574</v>
      </c>
      <c r="D54" s="14" t="s">
        <v>575</v>
      </c>
    </row>
    <row r="55" spans="2:4" ht="38.25" customHeight="1" x14ac:dyDescent="0.25">
      <c r="B55" s="67" t="s">
        <v>56</v>
      </c>
      <c r="C55" s="15" t="s">
        <v>891</v>
      </c>
      <c r="D55" s="14" t="s">
        <v>892</v>
      </c>
    </row>
    <row r="56" spans="2:4" ht="21" customHeight="1" x14ac:dyDescent="0.25">
      <c r="B56" s="67" t="s">
        <v>56</v>
      </c>
      <c r="C56" s="15" t="s">
        <v>72</v>
      </c>
      <c r="D56" s="14" t="s">
        <v>73</v>
      </c>
    </row>
    <row r="57" spans="2:4" ht="47.25" x14ac:dyDescent="0.25">
      <c r="B57" s="67" t="s">
        <v>56</v>
      </c>
      <c r="C57" s="15" t="s">
        <v>265</v>
      </c>
      <c r="D57" s="14" t="s">
        <v>266</v>
      </c>
    </row>
    <row r="58" spans="2:4" ht="50.25" customHeight="1" x14ac:dyDescent="0.25">
      <c r="B58" s="67" t="s">
        <v>56</v>
      </c>
      <c r="C58" s="15" t="s">
        <v>576</v>
      </c>
      <c r="D58" s="14" t="s">
        <v>577</v>
      </c>
    </row>
    <row r="59" spans="2:4" ht="31.5" x14ac:dyDescent="0.25">
      <c r="B59" s="67" t="s">
        <v>56</v>
      </c>
      <c r="C59" s="266" t="s">
        <v>87</v>
      </c>
      <c r="D59" s="14" t="s">
        <v>88</v>
      </c>
    </row>
    <row r="60" spans="2:4" ht="15.75" x14ac:dyDescent="0.25">
      <c r="B60" s="67" t="s">
        <v>56</v>
      </c>
      <c r="C60" s="267" t="s">
        <v>89</v>
      </c>
      <c r="D60" s="14" t="s">
        <v>90</v>
      </c>
    </row>
    <row r="61" spans="2:4" ht="47.25" x14ac:dyDescent="0.25">
      <c r="B61" s="67" t="s">
        <v>56</v>
      </c>
      <c r="C61" s="15" t="s">
        <v>578</v>
      </c>
      <c r="D61" s="14" t="s">
        <v>579</v>
      </c>
    </row>
    <row r="62" spans="2:4" ht="31.5" x14ac:dyDescent="0.25">
      <c r="B62" s="67" t="s">
        <v>56</v>
      </c>
      <c r="C62" s="15" t="s">
        <v>580</v>
      </c>
      <c r="D62" s="14" t="s">
        <v>581</v>
      </c>
    </row>
    <row r="63" spans="2:4" ht="38.25" customHeight="1" x14ac:dyDescent="0.25">
      <c r="B63" s="67" t="s">
        <v>56</v>
      </c>
      <c r="C63" s="15" t="s">
        <v>582</v>
      </c>
      <c r="D63" s="14" t="s">
        <v>583</v>
      </c>
    </row>
    <row r="64" spans="2:4" ht="43.5" customHeight="1" x14ac:dyDescent="0.25">
      <c r="B64" s="67" t="s">
        <v>56</v>
      </c>
      <c r="C64" s="15" t="s">
        <v>267</v>
      </c>
      <c r="D64" s="14" t="s">
        <v>268</v>
      </c>
    </row>
    <row r="65" spans="2:4" ht="29.25" customHeight="1" x14ac:dyDescent="0.25">
      <c r="B65" s="268" t="s">
        <v>54</v>
      </c>
      <c r="C65" s="269"/>
      <c r="D65" s="53" t="s">
        <v>53</v>
      </c>
    </row>
    <row r="66" spans="2:4" ht="30.75" customHeight="1" x14ac:dyDescent="0.25">
      <c r="B66" s="268" t="s">
        <v>52</v>
      </c>
      <c r="C66" s="269"/>
      <c r="D66" s="53" t="s">
        <v>51</v>
      </c>
    </row>
    <row r="67" spans="2:4" ht="39" customHeight="1" x14ac:dyDescent="0.25">
      <c r="B67" s="268" t="s">
        <v>59</v>
      </c>
      <c r="C67" s="269"/>
      <c r="D67" s="53" t="s">
        <v>58</v>
      </c>
    </row>
    <row r="68" spans="2:4" ht="50.25" customHeight="1" x14ac:dyDescent="0.25">
      <c r="B68" s="268" t="s">
        <v>584</v>
      </c>
      <c r="C68" s="269"/>
      <c r="D68" s="53" t="s">
        <v>585</v>
      </c>
    </row>
    <row r="69" spans="2:4" ht="78.75" x14ac:dyDescent="0.25">
      <c r="B69" s="67" t="s">
        <v>584</v>
      </c>
      <c r="C69" s="15" t="s">
        <v>586</v>
      </c>
      <c r="D69" s="14" t="s">
        <v>587</v>
      </c>
    </row>
    <row r="70" spans="2:4" ht="47.25" x14ac:dyDescent="0.25">
      <c r="B70" s="67" t="s">
        <v>584</v>
      </c>
      <c r="C70" s="15" t="s">
        <v>588</v>
      </c>
      <c r="D70" s="14" t="s">
        <v>589</v>
      </c>
    </row>
    <row r="71" spans="2:4" ht="31.5" x14ac:dyDescent="0.25">
      <c r="B71" s="67" t="s">
        <v>584</v>
      </c>
      <c r="C71" s="15" t="s">
        <v>590</v>
      </c>
      <c r="D71" s="14" t="s">
        <v>591</v>
      </c>
    </row>
    <row r="72" spans="2:4" ht="47.25" x14ac:dyDescent="0.25">
      <c r="B72" s="67" t="s">
        <v>584</v>
      </c>
      <c r="C72" s="74" t="s">
        <v>592</v>
      </c>
      <c r="D72" s="14" t="s">
        <v>593</v>
      </c>
    </row>
    <row r="73" spans="2:4" ht="31.5" x14ac:dyDescent="0.25">
      <c r="B73" s="67" t="s">
        <v>584</v>
      </c>
      <c r="C73" s="15" t="s">
        <v>74</v>
      </c>
      <c r="D73" s="14" t="s">
        <v>594</v>
      </c>
    </row>
    <row r="74" spans="2:4" ht="31.5" x14ac:dyDescent="0.25">
      <c r="B74" s="67" t="s">
        <v>584</v>
      </c>
      <c r="C74" s="266" t="s">
        <v>84</v>
      </c>
      <c r="D74" s="14" t="s">
        <v>595</v>
      </c>
    </row>
    <row r="75" spans="2:4" ht="15.75" x14ac:dyDescent="0.25">
      <c r="B75" s="67" t="s">
        <v>584</v>
      </c>
      <c r="C75" s="271" t="s">
        <v>596</v>
      </c>
      <c r="D75" s="14" t="s">
        <v>597</v>
      </c>
    </row>
    <row r="76" spans="2:4" ht="31.5" x14ac:dyDescent="0.25">
      <c r="B76" s="67" t="s">
        <v>584</v>
      </c>
      <c r="C76" s="15" t="s">
        <v>598</v>
      </c>
      <c r="D76" s="14" t="s">
        <v>599</v>
      </c>
    </row>
    <row r="77" spans="2:4" ht="31.5" x14ac:dyDescent="0.25">
      <c r="B77" s="67" t="s">
        <v>584</v>
      </c>
      <c r="C77" s="15" t="s">
        <v>600</v>
      </c>
      <c r="D77" s="14" t="s">
        <v>601</v>
      </c>
    </row>
    <row r="78" spans="2:4" ht="63" x14ac:dyDescent="0.25">
      <c r="B78" s="67" t="s">
        <v>584</v>
      </c>
      <c r="C78" s="15" t="s">
        <v>602</v>
      </c>
      <c r="D78" s="14" t="s">
        <v>603</v>
      </c>
    </row>
    <row r="79" spans="2:4" ht="47.25" x14ac:dyDescent="0.25">
      <c r="B79" s="67" t="s">
        <v>584</v>
      </c>
      <c r="C79" s="15" t="s">
        <v>604</v>
      </c>
      <c r="D79" s="14" t="s">
        <v>605</v>
      </c>
    </row>
    <row r="80" spans="2:4" ht="47.25" x14ac:dyDescent="0.25">
      <c r="B80" s="67" t="s">
        <v>584</v>
      </c>
      <c r="C80" s="15" t="s">
        <v>606</v>
      </c>
      <c r="D80" s="14" t="s">
        <v>607</v>
      </c>
    </row>
    <row r="81" spans="2:4" ht="80.25" customHeight="1" x14ac:dyDescent="0.25">
      <c r="B81" s="67" t="s">
        <v>584</v>
      </c>
      <c r="C81" s="266" t="s">
        <v>608</v>
      </c>
      <c r="D81" s="14" t="s">
        <v>609</v>
      </c>
    </row>
    <row r="82" spans="2:4" ht="37.5" customHeight="1" x14ac:dyDescent="0.25">
      <c r="B82" s="67" t="s">
        <v>584</v>
      </c>
      <c r="C82" s="15" t="s">
        <v>64</v>
      </c>
      <c r="D82" s="14" t="s">
        <v>65</v>
      </c>
    </row>
    <row r="83" spans="2:4" ht="31.5" x14ac:dyDescent="0.25">
      <c r="B83" s="67" t="s">
        <v>584</v>
      </c>
      <c r="C83" s="15" t="s">
        <v>610</v>
      </c>
      <c r="D83" s="14" t="s">
        <v>611</v>
      </c>
    </row>
    <row r="84" spans="2:4" ht="21" customHeight="1" x14ac:dyDescent="0.25">
      <c r="B84" s="67" t="s">
        <v>584</v>
      </c>
      <c r="C84" s="15" t="s">
        <v>612</v>
      </c>
      <c r="D84" s="14" t="s">
        <v>613</v>
      </c>
    </row>
    <row r="85" spans="2:4" ht="15.75" x14ac:dyDescent="0.25">
      <c r="B85" s="67" t="s">
        <v>584</v>
      </c>
      <c r="C85" s="15" t="s">
        <v>66</v>
      </c>
      <c r="D85" s="14" t="s">
        <v>987</v>
      </c>
    </row>
    <row r="86" spans="2:4" ht="47.25" x14ac:dyDescent="0.25">
      <c r="B86" s="67" t="s">
        <v>584</v>
      </c>
      <c r="C86" s="14" t="s">
        <v>614</v>
      </c>
      <c r="D86" s="14" t="s">
        <v>615</v>
      </c>
    </row>
    <row r="87" spans="2:4" ht="31.5" x14ac:dyDescent="0.25">
      <c r="B87" s="67" t="s">
        <v>584</v>
      </c>
      <c r="C87" s="14" t="s">
        <v>616</v>
      </c>
      <c r="D87" s="14" t="s">
        <v>617</v>
      </c>
    </row>
    <row r="88" spans="2:4" ht="31.5" x14ac:dyDescent="0.25">
      <c r="B88" s="67" t="s">
        <v>584</v>
      </c>
      <c r="C88" s="14" t="s">
        <v>618</v>
      </c>
      <c r="D88" s="14" t="s">
        <v>619</v>
      </c>
    </row>
    <row r="89" spans="2:4" ht="47.25" x14ac:dyDescent="0.25">
      <c r="B89" s="67" t="s">
        <v>584</v>
      </c>
      <c r="C89" s="272" t="s">
        <v>620</v>
      </c>
      <c r="D89" s="14" t="s">
        <v>621</v>
      </c>
    </row>
    <row r="90" spans="2:4" ht="47.25" x14ac:dyDescent="0.25">
      <c r="B90" s="67" t="s">
        <v>584</v>
      </c>
      <c r="C90" s="272" t="s">
        <v>622</v>
      </c>
      <c r="D90" s="14" t="s">
        <v>623</v>
      </c>
    </row>
    <row r="91" spans="2:4" ht="63" x14ac:dyDescent="0.25">
      <c r="B91" s="67" t="s">
        <v>584</v>
      </c>
      <c r="C91" s="272" t="s">
        <v>624</v>
      </c>
      <c r="D91" s="14" t="s">
        <v>625</v>
      </c>
    </row>
    <row r="92" spans="2:4" ht="47.25" x14ac:dyDescent="0.25">
      <c r="B92" s="67" t="s">
        <v>584</v>
      </c>
      <c r="C92" s="273" t="s">
        <v>626</v>
      </c>
      <c r="D92" s="56" t="s">
        <v>627</v>
      </c>
    </row>
    <row r="93" spans="2:4" ht="63" x14ac:dyDescent="0.25">
      <c r="B93" s="67" t="s">
        <v>584</v>
      </c>
      <c r="C93" s="272" t="s">
        <v>628</v>
      </c>
      <c r="D93" s="14" t="s">
        <v>629</v>
      </c>
    </row>
    <row r="94" spans="2:4" ht="47.25" x14ac:dyDescent="0.25">
      <c r="B94" s="67" t="s">
        <v>584</v>
      </c>
      <c r="C94" s="273" t="s">
        <v>630</v>
      </c>
      <c r="D94" s="56" t="s">
        <v>631</v>
      </c>
    </row>
    <row r="95" spans="2:4" ht="31.5" x14ac:dyDescent="0.25">
      <c r="B95" s="67" t="s">
        <v>584</v>
      </c>
      <c r="C95" s="272" t="s">
        <v>632</v>
      </c>
      <c r="D95" s="14" t="s">
        <v>633</v>
      </c>
    </row>
    <row r="96" spans="2:4" ht="31.5" x14ac:dyDescent="0.25">
      <c r="B96" s="67" t="s">
        <v>584</v>
      </c>
      <c r="C96" s="272" t="s">
        <v>634</v>
      </c>
      <c r="D96" s="14" t="s">
        <v>635</v>
      </c>
    </row>
    <row r="97" spans="2:4" ht="51" customHeight="1" x14ac:dyDescent="0.25"/>
    <row r="98" spans="2:4" s="4" customFormat="1" x14ac:dyDescent="0.25">
      <c r="B98" s="611" t="s">
        <v>988</v>
      </c>
      <c r="C98" s="611"/>
      <c r="D98" s="611"/>
    </row>
    <row r="99" spans="2:4" s="4" customFormat="1" x14ac:dyDescent="0.25">
      <c r="B99" s="611" t="s">
        <v>989</v>
      </c>
      <c r="C99" s="611"/>
      <c r="D99" s="611"/>
    </row>
    <row r="100" spans="2:4" s="4" customFormat="1" x14ac:dyDescent="0.25"/>
  </sheetData>
  <mergeCells count="11">
    <mergeCell ref="B98:D98"/>
    <mergeCell ref="B99:D99"/>
    <mergeCell ref="C7:D7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zoomScaleNormal="100" workbookViewId="0">
      <selection activeCell="C7" sqref="C7:D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548" t="s">
        <v>513</v>
      </c>
      <c r="D1" s="549"/>
    </row>
    <row r="2" spans="2:4" x14ac:dyDescent="0.25">
      <c r="C2" s="548" t="s">
        <v>514</v>
      </c>
      <c r="D2" s="549"/>
    </row>
    <row r="3" spans="2:4" x14ac:dyDescent="0.25">
      <c r="C3" s="548" t="s">
        <v>515</v>
      </c>
      <c r="D3" s="549"/>
    </row>
    <row r="4" spans="2:4" x14ac:dyDescent="0.25">
      <c r="C4" s="548" t="s">
        <v>516</v>
      </c>
      <c r="D4" s="549"/>
    </row>
    <row r="5" spans="2:4" x14ac:dyDescent="0.25">
      <c r="C5" s="548" t="s">
        <v>646</v>
      </c>
      <c r="D5" s="549"/>
    </row>
    <row r="6" spans="2:4" x14ac:dyDescent="0.25">
      <c r="C6" s="543" t="s">
        <v>880</v>
      </c>
      <c r="D6" s="546"/>
    </row>
    <row r="7" spans="2:4" x14ac:dyDescent="0.25">
      <c r="C7" s="543"/>
      <c r="D7" s="546"/>
    </row>
    <row r="9" spans="2:4" x14ac:dyDescent="0.25">
      <c r="C9" s="550" t="s">
        <v>647</v>
      </c>
      <c r="D9" s="542"/>
    </row>
    <row r="10" spans="2:4" ht="18.75" x14ac:dyDescent="0.25">
      <c r="C10" s="547" t="s">
        <v>648</v>
      </c>
      <c r="D10" s="542"/>
    </row>
    <row r="11" spans="2:4" ht="18.75" x14ac:dyDescent="0.25">
      <c r="C11" s="274"/>
    </row>
    <row r="12" spans="2:4" x14ac:dyDescent="0.25">
      <c r="D12" s="259"/>
    </row>
    <row r="13" spans="2:4" ht="31.5" x14ac:dyDescent="0.25">
      <c r="B13" s="262" t="s">
        <v>649</v>
      </c>
      <c r="C13" s="11" t="s">
        <v>650</v>
      </c>
      <c r="D13" s="13" t="s">
        <v>0</v>
      </c>
    </row>
    <row r="14" spans="2:4" ht="31.5" x14ac:dyDescent="0.25">
      <c r="B14" s="263" t="s">
        <v>56</v>
      </c>
      <c r="C14" s="264"/>
      <c r="D14" s="53" t="s">
        <v>55</v>
      </c>
    </row>
    <row r="15" spans="2:4" ht="31.5" hidden="1" x14ac:dyDescent="0.25">
      <c r="B15" s="71" t="s">
        <v>56</v>
      </c>
      <c r="C15" s="281" t="s">
        <v>435</v>
      </c>
      <c r="D15" s="249" t="s">
        <v>436</v>
      </c>
    </row>
    <row r="16" spans="2:4" ht="47.25" hidden="1" x14ac:dyDescent="0.25">
      <c r="B16" s="67" t="s">
        <v>56</v>
      </c>
      <c r="C16" s="272" t="s">
        <v>651</v>
      </c>
      <c r="D16" s="249" t="s">
        <v>652</v>
      </c>
    </row>
    <row r="17" spans="2:4" ht="47.25" x14ac:dyDescent="0.25">
      <c r="B17" s="67" t="s">
        <v>56</v>
      </c>
      <c r="C17" s="15" t="s">
        <v>471</v>
      </c>
      <c r="D17" s="14" t="s">
        <v>472</v>
      </c>
    </row>
    <row r="18" spans="2:4" ht="47.25" x14ac:dyDescent="0.25">
      <c r="B18" s="67" t="s">
        <v>56</v>
      </c>
      <c r="C18" s="15" t="s">
        <v>477</v>
      </c>
      <c r="D18" s="14" t="s">
        <v>478</v>
      </c>
    </row>
    <row r="19" spans="2:4" s="9" customFormat="1" ht="31.5" x14ac:dyDescent="0.25">
      <c r="B19" s="67" t="s">
        <v>56</v>
      </c>
      <c r="C19" s="15" t="s">
        <v>453</v>
      </c>
      <c r="D19" s="14" t="s">
        <v>454</v>
      </c>
    </row>
    <row r="20" spans="2:4" ht="31.5" x14ac:dyDescent="0.25">
      <c r="B20" s="67" t="s">
        <v>56</v>
      </c>
      <c r="C20" s="15" t="s">
        <v>461</v>
      </c>
      <c r="D20" s="14" t="s">
        <v>462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zoomScaleNormal="100" workbookViewId="0">
      <selection activeCell="B108" sqref="B10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544" t="s">
        <v>655</v>
      </c>
      <c r="C1" s="545"/>
    </row>
    <row r="2" spans="1:9" x14ac:dyDescent="0.25">
      <c r="B2" s="544" t="s">
        <v>283</v>
      </c>
      <c r="C2" s="545"/>
    </row>
    <row r="3" spans="1:9" x14ac:dyDescent="0.25">
      <c r="B3" s="544" t="s">
        <v>284</v>
      </c>
      <c r="C3" s="545"/>
    </row>
    <row r="4" spans="1:9" x14ac:dyDescent="0.25">
      <c r="B4" s="544" t="s">
        <v>285</v>
      </c>
      <c r="C4" s="545"/>
    </row>
    <row r="5" spans="1:9" x14ac:dyDescent="0.25">
      <c r="B5" s="544" t="s">
        <v>654</v>
      </c>
      <c r="C5" s="545"/>
    </row>
    <row r="6" spans="1:9" x14ac:dyDescent="0.25">
      <c r="B6" s="541" t="s">
        <v>886</v>
      </c>
      <c r="C6" s="542"/>
    </row>
    <row r="7" spans="1:9" x14ac:dyDescent="0.25">
      <c r="B7" s="541" t="s">
        <v>887</v>
      </c>
      <c r="C7" s="542"/>
    </row>
    <row r="8" spans="1:9" x14ac:dyDescent="0.25">
      <c r="B8" s="543"/>
      <c r="C8" s="543"/>
    </row>
    <row r="9" spans="1:9" x14ac:dyDescent="0.25">
      <c r="I9" s="4"/>
    </row>
    <row r="10" spans="1:9" ht="15.75" x14ac:dyDescent="0.25">
      <c r="A10" s="551" t="s">
        <v>286</v>
      </c>
      <c r="B10" s="551"/>
      <c r="C10" s="551"/>
      <c r="I10" s="4"/>
    </row>
    <row r="11" spans="1:9" ht="15.75" x14ac:dyDescent="0.25">
      <c r="A11" s="552" t="s">
        <v>653</v>
      </c>
      <c r="B11" s="552"/>
      <c r="C11" s="552"/>
    </row>
    <row r="12" spans="1:9" x14ac:dyDescent="0.25">
      <c r="C12" s="4" t="s">
        <v>854</v>
      </c>
    </row>
    <row r="13" spans="1:9" ht="48.75" customHeight="1" x14ac:dyDescent="0.25">
      <c r="A13" s="198" t="s">
        <v>287</v>
      </c>
      <c r="B13" s="12" t="s">
        <v>288</v>
      </c>
      <c r="C13" s="11" t="s">
        <v>833</v>
      </c>
    </row>
    <row r="14" spans="1:9" ht="22.5" customHeight="1" x14ac:dyDescent="0.25">
      <c r="A14" s="199" t="s">
        <v>289</v>
      </c>
      <c r="B14" s="200" t="s">
        <v>290</v>
      </c>
      <c r="C14" s="371">
        <f>SUM(C15,C20,C26,C35,C38,C51,C57,C66,C70)</f>
        <v>73197920</v>
      </c>
    </row>
    <row r="15" spans="1:9" ht="18.75" customHeight="1" x14ac:dyDescent="0.25">
      <c r="A15" s="201" t="s">
        <v>291</v>
      </c>
      <c r="B15" s="202" t="s">
        <v>292</v>
      </c>
      <c r="C15" s="372">
        <f>SUM(C16)</f>
        <v>53881583</v>
      </c>
    </row>
    <row r="16" spans="1:9" ht="17.25" customHeight="1" x14ac:dyDescent="0.25">
      <c r="A16" s="203" t="s">
        <v>293</v>
      </c>
      <c r="B16" s="204" t="s">
        <v>294</v>
      </c>
      <c r="C16" s="373">
        <f>SUM(C17:C19)</f>
        <v>53881583</v>
      </c>
    </row>
    <row r="17" spans="1:3" ht="66" x14ac:dyDescent="0.25">
      <c r="A17" s="205" t="s">
        <v>295</v>
      </c>
      <c r="B17" s="56" t="s">
        <v>296</v>
      </c>
      <c r="C17" s="374">
        <v>53555402</v>
      </c>
    </row>
    <row r="18" spans="1:3" ht="81" customHeight="1" x14ac:dyDescent="0.25">
      <c r="A18" s="72" t="s">
        <v>297</v>
      </c>
      <c r="B18" s="73" t="s">
        <v>298</v>
      </c>
      <c r="C18" s="374">
        <v>236173</v>
      </c>
    </row>
    <row r="19" spans="1:3" ht="36" customHeight="1" x14ac:dyDescent="0.25">
      <c r="A19" s="72" t="s">
        <v>299</v>
      </c>
      <c r="B19" s="73" t="s">
        <v>300</v>
      </c>
      <c r="C19" s="374">
        <v>90008</v>
      </c>
    </row>
    <row r="20" spans="1:3" ht="33" customHeight="1" x14ac:dyDescent="0.25">
      <c r="A20" s="206" t="s">
        <v>301</v>
      </c>
      <c r="B20" s="207" t="s">
        <v>302</v>
      </c>
      <c r="C20" s="375">
        <f>SUM(C21)</f>
        <v>6416468</v>
      </c>
    </row>
    <row r="21" spans="1:3" ht="33" customHeight="1" x14ac:dyDescent="0.25">
      <c r="A21" s="208" t="s">
        <v>303</v>
      </c>
      <c r="B21" s="209" t="s">
        <v>304</v>
      </c>
      <c r="C21" s="376">
        <f>SUM(C22:C25)</f>
        <v>6416468</v>
      </c>
    </row>
    <row r="22" spans="1:3" ht="48.75" customHeight="1" x14ac:dyDescent="0.25">
      <c r="A22" s="72" t="s">
        <v>305</v>
      </c>
      <c r="B22" s="73" t="s">
        <v>306</v>
      </c>
      <c r="C22" s="374">
        <v>1980375</v>
      </c>
    </row>
    <row r="23" spans="1:3" ht="63" x14ac:dyDescent="0.25">
      <c r="A23" s="72" t="s">
        <v>307</v>
      </c>
      <c r="B23" s="73" t="s">
        <v>308</v>
      </c>
      <c r="C23" s="374">
        <v>43429</v>
      </c>
    </row>
    <row r="24" spans="1:3" ht="48" customHeight="1" x14ac:dyDescent="0.25">
      <c r="A24" s="72" t="s">
        <v>309</v>
      </c>
      <c r="B24" s="73" t="s">
        <v>310</v>
      </c>
      <c r="C24" s="374">
        <v>4650926</v>
      </c>
    </row>
    <row r="25" spans="1:3" ht="48.75" customHeight="1" x14ac:dyDescent="0.25">
      <c r="A25" s="72" t="s">
        <v>311</v>
      </c>
      <c r="B25" s="73" t="s">
        <v>312</v>
      </c>
      <c r="C25" s="374">
        <v>-258262</v>
      </c>
    </row>
    <row r="26" spans="1:3" ht="16.5" customHeight="1" x14ac:dyDescent="0.25">
      <c r="A26" s="206" t="s">
        <v>313</v>
      </c>
      <c r="B26" s="202" t="s">
        <v>314</v>
      </c>
      <c r="C26" s="372">
        <f>SUM(C27+C31+C33)</f>
        <v>2602048</v>
      </c>
    </row>
    <row r="27" spans="1:3" ht="16.5" customHeight="1" x14ac:dyDescent="0.25">
      <c r="A27" s="210" t="s">
        <v>826</v>
      </c>
      <c r="B27" s="204" t="s">
        <v>825</v>
      </c>
      <c r="C27" s="373">
        <f>SUM(C28:C30)</f>
        <v>36061</v>
      </c>
    </row>
    <row r="28" spans="1:3" ht="31.5" customHeight="1" x14ac:dyDescent="0.25">
      <c r="A28" s="386" t="s">
        <v>827</v>
      </c>
      <c r="B28" s="92" t="s">
        <v>830</v>
      </c>
      <c r="C28" s="381">
        <v>16821</v>
      </c>
    </row>
    <row r="29" spans="1:3" ht="31.5" x14ac:dyDescent="0.25">
      <c r="A29" s="386" t="s">
        <v>828</v>
      </c>
      <c r="B29" s="92" t="s">
        <v>831</v>
      </c>
      <c r="C29" s="381">
        <v>193</v>
      </c>
    </row>
    <row r="30" spans="1:3" ht="16.5" customHeight="1" x14ac:dyDescent="0.25">
      <c r="A30" s="386" t="s">
        <v>829</v>
      </c>
      <c r="B30" s="66" t="s">
        <v>832</v>
      </c>
      <c r="C30" s="381">
        <v>19047</v>
      </c>
    </row>
    <row r="31" spans="1:3" ht="17.25" customHeight="1" x14ac:dyDescent="0.25">
      <c r="A31" s="210" t="s">
        <v>315</v>
      </c>
      <c r="B31" s="204" t="s">
        <v>316</v>
      </c>
      <c r="C31" s="373">
        <f>SUM(C32)</f>
        <v>2242364</v>
      </c>
    </row>
    <row r="32" spans="1:3" ht="18.75" customHeight="1" x14ac:dyDescent="0.25">
      <c r="A32" s="15" t="s">
        <v>317</v>
      </c>
      <c r="B32" s="211" t="s">
        <v>316</v>
      </c>
      <c r="C32" s="374">
        <v>2242364</v>
      </c>
    </row>
    <row r="33" spans="1:3" ht="16.5" customHeight="1" x14ac:dyDescent="0.25">
      <c r="A33" s="210" t="s">
        <v>318</v>
      </c>
      <c r="B33" s="204" t="s">
        <v>319</v>
      </c>
      <c r="C33" s="373">
        <f>SUM(C34)</f>
        <v>323623</v>
      </c>
    </row>
    <row r="34" spans="1:3" ht="17.25" customHeight="1" x14ac:dyDescent="0.25">
      <c r="A34" s="15" t="s">
        <v>320</v>
      </c>
      <c r="B34" s="211" t="s">
        <v>319</v>
      </c>
      <c r="C34" s="374">
        <v>323623</v>
      </c>
    </row>
    <row r="35" spans="1:3" ht="19.5" customHeight="1" x14ac:dyDescent="0.25">
      <c r="A35" s="206" t="s">
        <v>321</v>
      </c>
      <c r="B35" s="202" t="s">
        <v>322</v>
      </c>
      <c r="C35" s="372">
        <f>SUM(C36 )</f>
        <v>895356</v>
      </c>
    </row>
    <row r="36" spans="1:3" ht="31.5" x14ac:dyDescent="0.25">
      <c r="A36" s="212" t="s">
        <v>323</v>
      </c>
      <c r="B36" s="204" t="s">
        <v>324</v>
      </c>
      <c r="C36" s="373">
        <f>SUM(C37)</f>
        <v>895356</v>
      </c>
    </row>
    <row r="37" spans="1:3" ht="31.5" x14ac:dyDescent="0.25">
      <c r="A37" s="15" t="s">
        <v>325</v>
      </c>
      <c r="B37" s="14" t="s">
        <v>326</v>
      </c>
      <c r="C37" s="374">
        <v>895356</v>
      </c>
    </row>
    <row r="38" spans="1:3" ht="31.5" x14ac:dyDescent="0.25">
      <c r="A38" s="206" t="s">
        <v>327</v>
      </c>
      <c r="B38" s="155" t="s">
        <v>328</v>
      </c>
      <c r="C38" s="372">
        <f>SUM(C39,C43)</f>
        <v>4460685</v>
      </c>
    </row>
    <row r="39" spans="1:3" ht="22.5" hidden="1" customHeight="1" x14ac:dyDescent="0.25">
      <c r="A39" s="210" t="s">
        <v>329</v>
      </c>
      <c r="B39" s="204" t="s">
        <v>330</v>
      </c>
      <c r="C39" s="373">
        <f>SUM(C40)</f>
        <v>34666</v>
      </c>
    </row>
    <row r="40" spans="1:3" ht="31.5" hidden="1" customHeight="1" x14ac:dyDescent="0.25">
      <c r="A40" s="213" t="s">
        <v>83</v>
      </c>
      <c r="B40" s="214" t="s">
        <v>331</v>
      </c>
      <c r="C40" s="377">
        <v>34666</v>
      </c>
    </row>
    <row r="41" spans="1:3" ht="31.5" hidden="1" customHeight="1" x14ac:dyDescent="0.25">
      <c r="A41" s="15" t="s">
        <v>83</v>
      </c>
      <c r="B41" s="14" t="s">
        <v>332</v>
      </c>
      <c r="C41" s="374"/>
    </row>
    <row r="42" spans="1:3" ht="63" hidden="1" customHeight="1" x14ac:dyDescent="0.25">
      <c r="A42" s="15" t="s">
        <v>333</v>
      </c>
      <c r="B42" s="14" t="s">
        <v>334</v>
      </c>
      <c r="C42" s="374"/>
    </row>
    <row r="43" spans="1:3" ht="78.75" x14ac:dyDescent="0.25">
      <c r="A43" s="210" t="s">
        <v>335</v>
      </c>
      <c r="B43" s="204" t="s">
        <v>336</v>
      </c>
      <c r="C43" s="373">
        <f>SUM(C44,C47,C49 )</f>
        <v>4426019</v>
      </c>
    </row>
    <row r="44" spans="1:3" ht="47.25" customHeight="1" x14ac:dyDescent="0.25">
      <c r="A44" s="213" t="s">
        <v>337</v>
      </c>
      <c r="B44" s="214" t="s">
        <v>338</v>
      </c>
      <c r="C44" s="377">
        <f>SUM(C45:C46)</f>
        <v>3740185</v>
      </c>
    </row>
    <row r="45" spans="1:3" ht="61.5" customHeight="1" x14ac:dyDescent="0.25">
      <c r="A45" s="15" t="s">
        <v>339</v>
      </c>
      <c r="B45" s="14" t="s">
        <v>340</v>
      </c>
      <c r="C45" s="374">
        <v>3361298</v>
      </c>
    </row>
    <row r="46" spans="1:3" ht="61.5" customHeight="1" x14ac:dyDescent="0.25">
      <c r="A46" s="15" t="s">
        <v>341</v>
      </c>
      <c r="B46" s="14" t="s">
        <v>342</v>
      </c>
      <c r="C46" s="374">
        <v>378887</v>
      </c>
    </row>
    <row r="47" spans="1:3" ht="62.25" customHeight="1" x14ac:dyDescent="0.25">
      <c r="A47" s="213" t="s">
        <v>343</v>
      </c>
      <c r="B47" s="214" t="s">
        <v>344</v>
      </c>
      <c r="C47" s="377">
        <f>SUM(C48)</f>
        <v>627434</v>
      </c>
    </row>
    <row r="48" spans="1:3" ht="63" customHeight="1" x14ac:dyDescent="0.25">
      <c r="A48" s="215" t="s">
        <v>60</v>
      </c>
      <c r="B48" s="56" t="s">
        <v>61</v>
      </c>
      <c r="C48" s="374">
        <v>627434</v>
      </c>
    </row>
    <row r="49" spans="1:3" ht="63" x14ac:dyDescent="0.25">
      <c r="A49" s="213" t="s">
        <v>345</v>
      </c>
      <c r="B49" s="214" t="s">
        <v>346</v>
      </c>
      <c r="C49" s="377">
        <f>SUM(C50)</f>
        <v>58400</v>
      </c>
    </row>
    <row r="50" spans="1:3" ht="47.25" x14ac:dyDescent="0.25">
      <c r="A50" s="15" t="s">
        <v>62</v>
      </c>
      <c r="B50" s="14" t="s">
        <v>63</v>
      </c>
      <c r="C50" s="374">
        <v>58400</v>
      </c>
    </row>
    <row r="51" spans="1:3" ht="21" customHeight="1" x14ac:dyDescent="0.25">
      <c r="A51" s="206" t="s">
        <v>347</v>
      </c>
      <c r="B51" s="202" t="s">
        <v>348</v>
      </c>
      <c r="C51" s="372">
        <f>SUM(C52)</f>
        <v>265700</v>
      </c>
    </row>
    <row r="52" spans="1:3" ht="17.25" customHeight="1" x14ac:dyDescent="0.25">
      <c r="A52" s="216" t="s">
        <v>349</v>
      </c>
      <c r="B52" s="217" t="s">
        <v>350</v>
      </c>
      <c r="C52" s="376">
        <f>SUM(C53:C56)</f>
        <v>265700</v>
      </c>
    </row>
    <row r="53" spans="1:3" ht="32.25" customHeight="1" x14ac:dyDescent="0.25">
      <c r="A53" s="74" t="s">
        <v>351</v>
      </c>
      <c r="B53" s="218" t="s">
        <v>352</v>
      </c>
      <c r="C53" s="378">
        <v>16080</v>
      </c>
    </row>
    <row r="54" spans="1:3" ht="30" customHeight="1" x14ac:dyDescent="0.25">
      <c r="A54" s="74" t="s">
        <v>353</v>
      </c>
      <c r="B54" s="219" t="s">
        <v>354</v>
      </c>
      <c r="C54" s="379">
        <v>504</v>
      </c>
    </row>
    <row r="55" spans="1:3" ht="16.5" customHeight="1" x14ac:dyDescent="0.25">
      <c r="A55" s="220" t="s">
        <v>355</v>
      </c>
      <c r="B55" s="219" t="s">
        <v>356</v>
      </c>
      <c r="C55" s="379">
        <v>165979</v>
      </c>
    </row>
    <row r="56" spans="1:3" ht="14.25" customHeight="1" x14ac:dyDescent="0.25">
      <c r="A56" s="220" t="s">
        <v>357</v>
      </c>
      <c r="B56" s="221" t="s">
        <v>358</v>
      </c>
      <c r="C56" s="379">
        <v>83137</v>
      </c>
    </row>
    <row r="57" spans="1:3" ht="31.5" x14ac:dyDescent="0.25">
      <c r="A57" s="206" t="s">
        <v>359</v>
      </c>
      <c r="B57" s="202" t="s">
        <v>360</v>
      </c>
      <c r="C57" s="372">
        <f>SUM(C58,C61)</f>
        <v>4421370</v>
      </c>
    </row>
    <row r="58" spans="1:3" ht="15.75" x14ac:dyDescent="0.25">
      <c r="A58" s="222" t="s">
        <v>361</v>
      </c>
      <c r="B58" s="204" t="s">
        <v>362</v>
      </c>
      <c r="C58" s="373">
        <f>SUM(C59)</f>
        <v>4395000</v>
      </c>
    </row>
    <row r="59" spans="1:3" ht="14.25" customHeight="1" x14ac:dyDescent="0.25">
      <c r="A59" s="213" t="s">
        <v>363</v>
      </c>
      <c r="B59" s="214" t="s">
        <v>364</v>
      </c>
      <c r="C59" s="377">
        <f>SUM(C60)</f>
        <v>4395000</v>
      </c>
    </row>
    <row r="60" spans="1:3" ht="31.5" x14ac:dyDescent="0.25">
      <c r="A60" s="15" t="s">
        <v>74</v>
      </c>
      <c r="B60" s="14" t="s">
        <v>365</v>
      </c>
      <c r="C60" s="374">
        <v>4395000</v>
      </c>
    </row>
    <row r="61" spans="1:3" ht="18.75" customHeight="1" x14ac:dyDescent="0.25">
      <c r="A61" s="222" t="s">
        <v>366</v>
      </c>
      <c r="B61" s="204" t="s">
        <v>367</v>
      </c>
      <c r="C61" s="373">
        <f>SUM(C62+C64)</f>
        <v>26370</v>
      </c>
    </row>
    <row r="62" spans="1:3" ht="30.75" customHeight="1" x14ac:dyDescent="0.25">
      <c r="A62" s="213" t="s">
        <v>368</v>
      </c>
      <c r="B62" s="214" t="s">
        <v>369</v>
      </c>
      <c r="C62" s="377">
        <f>SUM(C63)</f>
        <v>20000</v>
      </c>
    </row>
    <row r="63" spans="1:3" ht="33" customHeight="1" x14ac:dyDescent="0.25">
      <c r="A63" s="15" t="s">
        <v>84</v>
      </c>
      <c r="B63" s="14" t="s">
        <v>370</v>
      </c>
      <c r="C63" s="374">
        <v>20000</v>
      </c>
    </row>
    <row r="64" spans="1:3" ht="20.25" hidden="1" customHeight="1" x14ac:dyDescent="0.25">
      <c r="A64" s="213" t="s">
        <v>640</v>
      </c>
      <c r="B64" s="214" t="s">
        <v>641</v>
      </c>
      <c r="C64" s="377">
        <f>SUM(C65)</f>
        <v>6370</v>
      </c>
    </row>
    <row r="65" spans="1:3" ht="18" hidden="1" customHeight="1" x14ac:dyDescent="0.25">
      <c r="A65" s="15" t="s">
        <v>596</v>
      </c>
      <c r="B65" s="14" t="s">
        <v>642</v>
      </c>
      <c r="C65" s="374">
        <v>6370</v>
      </c>
    </row>
    <row r="66" spans="1:3" ht="20.25" customHeight="1" x14ac:dyDescent="0.25">
      <c r="A66" s="206" t="s">
        <v>371</v>
      </c>
      <c r="B66" s="202" t="s">
        <v>372</v>
      </c>
      <c r="C66" s="372">
        <f>SUM(C67 )</f>
        <v>50000</v>
      </c>
    </row>
    <row r="67" spans="1:3" ht="47.25" x14ac:dyDescent="0.25">
      <c r="A67" s="210" t="s">
        <v>373</v>
      </c>
      <c r="B67" s="204" t="s">
        <v>374</v>
      </c>
      <c r="C67" s="373">
        <f>SUM(C68)</f>
        <v>50000</v>
      </c>
    </row>
    <row r="68" spans="1:3" ht="31.5" x14ac:dyDescent="0.25">
      <c r="A68" s="223" t="s">
        <v>375</v>
      </c>
      <c r="B68" s="224" t="s">
        <v>376</v>
      </c>
      <c r="C68" s="380">
        <f>SUM(C69)</f>
        <v>50000</v>
      </c>
    </row>
    <row r="69" spans="1:3" ht="31.5" x14ac:dyDescent="0.25">
      <c r="A69" s="215" t="s">
        <v>377</v>
      </c>
      <c r="B69" s="56" t="s">
        <v>378</v>
      </c>
      <c r="C69" s="374">
        <v>50000</v>
      </c>
    </row>
    <row r="70" spans="1:3" ht="21" customHeight="1" x14ac:dyDescent="0.25">
      <c r="A70" s="206" t="s">
        <v>379</v>
      </c>
      <c r="B70" s="225" t="s">
        <v>380</v>
      </c>
      <c r="C70" s="372">
        <f>SUM(C71,C73:C74)</f>
        <v>204710</v>
      </c>
    </row>
    <row r="71" spans="1:3" ht="95.25" customHeight="1" x14ac:dyDescent="0.25">
      <c r="A71" s="226" t="s">
        <v>381</v>
      </c>
      <c r="B71" s="204" t="s">
        <v>382</v>
      </c>
      <c r="C71" s="373">
        <f>SUM(C72)</f>
        <v>7200</v>
      </c>
    </row>
    <row r="72" spans="1:3" ht="17.25" customHeight="1" x14ac:dyDescent="0.25">
      <c r="A72" s="15" t="s">
        <v>383</v>
      </c>
      <c r="B72" s="14" t="s">
        <v>384</v>
      </c>
      <c r="C72" s="374">
        <v>7200</v>
      </c>
    </row>
    <row r="73" spans="1:3" ht="49.5" customHeight="1" x14ac:dyDescent="0.25">
      <c r="A73" s="227" t="s">
        <v>385</v>
      </c>
      <c r="B73" s="204" t="s">
        <v>386</v>
      </c>
      <c r="C73" s="373">
        <v>2300</v>
      </c>
    </row>
    <row r="74" spans="1:3" ht="31.5" x14ac:dyDescent="0.25">
      <c r="A74" s="210" t="s">
        <v>387</v>
      </c>
      <c r="B74" s="204" t="s">
        <v>388</v>
      </c>
      <c r="C74" s="373">
        <f>SUM(C75)</f>
        <v>195210</v>
      </c>
    </row>
    <row r="75" spans="1:3" ht="31.5" x14ac:dyDescent="0.25">
      <c r="A75" s="215" t="s">
        <v>64</v>
      </c>
      <c r="B75" s="56" t="s">
        <v>65</v>
      </c>
      <c r="C75" s="374">
        <v>195210</v>
      </c>
    </row>
    <row r="76" spans="1:3" ht="23.25" customHeight="1" x14ac:dyDescent="0.25">
      <c r="A76" s="228" t="s">
        <v>66</v>
      </c>
      <c r="B76" s="229" t="s">
        <v>389</v>
      </c>
      <c r="C76" s="382">
        <f>SUM(C77,C112,C120,C116)</f>
        <v>206416751</v>
      </c>
    </row>
    <row r="77" spans="1:3" ht="31.5" x14ac:dyDescent="0.25">
      <c r="A77" s="206" t="s">
        <v>390</v>
      </c>
      <c r="B77" s="202" t="s">
        <v>888</v>
      </c>
      <c r="C77" s="372">
        <f>SUM(C78+C81+C92+C107)</f>
        <v>205499394</v>
      </c>
    </row>
    <row r="78" spans="1:3" ht="31.5" x14ac:dyDescent="0.25">
      <c r="A78" s="210" t="s">
        <v>391</v>
      </c>
      <c r="B78" s="204" t="s">
        <v>392</v>
      </c>
      <c r="C78" s="373">
        <f>SUM(C79)</f>
        <v>35301659</v>
      </c>
    </row>
    <row r="79" spans="1:3" ht="17.25" customHeight="1" x14ac:dyDescent="0.25">
      <c r="A79" s="213" t="s">
        <v>393</v>
      </c>
      <c r="B79" s="214" t="s">
        <v>394</v>
      </c>
      <c r="C79" s="377">
        <f>SUM(C80)</f>
        <v>35301659</v>
      </c>
    </row>
    <row r="80" spans="1:3" ht="31.5" x14ac:dyDescent="0.25">
      <c r="A80" s="15" t="s">
        <v>67</v>
      </c>
      <c r="B80" s="14" t="s">
        <v>68</v>
      </c>
      <c r="C80" s="374">
        <v>35301659</v>
      </c>
    </row>
    <row r="81" spans="1:3" ht="31.5" hidden="1" customHeight="1" x14ac:dyDescent="0.25">
      <c r="A81" s="210" t="s">
        <v>482</v>
      </c>
      <c r="B81" s="204" t="s">
        <v>485</v>
      </c>
      <c r="C81" s="373">
        <f>SUM(C82+C84+C86+C88+C90)</f>
        <v>13660306</v>
      </c>
    </row>
    <row r="82" spans="1:3" ht="18.75" hidden="1" customHeight="1" x14ac:dyDescent="0.25">
      <c r="A82" s="256" t="s">
        <v>636</v>
      </c>
      <c r="B82" s="257" t="s">
        <v>638</v>
      </c>
      <c r="C82" s="383">
        <f>SUM(C83)</f>
        <v>96620</v>
      </c>
    </row>
    <row r="83" spans="1:3" ht="31.5" hidden="1" customHeight="1" x14ac:dyDescent="0.25">
      <c r="A83" s="258" t="s">
        <v>637</v>
      </c>
      <c r="B83" s="73" t="s">
        <v>639</v>
      </c>
      <c r="C83" s="374">
        <v>96620</v>
      </c>
    </row>
    <row r="84" spans="1:3" ht="20.25" hidden="1" customHeight="1" x14ac:dyDescent="0.25">
      <c r="A84" s="256" t="s">
        <v>502</v>
      </c>
      <c r="B84" s="257" t="s">
        <v>503</v>
      </c>
      <c r="C84" s="383">
        <f>SUM(C85)</f>
        <v>9088008</v>
      </c>
    </row>
    <row r="85" spans="1:3" ht="33" hidden="1" customHeight="1" x14ac:dyDescent="0.25">
      <c r="A85" s="258" t="s">
        <v>263</v>
      </c>
      <c r="B85" s="73" t="s">
        <v>504</v>
      </c>
      <c r="C85" s="374">
        <v>9088008</v>
      </c>
    </row>
    <row r="86" spans="1:3" ht="33" hidden="1" customHeight="1" x14ac:dyDescent="0.25">
      <c r="A86" s="256" t="s">
        <v>509</v>
      </c>
      <c r="B86" s="257" t="s">
        <v>511</v>
      </c>
      <c r="C86" s="383">
        <f>SUM(C87)</f>
        <v>0</v>
      </c>
    </row>
    <row r="87" spans="1:3" ht="33" hidden="1" customHeight="1" x14ac:dyDescent="0.25">
      <c r="A87" s="258" t="s">
        <v>510</v>
      </c>
      <c r="B87" s="73" t="s">
        <v>512</v>
      </c>
      <c r="C87" s="374"/>
    </row>
    <row r="88" spans="1:3" ht="48" hidden="1" customHeight="1" x14ac:dyDescent="0.25">
      <c r="A88" s="256" t="s">
        <v>505</v>
      </c>
      <c r="B88" s="257" t="s">
        <v>508</v>
      </c>
      <c r="C88" s="383">
        <f>SUM(C89)</f>
        <v>0</v>
      </c>
    </row>
    <row r="89" spans="1:3" ht="47.25" hidden="1" customHeight="1" x14ac:dyDescent="0.25">
      <c r="A89" s="258" t="s">
        <v>506</v>
      </c>
      <c r="B89" s="73" t="s">
        <v>507</v>
      </c>
      <c r="C89" s="374"/>
    </row>
    <row r="90" spans="1:3" ht="21" hidden="1" customHeight="1" x14ac:dyDescent="0.25">
      <c r="A90" s="213" t="s">
        <v>483</v>
      </c>
      <c r="B90" s="214" t="s">
        <v>484</v>
      </c>
      <c r="C90" s="377">
        <f>SUM(C91)</f>
        <v>4475678</v>
      </c>
    </row>
    <row r="91" spans="1:3" ht="21" hidden="1" customHeight="1" x14ac:dyDescent="0.25">
      <c r="A91" s="15" t="s">
        <v>264</v>
      </c>
      <c r="B91" s="14" t="s">
        <v>486</v>
      </c>
      <c r="C91" s="374">
        <v>4475678</v>
      </c>
    </row>
    <row r="92" spans="1:3" ht="31.5" x14ac:dyDescent="0.25">
      <c r="A92" s="210" t="s">
        <v>395</v>
      </c>
      <c r="B92" s="204" t="s">
        <v>396</v>
      </c>
      <c r="C92" s="373">
        <f>SUM(C103,C93,C95,C97,C99,C101,C105)</f>
        <v>156337429</v>
      </c>
    </row>
    <row r="93" spans="1:3" ht="27.75" customHeight="1" x14ac:dyDescent="0.25">
      <c r="A93" s="230" t="s">
        <v>397</v>
      </c>
      <c r="B93" s="231" t="s">
        <v>398</v>
      </c>
      <c r="C93" s="377">
        <f>SUM(C94)</f>
        <v>777583</v>
      </c>
    </row>
    <row r="94" spans="1:3" ht="30" customHeight="1" x14ac:dyDescent="0.25">
      <c r="A94" s="54" t="s">
        <v>69</v>
      </c>
      <c r="B94" s="55" t="s">
        <v>71</v>
      </c>
      <c r="C94" s="374">
        <v>777583</v>
      </c>
    </row>
    <row r="95" spans="1:3" s="50" customFormat="1" ht="44.25" hidden="1" customHeight="1" x14ac:dyDescent="0.25">
      <c r="A95" s="232" t="s">
        <v>399</v>
      </c>
      <c r="B95" s="231" t="s">
        <v>400</v>
      </c>
      <c r="C95" s="377">
        <f>SUM(C96)</f>
        <v>0</v>
      </c>
    </row>
    <row r="96" spans="1:3" ht="45" hidden="1" customHeight="1" x14ac:dyDescent="0.25">
      <c r="A96" s="54" t="s">
        <v>76</v>
      </c>
      <c r="B96" s="55" t="s">
        <v>401</v>
      </c>
      <c r="C96" s="374"/>
    </row>
    <row r="97" spans="1:3" ht="47.25" x14ac:dyDescent="0.25">
      <c r="A97" s="213" t="s">
        <v>402</v>
      </c>
      <c r="B97" s="214" t="s">
        <v>403</v>
      </c>
      <c r="C97" s="377">
        <f>SUM(C98)</f>
        <v>65141</v>
      </c>
    </row>
    <row r="98" spans="1:3" ht="47.25" x14ac:dyDescent="0.25">
      <c r="A98" s="15" t="s">
        <v>70</v>
      </c>
      <c r="B98" s="14" t="s">
        <v>404</v>
      </c>
      <c r="C98" s="374">
        <v>65141</v>
      </c>
    </row>
    <row r="99" spans="1:3" ht="31.5" hidden="1" customHeight="1" x14ac:dyDescent="0.25">
      <c r="A99" s="213" t="s">
        <v>405</v>
      </c>
      <c r="B99" s="214" t="s">
        <v>406</v>
      </c>
      <c r="C99" s="377">
        <f>SUM(C100)</f>
        <v>0</v>
      </c>
    </row>
    <row r="100" spans="1:3" ht="31.5" hidden="1" customHeight="1" x14ac:dyDescent="0.25">
      <c r="A100" s="15" t="s">
        <v>407</v>
      </c>
      <c r="B100" s="14" t="s">
        <v>408</v>
      </c>
      <c r="C100" s="374"/>
    </row>
    <row r="101" spans="1:3" ht="47.25" x14ac:dyDescent="0.25">
      <c r="A101" s="213" t="s">
        <v>409</v>
      </c>
      <c r="B101" s="214" t="s">
        <v>410</v>
      </c>
      <c r="C101" s="377">
        <f>SUM(C102)</f>
        <v>3026122</v>
      </c>
    </row>
    <row r="102" spans="1:3" ht="33" customHeight="1" x14ac:dyDescent="0.25">
      <c r="A102" s="15" t="s">
        <v>411</v>
      </c>
      <c r="B102" s="14" t="s">
        <v>412</v>
      </c>
      <c r="C102" s="374">
        <v>3026122</v>
      </c>
    </row>
    <row r="103" spans="1:3" ht="31.5" x14ac:dyDescent="0.25">
      <c r="A103" s="230" t="s">
        <v>889</v>
      </c>
      <c r="B103" s="231" t="s">
        <v>890</v>
      </c>
      <c r="C103" s="377">
        <f>SUM(C104)</f>
        <v>502999</v>
      </c>
    </row>
    <row r="104" spans="1:3" ht="31.5" x14ac:dyDescent="0.25">
      <c r="A104" s="54" t="s">
        <v>891</v>
      </c>
      <c r="B104" s="55" t="s">
        <v>892</v>
      </c>
      <c r="C104" s="374">
        <v>502999</v>
      </c>
    </row>
    <row r="105" spans="1:3" ht="31.5" x14ac:dyDescent="0.25">
      <c r="A105" s="233" t="s">
        <v>413</v>
      </c>
      <c r="B105" s="234" t="s">
        <v>414</v>
      </c>
      <c r="C105" s="377">
        <f>SUM(C106)</f>
        <v>151965584</v>
      </c>
    </row>
    <row r="106" spans="1:3" ht="31.5" x14ac:dyDescent="0.25">
      <c r="A106" s="15" t="s">
        <v>72</v>
      </c>
      <c r="B106" s="14" t="s">
        <v>73</v>
      </c>
      <c r="C106" s="374">
        <v>151965584</v>
      </c>
    </row>
    <row r="107" spans="1:3" ht="31.5" x14ac:dyDescent="0.25">
      <c r="A107" s="235" t="s">
        <v>415</v>
      </c>
      <c r="B107" s="236" t="s">
        <v>416</v>
      </c>
      <c r="C107" s="373">
        <f>SUM(C108+C110)</f>
        <v>200000</v>
      </c>
    </row>
    <row r="108" spans="1:3" ht="47.25" x14ac:dyDescent="0.25">
      <c r="A108" s="237" t="s">
        <v>420</v>
      </c>
      <c r="B108" s="237" t="s">
        <v>421</v>
      </c>
      <c r="C108" s="380">
        <f>SUM(C109)</f>
        <v>140000</v>
      </c>
    </row>
    <row r="109" spans="1:3" ht="47.25" x14ac:dyDescent="0.25">
      <c r="A109" s="55" t="s">
        <v>265</v>
      </c>
      <c r="B109" s="244" t="s">
        <v>266</v>
      </c>
      <c r="C109" s="374">
        <v>140000</v>
      </c>
    </row>
    <row r="110" spans="1:3" ht="47.25" x14ac:dyDescent="0.25">
      <c r="A110" s="237" t="s">
        <v>893</v>
      </c>
      <c r="B110" s="237" t="s">
        <v>894</v>
      </c>
      <c r="C110" s="582">
        <f>SUM(C111)</f>
        <v>60000</v>
      </c>
    </row>
    <row r="111" spans="1:3" ht="47.25" x14ac:dyDescent="0.25">
      <c r="A111" s="55" t="s">
        <v>576</v>
      </c>
      <c r="B111" s="244" t="s">
        <v>577</v>
      </c>
      <c r="C111" s="374">
        <v>60000</v>
      </c>
    </row>
    <row r="112" spans="1:3" s="10" customFormat="1" ht="31.5" x14ac:dyDescent="0.25">
      <c r="A112" s="238" t="s">
        <v>417</v>
      </c>
      <c r="B112" s="202" t="s">
        <v>895</v>
      </c>
      <c r="C112" s="372">
        <f>SUM(C113)</f>
        <v>810600</v>
      </c>
    </row>
    <row r="113" spans="1:3" s="10" customFormat="1" ht="31.5" x14ac:dyDescent="0.25">
      <c r="A113" s="583" t="s">
        <v>896</v>
      </c>
      <c r="B113" s="584" t="s">
        <v>90</v>
      </c>
      <c r="C113" s="377">
        <f>SUM(C114:C115)</f>
        <v>810600</v>
      </c>
    </row>
    <row r="114" spans="1:3" s="10" customFormat="1" ht="31.5" x14ac:dyDescent="0.25">
      <c r="A114" s="239" t="s">
        <v>87</v>
      </c>
      <c r="B114" s="73" t="s">
        <v>88</v>
      </c>
      <c r="C114" s="381">
        <v>235000</v>
      </c>
    </row>
    <row r="115" spans="1:3" s="10" customFormat="1" ht="31.5" x14ac:dyDescent="0.25">
      <c r="A115" s="239" t="s">
        <v>89</v>
      </c>
      <c r="B115" s="240" t="s">
        <v>90</v>
      </c>
      <c r="C115" s="381">
        <v>575600</v>
      </c>
    </row>
    <row r="116" spans="1:3" s="10" customFormat="1" ht="78.75" x14ac:dyDescent="0.25">
      <c r="A116" s="238" t="s">
        <v>897</v>
      </c>
      <c r="B116" s="225" t="s">
        <v>898</v>
      </c>
      <c r="C116" s="372">
        <f>SUM(C117)</f>
        <v>114736</v>
      </c>
    </row>
    <row r="117" spans="1:3" s="10" customFormat="1" ht="63" x14ac:dyDescent="0.25">
      <c r="A117" s="226" t="s">
        <v>899</v>
      </c>
      <c r="B117" s="585" t="s">
        <v>900</v>
      </c>
      <c r="C117" s="373">
        <f>SUM(C118)</f>
        <v>114736</v>
      </c>
    </row>
    <row r="118" spans="1:3" s="10" customFormat="1" ht="47.25" x14ac:dyDescent="0.25">
      <c r="A118" s="583" t="s">
        <v>901</v>
      </c>
      <c r="B118" s="586" t="s">
        <v>902</v>
      </c>
      <c r="C118" s="377">
        <f>SUM(C119)</f>
        <v>114736</v>
      </c>
    </row>
    <row r="119" spans="1:3" s="10" customFormat="1" ht="47.25" x14ac:dyDescent="0.25">
      <c r="A119" s="239" t="s">
        <v>578</v>
      </c>
      <c r="B119" s="587" t="s">
        <v>903</v>
      </c>
      <c r="C119" s="381">
        <v>114736</v>
      </c>
    </row>
    <row r="120" spans="1:3" s="10" customFormat="1" ht="47.25" x14ac:dyDescent="0.25">
      <c r="A120" s="238" t="s">
        <v>418</v>
      </c>
      <c r="B120" s="202" t="s">
        <v>904</v>
      </c>
      <c r="C120" s="372">
        <f>SUM(C121)</f>
        <v>-7979</v>
      </c>
    </row>
    <row r="121" spans="1:3" s="10" customFormat="1" ht="31.5" x14ac:dyDescent="0.25">
      <c r="A121" s="241" t="s">
        <v>267</v>
      </c>
      <c r="B121" s="242" t="s">
        <v>268</v>
      </c>
      <c r="C121" s="384">
        <v>-7979</v>
      </c>
    </row>
    <row r="122" spans="1:3" ht="15.75" x14ac:dyDescent="0.25">
      <c r="A122" s="243"/>
      <c r="B122" s="53" t="s">
        <v>419</v>
      </c>
      <c r="C122" s="385">
        <f>SUM(C76,C14)</f>
        <v>279614671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2"/>
  <sheetViews>
    <sheetView zoomScale="95" zoomScaleNormal="95" workbookViewId="0">
      <selection activeCell="A104" sqref="A104:XFD10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</cols>
  <sheetData>
    <row r="1" spans="1:8" x14ac:dyDescent="0.25">
      <c r="C1" s="528" t="s">
        <v>656</v>
      </c>
      <c r="D1" s="528"/>
      <c r="E1" s="528"/>
      <c r="F1" s="1"/>
    </row>
    <row r="2" spans="1:8" x14ac:dyDescent="0.25">
      <c r="C2" s="528" t="s">
        <v>7</v>
      </c>
      <c r="D2" s="528"/>
      <c r="E2" s="528"/>
    </row>
    <row r="3" spans="1:8" x14ac:dyDescent="0.25">
      <c r="C3" s="528" t="s">
        <v>6</v>
      </c>
      <c r="D3" s="528"/>
      <c r="E3" s="528"/>
    </row>
    <row r="4" spans="1:8" x14ac:dyDescent="0.25">
      <c r="C4" s="528" t="s">
        <v>110</v>
      </c>
      <c r="D4" s="528"/>
      <c r="E4" s="528"/>
    </row>
    <row r="5" spans="1:8" x14ac:dyDescent="0.25">
      <c r="C5" s="528" t="s">
        <v>657</v>
      </c>
      <c r="D5" s="528"/>
      <c r="E5" s="528"/>
    </row>
    <row r="6" spans="1:8" x14ac:dyDescent="0.25">
      <c r="C6" s="528" t="s">
        <v>905</v>
      </c>
      <c r="D6" s="528"/>
      <c r="E6" s="528"/>
    </row>
    <row r="7" spans="1:8" x14ac:dyDescent="0.25">
      <c r="C7" s="525" t="s">
        <v>906</v>
      </c>
      <c r="D7" s="525"/>
      <c r="E7" s="525"/>
      <c r="F7" s="526"/>
    </row>
    <row r="8" spans="1:8" x14ac:dyDescent="0.25">
      <c r="C8" s="528"/>
      <c r="D8" s="528"/>
      <c r="E8" s="528"/>
    </row>
    <row r="9" spans="1:8" x14ac:dyDescent="0.25">
      <c r="A9" s="553" t="s">
        <v>907</v>
      </c>
      <c r="B9" s="553"/>
      <c r="C9" s="553"/>
      <c r="D9" s="553"/>
      <c r="E9" s="553"/>
      <c r="F9" s="553"/>
      <c r="G9" s="553"/>
    </row>
    <row r="10" spans="1:8" x14ac:dyDescent="0.25">
      <c r="A10" s="553"/>
      <c r="B10" s="553"/>
      <c r="C10" s="553"/>
      <c r="D10" s="553"/>
      <c r="E10" s="553"/>
      <c r="F10" s="553"/>
      <c r="G10" s="553"/>
    </row>
    <row r="11" spans="1:8" x14ac:dyDescent="0.25">
      <c r="A11" s="553"/>
      <c r="B11" s="553"/>
      <c r="C11" s="553"/>
      <c r="D11" s="553"/>
      <c r="E11" s="553"/>
      <c r="F11" s="553"/>
      <c r="G11" s="553"/>
    </row>
    <row r="12" spans="1:8" ht="15.75" x14ac:dyDescent="0.25">
      <c r="B12" s="535"/>
      <c r="H12" t="s">
        <v>854</v>
      </c>
    </row>
    <row r="13" spans="1:8" ht="15.75" x14ac:dyDescent="0.25">
      <c r="A13" s="58" t="s">
        <v>0</v>
      </c>
      <c r="B13" s="58" t="s">
        <v>1</v>
      </c>
      <c r="C13" s="58" t="s">
        <v>2</v>
      </c>
      <c r="D13" s="554" t="s">
        <v>3</v>
      </c>
      <c r="E13" s="555"/>
      <c r="F13" s="556"/>
      <c r="G13" s="58" t="s">
        <v>4</v>
      </c>
      <c r="H13" s="58" t="s">
        <v>5</v>
      </c>
    </row>
    <row r="14" spans="1:8" ht="15.75" x14ac:dyDescent="0.25">
      <c r="A14" s="93" t="s">
        <v>8</v>
      </c>
      <c r="B14" s="45"/>
      <c r="C14" s="45"/>
      <c r="D14" s="294"/>
      <c r="E14" s="295"/>
      <c r="F14" s="296"/>
      <c r="G14" s="45"/>
      <c r="H14" s="387">
        <f>SUM(H15,H173,H190,H235,H284,H408,H449,H553,H569)</f>
        <v>281469344</v>
      </c>
    </row>
    <row r="15" spans="1:8" ht="15.75" x14ac:dyDescent="0.25">
      <c r="A15" s="94" t="s">
        <v>9</v>
      </c>
      <c r="B15" s="17" t="s">
        <v>10</v>
      </c>
      <c r="C15" s="17"/>
      <c r="D15" s="297"/>
      <c r="E15" s="298"/>
      <c r="F15" s="299"/>
      <c r="G15" s="17"/>
      <c r="H15" s="388">
        <f>SUM(H16,H21,H36,H76,H93,H98,H103)</f>
        <v>23994849</v>
      </c>
    </row>
    <row r="16" spans="1:8" ht="31.5" x14ac:dyDescent="0.25">
      <c r="A16" s="48" t="s">
        <v>11</v>
      </c>
      <c r="B16" s="27" t="s">
        <v>10</v>
      </c>
      <c r="C16" s="27" t="s">
        <v>12</v>
      </c>
      <c r="D16" s="300"/>
      <c r="E16" s="301"/>
      <c r="F16" s="302"/>
      <c r="G16" s="27"/>
      <c r="H16" s="389">
        <f>SUM(H17)</f>
        <v>1214200</v>
      </c>
    </row>
    <row r="17" spans="1:8" ht="15.75" x14ac:dyDescent="0.25">
      <c r="A17" s="34" t="s">
        <v>121</v>
      </c>
      <c r="B17" s="35" t="s">
        <v>10</v>
      </c>
      <c r="C17" s="35" t="s">
        <v>12</v>
      </c>
      <c r="D17" s="303" t="s">
        <v>699</v>
      </c>
      <c r="E17" s="304" t="s">
        <v>697</v>
      </c>
      <c r="F17" s="305" t="s">
        <v>698</v>
      </c>
      <c r="G17" s="35"/>
      <c r="H17" s="390">
        <f>SUM(H18)</f>
        <v>1214200</v>
      </c>
    </row>
    <row r="18" spans="1:8" ht="15.75" x14ac:dyDescent="0.25">
      <c r="A18" s="95" t="s">
        <v>122</v>
      </c>
      <c r="B18" s="2" t="s">
        <v>10</v>
      </c>
      <c r="C18" s="2" t="s">
        <v>12</v>
      </c>
      <c r="D18" s="306" t="s">
        <v>207</v>
      </c>
      <c r="E18" s="307" t="s">
        <v>697</v>
      </c>
      <c r="F18" s="308" t="s">
        <v>698</v>
      </c>
      <c r="G18" s="2"/>
      <c r="H18" s="391">
        <f>SUM(H19)</f>
        <v>1214200</v>
      </c>
    </row>
    <row r="19" spans="1:8" ht="31.5" x14ac:dyDescent="0.25">
      <c r="A19" s="3" t="s">
        <v>91</v>
      </c>
      <c r="B19" s="2" t="s">
        <v>10</v>
      </c>
      <c r="C19" s="2" t="s">
        <v>12</v>
      </c>
      <c r="D19" s="306" t="s">
        <v>207</v>
      </c>
      <c r="E19" s="307" t="s">
        <v>697</v>
      </c>
      <c r="F19" s="308" t="s">
        <v>702</v>
      </c>
      <c r="G19" s="2"/>
      <c r="H19" s="391">
        <f>SUM(H20)</f>
        <v>1214200</v>
      </c>
    </row>
    <row r="20" spans="1:8" ht="47.25" x14ac:dyDescent="0.25">
      <c r="A20" s="96" t="s">
        <v>92</v>
      </c>
      <c r="B20" s="2" t="s">
        <v>10</v>
      </c>
      <c r="C20" s="2" t="s">
        <v>12</v>
      </c>
      <c r="D20" s="306" t="s">
        <v>207</v>
      </c>
      <c r="E20" s="307" t="s">
        <v>697</v>
      </c>
      <c r="F20" s="308" t="s">
        <v>702</v>
      </c>
      <c r="G20" s="2" t="s">
        <v>13</v>
      </c>
      <c r="H20" s="392">
        <f>SUM([1]прил6!I21)</f>
        <v>1214200</v>
      </c>
    </row>
    <row r="21" spans="1:8" ht="47.25" x14ac:dyDescent="0.25">
      <c r="A21" s="48" t="s">
        <v>14</v>
      </c>
      <c r="B21" s="27" t="s">
        <v>10</v>
      </c>
      <c r="C21" s="27" t="s">
        <v>15</v>
      </c>
      <c r="D21" s="300"/>
      <c r="E21" s="301"/>
      <c r="F21" s="302"/>
      <c r="G21" s="27"/>
      <c r="H21" s="389">
        <f>SUM(H22,H27,H31)</f>
        <v>892000</v>
      </c>
    </row>
    <row r="22" spans="1:8" ht="31.5" x14ac:dyDescent="0.25">
      <c r="A22" s="86" t="s">
        <v>123</v>
      </c>
      <c r="B22" s="35" t="s">
        <v>10</v>
      </c>
      <c r="C22" s="35" t="s">
        <v>15</v>
      </c>
      <c r="D22" s="315" t="s">
        <v>700</v>
      </c>
      <c r="E22" s="316" t="s">
        <v>697</v>
      </c>
      <c r="F22" s="317" t="s">
        <v>698</v>
      </c>
      <c r="G22" s="35"/>
      <c r="H22" s="390">
        <f>SUM(H23)</f>
        <v>57000</v>
      </c>
    </row>
    <row r="23" spans="1:8" ht="47.25" x14ac:dyDescent="0.25">
      <c r="A23" s="87" t="s">
        <v>124</v>
      </c>
      <c r="B23" s="2" t="s">
        <v>10</v>
      </c>
      <c r="C23" s="2" t="s">
        <v>15</v>
      </c>
      <c r="D23" s="318" t="s">
        <v>701</v>
      </c>
      <c r="E23" s="319" t="s">
        <v>697</v>
      </c>
      <c r="F23" s="320" t="s">
        <v>698</v>
      </c>
      <c r="G23" s="51"/>
      <c r="H23" s="391">
        <f>SUM(H24)</f>
        <v>57000</v>
      </c>
    </row>
    <row r="24" spans="1:8" ht="47.25" x14ac:dyDescent="0.25">
      <c r="A24" s="87" t="s">
        <v>704</v>
      </c>
      <c r="B24" s="2" t="s">
        <v>10</v>
      </c>
      <c r="C24" s="2" t="s">
        <v>15</v>
      </c>
      <c r="D24" s="318" t="s">
        <v>701</v>
      </c>
      <c r="E24" s="319" t="s">
        <v>10</v>
      </c>
      <c r="F24" s="320" t="s">
        <v>698</v>
      </c>
      <c r="G24" s="51"/>
      <c r="H24" s="391">
        <f>SUM(H25)</f>
        <v>57000</v>
      </c>
    </row>
    <row r="25" spans="1:8" ht="15.75" x14ac:dyDescent="0.25">
      <c r="A25" s="87" t="s">
        <v>125</v>
      </c>
      <c r="B25" s="2" t="s">
        <v>10</v>
      </c>
      <c r="C25" s="2" t="s">
        <v>15</v>
      </c>
      <c r="D25" s="318" t="s">
        <v>701</v>
      </c>
      <c r="E25" s="319" t="s">
        <v>10</v>
      </c>
      <c r="F25" s="320" t="s">
        <v>703</v>
      </c>
      <c r="G25" s="51"/>
      <c r="H25" s="391">
        <f>SUM(H26)</f>
        <v>57000</v>
      </c>
    </row>
    <row r="26" spans="1:8" ht="31.5" x14ac:dyDescent="0.25">
      <c r="A26" s="97" t="s">
        <v>908</v>
      </c>
      <c r="B26" s="2" t="s">
        <v>10</v>
      </c>
      <c r="C26" s="2" t="s">
        <v>15</v>
      </c>
      <c r="D26" s="318" t="s">
        <v>701</v>
      </c>
      <c r="E26" s="319" t="s">
        <v>10</v>
      </c>
      <c r="F26" s="320" t="s">
        <v>703</v>
      </c>
      <c r="G26" s="2" t="s">
        <v>16</v>
      </c>
      <c r="H26" s="393">
        <f>SUM([1]прил6!I339)</f>
        <v>57000</v>
      </c>
    </row>
    <row r="27" spans="1:8" ht="31.5" x14ac:dyDescent="0.25">
      <c r="A27" s="34" t="s">
        <v>126</v>
      </c>
      <c r="B27" s="35" t="s">
        <v>10</v>
      </c>
      <c r="C27" s="35" t="s">
        <v>15</v>
      </c>
      <c r="D27" s="303" t="s">
        <v>242</v>
      </c>
      <c r="E27" s="304" t="s">
        <v>697</v>
      </c>
      <c r="F27" s="305" t="s">
        <v>698</v>
      </c>
      <c r="G27" s="35"/>
      <c r="H27" s="390">
        <f>SUM(H28)</f>
        <v>398000</v>
      </c>
    </row>
    <row r="28" spans="1:8" ht="15.75" x14ac:dyDescent="0.25">
      <c r="A28" s="3" t="s">
        <v>127</v>
      </c>
      <c r="B28" s="2" t="s">
        <v>10</v>
      </c>
      <c r="C28" s="2" t="s">
        <v>15</v>
      </c>
      <c r="D28" s="306" t="s">
        <v>243</v>
      </c>
      <c r="E28" s="307" t="s">
        <v>697</v>
      </c>
      <c r="F28" s="308" t="s">
        <v>698</v>
      </c>
      <c r="G28" s="2"/>
      <c r="H28" s="391">
        <f>SUM(H29)</f>
        <v>398000</v>
      </c>
    </row>
    <row r="29" spans="1:8" ht="31.5" x14ac:dyDescent="0.25">
      <c r="A29" s="3" t="s">
        <v>91</v>
      </c>
      <c r="B29" s="2" t="s">
        <v>10</v>
      </c>
      <c r="C29" s="2" t="s">
        <v>15</v>
      </c>
      <c r="D29" s="306" t="s">
        <v>243</v>
      </c>
      <c r="E29" s="307" t="s">
        <v>697</v>
      </c>
      <c r="F29" s="308" t="s">
        <v>702</v>
      </c>
      <c r="G29" s="2"/>
      <c r="H29" s="391">
        <f>SUM(H30)</f>
        <v>398000</v>
      </c>
    </row>
    <row r="30" spans="1:8" ht="47.25" x14ac:dyDescent="0.25">
      <c r="A30" s="96" t="s">
        <v>92</v>
      </c>
      <c r="B30" s="2" t="s">
        <v>10</v>
      </c>
      <c r="C30" s="2" t="s">
        <v>15</v>
      </c>
      <c r="D30" s="306" t="s">
        <v>243</v>
      </c>
      <c r="E30" s="307" t="s">
        <v>697</v>
      </c>
      <c r="F30" s="308" t="s">
        <v>702</v>
      </c>
      <c r="G30" s="2" t="s">
        <v>13</v>
      </c>
      <c r="H30" s="392">
        <f>SUM([1]прил6!I343)</f>
        <v>398000</v>
      </c>
    </row>
    <row r="31" spans="1:8" ht="31.5" x14ac:dyDescent="0.25">
      <c r="A31" s="34" t="s">
        <v>128</v>
      </c>
      <c r="B31" s="35" t="s">
        <v>10</v>
      </c>
      <c r="C31" s="35" t="s">
        <v>15</v>
      </c>
      <c r="D31" s="303" t="s">
        <v>244</v>
      </c>
      <c r="E31" s="304" t="s">
        <v>697</v>
      </c>
      <c r="F31" s="305" t="s">
        <v>698</v>
      </c>
      <c r="G31" s="35"/>
      <c r="H31" s="390">
        <f>SUM(H32)</f>
        <v>437000</v>
      </c>
    </row>
    <row r="32" spans="1:8" ht="15.75" x14ac:dyDescent="0.25">
      <c r="A32" s="3" t="s">
        <v>129</v>
      </c>
      <c r="B32" s="2" t="s">
        <v>10</v>
      </c>
      <c r="C32" s="2" t="s">
        <v>15</v>
      </c>
      <c r="D32" s="306" t="s">
        <v>245</v>
      </c>
      <c r="E32" s="307" t="s">
        <v>697</v>
      </c>
      <c r="F32" s="308" t="s">
        <v>698</v>
      </c>
      <c r="G32" s="2"/>
      <c r="H32" s="391">
        <f>SUM(H33)</f>
        <v>437000</v>
      </c>
    </row>
    <row r="33" spans="1:8" ht="31.5" x14ac:dyDescent="0.25">
      <c r="A33" s="3" t="s">
        <v>91</v>
      </c>
      <c r="B33" s="2" t="s">
        <v>10</v>
      </c>
      <c r="C33" s="2" t="s">
        <v>15</v>
      </c>
      <c r="D33" s="306" t="s">
        <v>245</v>
      </c>
      <c r="E33" s="307" t="s">
        <v>697</v>
      </c>
      <c r="F33" s="308" t="s">
        <v>702</v>
      </c>
      <c r="G33" s="2"/>
      <c r="H33" s="391">
        <f>SUM(H34:H35)</f>
        <v>437000</v>
      </c>
    </row>
    <row r="34" spans="1:8" ht="47.25" x14ac:dyDescent="0.25">
      <c r="A34" s="96" t="s">
        <v>92</v>
      </c>
      <c r="B34" s="2" t="s">
        <v>10</v>
      </c>
      <c r="C34" s="2" t="s">
        <v>15</v>
      </c>
      <c r="D34" s="306" t="s">
        <v>245</v>
      </c>
      <c r="E34" s="307" t="s">
        <v>697</v>
      </c>
      <c r="F34" s="308" t="s">
        <v>702</v>
      </c>
      <c r="G34" s="2" t="s">
        <v>13</v>
      </c>
      <c r="H34" s="392">
        <f>SUM([1]прил6!I347)</f>
        <v>435000</v>
      </c>
    </row>
    <row r="35" spans="1:8" ht="15.75" x14ac:dyDescent="0.25">
      <c r="A35" s="3" t="s">
        <v>18</v>
      </c>
      <c r="B35" s="2" t="s">
        <v>10</v>
      </c>
      <c r="C35" s="2" t="s">
        <v>15</v>
      </c>
      <c r="D35" s="306" t="s">
        <v>245</v>
      </c>
      <c r="E35" s="307" t="s">
        <v>697</v>
      </c>
      <c r="F35" s="308" t="s">
        <v>702</v>
      </c>
      <c r="G35" s="2" t="s">
        <v>17</v>
      </c>
      <c r="H35" s="392">
        <f>SUM([1]прил6!I348)</f>
        <v>2000</v>
      </c>
    </row>
    <row r="36" spans="1:8" ht="47.25" x14ac:dyDescent="0.25">
      <c r="A36" s="98" t="s">
        <v>19</v>
      </c>
      <c r="B36" s="27" t="s">
        <v>10</v>
      </c>
      <c r="C36" s="27" t="s">
        <v>20</v>
      </c>
      <c r="D36" s="300"/>
      <c r="E36" s="301"/>
      <c r="F36" s="302"/>
      <c r="G36" s="27"/>
      <c r="H36" s="389">
        <f>SUM(H37,H49,H54,H59,H66,H71+H44)</f>
        <v>11804067</v>
      </c>
    </row>
    <row r="37" spans="1:8" ht="31.5" x14ac:dyDescent="0.25">
      <c r="A37" s="86" t="s">
        <v>130</v>
      </c>
      <c r="B37" s="35" t="s">
        <v>10</v>
      </c>
      <c r="C37" s="35" t="s">
        <v>20</v>
      </c>
      <c r="D37" s="309" t="s">
        <v>206</v>
      </c>
      <c r="E37" s="310" t="s">
        <v>697</v>
      </c>
      <c r="F37" s="311" t="s">
        <v>698</v>
      </c>
      <c r="G37" s="35"/>
      <c r="H37" s="390">
        <f>SUM(H38)</f>
        <v>719000</v>
      </c>
    </row>
    <row r="38" spans="1:8" ht="63" x14ac:dyDescent="0.25">
      <c r="A38" s="87" t="s">
        <v>131</v>
      </c>
      <c r="B38" s="2" t="s">
        <v>10</v>
      </c>
      <c r="C38" s="2" t="s">
        <v>20</v>
      </c>
      <c r="D38" s="321" t="s">
        <v>239</v>
      </c>
      <c r="E38" s="322" t="s">
        <v>697</v>
      </c>
      <c r="F38" s="323" t="s">
        <v>698</v>
      </c>
      <c r="G38" s="2"/>
      <c r="H38" s="391">
        <f>SUM(H39)</f>
        <v>719000</v>
      </c>
    </row>
    <row r="39" spans="1:8" ht="47.25" x14ac:dyDescent="0.25">
      <c r="A39" s="87" t="s">
        <v>705</v>
      </c>
      <c r="B39" s="2" t="s">
        <v>10</v>
      </c>
      <c r="C39" s="2" t="s">
        <v>20</v>
      </c>
      <c r="D39" s="321" t="s">
        <v>239</v>
      </c>
      <c r="E39" s="322" t="s">
        <v>10</v>
      </c>
      <c r="F39" s="323" t="s">
        <v>698</v>
      </c>
      <c r="G39" s="2"/>
      <c r="H39" s="391">
        <f>SUM(H40+H42)</f>
        <v>719000</v>
      </c>
    </row>
    <row r="40" spans="1:8" ht="47.25" x14ac:dyDescent="0.25">
      <c r="A40" s="96" t="s">
        <v>93</v>
      </c>
      <c r="B40" s="2" t="s">
        <v>10</v>
      </c>
      <c r="C40" s="2" t="s">
        <v>20</v>
      </c>
      <c r="D40" s="324" t="s">
        <v>239</v>
      </c>
      <c r="E40" s="325" t="s">
        <v>10</v>
      </c>
      <c r="F40" s="326" t="s">
        <v>706</v>
      </c>
      <c r="G40" s="2"/>
      <c r="H40" s="391">
        <f>SUM(H41)</f>
        <v>711000</v>
      </c>
    </row>
    <row r="41" spans="1:8" ht="47.25" x14ac:dyDescent="0.25">
      <c r="A41" s="96" t="s">
        <v>92</v>
      </c>
      <c r="B41" s="2" t="s">
        <v>10</v>
      </c>
      <c r="C41" s="2" t="s">
        <v>20</v>
      </c>
      <c r="D41" s="324" t="s">
        <v>239</v>
      </c>
      <c r="E41" s="325" t="s">
        <v>10</v>
      </c>
      <c r="F41" s="326" t="s">
        <v>706</v>
      </c>
      <c r="G41" s="2" t="s">
        <v>13</v>
      </c>
      <c r="H41" s="392">
        <f>SUM([1]прил6!I27)</f>
        <v>711000</v>
      </c>
    </row>
    <row r="42" spans="1:8" ht="31.5" x14ac:dyDescent="0.25">
      <c r="A42" s="91" t="s">
        <v>120</v>
      </c>
      <c r="B42" s="2" t="s">
        <v>10</v>
      </c>
      <c r="C42" s="2" t="s">
        <v>20</v>
      </c>
      <c r="D42" s="321" t="s">
        <v>239</v>
      </c>
      <c r="E42" s="322" t="s">
        <v>10</v>
      </c>
      <c r="F42" s="323" t="s">
        <v>707</v>
      </c>
      <c r="G42" s="2"/>
      <c r="H42" s="391">
        <f>SUM(H43)</f>
        <v>8000</v>
      </c>
    </row>
    <row r="43" spans="1:8" ht="31.5" x14ac:dyDescent="0.25">
      <c r="A43" s="101" t="s">
        <v>908</v>
      </c>
      <c r="B43" s="2" t="s">
        <v>10</v>
      </c>
      <c r="C43" s="2" t="s">
        <v>20</v>
      </c>
      <c r="D43" s="321" t="s">
        <v>239</v>
      </c>
      <c r="E43" s="322" t="s">
        <v>10</v>
      </c>
      <c r="F43" s="323" t="s">
        <v>707</v>
      </c>
      <c r="G43" s="2" t="s">
        <v>16</v>
      </c>
      <c r="H43" s="392">
        <f>SUM([1]прил6!I29)</f>
        <v>8000</v>
      </c>
    </row>
    <row r="44" spans="1:8" ht="47.25" x14ac:dyDescent="0.25">
      <c r="A44" s="34" t="s">
        <v>145</v>
      </c>
      <c r="B44" s="35" t="s">
        <v>10</v>
      </c>
      <c r="C44" s="35" t="s">
        <v>20</v>
      </c>
      <c r="D44" s="315" t="s">
        <v>723</v>
      </c>
      <c r="E44" s="316" t="s">
        <v>697</v>
      </c>
      <c r="F44" s="317" t="s">
        <v>698</v>
      </c>
      <c r="G44" s="35"/>
      <c r="H44" s="390">
        <f>SUM(H45)</f>
        <v>181800</v>
      </c>
    </row>
    <row r="45" spans="1:8" ht="78.75" x14ac:dyDescent="0.25">
      <c r="A45" s="63" t="s">
        <v>146</v>
      </c>
      <c r="B45" s="2" t="s">
        <v>10</v>
      </c>
      <c r="C45" s="2" t="s">
        <v>20</v>
      </c>
      <c r="D45" s="318" t="s">
        <v>837</v>
      </c>
      <c r="E45" s="319" t="s">
        <v>697</v>
      </c>
      <c r="F45" s="320" t="s">
        <v>698</v>
      </c>
      <c r="G45" s="51"/>
      <c r="H45" s="391">
        <f>SUM(H46)</f>
        <v>181800</v>
      </c>
    </row>
    <row r="46" spans="1:8" ht="47.25" x14ac:dyDescent="0.25">
      <c r="A46" s="87" t="s">
        <v>724</v>
      </c>
      <c r="B46" s="2" t="s">
        <v>10</v>
      </c>
      <c r="C46" s="2" t="s">
        <v>20</v>
      </c>
      <c r="D46" s="318" t="s">
        <v>837</v>
      </c>
      <c r="E46" s="319" t="s">
        <v>10</v>
      </c>
      <c r="F46" s="320" t="s">
        <v>698</v>
      </c>
      <c r="G46" s="51"/>
      <c r="H46" s="391">
        <f>SUM(H47)</f>
        <v>181800</v>
      </c>
    </row>
    <row r="47" spans="1:8" ht="15.75" x14ac:dyDescent="0.25">
      <c r="A47" s="87" t="s">
        <v>839</v>
      </c>
      <c r="B47" s="2" t="s">
        <v>10</v>
      </c>
      <c r="C47" s="2" t="s">
        <v>20</v>
      </c>
      <c r="D47" s="318" t="s">
        <v>218</v>
      </c>
      <c r="E47" s="319" t="s">
        <v>10</v>
      </c>
      <c r="F47" s="320" t="s">
        <v>838</v>
      </c>
      <c r="G47" s="51"/>
      <c r="H47" s="391">
        <f>SUM(H48)</f>
        <v>181800</v>
      </c>
    </row>
    <row r="48" spans="1:8" ht="31.5" x14ac:dyDescent="0.25">
      <c r="A48" s="97" t="s">
        <v>908</v>
      </c>
      <c r="B48" s="2" t="s">
        <v>10</v>
      </c>
      <c r="C48" s="2" t="s">
        <v>20</v>
      </c>
      <c r="D48" s="318" t="s">
        <v>218</v>
      </c>
      <c r="E48" s="319" t="s">
        <v>10</v>
      </c>
      <c r="F48" s="320" t="s">
        <v>838</v>
      </c>
      <c r="G48" s="2" t="s">
        <v>16</v>
      </c>
      <c r="H48" s="393">
        <f>SUM([1]прил6!I34)</f>
        <v>181800</v>
      </c>
    </row>
    <row r="49" spans="1:8" ht="31.5" x14ac:dyDescent="0.25">
      <c r="A49" s="86" t="s">
        <v>123</v>
      </c>
      <c r="B49" s="35" t="s">
        <v>10</v>
      </c>
      <c r="C49" s="35" t="s">
        <v>20</v>
      </c>
      <c r="D49" s="315" t="s">
        <v>700</v>
      </c>
      <c r="E49" s="316" t="s">
        <v>697</v>
      </c>
      <c r="F49" s="317" t="s">
        <v>698</v>
      </c>
      <c r="G49" s="35"/>
      <c r="H49" s="390">
        <f>SUM(H50)</f>
        <v>924000</v>
      </c>
    </row>
    <row r="50" spans="1:8" ht="63" x14ac:dyDescent="0.25">
      <c r="A50" s="87" t="s">
        <v>137</v>
      </c>
      <c r="B50" s="2" t="s">
        <v>10</v>
      </c>
      <c r="C50" s="2" t="s">
        <v>20</v>
      </c>
      <c r="D50" s="318" t="s">
        <v>701</v>
      </c>
      <c r="E50" s="319" t="s">
        <v>697</v>
      </c>
      <c r="F50" s="320" t="s">
        <v>698</v>
      </c>
      <c r="G50" s="51"/>
      <c r="H50" s="391">
        <f>SUM(H51)</f>
        <v>924000</v>
      </c>
    </row>
    <row r="51" spans="1:8" ht="47.25" x14ac:dyDescent="0.25">
      <c r="A51" s="87" t="s">
        <v>704</v>
      </c>
      <c r="B51" s="2" t="s">
        <v>10</v>
      </c>
      <c r="C51" s="2" t="s">
        <v>20</v>
      </c>
      <c r="D51" s="318" t="s">
        <v>701</v>
      </c>
      <c r="E51" s="319" t="s">
        <v>10</v>
      </c>
      <c r="F51" s="320" t="s">
        <v>698</v>
      </c>
      <c r="G51" s="51"/>
      <c r="H51" s="391">
        <f>SUM(H52)</f>
        <v>924000</v>
      </c>
    </row>
    <row r="52" spans="1:8" ht="15.75" x14ac:dyDescent="0.25">
      <c r="A52" s="87" t="s">
        <v>125</v>
      </c>
      <c r="B52" s="2" t="s">
        <v>10</v>
      </c>
      <c r="C52" s="2" t="s">
        <v>20</v>
      </c>
      <c r="D52" s="318" t="s">
        <v>701</v>
      </c>
      <c r="E52" s="319" t="s">
        <v>10</v>
      </c>
      <c r="F52" s="320" t="s">
        <v>703</v>
      </c>
      <c r="G52" s="51"/>
      <c r="H52" s="391">
        <f>SUM(H53)</f>
        <v>924000</v>
      </c>
    </row>
    <row r="53" spans="1:8" ht="31.5" x14ac:dyDescent="0.25">
      <c r="A53" s="97" t="s">
        <v>908</v>
      </c>
      <c r="B53" s="2" t="s">
        <v>10</v>
      </c>
      <c r="C53" s="2" t="s">
        <v>20</v>
      </c>
      <c r="D53" s="318" t="s">
        <v>701</v>
      </c>
      <c r="E53" s="319" t="s">
        <v>10</v>
      </c>
      <c r="F53" s="320" t="s">
        <v>703</v>
      </c>
      <c r="G53" s="2" t="s">
        <v>16</v>
      </c>
      <c r="H53" s="393">
        <f>SUM([1]прил6!I39)</f>
        <v>924000</v>
      </c>
    </row>
    <row r="54" spans="1:8" ht="31.5" x14ac:dyDescent="0.25">
      <c r="A54" s="86" t="s">
        <v>138</v>
      </c>
      <c r="B54" s="35" t="s">
        <v>10</v>
      </c>
      <c r="C54" s="35" t="s">
        <v>20</v>
      </c>
      <c r="D54" s="303" t="s">
        <v>709</v>
      </c>
      <c r="E54" s="304" t="s">
        <v>697</v>
      </c>
      <c r="F54" s="305" t="s">
        <v>698</v>
      </c>
      <c r="G54" s="35"/>
      <c r="H54" s="390">
        <f>SUM(H55)</f>
        <v>204734</v>
      </c>
    </row>
    <row r="55" spans="1:8" ht="63" x14ac:dyDescent="0.25">
      <c r="A55" s="87" t="s">
        <v>909</v>
      </c>
      <c r="B55" s="2" t="s">
        <v>10</v>
      </c>
      <c r="C55" s="2" t="s">
        <v>20</v>
      </c>
      <c r="D55" s="306" t="s">
        <v>210</v>
      </c>
      <c r="E55" s="307" t="s">
        <v>697</v>
      </c>
      <c r="F55" s="308" t="s">
        <v>698</v>
      </c>
      <c r="G55" s="2"/>
      <c r="H55" s="391">
        <f>SUM(H56)</f>
        <v>204734</v>
      </c>
    </row>
    <row r="56" spans="1:8" ht="31.5" x14ac:dyDescent="0.25">
      <c r="A56" s="87" t="s">
        <v>708</v>
      </c>
      <c r="B56" s="2" t="s">
        <v>10</v>
      </c>
      <c r="C56" s="2" t="s">
        <v>20</v>
      </c>
      <c r="D56" s="306" t="s">
        <v>210</v>
      </c>
      <c r="E56" s="307" t="s">
        <v>10</v>
      </c>
      <c r="F56" s="308" t="s">
        <v>698</v>
      </c>
      <c r="G56" s="2"/>
      <c r="H56" s="391">
        <f>SUM(H57)</f>
        <v>204734</v>
      </c>
    </row>
    <row r="57" spans="1:8" ht="15.75" x14ac:dyDescent="0.25">
      <c r="A57" s="100" t="s">
        <v>96</v>
      </c>
      <c r="B57" s="2" t="s">
        <v>10</v>
      </c>
      <c r="C57" s="2" t="s">
        <v>20</v>
      </c>
      <c r="D57" s="306" t="s">
        <v>210</v>
      </c>
      <c r="E57" s="307" t="s">
        <v>10</v>
      </c>
      <c r="F57" s="308" t="s">
        <v>710</v>
      </c>
      <c r="G57" s="2"/>
      <c r="H57" s="391">
        <f>SUM(H58)</f>
        <v>204734</v>
      </c>
    </row>
    <row r="58" spans="1:8" ht="47.25" x14ac:dyDescent="0.25">
      <c r="A58" s="96" t="s">
        <v>92</v>
      </c>
      <c r="B58" s="2" t="s">
        <v>10</v>
      </c>
      <c r="C58" s="2" t="s">
        <v>20</v>
      </c>
      <c r="D58" s="306" t="s">
        <v>210</v>
      </c>
      <c r="E58" s="307" t="s">
        <v>10</v>
      </c>
      <c r="F58" s="308" t="s">
        <v>710</v>
      </c>
      <c r="G58" s="2" t="s">
        <v>13</v>
      </c>
      <c r="H58" s="393">
        <f>SUM([1]прил6!I44)</f>
        <v>204734</v>
      </c>
    </row>
    <row r="59" spans="1:8" ht="31.5" x14ac:dyDescent="0.25">
      <c r="A59" s="106" t="s">
        <v>132</v>
      </c>
      <c r="B59" s="35" t="s">
        <v>10</v>
      </c>
      <c r="C59" s="35" t="s">
        <v>20</v>
      </c>
      <c r="D59" s="303" t="s">
        <v>712</v>
      </c>
      <c r="E59" s="304" t="s">
        <v>697</v>
      </c>
      <c r="F59" s="305" t="s">
        <v>698</v>
      </c>
      <c r="G59" s="35"/>
      <c r="H59" s="390">
        <f>SUM(H60)</f>
        <v>474000</v>
      </c>
    </row>
    <row r="60" spans="1:8" ht="63" x14ac:dyDescent="0.25">
      <c r="A60" s="101" t="s">
        <v>133</v>
      </c>
      <c r="B60" s="2" t="s">
        <v>10</v>
      </c>
      <c r="C60" s="2" t="s">
        <v>20</v>
      </c>
      <c r="D60" s="306" t="s">
        <v>211</v>
      </c>
      <c r="E60" s="307" t="s">
        <v>697</v>
      </c>
      <c r="F60" s="308" t="s">
        <v>698</v>
      </c>
      <c r="G60" s="2"/>
      <c r="H60" s="391">
        <f>SUM(H61)</f>
        <v>474000</v>
      </c>
    </row>
    <row r="61" spans="1:8" ht="47.25" x14ac:dyDescent="0.25">
      <c r="A61" s="102" t="s">
        <v>711</v>
      </c>
      <c r="B61" s="2" t="s">
        <v>10</v>
      </c>
      <c r="C61" s="2" t="s">
        <v>20</v>
      </c>
      <c r="D61" s="306" t="s">
        <v>211</v>
      </c>
      <c r="E61" s="307" t="s">
        <v>10</v>
      </c>
      <c r="F61" s="308" t="s">
        <v>698</v>
      </c>
      <c r="G61" s="2"/>
      <c r="H61" s="391">
        <f>SUM(H62+H64)</f>
        <v>474000</v>
      </c>
    </row>
    <row r="62" spans="1:8" ht="31.5" x14ac:dyDescent="0.25">
      <c r="A62" s="96" t="s">
        <v>134</v>
      </c>
      <c r="B62" s="2" t="s">
        <v>10</v>
      </c>
      <c r="C62" s="2" t="s">
        <v>20</v>
      </c>
      <c r="D62" s="306" t="s">
        <v>211</v>
      </c>
      <c r="E62" s="307" t="s">
        <v>10</v>
      </c>
      <c r="F62" s="308" t="s">
        <v>713</v>
      </c>
      <c r="G62" s="2"/>
      <c r="H62" s="391">
        <f>SUM(H63)</f>
        <v>237000</v>
      </c>
    </row>
    <row r="63" spans="1:8" ht="47.25" x14ac:dyDescent="0.25">
      <c r="A63" s="96" t="s">
        <v>92</v>
      </c>
      <c r="B63" s="2" t="s">
        <v>10</v>
      </c>
      <c r="C63" s="2" t="s">
        <v>20</v>
      </c>
      <c r="D63" s="306" t="s">
        <v>211</v>
      </c>
      <c r="E63" s="307" t="s">
        <v>10</v>
      </c>
      <c r="F63" s="308" t="s">
        <v>713</v>
      </c>
      <c r="G63" s="2" t="s">
        <v>13</v>
      </c>
      <c r="H63" s="392">
        <f>SUM([1]прил6!I49)</f>
        <v>237000</v>
      </c>
    </row>
    <row r="64" spans="1:8" ht="31.5" x14ac:dyDescent="0.25">
      <c r="A64" s="96" t="s">
        <v>95</v>
      </c>
      <c r="B64" s="2" t="s">
        <v>10</v>
      </c>
      <c r="C64" s="2" t="s">
        <v>20</v>
      </c>
      <c r="D64" s="306" t="s">
        <v>211</v>
      </c>
      <c r="E64" s="307" t="s">
        <v>10</v>
      </c>
      <c r="F64" s="308" t="s">
        <v>714</v>
      </c>
      <c r="G64" s="2"/>
      <c r="H64" s="391">
        <f>SUM(H65)</f>
        <v>237000</v>
      </c>
    </row>
    <row r="65" spans="1:8" ht="47.25" x14ac:dyDescent="0.25">
      <c r="A65" s="96" t="s">
        <v>92</v>
      </c>
      <c r="B65" s="2" t="s">
        <v>10</v>
      </c>
      <c r="C65" s="2" t="s">
        <v>20</v>
      </c>
      <c r="D65" s="306" t="s">
        <v>211</v>
      </c>
      <c r="E65" s="307" t="s">
        <v>10</v>
      </c>
      <c r="F65" s="308" t="s">
        <v>714</v>
      </c>
      <c r="G65" s="2" t="s">
        <v>13</v>
      </c>
      <c r="H65" s="393">
        <f>SUM([1]прил6!I51)</f>
        <v>237000</v>
      </c>
    </row>
    <row r="66" spans="1:8" ht="31.5" x14ac:dyDescent="0.25">
      <c r="A66" s="86" t="s">
        <v>135</v>
      </c>
      <c r="B66" s="35" t="s">
        <v>10</v>
      </c>
      <c r="C66" s="35" t="s">
        <v>20</v>
      </c>
      <c r="D66" s="303" t="s">
        <v>212</v>
      </c>
      <c r="E66" s="304" t="s">
        <v>697</v>
      </c>
      <c r="F66" s="305" t="s">
        <v>698</v>
      </c>
      <c r="G66" s="35"/>
      <c r="H66" s="390">
        <f>SUM(H67)</f>
        <v>237000</v>
      </c>
    </row>
    <row r="67" spans="1:8" ht="47.25" x14ac:dyDescent="0.25">
      <c r="A67" s="87" t="s">
        <v>136</v>
      </c>
      <c r="B67" s="2" t="s">
        <v>10</v>
      </c>
      <c r="C67" s="2" t="s">
        <v>20</v>
      </c>
      <c r="D67" s="306" t="s">
        <v>213</v>
      </c>
      <c r="E67" s="307" t="s">
        <v>697</v>
      </c>
      <c r="F67" s="308" t="s">
        <v>698</v>
      </c>
      <c r="G67" s="51"/>
      <c r="H67" s="391">
        <f>SUM(H68)</f>
        <v>237000</v>
      </c>
    </row>
    <row r="68" spans="1:8" ht="47.25" x14ac:dyDescent="0.25">
      <c r="A68" s="87" t="s">
        <v>715</v>
      </c>
      <c r="B68" s="2" t="s">
        <v>10</v>
      </c>
      <c r="C68" s="2" t="s">
        <v>20</v>
      </c>
      <c r="D68" s="306" t="s">
        <v>213</v>
      </c>
      <c r="E68" s="307" t="s">
        <v>12</v>
      </c>
      <c r="F68" s="308" t="s">
        <v>698</v>
      </c>
      <c r="G68" s="51"/>
      <c r="H68" s="391">
        <f>SUM(H69)</f>
        <v>237000</v>
      </c>
    </row>
    <row r="69" spans="1:8" ht="47.25" x14ac:dyDescent="0.25">
      <c r="A69" s="3" t="s">
        <v>94</v>
      </c>
      <c r="B69" s="2" t="s">
        <v>10</v>
      </c>
      <c r="C69" s="2" t="s">
        <v>20</v>
      </c>
      <c r="D69" s="306" t="s">
        <v>213</v>
      </c>
      <c r="E69" s="307" t="s">
        <v>12</v>
      </c>
      <c r="F69" s="308" t="s">
        <v>716</v>
      </c>
      <c r="G69" s="2"/>
      <c r="H69" s="391">
        <f>SUM(H70)</f>
        <v>237000</v>
      </c>
    </row>
    <row r="70" spans="1:8" ht="47.25" x14ac:dyDescent="0.25">
      <c r="A70" s="96" t="s">
        <v>92</v>
      </c>
      <c r="B70" s="2" t="s">
        <v>10</v>
      </c>
      <c r="C70" s="2" t="s">
        <v>20</v>
      </c>
      <c r="D70" s="306" t="s">
        <v>213</v>
      </c>
      <c r="E70" s="307" t="s">
        <v>12</v>
      </c>
      <c r="F70" s="308" t="s">
        <v>716</v>
      </c>
      <c r="G70" s="2" t="s">
        <v>13</v>
      </c>
      <c r="H70" s="393">
        <f>SUM([1]прил6!I56)</f>
        <v>237000</v>
      </c>
    </row>
    <row r="71" spans="1:8" ht="15.75" x14ac:dyDescent="0.25">
      <c r="A71" s="34" t="s">
        <v>139</v>
      </c>
      <c r="B71" s="35" t="s">
        <v>10</v>
      </c>
      <c r="C71" s="35" t="s">
        <v>20</v>
      </c>
      <c r="D71" s="303" t="s">
        <v>214</v>
      </c>
      <c r="E71" s="304" t="s">
        <v>697</v>
      </c>
      <c r="F71" s="305" t="s">
        <v>698</v>
      </c>
      <c r="G71" s="35"/>
      <c r="H71" s="390">
        <f>SUM(H72)</f>
        <v>9063533</v>
      </c>
    </row>
    <row r="72" spans="1:8" ht="15.75" x14ac:dyDescent="0.25">
      <c r="A72" s="3" t="s">
        <v>140</v>
      </c>
      <c r="B72" s="2" t="s">
        <v>10</v>
      </c>
      <c r="C72" s="2" t="s">
        <v>20</v>
      </c>
      <c r="D72" s="306" t="s">
        <v>215</v>
      </c>
      <c r="E72" s="307" t="s">
        <v>697</v>
      </c>
      <c r="F72" s="308" t="s">
        <v>698</v>
      </c>
      <c r="G72" s="2"/>
      <c r="H72" s="391">
        <f>SUM(H73)</f>
        <v>9063533</v>
      </c>
    </row>
    <row r="73" spans="1:8" ht="31.5" x14ac:dyDescent="0.25">
      <c r="A73" s="3" t="s">
        <v>91</v>
      </c>
      <c r="B73" s="2" t="s">
        <v>10</v>
      </c>
      <c r="C73" s="2" t="s">
        <v>20</v>
      </c>
      <c r="D73" s="306" t="s">
        <v>215</v>
      </c>
      <c r="E73" s="307" t="s">
        <v>697</v>
      </c>
      <c r="F73" s="308" t="s">
        <v>702</v>
      </c>
      <c r="G73" s="2"/>
      <c r="H73" s="391">
        <f>SUM(H74:H75)</f>
        <v>9063533</v>
      </c>
    </row>
    <row r="74" spans="1:8" ht="47.25" x14ac:dyDescent="0.25">
      <c r="A74" s="96" t="s">
        <v>92</v>
      </c>
      <c r="B74" s="2" t="s">
        <v>10</v>
      </c>
      <c r="C74" s="2" t="s">
        <v>20</v>
      </c>
      <c r="D74" s="306" t="s">
        <v>215</v>
      </c>
      <c r="E74" s="307" t="s">
        <v>697</v>
      </c>
      <c r="F74" s="308" t="s">
        <v>702</v>
      </c>
      <c r="G74" s="2" t="s">
        <v>13</v>
      </c>
      <c r="H74" s="392">
        <f>SUM([1]прил6!I60)</f>
        <v>9051533</v>
      </c>
    </row>
    <row r="75" spans="1:8" ht="15.75" x14ac:dyDescent="0.25">
      <c r="A75" s="3" t="s">
        <v>18</v>
      </c>
      <c r="B75" s="2" t="s">
        <v>10</v>
      </c>
      <c r="C75" s="2" t="s">
        <v>20</v>
      </c>
      <c r="D75" s="306" t="s">
        <v>215</v>
      </c>
      <c r="E75" s="307" t="s">
        <v>697</v>
      </c>
      <c r="F75" s="308" t="s">
        <v>702</v>
      </c>
      <c r="G75" s="2" t="s">
        <v>17</v>
      </c>
      <c r="H75" s="392">
        <f>SUM([1]прил6!I61)</f>
        <v>12000</v>
      </c>
    </row>
    <row r="76" spans="1:8" ht="31.5" x14ac:dyDescent="0.25">
      <c r="A76" s="98" t="s">
        <v>79</v>
      </c>
      <c r="B76" s="27" t="s">
        <v>10</v>
      </c>
      <c r="C76" s="27" t="s">
        <v>78</v>
      </c>
      <c r="D76" s="300"/>
      <c r="E76" s="301"/>
      <c r="F76" s="302"/>
      <c r="G76" s="27"/>
      <c r="H76" s="389">
        <f>SUM(H77,H82,H87)</f>
        <v>2610000</v>
      </c>
    </row>
    <row r="77" spans="1:8" ht="31.5" x14ac:dyDescent="0.25">
      <c r="A77" s="86" t="s">
        <v>123</v>
      </c>
      <c r="B77" s="35" t="s">
        <v>10</v>
      </c>
      <c r="C77" s="35" t="s">
        <v>78</v>
      </c>
      <c r="D77" s="303" t="s">
        <v>700</v>
      </c>
      <c r="E77" s="304" t="s">
        <v>697</v>
      </c>
      <c r="F77" s="305" t="s">
        <v>698</v>
      </c>
      <c r="G77" s="35"/>
      <c r="H77" s="390">
        <f>SUM(H78)</f>
        <v>448000</v>
      </c>
    </row>
    <row r="78" spans="1:8" ht="63" x14ac:dyDescent="0.25">
      <c r="A78" s="87" t="s">
        <v>137</v>
      </c>
      <c r="B78" s="2" t="s">
        <v>10</v>
      </c>
      <c r="C78" s="2" t="s">
        <v>78</v>
      </c>
      <c r="D78" s="306" t="s">
        <v>701</v>
      </c>
      <c r="E78" s="307" t="s">
        <v>697</v>
      </c>
      <c r="F78" s="308" t="s">
        <v>698</v>
      </c>
      <c r="G78" s="51"/>
      <c r="H78" s="391">
        <f>SUM(H79)</f>
        <v>448000</v>
      </c>
    </row>
    <row r="79" spans="1:8" ht="47.25" x14ac:dyDescent="0.25">
      <c r="A79" s="87" t="s">
        <v>704</v>
      </c>
      <c r="B79" s="2" t="s">
        <v>10</v>
      </c>
      <c r="C79" s="2" t="s">
        <v>78</v>
      </c>
      <c r="D79" s="306" t="s">
        <v>701</v>
      </c>
      <c r="E79" s="307" t="s">
        <v>10</v>
      </c>
      <c r="F79" s="308" t="s">
        <v>698</v>
      </c>
      <c r="G79" s="51"/>
      <c r="H79" s="391">
        <f>SUM(H80)</f>
        <v>448000</v>
      </c>
    </row>
    <row r="80" spans="1:8" ht="15.75" x14ac:dyDescent="0.25">
      <c r="A80" s="87" t="s">
        <v>125</v>
      </c>
      <c r="B80" s="2" t="s">
        <v>10</v>
      </c>
      <c r="C80" s="2" t="s">
        <v>78</v>
      </c>
      <c r="D80" s="306" t="s">
        <v>701</v>
      </c>
      <c r="E80" s="307" t="s">
        <v>10</v>
      </c>
      <c r="F80" s="308" t="s">
        <v>703</v>
      </c>
      <c r="G80" s="51"/>
      <c r="H80" s="391">
        <f>SUM(H81)</f>
        <v>448000</v>
      </c>
    </row>
    <row r="81" spans="1:8" ht="31.5" x14ac:dyDescent="0.25">
      <c r="A81" s="101" t="s">
        <v>908</v>
      </c>
      <c r="B81" s="2" t="s">
        <v>10</v>
      </c>
      <c r="C81" s="2" t="s">
        <v>78</v>
      </c>
      <c r="D81" s="306" t="s">
        <v>701</v>
      </c>
      <c r="E81" s="307" t="s">
        <v>10</v>
      </c>
      <c r="F81" s="308" t="s">
        <v>703</v>
      </c>
      <c r="G81" s="2" t="s">
        <v>16</v>
      </c>
      <c r="H81" s="393">
        <f>SUM([1]прил6!I258)</f>
        <v>448000</v>
      </c>
    </row>
    <row r="82" spans="1:8" s="44" customFormat="1" ht="63" x14ac:dyDescent="0.25">
      <c r="A82" s="86" t="s">
        <v>149</v>
      </c>
      <c r="B82" s="35" t="s">
        <v>10</v>
      </c>
      <c r="C82" s="35" t="s">
        <v>78</v>
      </c>
      <c r="D82" s="303" t="s">
        <v>225</v>
      </c>
      <c r="E82" s="304" t="s">
        <v>697</v>
      </c>
      <c r="F82" s="305" t="s">
        <v>698</v>
      </c>
      <c r="G82" s="35"/>
      <c r="H82" s="390">
        <f>SUM(H83)</f>
        <v>24000</v>
      </c>
    </row>
    <row r="83" spans="1:8" s="44" customFormat="1" ht="94.5" x14ac:dyDescent="0.25">
      <c r="A83" s="87" t="s">
        <v>165</v>
      </c>
      <c r="B83" s="2" t="s">
        <v>10</v>
      </c>
      <c r="C83" s="2" t="s">
        <v>78</v>
      </c>
      <c r="D83" s="306" t="s">
        <v>227</v>
      </c>
      <c r="E83" s="307" t="s">
        <v>697</v>
      </c>
      <c r="F83" s="308" t="s">
        <v>698</v>
      </c>
      <c r="G83" s="2"/>
      <c r="H83" s="391">
        <f>SUM(H84)</f>
        <v>24000</v>
      </c>
    </row>
    <row r="84" spans="1:8" s="44" customFormat="1" ht="47.25" x14ac:dyDescent="0.25">
      <c r="A84" s="87" t="s">
        <v>717</v>
      </c>
      <c r="B84" s="2" t="s">
        <v>10</v>
      </c>
      <c r="C84" s="2" t="s">
        <v>78</v>
      </c>
      <c r="D84" s="306" t="s">
        <v>227</v>
      </c>
      <c r="E84" s="307" t="s">
        <v>10</v>
      </c>
      <c r="F84" s="308" t="s">
        <v>698</v>
      </c>
      <c r="G84" s="2"/>
      <c r="H84" s="391">
        <f>SUM(H85)</f>
        <v>24000</v>
      </c>
    </row>
    <row r="85" spans="1:8" s="44" customFormat="1" ht="15.75" x14ac:dyDescent="0.25">
      <c r="A85" s="3" t="s">
        <v>117</v>
      </c>
      <c r="B85" s="2" t="s">
        <v>10</v>
      </c>
      <c r="C85" s="2" t="s">
        <v>78</v>
      </c>
      <c r="D85" s="306" t="s">
        <v>227</v>
      </c>
      <c r="E85" s="307" t="s">
        <v>10</v>
      </c>
      <c r="F85" s="308" t="s">
        <v>718</v>
      </c>
      <c r="G85" s="2"/>
      <c r="H85" s="391">
        <f>SUM(H86)</f>
        <v>24000</v>
      </c>
    </row>
    <row r="86" spans="1:8" s="44" customFormat="1" ht="31.5" x14ac:dyDescent="0.25">
      <c r="A86" s="101" t="s">
        <v>908</v>
      </c>
      <c r="B86" s="2" t="s">
        <v>10</v>
      </c>
      <c r="C86" s="2" t="s">
        <v>78</v>
      </c>
      <c r="D86" s="306" t="s">
        <v>227</v>
      </c>
      <c r="E86" s="307" t="s">
        <v>10</v>
      </c>
      <c r="F86" s="308" t="s">
        <v>718</v>
      </c>
      <c r="G86" s="2" t="s">
        <v>16</v>
      </c>
      <c r="H86" s="392">
        <f>SUM([1]прил6!I263)</f>
        <v>24000</v>
      </c>
    </row>
    <row r="87" spans="1:8" ht="47.25" x14ac:dyDescent="0.25">
      <c r="A87" s="34" t="s">
        <v>141</v>
      </c>
      <c r="B87" s="35" t="s">
        <v>10</v>
      </c>
      <c r="C87" s="35" t="s">
        <v>78</v>
      </c>
      <c r="D87" s="303" t="s">
        <v>237</v>
      </c>
      <c r="E87" s="304" t="s">
        <v>697</v>
      </c>
      <c r="F87" s="305" t="s">
        <v>698</v>
      </c>
      <c r="G87" s="35"/>
      <c r="H87" s="390">
        <f>SUM(H88)</f>
        <v>2138000</v>
      </c>
    </row>
    <row r="88" spans="1:8" ht="63" x14ac:dyDescent="0.25">
      <c r="A88" s="3" t="s">
        <v>142</v>
      </c>
      <c r="B88" s="2" t="s">
        <v>10</v>
      </c>
      <c r="C88" s="2" t="s">
        <v>78</v>
      </c>
      <c r="D88" s="306" t="s">
        <v>238</v>
      </c>
      <c r="E88" s="307" t="s">
        <v>697</v>
      </c>
      <c r="F88" s="308" t="s">
        <v>698</v>
      </c>
      <c r="G88" s="2"/>
      <c r="H88" s="391">
        <f>SUM(H89)</f>
        <v>2138000</v>
      </c>
    </row>
    <row r="89" spans="1:8" ht="78.75" x14ac:dyDescent="0.25">
      <c r="A89" s="3" t="s">
        <v>719</v>
      </c>
      <c r="B89" s="2" t="s">
        <v>10</v>
      </c>
      <c r="C89" s="2" t="s">
        <v>78</v>
      </c>
      <c r="D89" s="306" t="s">
        <v>238</v>
      </c>
      <c r="E89" s="307" t="s">
        <v>10</v>
      </c>
      <c r="F89" s="308" t="s">
        <v>698</v>
      </c>
      <c r="G89" s="2"/>
      <c r="H89" s="391">
        <f>SUM(H90)</f>
        <v>2138000</v>
      </c>
    </row>
    <row r="90" spans="1:8" ht="31.5" x14ac:dyDescent="0.25">
      <c r="A90" s="3" t="s">
        <v>91</v>
      </c>
      <c r="B90" s="2" t="s">
        <v>10</v>
      </c>
      <c r="C90" s="2" t="s">
        <v>78</v>
      </c>
      <c r="D90" s="306" t="s">
        <v>238</v>
      </c>
      <c r="E90" s="307" t="s">
        <v>10</v>
      </c>
      <c r="F90" s="308" t="s">
        <v>702</v>
      </c>
      <c r="G90" s="2"/>
      <c r="H90" s="391">
        <f>SUM(H91:H92)</f>
        <v>2138000</v>
      </c>
    </row>
    <row r="91" spans="1:8" ht="47.25" x14ac:dyDescent="0.25">
      <c r="A91" s="96" t="s">
        <v>92</v>
      </c>
      <c r="B91" s="2" t="s">
        <v>10</v>
      </c>
      <c r="C91" s="2" t="s">
        <v>78</v>
      </c>
      <c r="D91" s="306" t="s">
        <v>238</v>
      </c>
      <c r="E91" s="307" t="s">
        <v>10</v>
      </c>
      <c r="F91" s="308" t="s">
        <v>702</v>
      </c>
      <c r="G91" s="2" t="s">
        <v>13</v>
      </c>
      <c r="H91" s="392">
        <f>SUM([1]прил6!I268)</f>
        <v>2133000</v>
      </c>
    </row>
    <row r="92" spans="1:8" ht="15.75" x14ac:dyDescent="0.25">
      <c r="A92" s="3" t="s">
        <v>18</v>
      </c>
      <c r="B92" s="2" t="s">
        <v>10</v>
      </c>
      <c r="C92" s="2" t="s">
        <v>78</v>
      </c>
      <c r="D92" s="306" t="s">
        <v>238</v>
      </c>
      <c r="E92" s="307" t="s">
        <v>10</v>
      </c>
      <c r="F92" s="308" t="s">
        <v>702</v>
      </c>
      <c r="G92" s="2" t="s">
        <v>17</v>
      </c>
      <c r="H92" s="392">
        <f>SUM([1]прил6!I269)</f>
        <v>5000</v>
      </c>
    </row>
    <row r="93" spans="1:8" ht="31.5" x14ac:dyDescent="0.25">
      <c r="A93" s="110" t="s">
        <v>910</v>
      </c>
      <c r="B93" s="26" t="s">
        <v>10</v>
      </c>
      <c r="C93" s="65" t="s">
        <v>29</v>
      </c>
      <c r="D93" s="111"/>
      <c r="E93" s="422"/>
      <c r="F93" s="423"/>
      <c r="G93" s="26"/>
      <c r="H93" s="418">
        <f>SUM(H94)</f>
        <v>8000</v>
      </c>
    </row>
    <row r="94" spans="1:8" ht="15.75" x14ac:dyDescent="0.25">
      <c r="A94" s="86" t="s">
        <v>202</v>
      </c>
      <c r="B94" s="35" t="s">
        <v>10</v>
      </c>
      <c r="C94" s="49" t="s">
        <v>29</v>
      </c>
      <c r="D94" s="309" t="s">
        <v>221</v>
      </c>
      <c r="E94" s="310" t="s">
        <v>697</v>
      </c>
      <c r="F94" s="311" t="s">
        <v>698</v>
      </c>
      <c r="G94" s="35"/>
      <c r="H94" s="390">
        <f>SUM(H95)</f>
        <v>8000</v>
      </c>
    </row>
    <row r="95" spans="1:8" ht="15.75" x14ac:dyDescent="0.25">
      <c r="A95" s="99" t="s">
        <v>911</v>
      </c>
      <c r="B95" s="2" t="s">
        <v>10</v>
      </c>
      <c r="C95" s="8" t="s">
        <v>29</v>
      </c>
      <c r="D95" s="324" t="s">
        <v>912</v>
      </c>
      <c r="E95" s="325" t="s">
        <v>697</v>
      </c>
      <c r="F95" s="326" t="s">
        <v>698</v>
      </c>
      <c r="G95" s="2"/>
      <c r="H95" s="391">
        <f>SUM(H96)</f>
        <v>8000</v>
      </c>
    </row>
    <row r="96" spans="1:8" ht="15.75" x14ac:dyDescent="0.25">
      <c r="A96" s="3" t="s">
        <v>913</v>
      </c>
      <c r="B96" s="2" t="s">
        <v>10</v>
      </c>
      <c r="C96" s="8" t="s">
        <v>29</v>
      </c>
      <c r="D96" s="324" t="s">
        <v>912</v>
      </c>
      <c r="E96" s="325" t="s">
        <v>697</v>
      </c>
      <c r="F96" s="326" t="s">
        <v>914</v>
      </c>
      <c r="G96" s="2"/>
      <c r="H96" s="391">
        <f>SUM(H97)</f>
        <v>8000</v>
      </c>
    </row>
    <row r="97" spans="1:9" ht="31.5" x14ac:dyDescent="0.25">
      <c r="A97" s="101" t="s">
        <v>908</v>
      </c>
      <c r="B97" s="2" t="s">
        <v>10</v>
      </c>
      <c r="C97" s="8" t="s">
        <v>29</v>
      </c>
      <c r="D97" s="324" t="s">
        <v>912</v>
      </c>
      <c r="E97" s="325" t="s">
        <v>697</v>
      </c>
      <c r="F97" s="326" t="s">
        <v>914</v>
      </c>
      <c r="G97" s="2" t="s">
        <v>16</v>
      </c>
      <c r="H97" s="392">
        <f>SUM([1]прил6!I66)</f>
        <v>8000</v>
      </c>
    </row>
    <row r="98" spans="1:9" ht="15.75" x14ac:dyDescent="0.25">
      <c r="A98" s="98" t="s">
        <v>22</v>
      </c>
      <c r="B98" s="27" t="s">
        <v>10</v>
      </c>
      <c r="C98" s="47">
        <v>11</v>
      </c>
      <c r="D98" s="327"/>
      <c r="E98" s="328"/>
      <c r="F98" s="329"/>
      <c r="G98" s="26"/>
      <c r="H98" s="389">
        <f>SUM(H99)</f>
        <v>362854</v>
      </c>
    </row>
    <row r="99" spans="1:9" ht="15.75" x14ac:dyDescent="0.25">
      <c r="A99" s="86" t="s">
        <v>97</v>
      </c>
      <c r="B99" s="35" t="s">
        <v>10</v>
      </c>
      <c r="C99" s="37">
        <v>11</v>
      </c>
      <c r="D99" s="309" t="s">
        <v>216</v>
      </c>
      <c r="E99" s="310" t="s">
        <v>697</v>
      </c>
      <c r="F99" s="311" t="s">
        <v>698</v>
      </c>
      <c r="G99" s="35"/>
      <c r="H99" s="390">
        <f>SUM(H100)</f>
        <v>362854</v>
      </c>
    </row>
    <row r="100" spans="1:9" ht="15.75" x14ac:dyDescent="0.25">
      <c r="A100" s="99" t="s">
        <v>98</v>
      </c>
      <c r="B100" s="2" t="s">
        <v>10</v>
      </c>
      <c r="C100" s="537">
        <v>11</v>
      </c>
      <c r="D100" s="324" t="s">
        <v>217</v>
      </c>
      <c r="E100" s="325" t="s">
        <v>697</v>
      </c>
      <c r="F100" s="326" t="s">
        <v>698</v>
      </c>
      <c r="G100" s="2"/>
      <c r="H100" s="391">
        <f>SUM(H101)</f>
        <v>362854</v>
      </c>
    </row>
    <row r="101" spans="1:9" ht="15.75" x14ac:dyDescent="0.25">
      <c r="A101" s="3" t="s">
        <v>118</v>
      </c>
      <c r="B101" s="2" t="s">
        <v>10</v>
      </c>
      <c r="C101" s="537">
        <v>11</v>
      </c>
      <c r="D101" s="324" t="s">
        <v>217</v>
      </c>
      <c r="E101" s="325" t="s">
        <v>697</v>
      </c>
      <c r="F101" s="326" t="s">
        <v>720</v>
      </c>
      <c r="G101" s="2"/>
      <c r="H101" s="391">
        <f>SUM(H102)</f>
        <v>362854</v>
      </c>
    </row>
    <row r="102" spans="1:9" ht="15.75" x14ac:dyDescent="0.25">
      <c r="A102" s="3" t="s">
        <v>18</v>
      </c>
      <c r="B102" s="2" t="s">
        <v>10</v>
      </c>
      <c r="C102" s="537">
        <v>11</v>
      </c>
      <c r="D102" s="324" t="s">
        <v>217</v>
      </c>
      <c r="E102" s="325" t="s">
        <v>697</v>
      </c>
      <c r="F102" s="326" t="s">
        <v>720</v>
      </c>
      <c r="G102" s="2" t="s">
        <v>17</v>
      </c>
      <c r="H102" s="392">
        <f>SUM([1]прил6!I71)</f>
        <v>362854</v>
      </c>
    </row>
    <row r="103" spans="1:9" ht="15.75" x14ac:dyDescent="0.25">
      <c r="A103" s="98" t="s">
        <v>23</v>
      </c>
      <c r="B103" s="27" t="s">
        <v>10</v>
      </c>
      <c r="C103" s="47">
        <v>13</v>
      </c>
      <c r="D103" s="327"/>
      <c r="E103" s="328"/>
      <c r="F103" s="329"/>
      <c r="G103" s="26"/>
      <c r="H103" s="389">
        <f>SUM(H109+H114+H119+H143+H148+H163+H104+H128+H133+H138+H169)</f>
        <v>7103728</v>
      </c>
    </row>
    <row r="104" spans="1:9" ht="31.5" hidden="1" x14ac:dyDescent="0.25">
      <c r="A104" s="34" t="s">
        <v>171</v>
      </c>
      <c r="B104" s="35" t="s">
        <v>10</v>
      </c>
      <c r="C104" s="37">
        <v>13</v>
      </c>
      <c r="D104" s="303" t="s">
        <v>252</v>
      </c>
      <c r="E104" s="304" t="s">
        <v>697</v>
      </c>
      <c r="F104" s="305" t="s">
        <v>698</v>
      </c>
      <c r="G104" s="38"/>
      <c r="H104" s="390">
        <f>SUM(H105)</f>
        <v>0</v>
      </c>
    </row>
    <row r="105" spans="1:9" ht="47.25" hidden="1" x14ac:dyDescent="0.25">
      <c r="A105" s="3" t="s">
        <v>179</v>
      </c>
      <c r="B105" s="2" t="s">
        <v>10</v>
      </c>
      <c r="C105" s="2">
        <v>13</v>
      </c>
      <c r="D105" s="306" t="s">
        <v>795</v>
      </c>
      <c r="E105" s="307" t="s">
        <v>697</v>
      </c>
      <c r="F105" s="308" t="s">
        <v>698</v>
      </c>
      <c r="G105" s="2"/>
      <c r="H105" s="391">
        <f>SUM(H106)</f>
        <v>0</v>
      </c>
    </row>
    <row r="106" spans="1:9" ht="15.75" hidden="1" x14ac:dyDescent="0.25">
      <c r="A106" s="366" t="s">
        <v>796</v>
      </c>
      <c r="B106" s="2" t="s">
        <v>10</v>
      </c>
      <c r="C106" s="2">
        <v>13</v>
      </c>
      <c r="D106" s="306" t="s">
        <v>256</v>
      </c>
      <c r="E106" s="307" t="s">
        <v>10</v>
      </c>
      <c r="F106" s="308" t="s">
        <v>698</v>
      </c>
      <c r="G106" s="2"/>
      <c r="H106" s="391">
        <f>SUM(H107)</f>
        <v>0</v>
      </c>
      <c r="I106" s="367"/>
    </row>
    <row r="107" spans="1:9" ht="31.5" hidden="1" x14ac:dyDescent="0.25">
      <c r="A107" s="101" t="s">
        <v>765</v>
      </c>
      <c r="B107" s="2" t="s">
        <v>10</v>
      </c>
      <c r="C107" s="2">
        <v>13</v>
      </c>
      <c r="D107" s="306" t="s">
        <v>256</v>
      </c>
      <c r="E107" s="307" t="s">
        <v>10</v>
      </c>
      <c r="F107" s="326" t="s">
        <v>764</v>
      </c>
      <c r="G107" s="2"/>
      <c r="H107" s="391">
        <f>SUM(H108)</f>
        <v>0</v>
      </c>
    </row>
    <row r="108" spans="1:9" ht="15.75" hidden="1" x14ac:dyDescent="0.25">
      <c r="A108" s="102" t="s">
        <v>21</v>
      </c>
      <c r="B108" s="2" t="s">
        <v>10</v>
      </c>
      <c r="C108" s="2">
        <v>13</v>
      </c>
      <c r="D108" s="306" t="s">
        <v>256</v>
      </c>
      <c r="E108" s="307" t="s">
        <v>10</v>
      </c>
      <c r="F108" s="326" t="s">
        <v>764</v>
      </c>
      <c r="G108" s="2" t="s">
        <v>75</v>
      </c>
      <c r="H108" s="393">
        <f>SUM([1]прил6!I512)</f>
        <v>0</v>
      </c>
    </row>
    <row r="109" spans="1:9" ht="31.5" x14ac:dyDescent="0.25">
      <c r="A109" s="86" t="s">
        <v>144</v>
      </c>
      <c r="B109" s="35" t="s">
        <v>10</v>
      </c>
      <c r="C109" s="39">
        <v>13</v>
      </c>
      <c r="D109" s="334" t="s">
        <v>206</v>
      </c>
      <c r="E109" s="335" t="s">
        <v>697</v>
      </c>
      <c r="F109" s="336" t="s">
        <v>698</v>
      </c>
      <c r="G109" s="35"/>
      <c r="H109" s="390">
        <f>SUM(H110)</f>
        <v>112400</v>
      </c>
    </row>
    <row r="110" spans="1:9" ht="63" x14ac:dyDescent="0.25">
      <c r="A110" s="99" t="s">
        <v>143</v>
      </c>
      <c r="B110" s="2" t="s">
        <v>10</v>
      </c>
      <c r="C110" s="6">
        <v>13</v>
      </c>
      <c r="D110" s="321" t="s">
        <v>240</v>
      </c>
      <c r="E110" s="322" t="s">
        <v>697</v>
      </c>
      <c r="F110" s="323" t="s">
        <v>698</v>
      </c>
      <c r="G110" s="2"/>
      <c r="H110" s="391">
        <f>SUM(H111)</f>
        <v>112400</v>
      </c>
    </row>
    <row r="111" spans="1:9" ht="47.25" x14ac:dyDescent="0.25">
      <c r="A111" s="99" t="s">
        <v>721</v>
      </c>
      <c r="B111" s="2" t="s">
        <v>10</v>
      </c>
      <c r="C111" s="6">
        <v>13</v>
      </c>
      <c r="D111" s="321" t="s">
        <v>240</v>
      </c>
      <c r="E111" s="322" t="s">
        <v>10</v>
      </c>
      <c r="F111" s="323" t="s">
        <v>698</v>
      </c>
      <c r="G111" s="2"/>
      <c r="H111" s="391">
        <f>SUM(H112)</f>
        <v>112400</v>
      </c>
    </row>
    <row r="112" spans="1:9" ht="31.5" x14ac:dyDescent="0.25">
      <c r="A112" s="3" t="s">
        <v>99</v>
      </c>
      <c r="B112" s="2" t="s">
        <v>10</v>
      </c>
      <c r="C112" s="6">
        <v>13</v>
      </c>
      <c r="D112" s="321" t="s">
        <v>240</v>
      </c>
      <c r="E112" s="322" t="s">
        <v>10</v>
      </c>
      <c r="F112" s="323" t="s">
        <v>722</v>
      </c>
      <c r="G112" s="2"/>
      <c r="H112" s="391">
        <f>SUM(H113)</f>
        <v>112400</v>
      </c>
    </row>
    <row r="113" spans="1:8" ht="31.5" x14ac:dyDescent="0.25">
      <c r="A113" s="101" t="s">
        <v>100</v>
      </c>
      <c r="B113" s="2" t="s">
        <v>10</v>
      </c>
      <c r="C113" s="6">
        <v>13</v>
      </c>
      <c r="D113" s="321" t="s">
        <v>240</v>
      </c>
      <c r="E113" s="322" t="s">
        <v>10</v>
      </c>
      <c r="F113" s="323" t="s">
        <v>722</v>
      </c>
      <c r="G113" s="2" t="s">
        <v>86</v>
      </c>
      <c r="H113" s="392">
        <f>SUM([1]прил6!I275)</f>
        <v>112400</v>
      </c>
    </row>
    <row r="114" spans="1:8" ht="47.25" x14ac:dyDescent="0.25">
      <c r="A114" s="34" t="s">
        <v>145</v>
      </c>
      <c r="B114" s="35" t="s">
        <v>10</v>
      </c>
      <c r="C114" s="37">
        <v>13</v>
      </c>
      <c r="D114" s="309" t="s">
        <v>723</v>
      </c>
      <c r="E114" s="310" t="s">
        <v>697</v>
      </c>
      <c r="F114" s="311" t="s">
        <v>698</v>
      </c>
      <c r="G114" s="35"/>
      <c r="H114" s="390">
        <f>SUM(H115)</f>
        <v>3000</v>
      </c>
    </row>
    <row r="115" spans="1:8" ht="78.75" x14ac:dyDescent="0.25">
      <c r="A115" s="63" t="s">
        <v>146</v>
      </c>
      <c r="B115" s="2" t="s">
        <v>10</v>
      </c>
      <c r="C115" s="537">
        <v>13</v>
      </c>
      <c r="D115" s="324" t="s">
        <v>218</v>
      </c>
      <c r="E115" s="325" t="s">
        <v>697</v>
      </c>
      <c r="F115" s="326" t="s">
        <v>698</v>
      </c>
      <c r="G115" s="2"/>
      <c r="H115" s="391">
        <f>SUM(H116)</f>
        <v>3000</v>
      </c>
    </row>
    <row r="116" spans="1:8" ht="47.25" x14ac:dyDescent="0.25">
      <c r="A116" s="63" t="s">
        <v>724</v>
      </c>
      <c r="B116" s="2" t="s">
        <v>10</v>
      </c>
      <c r="C116" s="537">
        <v>13</v>
      </c>
      <c r="D116" s="324" t="s">
        <v>218</v>
      </c>
      <c r="E116" s="325" t="s">
        <v>10</v>
      </c>
      <c r="F116" s="326" t="s">
        <v>698</v>
      </c>
      <c r="G116" s="2"/>
      <c r="H116" s="391">
        <f>SUM(H117)</f>
        <v>3000</v>
      </c>
    </row>
    <row r="117" spans="1:8" ht="15.75" x14ac:dyDescent="0.25">
      <c r="A117" s="96" t="s">
        <v>726</v>
      </c>
      <c r="B117" s="2" t="s">
        <v>10</v>
      </c>
      <c r="C117" s="537">
        <v>13</v>
      </c>
      <c r="D117" s="324" t="s">
        <v>218</v>
      </c>
      <c r="E117" s="325" t="s">
        <v>10</v>
      </c>
      <c r="F117" s="326" t="s">
        <v>725</v>
      </c>
      <c r="G117" s="2"/>
      <c r="H117" s="391">
        <f>SUM(H118)</f>
        <v>3000</v>
      </c>
    </row>
    <row r="118" spans="1:8" ht="31.5" x14ac:dyDescent="0.25">
      <c r="A118" s="101" t="s">
        <v>908</v>
      </c>
      <c r="B118" s="2" t="s">
        <v>10</v>
      </c>
      <c r="C118" s="537">
        <v>13</v>
      </c>
      <c r="D118" s="324" t="s">
        <v>218</v>
      </c>
      <c r="E118" s="325" t="s">
        <v>10</v>
      </c>
      <c r="F118" s="326" t="s">
        <v>725</v>
      </c>
      <c r="G118" s="2" t="s">
        <v>16</v>
      </c>
      <c r="H118" s="392">
        <f>SUM([1]прил6!I77)</f>
        <v>3000</v>
      </c>
    </row>
    <row r="119" spans="1:8" ht="47.25" x14ac:dyDescent="0.25">
      <c r="A119" s="86" t="s">
        <v>204</v>
      </c>
      <c r="B119" s="35" t="s">
        <v>10</v>
      </c>
      <c r="C119" s="37">
        <v>13</v>
      </c>
      <c r="D119" s="309" t="s">
        <v>752</v>
      </c>
      <c r="E119" s="310" t="s">
        <v>697</v>
      </c>
      <c r="F119" s="311" t="s">
        <v>698</v>
      </c>
      <c r="G119" s="35"/>
      <c r="H119" s="390">
        <f>SUM(H120+H124)</f>
        <v>229600</v>
      </c>
    </row>
    <row r="120" spans="1:8" ht="78.75" x14ac:dyDescent="0.25">
      <c r="A120" s="96" t="s">
        <v>262</v>
      </c>
      <c r="B120" s="2" t="s">
        <v>10</v>
      </c>
      <c r="C120" s="537">
        <v>13</v>
      </c>
      <c r="D120" s="324" t="s">
        <v>261</v>
      </c>
      <c r="E120" s="325" t="s">
        <v>697</v>
      </c>
      <c r="F120" s="326" t="s">
        <v>698</v>
      </c>
      <c r="G120" s="2"/>
      <c r="H120" s="391">
        <f>SUM(H121)</f>
        <v>182200</v>
      </c>
    </row>
    <row r="121" spans="1:8" ht="47.25" x14ac:dyDescent="0.25">
      <c r="A121" s="3" t="s">
        <v>753</v>
      </c>
      <c r="B121" s="2" t="s">
        <v>10</v>
      </c>
      <c r="C121" s="537">
        <v>13</v>
      </c>
      <c r="D121" s="324" t="s">
        <v>261</v>
      </c>
      <c r="E121" s="325" t="s">
        <v>10</v>
      </c>
      <c r="F121" s="326" t="s">
        <v>698</v>
      </c>
      <c r="G121" s="2"/>
      <c r="H121" s="391">
        <f>SUM(H122)</f>
        <v>182200</v>
      </c>
    </row>
    <row r="122" spans="1:8" ht="31.5" x14ac:dyDescent="0.25">
      <c r="A122" s="101" t="s">
        <v>765</v>
      </c>
      <c r="B122" s="2" t="s">
        <v>10</v>
      </c>
      <c r="C122" s="537">
        <v>13</v>
      </c>
      <c r="D122" s="324" t="s">
        <v>261</v>
      </c>
      <c r="E122" s="325" t="s">
        <v>10</v>
      </c>
      <c r="F122" s="326" t="s">
        <v>764</v>
      </c>
      <c r="G122" s="2"/>
      <c r="H122" s="391">
        <f>SUM(H123)</f>
        <v>182200</v>
      </c>
    </row>
    <row r="123" spans="1:8" ht="15.75" x14ac:dyDescent="0.25">
      <c r="A123" s="102" t="s">
        <v>21</v>
      </c>
      <c r="B123" s="2" t="s">
        <v>10</v>
      </c>
      <c r="C123" s="537">
        <v>13</v>
      </c>
      <c r="D123" s="324" t="s">
        <v>261</v>
      </c>
      <c r="E123" s="325" t="s">
        <v>10</v>
      </c>
      <c r="F123" s="326" t="s">
        <v>764</v>
      </c>
      <c r="G123" s="2" t="s">
        <v>75</v>
      </c>
      <c r="H123" s="392">
        <f>SUM([1]прил6!I82)</f>
        <v>182200</v>
      </c>
    </row>
    <row r="124" spans="1:8" ht="78.75" x14ac:dyDescent="0.25">
      <c r="A124" s="96" t="s">
        <v>205</v>
      </c>
      <c r="B124" s="2" t="s">
        <v>10</v>
      </c>
      <c r="C124" s="537">
        <v>13</v>
      </c>
      <c r="D124" s="324" t="s">
        <v>235</v>
      </c>
      <c r="E124" s="325" t="s">
        <v>697</v>
      </c>
      <c r="F124" s="326" t="s">
        <v>698</v>
      </c>
      <c r="G124" s="2"/>
      <c r="H124" s="391">
        <f>SUM(H125)</f>
        <v>47400</v>
      </c>
    </row>
    <row r="125" spans="1:8" ht="31.5" x14ac:dyDescent="0.25">
      <c r="A125" s="3" t="s">
        <v>766</v>
      </c>
      <c r="B125" s="2" t="s">
        <v>10</v>
      </c>
      <c r="C125" s="537">
        <v>13</v>
      </c>
      <c r="D125" s="324" t="s">
        <v>235</v>
      </c>
      <c r="E125" s="325" t="s">
        <v>10</v>
      </c>
      <c r="F125" s="326" t="s">
        <v>698</v>
      </c>
      <c r="G125" s="2"/>
      <c r="H125" s="391">
        <f>SUM(H126)</f>
        <v>47400</v>
      </c>
    </row>
    <row r="126" spans="1:8" ht="31.5" x14ac:dyDescent="0.25">
      <c r="A126" s="101" t="s">
        <v>765</v>
      </c>
      <c r="B126" s="2" t="s">
        <v>10</v>
      </c>
      <c r="C126" s="537">
        <v>13</v>
      </c>
      <c r="D126" s="324" t="s">
        <v>235</v>
      </c>
      <c r="E126" s="325" t="s">
        <v>10</v>
      </c>
      <c r="F126" s="326" t="s">
        <v>764</v>
      </c>
      <c r="G126" s="2"/>
      <c r="H126" s="391">
        <f>SUM(H127)</f>
        <v>47400</v>
      </c>
    </row>
    <row r="127" spans="1:8" ht="15.75" x14ac:dyDescent="0.25">
      <c r="A127" s="102" t="s">
        <v>21</v>
      </c>
      <c r="B127" s="2" t="s">
        <v>10</v>
      </c>
      <c r="C127" s="537">
        <v>13</v>
      </c>
      <c r="D127" s="324" t="s">
        <v>235</v>
      </c>
      <c r="E127" s="325" t="s">
        <v>10</v>
      </c>
      <c r="F127" s="326" t="s">
        <v>764</v>
      </c>
      <c r="G127" s="2" t="s">
        <v>75</v>
      </c>
      <c r="H127" s="392">
        <f>SUM([1]прил6!I86)</f>
        <v>47400</v>
      </c>
    </row>
    <row r="128" spans="1:8" ht="31.5" x14ac:dyDescent="0.25">
      <c r="A128" s="86" t="s">
        <v>138</v>
      </c>
      <c r="B128" s="35" t="s">
        <v>10</v>
      </c>
      <c r="C128" s="35">
        <v>13</v>
      </c>
      <c r="D128" s="303" t="s">
        <v>709</v>
      </c>
      <c r="E128" s="304" t="s">
        <v>697</v>
      </c>
      <c r="F128" s="305" t="s">
        <v>698</v>
      </c>
      <c r="G128" s="35"/>
      <c r="H128" s="390">
        <f>SUM(H129)</f>
        <v>2000</v>
      </c>
    </row>
    <row r="129" spans="1:8" ht="63" x14ac:dyDescent="0.25">
      <c r="A129" s="87" t="s">
        <v>843</v>
      </c>
      <c r="B129" s="2" t="s">
        <v>10</v>
      </c>
      <c r="C129" s="2">
        <v>13</v>
      </c>
      <c r="D129" s="306" t="s">
        <v>842</v>
      </c>
      <c r="E129" s="307" t="s">
        <v>697</v>
      </c>
      <c r="F129" s="308" t="s">
        <v>698</v>
      </c>
      <c r="G129" s="2"/>
      <c r="H129" s="391">
        <f>SUM(H130)</f>
        <v>2000</v>
      </c>
    </row>
    <row r="130" spans="1:8" ht="31.5" x14ac:dyDescent="0.25">
      <c r="A130" s="87" t="s">
        <v>844</v>
      </c>
      <c r="B130" s="2" t="s">
        <v>10</v>
      </c>
      <c r="C130" s="2">
        <v>13</v>
      </c>
      <c r="D130" s="306" t="s">
        <v>842</v>
      </c>
      <c r="E130" s="307" t="s">
        <v>10</v>
      </c>
      <c r="F130" s="308" t="s">
        <v>698</v>
      </c>
      <c r="G130" s="2"/>
      <c r="H130" s="391">
        <f>SUM(H131)</f>
        <v>2000</v>
      </c>
    </row>
    <row r="131" spans="1:8" ht="15.75" x14ac:dyDescent="0.25">
      <c r="A131" s="100" t="s">
        <v>846</v>
      </c>
      <c r="B131" s="2" t="s">
        <v>10</v>
      </c>
      <c r="C131" s="2">
        <v>13</v>
      </c>
      <c r="D131" s="306" t="s">
        <v>842</v>
      </c>
      <c r="E131" s="307" t="s">
        <v>10</v>
      </c>
      <c r="F131" s="308" t="s">
        <v>845</v>
      </c>
      <c r="G131" s="2"/>
      <c r="H131" s="391">
        <f>SUM(H132)</f>
        <v>2000</v>
      </c>
    </row>
    <row r="132" spans="1:8" ht="31.5" x14ac:dyDescent="0.25">
      <c r="A132" s="101" t="s">
        <v>908</v>
      </c>
      <c r="B132" s="2" t="s">
        <v>10</v>
      </c>
      <c r="C132" s="2">
        <v>13</v>
      </c>
      <c r="D132" s="306" t="s">
        <v>842</v>
      </c>
      <c r="E132" s="307" t="s">
        <v>10</v>
      </c>
      <c r="F132" s="308" t="s">
        <v>845</v>
      </c>
      <c r="G132" s="2" t="s">
        <v>16</v>
      </c>
      <c r="H132" s="393">
        <f>SUM([1]прил6!I91)</f>
        <v>2000</v>
      </c>
    </row>
    <row r="133" spans="1:8" ht="31.5" x14ac:dyDescent="0.25">
      <c r="A133" s="106" t="s">
        <v>132</v>
      </c>
      <c r="B133" s="35" t="s">
        <v>10</v>
      </c>
      <c r="C133" s="35">
        <v>13</v>
      </c>
      <c r="D133" s="303" t="s">
        <v>712</v>
      </c>
      <c r="E133" s="304" t="s">
        <v>697</v>
      </c>
      <c r="F133" s="305" t="s">
        <v>698</v>
      </c>
      <c r="G133" s="35"/>
      <c r="H133" s="390">
        <f>SUM(H134)</f>
        <v>30000</v>
      </c>
    </row>
    <row r="134" spans="1:8" ht="63" x14ac:dyDescent="0.25">
      <c r="A134" s="87" t="s">
        <v>169</v>
      </c>
      <c r="B134" s="2" t="s">
        <v>10</v>
      </c>
      <c r="C134" s="2">
        <v>13</v>
      </c>
      <c r="D134" s="349" t="s">
        <v>249</v>
      </c>
      <c r="E134" s="350" t="s">
        <v>697</v>
      </c>
      <c r="F134" s="351" t="s">
        <v>698</v>
      </c>
      <c r="G134" s="82"/>
      <c r="H134" s="394">
        <f>SUM(H135)</f>
        <v>30000</v>
      </c>
    </row>
    <row r="135" spans="1:8" ht="31.5" x14ac:dyDescent="0.25">
      <c r="A135" s="87" t="s">
        <v>781</v>
      </c>
      <c r="B135" s="2" t="s">
        <v>10</v>
      </c>
      <c r="C135" s="2">
        <v>13</v>
      </c>
      <c r="D135" s="349" t="s">
        <v>249</v>
      </c>
      <c r="E135" s="350" t="s">
        <v>10</v>
      </c>
      <c r="F135" s="351" t="s">
        <v>698</v>
      </c>
      <c r="G135" s="82"/>
      <c r="H135" s="394">
        <f>SUM(H136)</f>
        <v>30000</v>
      </c>
    </row>
    <row r="136" spans="1:8" ht="31.5" x14ac:dyDescent="0.25">
      <c r="A136" s="80" t="s">
        <v>847</v>
      </c>
      <c r="B136" s="2" t="s">
        <v>10</v>
      </c>
      <c r="C136" s="2">
        <v>13</v>
      </c>
      <c r="D136" s="349" t="s">
        <v>249</v>
      </c>
      <c r="E136" s="350" t="s">
        <v>10</v>
      </c>
      <c r="F136" s="351" t="s">
        <v>848</v>
      </c>
      <c r="G136" s="82"/>
      <c r="H136" s="394">
        <f>SUM(H137)</f>
        <v>30000</v>
      </c>
    </row>
    <row r="137" spans="1:8" ht="31.5" x14ac:dyDescent="0.25">
      <c r="A137" s="104" t="s">
        <v>908</v>
      </c>
      <c r="B137" s="2" t="s">
        <v>10</v>
      </c>
      <c r="C137" s="2">
        <v>13</v>
      </c>
      <c r="D137" s="349" t="s">
        <v>249</v>
      </c>
      <c r="E137" s="350" t="s">
        <v>10</v>
      </c>
      <c r="F137" s="351" t="s">
        <v>848</v>
      </c>
      <c r="G137" s="82" t="s">
        <v>16</v>
      </c>
      <c r="H137" s="395">
        <f>SUM([1]прил6!I96)</f>
        <v>30000</v>
      </c>
    </row>
    <row r="138" spans="1:8" ht="63" x14ac:dyDescent="0.25">
      <c r="A138" s="86" t="s">
        <v>149</v>
      </c>
      <c r="B138" s="35" t="s">
        <v>10</v>
      </c>
      <c r="C138" s="49">
        <v>13</v>
      </c>
      <c r="D138" s="315" t="s">
        <v>225</v>
      </c>
      <c r="E138" s="316" t="s">
        <v>697</v>
      </c>
      <c r="F138" s="317" t="s">
        <v>698</v>
      </c>
      <c r="G138" s="35"/>
      <c r="H138" s="390">
        <f>SUM(H139)</f>
        <v>47400</v>
      </c>
    </row>
    <row r="139" spans="1:8" ht="94.5" x14ac:dyDescent="0.25">
      <c r="A139" s="63" t="s">
        <v>165</v>
      </c>
      <c r="B139" s="2" t="s">
        <v>10</v>
      </c>
      <c r="C139" s="2">
        <v>13</v>
      </c>
      <c r="D139" s="318" t="s">
        <v>227</v>
      </c>
      <c r="E139" s="319" t="s">
        <v>697</v>
      </c>
      <c r="F139" s="320" t="s">
        <v>698</v>
      </c>
      <c r="G139" s="82"/>
      <c r="H139" s="394">
        <f>SUM(H140)</f>
        <v>47400</v>
      </c>
    </row>
    <row r="140" spans="1:8" ht="47.25" x14ac:dyDescent="0.25">
      <c r="A140" s="63" t="s">
        <v>717</v>
      </c>
      <c r="B140" s="2" t="s">
        <v>10</v>
      </c>
      <c r="C140" s="2">
        <v>13</v>
      </c>
      <c r="D140" s="318" t="s">
        <v>227</v>
      </c>
      <c r="E140" s="319" t="s">
        <v>10</v>
      </c>
      <c r="F140" s="320" t="s">
        <v>698</v>
      </c>
      <c r="G140" s="82"/>
      <c r="H140" s="394">
        <f>SUM(H141)</f>
        <v>47400</v>
      </c>
    </row>
    <row r="141" spans="1:8" ht="31.5" x14ac:dyDescent="0.25">
      <c r="A141" s="101" t="s">
        <v>765</v>
      </c>
      <c r="B141" s="2" t="s">
        <v>10</v>
      </c>
      <c r="C141" s="2">
        <v>13</v>
      </c>
      <c r="D141" s="343" t="s">
        <v>227</v>
      </c>
      <c r="E141" s="344" t="s">
        <v>10</v>
      </c>
      <c r="F141" s="345" t="s">
        <v>764</v>
      </c>
      <c r="G141" s="82"/>
      <c r="H141" s="394">
        <f>SUM(H142)</f>
        <v>47400</v>
      </c>
    </row>
    <row r="142" spans="1:8" ht="15.75" x14ac:dyDescent="0.25">
      <c r="A142" s="102" t="s">
        <v>21</v>
      </c>
      <c r="B142" s="2" t="s">
        <v>10</v>
      </c>
      <c r="C142" s="2">
        <v>13</v>
      </c>
      <c r="D142" s="343" t="s">
        <v>227</v>
      </c>
      <c r="E142" s="344" t="s">
        <v>10</v>
      </c>
      <c r="F142" s="345" t="s">
        <v>764</v>
      </c>
      <c r="G142" s="82" t="s">
        <v>75</v>
      </c>
      <c r="H142" s="395">
        <f>SUM([1]прил6!I101)</f>
        <v>47400</v>
      </c>
    </row>
    <row r="143" spans="1:8" ht="31.5" x14ac:dyDescent="0.25">
      <c r="A143" s="86" t="s">
        <v>24</v>
      </c>
      <c r="B143" s="35" t="s">
        <v>10</v>
      </c>
      <c r="C143" s="37">
        <v>13</v>
      </c>
      <c r="D143" s="309" t="s">
        <v>219</v>
      </c>
      <c r="E143" s="310" t="s">
        <v>697</v>
      </c>
      <c r="F143" s="311" t="s">
        <v>698</v>
      </c>
      <c r="G143" s="35"/>
      <c r="H143" s="390">
        <f>SUM(H144)</f>
        <v>182665</v>
      </c>
    </row>
    <row r="144" spans="1:8" ht="15.75" x14ac:dyDescent="0.25">
      <c r="A144" s="96" t="s">
        <v>101</v>
      </c>
      <c r="B144" s="2" t="s">
        <v>10</v>
      </c>
      <c r="C144" s="537">
        <v>13</v>
      </c>
      <c r="D144" s="324" t="s">
        <v>220</v>
      </c>
      <c r="E144" s="325" t="s">
        <v>697</v>
      </c>
      <c r="F144" s="326" t="s">
        <v>698</v>
      </c>
      <c r="G144" s="2"/>
      <c r="H144" s="391">
        <f>SUM(H145)</f>
        <v>182665</v>
      </c>
    </row>
    <row r="145" spans="1:8" ht="15.75" x14ac:dyDescent="0.25">
      <c r="A145" s="3" t="s">
        <v>119</v>
      </c>
      <c r="B145" s="2" t="s">
        <v>10</v>
      </c>
      <c r="C145" s="537">
        <v>13</v>
      </c>
      <c r="D145" s="324" t="s">
        <v>220</v>
      </c>
      <c r="E145" s="325" t="s">
        <v>697</v>
      </c>
      <c r="F145" s="326" t="s">
        <v>727</v>
      </c>
      <c r="G145" s="2"/>
      <c r="H145" s="391">
        <f>SUM(H146:H147)</f>
        <v>182665</v>
      </c>
    </row>
    <row r="146" spans="1:8" ht="31.5" x14ac:dyDescent="0.25">
      <c r="A146" s="101" t="s">
        <v>908</v>
      </c>
      <c r="B146" s="2" t="s">
        <v>10</v>
      </c>
      <c r="C146" s="537">
        <v>13</v>
      </c>
      <c r="D146" s="324" t="s">
        <v>220</v>
      </c>
      <c r="E146" s="325" t="s">
        <v>697</v>
      </c>
      <c r="F146" s="326" t="s">
        <v>727</v>
      </c>
      <c r="G146" s="2" t="s">
        <v>16</v>
      </c>
      <c r="H146" s="392">
        <f>SUM([1]прил6!I105)</f>
        <v>97146</v>
      </c>
    </row>
    <row r="147" spans="1:8" ht="15.75" x14ac:dyDescent="0.25">
      <c r="A147" s="3" t="s">
        <v>18</v>
      </c>
      <c r="B147" s="2" t="s">
        <v>10</v>
      </c>
      <c r="C147" s="537">
        <v>13</v>
      </c>
      <c r="D147" s="324" t="s">
        <v>220</v>
      </c>
      <c r="E147" s="325" t="s">
        <v>697</v>
      </c>
      <c r="F147" s="326" t="s">
        <v>727</v>
      </c>
      <c r="G147" s="2" t="s">
        <v>17</v>
      </c>
      <c r="H147" s="392">
        <f>SUM([1]прил6!I279)</f>
        <v>85519</v>
      </c>
    </row>
    <row r="148" spans="1:8" ht="15.75" x14ac:dyDescent="0.25">
      <c r="A148" s="86" t="s">
        <v>202</v>
      </c>
      <c r="B148" s="35" t="s">
        <v>10</v>
      </c>
      <c r="C148" s="37">
        <v>13</v>
      </c>
      <c r="D148" s="309" t="s">
        <v>221</v>
      </c>
      <c r="E148" s="310" t="s">
        <v>697</v>
      </c>
      <c r="F148" s="311" t="s">
        <v>698</v>
      </c>
      <c r="G148" s="35"/>
      <c r="H148" s="390">
        <f>SUM(H149)</f>
        <v>1489663</v>
      </c>
    </row>
    <row r="149" spans="1:8" ht="15.75" x14ac:dyDescent="0.25">
      <c r="A149" s="96" t="s">
        <v>201</v>
      </c>
      <c r="B149" s="2" t="s">
        <v>10</v>
      </c>
      <c r="C149" s="537">
        <v>13</v>
      </c>
      <c r="D149" s="324" t="s">
        <v>222</v>
      </c>
      <c r="E149" s="325" t="s">
        <v>697</v>
      </c>
      <c r="F149" s="326" t="s">
        <v>698</v>
      </c>
      <c r="G149" s="2"/>
      <c r="H149" s="391">
        <f>SUM(H150+H152+H154+H156+H158+H160)</f>
        <v>1489663</v>
      </c>
    </row>
    <row r="150" spans="1:8" ht="15.75" x14ac:dyDescent="0.25">
      <c r="A150" s="96" t="s">
        <v>915</v>
      </c>
      <c r="B150" s="2" t="s">
        <v>10</v>
      </c>
      <c r="C150" s="537">
        <v>13</v>
      </c>
      <c r="D150" s="324" t="s">
        <v>222</v>
      </c>
      <c r="E150" s="325" t="s">
        <v>697</v>
      </c>
      <c r="F150" s="588">
        <v>12700</v>
      </c>
      <c r="G150" s="2"/>
      <c r="H150" s="391">
        <f>SUM(H151)</f>
        <v>40381</v>
      </c>
    </row>
    <row r="151" spans="1:8" ht="31.5" x14ac:dyDescent="0.25">
      <c r="A151" s="96" t="s">
        <v>908</v>
      </c>
      <c r="B151" s="2" t="s">
        <v>10</v>
      </c>
      <c r="C151" s="537">
        <v>13</v>
      </c>
      <c r="D151" s="324" t="s">
        <v>222</v>
      </c>
      <c r="E151" s="325" t="s">
        <v>697</v>
      </c>
      <c r="F151" s="588">
        <v>12700</v>
      </c>
      <c r="G151" s="2" t="s">
        <v>16</v>
      </c>
      <c r="H151" s="393">
        <f>SUM([1]прил6!I109)</f>
        <v>40381</v>
      </c>
    </row>
    <row r="152" spans="1:8" ht="47.25" x14ac:dyDescent="0.25">
      <c r="A152" s="96" t="s">
        <v>916</v>
      </c>
      <c r="B152" s="2" t="s">
        <v>10</v>
      </c>
      <c r="C152" s="537">
        <v>13</v>
      </c>
      <c r="D152" s="324" t="s">
        <v>222</v>
      </c>
      <c r="E152" s="325" t="s">
        <v>697</v>
      </c>
      <c r="F152" s="588">
        <v>12712</v>
      </c>
      <c r="G152" s="2"/>
      <c r="H152" s="391">
        <f>SUM(H153)</f>
        <v>23700</v>
      </c>
    </row>
    <row r="153" spans="1:8" ht="47.25" x14ac:dyDescent="0.25">
      <c r="A153" s="96" t="s">
        <v>92</v>
      </c>
      <c r="B153" s="2" t="s">
        <v>10</v>
      </c>
      <c r="C153" s="537">
        <v>13</v>
      </c>
      <c r="D153" s="324" t="s">
        <v>222</v>
      </c>
      <c r="E153" s="325" t="s">
        <v>697</v>
      </c>
      <c r="F153" s="588">
        <v>12712</v>
      </c>
      <c r="G153" s="2" t="s">
        <v>13</v>
      </c>
      <c r="H153" s="393">
        <f>SUM([1]прил6!I111)</f>
        <v>23700</v>
      </c>
    </row>
    <row r="154" spans="1:8" ht="31.5" x14ac:dyDescent="0.25">
      <c r="A154" s="96" t="s">
        <v>917</v>
      </c>
      <c r="B154" s="2" t="s">
        <v>10</v>
      </c>
      <c r="C154" s="537">
        <v>13</v>
      </c>
      <c r="D154" s="324" t="s">
        <v>222</v>
      </c>
      <c r="E154" s="325" t="s">
        <v>697</v>
      </c>
      <c r="F154" s="588">
        <v>53910</v>
      </c>
      <c r="G154" s="2"/>
      <c r="H154" s="391">
        <f>SUM(H155)</f>
        <v>502999</v>
      </c>
    </row>
    <row r="155" spans="1:8" ht="31.5" x14ac:dyDescent="0.25">
      <c r="A155" s="96" t="s">
        <v>908</v>
      </c>
      <c r="B155" s="2" t="s">
        <v>10</v>
      </c>
      <c r="C155" s="537">
        <v>13</v>
      </c>
      <c r="D155" s="324" t="s">
        <v>222</v>
      </c>
      <c r="E155" s="325" t="s">
        <v>697</v>
      </c>
      <c r="F155" s="588">
        <v>53910</v>
      </c>
      <c r="G155" s="2" t="s">
        <v>16</v>
      </c>
      <c r="H155" s="393">
        <f>SUM([1]прил6!I113)</f>
        <v>502999</v>
      </c>
    </row>
    <row r="156" spans="1:8" ht="15.75" x14ac:dyDescent="0.25">
      <c r="A156" s="3" t="s">
        <v>203</v>
      </c>
      <c r="B156" s="2" t="s">
        <v>10</v>
      </c>
      <c r="C156" s="537">
        <v>13</v>
      </c>
      <c r="D156" s="324" t="s">
        <v>222</v>
      </c>
      <c r="E156" s="325" t="s">
        <v>697</v>
      </c>
      <c r="F156" s="326" t="s">
        <v>728</v>
      </c>
      <c r="G156" s="2"/>
      <c r="H156" s="391">
        <f>SUM(H157)</f>
        <v>85000</v>
      </c>
    </row>
    <row r="157" spans="1:8" ht="31.5" x14ac:dyDescent="0.25">
      <c r="A157" s="589" t="s">
        <v>908</v>
      </c>
      <c r="B157" s="2" t="s">
        <v>10</v>
      </c>
      <c r="C157" s="537">
        <v>13</v>
      </c>
      <c r="D157" s="324" t="s">
        <v>222</v>
      </c>
      <c r="E157" s="325" t="s">
        <v>697</v>
      </c>
      <c r="F157" s="326" t="s">
        <v>728</v>
      </c>
      <c r="G157" s="2" t="s">
        <v>16</v>
      </c>
      <c r="H157" s="392">
        <f>SUM([1]прил6!I115)</f>
        <v>85000</v>
      </c>
    </row>
    <row r="158" spans="1:8" ht="31.5" x14ac:dyDescent="0.25">
      <c r="A158" s="130" t="s">
        <v>918</v>
      </c>
      <c r="B158" s="2" t="s">
        <v>10</v>
      </c>
      <c r="C158" s="537">
        <v>13</v>
      </c>
      <c r="D158" s="324" t="s">
        <v>222</v>
      </c>
      <c r="E158" s="325" t="s">
        <v>697</v>
      </c>
      <c r="F158" s="326" t="s">
        <v>764</v>
      </c>
      <c r="G158" s="2"/>
      <c r="H158" s="391">
        <f>SUM(H159)</f>
        <v>60000</v>
      </c>
    </row>
    <row r="159" spans="1:8" ht="47.25" x14ac:dyDescent="0.25">
      <c r="A159" s="130" t="s">
        <v>92</v>
      </c>
      <c r="B159" s="2" t="s">
        <v>10</v>
      </c>
      <c r="C159" s="537">
        <v>13</v>
      </c>
      <c r="D159" s="324" t="s">
        <v>222</v>
      </c>
      <c r="E159" s="325" t="s">
        <v>697</v>
      </c>
      <c r="F159" s="326" t="s">
        <v>764</v>
      </c>
      <c r="G159" s="2" t="s">
        <v>13</v>
      </c>
      <c r="H159" s="392">
        <f>SUM([1]прил6!I117)</f>
        <v>60000</v>
      </c>
    </row>
    <row r="160" spans="1:8" ht="78.75" x14ac:dyDescent="0.25">
      <c r="A160" s="102" t="s">
        <v>730</v>
      </c>
      <c r="B160" s="2" t="s">
        <v>10</v>
      </c>
      <c r="C160" s="537">
        <v>13</v>
      </c>
      <c r="D160" s="324" t="s">
        <v>222</v>
      </c>
      <c r="E160" s="325" t="s">
        <v>697</v>
      </c>
      <c r="F160" s="326" t="s">
        <v>729</v>
      </c>
      <c r="G160" s="2"/>
      <c r="H160" s="391">
        <f>SUM(H161:H162)</f>
        <v>777583</v>
      </c>
    </row>
    <row r="161" spans="1:8" ht="47.25" x14ac:dyDescent="0.25">
      <c r="A161" s="96" t="s">
        <v>92</v>
      </c>
      <c r="B161" s="2" t="s">
        <v>10</v>
      </c>
      <c r="C161" s="537">
        <v>13</v>
      </c>
      <c r="D161" s="324" t="s">
        <v>222</v>
      </c>
      <c r="E161" s="325" t="s">
        <v>697</v>
      </c>
      <c r="F161" s="326" t="s">
        <v>729</v>
      </c>
      <c r="G161" s="2" t="s">
        <v>13</v>
      </c>
      <c r="H161" s="392">
        <f>SUM([1]прил6!I119)</f>
        <v>746238</v>
      </c>
    </row>
    <row r="162" spans="1:8" ht="31.5" x14ac:dyDescent="0.25">
      <c r="A162" s="101" t="s">
        <v>908</v>
      </c>
      <c r="B162" s="2" t="s">
        <v>10</v>
      </c>
      <c r="C162" s="537">
        <v>13</v>
      </c>
      <c r="D162" s="324" t="s">
        <v>222</v>
      </c>
      <c r="E162" s="325" t="s">
        <v>697</v>
      </c>
      <c r="F162" s="326" t="s">
        <v>729</v>
      </c>
      <c r="G162" s="2" t="s">
        <v>16</v>
      </c>
      <c r="H162" s="392">
        <f>SUM([1]прил6!I120)</f>
        <v>31345</v>
      </c>
    </row>
    <row r="163" spans="1:8" ht="31.5" x14ac:dyDescent="0.25">
      <c r="A163" s="34" t="s">
        <v>147</v>
      </c>
      <c r="B163" s="35" t="s">
        <v>10</v>
      </c>
      <c r="C163" s="37">
        <v>13</v>
      </c>
      <c r="D163" s="309" t="s">
        <v>223</v>
      </c>
      <c r="E163" s="310" t="s">
        <v>697</v>
      </c>
      <c r="F163" s="311" t="s">
        <v>698</v>
      </c>
      <c r="G163" s="35"/>
      <c r="H163" s="390">
        <f>SUM(H164)</f>
        <v>4867000</v>
      </c>
    </row>
    <row r="164" spans="1:8" ht="31.5" x14ac:dyDescent="0.25">
      <c r="A164" s="96" t="s">
        <v>148</v>
      </c>
      <c r="B164" s="2" t="s">
        <v>10</v>
      </c>
      <c r="C164" s="537">
        <v>13</v>
      </c>
      <c r="D164" s="324" t="s">
        <v>224</v>
      </c>
      <c r="E164" s="325" t="s">
        <v>697</v>
      </c>
      <c r="F164" s="326" t="s">
        <v>698</v>
      </c>
      <c r="G164" s="2"/>
      <c r="H164" s="391">
        <f>SUM(H165)</f>
        <v>4867000</v>
      </c>
    </row>
    <row r="165" spans="1:8" ht="31.5" x14ac:dyDescent="0.25">
      <c r="A165" s="3" t="s">
        <v>102</v>
      </c>
      <c r="B165" s="2" t="s">
        <v>10</v>
      </c>
      <c r="C165" s="537">
        <v>13</v>
      </c>
      <c r="D165" s="324" t="s">
        <v>224</v>
      </c>
      <c r="E165" s="325" t="s">
        <v>697</v>
      </c>
      <c r="F165" s="326" t="s">
        <v>731</v>
      </c>
      <c r="G165" s="2"/>
      <c r="H165" s="391">
        <f>SUM(H166:H168)</f>
        <v>4867000</v>
      </c>
    </row>
    <row r="166" spans="1:8" ht="47.25" x14ac:dyDescent="0.25">
      <c r="A166" s="96" t="s">
        <v>92</v>
      </c>
      <c r="B166" s="2" t="s">
        <v>10</v>
      </c>
      <c r="C166" s="537">
        <v>13</v>
      </c>
      <c r="D166" s="324" t="s">
        <v>224</v>
      </c>
      <c r="E166" s="325" t="s">
        <v>697</v>
      </c>
      <c r="F166" s="326" t="s">
        <v>731</v>
      </c>
      <c r="G166" s="2" t="s">
        <v>13</v>
      </c>
      <c r="H166" s="392">
        <f>SUM([1]прил6!I124)</f>
        <v>3009000</v>
      </c>
    </row>
    <row r="167" spans="1:8" ht="31.5" x14ac:dyDescent="0.25">
      <c r="A167" s="101" t="s">
        <v>908</v>
      </c>
      <c r="B167" s="2" t="s">
        <v>10</v>
      </c>
      <c r="C167" s="537">
        <v>13</v>
      </c>
      <c r="D167" s="324" t="s">
        <v>224</v>
      </c>
      <c r="E167" s="325" t="s">
        <v>697</v>
      </c>
      <c r="F167" s="326" t="s">
        <v>731</v>
      </c>
      <c r="G167" s="2" t="s">
        <v>16</v>
      </c>
      <c r="H167" s="392">
        <f>SUM([1]прил6!I125)</f>
        <v>1784000</v>
      </c>
    </row>
    <row r="168" spans="1:8" ht="15.75" x14ac:dyDescent="0.25">
      <c r="A168" s="3" t="s">
        <v>18</v>
      </c>
      <c r="B168" s="2" t="s">
        <v>10</v>
      </c>
      <c r="C168" s="537">
        <v>13</v>
      </c>
      <c r="D168" s="324" t="s">
        <v>224</v>
      </c>
      <c r="E168" s="325" t="s">
        <v>697</v>
      </c>
      <c r="F168" s="326" t="s">
        <v>731</v>
      </c>
      <c r="G168" s="2" t="s">
        <v>17</v>
      </c>
      <c r="H168" s="392">
        <f>SUM([1]прил6!I126)</f>
        <v>74000</v>
      </c>
    </row>
    <row r="169" spans="1:8" ht="15.75" x14ac:dyDescent="0.25">
      <c r="A169" s="34" t="s">
        <v>919</v>
      </c>
      <c r="B169" s="35" t="s">
        <v>10</v>
      </c>
      <c r="C169" s="37">
        <v>13</v>
      </c>
      <c r="D169" s="309" t="s">
        <v>920</v>
      </c>
      <c r="E169" s="310" t="s">
        <v>697</v>
      </c>
      <c r="F169" s="311" t="s">
        <v>698</v>
      </c>
      <c r="G169" s="35"/>
      <c r="H169" s="390">
        <f>SUM(H170)</f>
        <v>140000</v>
      </c>
    </row>
    <row r="170" spans="1:8" ht="15.75" x14ac:dyDescent="0.25">
      <c r="A170" s="3" t="s">
        <v>22</v>
      </c>
      <c r="B170" s="2" t="s">
        <v>10</v>
      </c>
      <c r="C170" s="537">
        <v>13</v>
      </c>
      <c r="D170" s="324" t="s">
        <v>921</v>
      </c>
      <c r="E170" s="325" t="s">
        <v>697</v>
      </c>
      <c r="F170" s="326" t="s">
        <v>698</v>
      </c>
      <c r="G170" s="2"/>
      <c r="H170" s="391">
        <f>SUM(H171)</f>
        <v>140000</v>
      </c>
    </row>
    <row r="171" spans="1:8" ht="15.75" x14ac:dyDescent="0.25">
      <c r="A171" s="3" t="s">
        <v>922</v>
      </c>
      <c r="B171" s="2" t="s">
        <v>10</v>
      </c>
      <c r="C171" s="537">
        <v>13</v>
      </c>
      <c r="D171" s="324" t="s">
        <v>921</v>
      </c>
      <c r="E171" s="325" t="s">
        <v>697</v>
      </c>
      <c r="F171" s="588">
        <v>10030</v>
      </c>
      <c r="G171" s="2"/>
      <c r="H171" s="391">
        <f>SUM(H172)</f>
        <v>140000</v>
      </c>
    </row>
    <row r="172" spans="1:8" ht="15.75" x14ac:dyDescent="0.25">
      <c r="A172" s="72" t="s">
        <v>40</v>
      </c>
      <c r="B172" s="2" t="s">
        <v>10</v>
      </c>
      <c r="C172" s="537">
        <v>13</v>
      </c>
      <c r="D172" s="324" t="s">
        <v>921</v>
      </c>
      <c r="E172" s="325" t="s">
        <v>697</v>
      </c>
      <c r="F172" s="588">
        <v>10030</v>
      </c>
      <c r="G172" s="2" t="s">
        <v>39</v>
      </c>
      <c r="H172" s="392">
        <f>SUM([1]прил6!I130)</f>
        <v>140000</v>
      </c>
    </row>
    <row r="173" spans="1:8" ht="31.5" x14ac:dyDescent="0.25">
      <c r="A173" s="85" t="s">
        <v>81</v>
      </c>
      <c r="B173" s="17" t="s">
        <v>15</v>
      </c>
      <c r="C173" s="46"/>
      <c r="D173" s="337"/>
      <c r="E173" s="338"/>
      <c r="F173" s="339"/>
      <c r="G173" s="16"/>
      <c r="H173" s="388">
        <f>SUM(H174)</f>
        <v>2088500</v>
      </c>
    </row>
    <row r="174" spans="1:8" ht="31.5" x14ac:dyDescent="0.25">
      <c r="A174" s="98" t="s">
        <v>82</v>
      </c>
      <c r="B174" s="27" t="s">
        <v>15</v>
      </c>
      <c r="C174" s="64" t="s">
        <v>32</v>
      </c>
      <c r="D174" s="340"/>
      <c r="E174" s="341"/>
      <c r="F174" s="342"/>
      <c r="G174" s="26"/>
      <c r="H174" s="389">
        <f>SUM(H175)</f>
        <v>2088500</v>
      </c>
    </row>
    <row r="175" spans="1:8" ht="63" x14ac:dyDescent="0.25">
      <c r="A175" s="86" t="s">
        <v>149</v>
      </c>
      <c r="B175" s="35" t="s">
        <v>15</v>
      </c>
      <c r="C175" s="49" t="s">
        <v>32</v>
      </c>
      <c r="D175" s="315" t="s">
        <v>225</v>
      </c>
      <c r="E175" s="316" t="s">
        <v>697</v>
      </c>
      <c r="F175" s="317" t="s">
        <v>698</v>
      </c>
      <c r="G175" s="35"/>
      <c r="H175" s="390">
        <f>SUM(H176+H182+H186)</f>
        <v>2088500</v>
      </c>
    </row>
    <row r="176" spans="1:8" ht="110.25" x14ac:dyDescent="0.25">
      <c r="A176" s="87" t="s">
        <v>150</v>
      </c>
      <c r="B176" s="2" t="s">
        <v>15</v>
      </c>
      <c r="C176" s="8" t="s">
        <v>32</v>
      </c>
      <c r="D176" s="343" t="s">
        <v>226</v>
      </c>
      <c r="E176" s="344" t="s">
        <v>697</v>
      </c>
      <c r="F176" s="345" t="s">
        <v>698</v>
      </c>
      <c r="G176" s="2"/>
      <c r="H176" s="391">
        <f>SUM(H177)</f>
        <v>1889500</v>
      </c>
    </row>
    <row r="177" spans="1:8" ht="31.5" x14ac:dyDescent="0.25">
      <c r="A177" s="87" t="s">
        <v>732</v>
      </c>
      <c r="B177" s="2" t="s">
        <v>15</v>
      </c>
      <c r="C177" s="8" t="s">
        <v>32</v>
      </c>
      <c r="D177" s="343" t="s">
        <v>226</v>
      </c>
      <c r="E177" s="344" t="s">
        <v>10</v>
      </c>
      <c r="F177" s="345" t="s">
        <v>698</v>
      </c>
      <c r="G177" s="2"/>
      <c r="H177" s="391">
        <f>SUM(H178)</f>
        <v>1889500</v>
      </c>
    </row>
    <row r="178" spans="1:8" ht="31.5" x14ac:dyDescent="0.25">
      <c r="A178" s="3" t="s">
        <v>102</v>
      </c>
      <c r="B178" s="2" t="s">
        <v>15</v>
      </c>
      <c r="C178" s="8" t="s">
        <v>32</v>
      </c>
      <c r="D178" s="343" t="s">
        <v>226</v>
      </c>
      <c r="E178" s="344" t="s">
        <v>10</v>
      </c>
      <c r="F178" s="345" t="s">
        <v>731</v>
      </c>
      <c r="G178" s="2"/>
      <c r="H178" s="391">
        <f>SUM(H179:H181)</f>
        <v>1889500</v>
      </c>
    </row>
    <row r="179" spans="1:8" ht="47.25" x14ac:dyDescent="0.25">
      <c r="A179" s="96" t="s">
        <v>92</v>
      </c>
      <c r="B179" s="2" t="s">
        <v>15</v>
      </c>
      <c r="C179" s="8" t="s">
        <v>32</v>
      </c>
      <c r="D179" s="343" t="s">
        <v>226</v>
      </c>
      <c r="E179" s="344" t="s">
        <v>10</v>
      </c>
      <c r="F179" s="345" t="s">
        <v>731</v>
      </c>
      <c r="G179" s="2" t="s">
        <v>13</v>
      </c>
      <c r="H179" s="392">
        <f>SUM([1]прил6!I137)</f>
        <v>1764500</v>
      </c>
    </row>
    <row r="180" spans="1:8" ht="31.5" x14ac:dyDescent="0.25">
      <c r="A180" s="101" t="s">
        <v>908</v>
      </c>
      <c r="B180" s="2" t="s">
        <v>15</v>
      </c>
      <c r="C180" s="8" t="s">
        <v>32</v>
      </c>
      <c r="D180" s="343" t="s">
        <v>226</v>
      </c>
      <c r="E180" s="344" t="s">
        <v>10</v>
      </c>
      <c r="F180" s="345" t="s">
        <v>731</v>
      </c>
      <c r="G180" s="2" t="s">
        <v>16</v>
      </c>
      <c r="H180" s="392">
        <f>SUM([1]прил6!I138)</f>
        <v>123000</v>
      </c>
    </row>
    <row r="181" spans="1:8" ht="15.75" x14ac:dyDescent="0.25">
      <c r="A181" s="3" t="s">
        <v>18</v>
      </c>
      <c r="B181" s="2" t="s">
        <v>15</v>
      </c>
      <c r="C181" s="8" t="s">
        <v>32</v>
      </c>
      <c r="D181" s="343" t="s">
        <v>226</v>
      </c>
      <c r="E181" s="344" t="s">
        <v>10</v>
      </c>
      <c r="F181" s="345" t="s">
        <v>731</v>
      </c>
      <c r="G181" s="2" t="s">
        <v>17</v>
      </c>
      <c r="H181" s="392">
        <f>SUM([1]прил6!I139)</f>
        <v>2000</v>
      </c>
    </row>
    <row r="182" spans="1:8" ht="94.5" x14ac:dyDescent="0.25">
      <c r="A182" s="63" t="s">
        <v>165</v>
      </c>
      <c r="B182" s="51" t="s">
        <v>15</v>
      </c>
      <c r="C182" s="71" t="s">
        <v>32</v>
      </c>
      <c r="D182" s="318" t="s">
        <v>227</v>
      </c>
      <c r="E182" s="319" t="s">
        <v>697</v>
      </c>
      <c r="F182" s="320" t="s">
        <v>698</v>
      </c>
      <c r="G182" s="51"/>
      <c r="H182" s="391">
        <f>SUM(H183)</f>
        <v>37000</v>
      </c>
    </row>
    <row r="183" spans="1:8" ht="47.25" x14ac:dyDescent="0.25">
      <c r="A183" s="63" t="s">
        <v>717</v>
      </c>
      <c r="B183" s="51" t="s">
        <v>15</v>
      </c>
      <c r="C183" s="71" t="s">
        <v>32</v>
      </c>
      <c r="D183" s="318" t="s">
        <v>227</v>
      </c>
      <c r="E183" s="319" t="s">
        <v>10</v>
      </c>
      <c r="F183" s="320" t="s">
        <v>698</v>
      </c>
      <c r="G183" s="51"/>
      <c r="H183" s="391">
        <f>SUM(H184)</f>
        <v>37000</v>
      </c>
    </row>
    <row r="184" spans="1:8" ht="63" x14ac:dyDescent="0.25">
      <c r="A184" s="149" t="s">
        <v>734</v>
      </c>
      <c r="B184" s="2" t="s">
        <v>15</v>
      </c>
      <c r="C184" s="8" t="s">
        <v>32</v>
      </c>
      <c r="D184" s="343" t="s">
        <v>227</v>
      </c>
      <c r="E184" s="344" t="s">
        <v>10</v>
      </c>
      <c r="F184" s="345" t="s">
        <v>733</v>
      </c>
      <c r="G184" s="2"/>
      <c r="H184" s="391">
        <f>SUM(H185)</f>
        <v>37000</v>
      </c>
    </row>
    <row r="185" spans="1:8" ht="15.75" x14ac:dyDescent="0.25">
      <c r="A185" s="126" t="s">
        <v>21</v>
      </c>
      <c r="B185" s="2" t="s">
        <v>15</v>
      </c>
      <c r="C185" s="8" t="s">
        <v>32</v>
      </c>
      <c r="D185" s="343" t="s">
        <v>227</v>
      </c>
      <c r="E185" s="344" t="s">
        <v>10</v>
      </c>
      <c r="F185" s="345" t="s">
        <v>733</v>
      </c>
      <c r="G185" s="2" t="s">
        <v>75</v>
      </c>
      <c r="H185" s="392">
        <f>SUM([1]прил6!I143)</f>
        <v>37000</v>
      </c>
    </row>
    <row r="186" spans="1:8" ht="110.25" x14ac:dyDescent="0.25">
      <c r="A186" s="63" t="s">
        <v>853</v>
      </c>
      <c r="B186" s="2" t="s">
        <v>15</v>
      </c>
      <c r="C186" s="8" t="s">
        <v>32</v>
      </c>
      <c r="D186" s="318" t="s">
        <v>849</v>
      </c>
      <c r="E186" s="319" t="s">
        <v>697</v>
      </c>
      <c r="F186" s="320" t="s">
        <v>698</v>
      </c>
      <c r="G186" s="2"/>
      <c r="H186" s="391">
        <f>SUM(H187)</f>
        <v>162000</v>
      </c>
    </row>
    <row r="187" spans="1:8" ht="47.25" x14ac:dyDescent="0.25">
      <c r="A187" s="114" t="s">
        <v>851</v>
      </c>
      <c r="B187" s="2" t="s">
        <v>15</v>
      </c>
      <c r="C187" s="8" t="s">
        <v>32</v>
      </c>
      <c r="D187" s="318" t="s">
        <v>849</v>
      </c>
      <c r="E187" s="319" t="s">
        <v>10</v>
      </c>
      <c r="F187" s="320" t="s">
        <v>698</v>
      </c>
      <c r="G187" s="2"/>
      <c r="H187" s="391">
        <f>SUM(H188)</f>
        <v>162000</v>
      </c>
    </row>
    <row r="188" spans="1:8" ht="47.25" x14ac:dyDescent="0.25">
      <c r="A188" s="114" t="s">
        <v>852</v>
      </c>
      <c r="B188" s="2" t="s">
        <v>15</v>
      </c>
      <c r="C188" s="8" t="s">
        <v>32</v>
      </c>
      <c r="D188" s="318" t="s">
        <v>849</v>
      </c>
      <c r="E188" s="319" t="s">
        <v>10</v>
      </c>
      <c r="F188" s="326" t="s">
        <v>850</v>
      </c>
      <c r="G188" s="2"/>
      <c r="H188" s="391">
        <f>SUM(H189)</f>
        <v>162000</v>
      </c>
    </row>
    <row r="189" spans="1:8" ht="31.5" x14ac:dyDescent="0.25">
      <c r="A189" s="101" t="s">
        <v>908</v>
      </c>
      <c r="B189" s="2" t="s">
        <v>15</v>
      </c>
      <c r="C189" s="8" t="s">
        <v>32</v>
      </c>
      <c r="D189" s="318" t="s">
        <v>849</v>
      </c>
      <c r="E189" s="319" t="s">
        <v>10</v>
      </c>
      <c r="F189" s="326" t="s">
        <v>850</v>
      </c>
      <c r="G189" s="2" t="s">
        <v>16</v>
      </c>
      <c r="H189" s="392">
        <f>SUM([1]прил6!I147)</f>
        <v>162000</v>
      </c>
    </row>
    <row r="190" spans="1:8" ht="15.75" x14ac:dyDescent="0.25">
      <c r="A190" s="85" t="s">
        <v>25</v>
      </c>
      <c r="B190" s="17" t="s">
        <v>20</v>
      </c>
      <c r="C190" s="46"/>
      <c r="D190" s="337"/>
      <c r="E190" s="338"/>
      <c r="F190" s="339"/>
      <c r="G190" s="16"/>
      <c r="H190" s="388">
        <f>SUM(H191+H197+H213)</f>
        <v>8765482</v>
      </c>
    </row>
    <row r="191" spans="1:8" ht="15.75" x14ac:dyDescent="0.25">
      <c r="A191" s="98" t="s">
        <v>273</v>
      </c>
      <c r="B191" s="27" t="s">
        <v>20</v>
      </c>
      <c r="C191" s="64" t="s">
        <v>35</v>
      </c>
      <c r="D191" s="340"/>
      <c r="E191" s="341"/>
      <c r="F191" s="342"/>
      <c r="G191" s="26"/>
      <c r="H191" s="389">
        <f>SUM(H192)</f>
        <v>450000</v>
      </c>
    </row>
    <row r="192" spans="1:8" ht="47.25" x14ac:dyDescent="0.25">
      <c r="A192" s="86" t="s">
        <v>153</v>
      </c>
      <c r="B192" s="35" t="s">
        <v>20</v>
      </c>
      <c r="C192" s="37" t="s">
        <v>35</v>
      </c>
      <c r="D192" s="309" t="s">
        <v>735</v>
      </c>
      <c r="E192" s="310" t="s">
        <v>697</v>
      </c>
      <c r="F192" s="311" t="s">
        <v>698</v>
      </c>
      <c r="G192" s="35"/>
      <c r="H192" s="390">
        <f>SUM(H193)</f>
        <v>450000</v>
      </c>
    </row>
    <row r="193" spans="1:11" ht="78.75" x14ac:dyDescent="0.25">
      <c r="A193" s="87" t="s">
        <v>198</v>
      </c>
      <c r="B193" s="51" t="s">
        <v>20</v>
      </c>
      <c r="C193" s="62" t="s">
        <v>35</v>
      </c>
      <c r="D193" s="312" t="s">
        <v>236</v>
      </c>
      <c r="E193" s="313" t="s">
        <v>697</v>
      </c>
      <c r="F193" s="314" t="s">
        <v>698</v>
      </c>
      <c r="G193" s="51"/>
      <c r="H193" s="391">
        <f>SUM(H194)</f>
        <v>450000</v>
      </c>
    </row>
    <row r="194" spans="1:11" ht="31.5" x14ac:dyDescent="0.25">
      <c r="A194" s="87" t="s">
        <v>736</v>
      </c>
      <c r="B194" s="51" t="s">
        <v>20</v>
      </c>
      <c r="C194" s="62" t="s">
        <v>35</v>
      </c>
      <c r="D194" s="312" t="s">
        <v>236</v>
      </c>
      <c r="E194" s="313" t="s">
        <v>10</v>
      </c>
      <c r="F194" s="314" t="s">
        <v>698</v>
      </c>
      <c r="G194" s="51"/>
      <c r="H194" s="391">
        <f>SUM(H195)</f>
        <v>450000</v>
      </c>
    </row>
    <row r="195" spans="1:11" ht="15.75" x14ac:dyDescent="0.25">
      <c r="A195" s="87" t="s">
        <v>199</v>
      </c>
      <c r="B195" s="51" t="s">
        <v>20</v>
      </c>
      <c r="C195" s="62" t="s">
        <v>35</v>
      </c>
      <c r="D195" s="312" t="s">
        <v>236</v>
      </c>
      <c r="E195" s="313" t="s">
        <v>10</v>
      </c>
      <c r="F195" s="314" t="s">
        <v>737</v>
      </c>
      <c r="G195" s="51"/>
      <c r="H195" s="391">
        <f>SUM(H196)</f>
        <v>450000</v>
      </c>
    </row>
    <row r="196" spans="1:11" ht="15.75" x14ac:dyDescent="0.25">
      <c r="A196" s="3" t="s">
        <v>18</v>
      </c>
      <c r="B196" s="51" t="s">
        <v>20</v>
      </c>
      <c r="C196" s="62" t="s">
        <v>35</v>
      </c>
      <c r="D196" s="312" t="s">
        <v>236</v>
      </c>
      <c r="E196" s="313" t="s">
        <v>10</v>
      </c>
      <c r="F196" s="314" t="s">
        <v>737</v>
      </c>
      <c r="G196" s="51" t="s">
        <v>17</v>
      </c>
      <c r="H196" s="393">
        <f>SUM([1]прил6!I154)</f>
        <v>450000</v>
      </c>
    </row>
    <row r="197" spans="1:11" ht="15.75" x14ac:dyDescent="0.25">
      <c r="A197" s="98" t="s">
        <v>152</v>
      </c>
      <c r="B197" s="27" t="s">
        <v>20</v>
      </c>
      <c r="C197" s="47" t="s">
        <v>32</v>
      </c>
      <c r="D197" s="327"/>
      <c r="E197" s="328"/>
      <c r="F197" s="329"/>
      <c r="G197" s="26"/>
      <c r="H197" s="389">
        <f>SUM(H198)</f>
        <v>7056882</v>
      </c>
    </row>
    <row r="198" spans="1:11" ht="47.25" x14ac:dyDescent="0.25">
      <c r="A198" s="86" t="s">
        <v>153</v>
      </c>
      <c r="B198" s="35" t="s">
        <v>20</v>
      </c>
      <c r="C198" s="37" t="s">
        <v>32</v>
      </c>
      <c r="D198" s="309" t="s">
        <v>735</v>
      </c>
      <c r="E198" s="310" t="s">
        <v>697</v>
      </c>
      <c r="F198" s="311" t="s">
        <v>698</v>
      </c>
      <c r="G198" s="35"/>
      <c r="H198" s="390">
        <f>SUM(H199+H209)</f>
        <v>7056882</v>
      </c>
    </row>
    <row r="199" spans="1:11" ht="78.75" x14ac:dyDescent="0.25">
      <c r="A199" s="87" t="s">
        <v>154</v>
      </c>
      <c r="B199" s="51" t="s">
        <v>20</v>
      </c>
      <c r="C199" s="62" t="s">
        <v>32</v>
      </c>
      <c r="D199" s="312" t="s">
        <v>228</v>
      </c>
      <c r="E199" s="313" t="s">
        <v>697</v>
      </c>
      <c r="F199" s="314" t="s">
        <v>698</v>
      </c>
      <c r="G199" s="51"/>
      <c r="H199" s="391">
        <f>SUM(H200)</f>
        <v>7008882</v>
      </c>
    </row>
    <row r="200" spans="1:11" ht="47.25" x14ac:dyDescent="0.25">
      <c r="A200" s="87" t="s">
        <v>738</v>
      </c>
      <c r="B200" s="51" t="s">
        <v>20</v>
      </c>
      <c r="C200" s="62" t="s">
        <v>32</v>
      </c>
      <c r="D200" s="312" t="s">
        <v>228</v>
      </c>
      <c r="E200" s="313" t="s">
        <v>10</v>
      </c>
      <c r="F200" s="314" t="s">
        <v>698</v>
      </c>
      <c r="G200" s="51"/>
      <c r="H200" s="391">
        <f>SUM(H201+H203+H205+H207)</f>
        <v>7008882</v>
      </c>
    </row>
    <row r="201" spans="1:11" ht="31.5" x14ac:dyDescent="0.25">
      <c r="A201" s="87" t="s">
        <v>155</v>
      </c>
      <c r="B201" s="51" t="s">
        <v>20</v>
      </c>
      <c r="C201" s="62" t="s">
        <v>32</v>
      </c>
      <c r="D201" s="312" t="s">
        <v>228</v>
      </c>
      <c r="E201" s="313" t="s">
        <v>10</v>
      </c>
      <c r="F201" s="314" t="s">
        <v>739</v>
      </c>
      <c r="G201" s="51"/>
      <c r="H201" s="391">
        <f>SUM(H202)</f>
        <v>3224644</v>
      </c>
      <c r="I201" s="557"/>
      <c r="J201" s="558"/>
      <c r="K201" s="558"/>
    </row>
    <row r="202" spans="1:11" ht="31.5" x14ac:dyDescent="0.25">
      <c r="A202" s="87" t="s">
        <v>197</v>
      </c>
      <c r="B202" s="51" t="s">
        <v>20</v>
      </c>
      <c r="C202" s="62" t="s">
        <v>32</v>
      </c>
      <c r="D202" s="312" t="s">
        <v>228</v>
      </c>
      <c r="E202" s="313" t="s">
        <v>10</v>
      </c>
      <c r="F202" s="314" t="s">
        <v>739</v>
      </c>
      <c r="G202" s="51" t="s">
        <v>192</v>
      </c>
      <c r="H202" s="393">
        <f>SUM([1]прил6!I160)</f>
        <v>3224644</v>
      </c>
    </row>
    <row r="203" spans="1:11" ht="31.5" x14ac:dyDescent="0.25">
      <c r="A203" s="87" t="s">
        <v>923</v>
      </c>
      <c r="B203" s="51" t="s">
        <v>20</v>
      </c>
      <c r="C203" s="62" t="s">
        <v>32</v>
      </c>
      <c r="D203" s="312" t="s">
        <v>228</v>
      </c>
      <c r="E203" s="313" t="s">
        <v>10</v>
      </c>
      <c r="F203" s="314" t="s">
        <v>924</v>
      </c>
      <c r="G203" s="51"/>
      <c r="H203" s="391">
        <f>SUM(H204)</f>
        <v>14000</v>
      </c>
    </row>
    <row r="204" spans="1:11" ht="31.5" x14ac:dyDescent="0.25">
      <c r="A204" s="101" t="s">
        <v>908</v>
      </c>
      <c r="B204" s="51" t="s">
        <v>20</v>
      </c>
      <c r="C204" s="62" t="s">
        <v>32</v>
      </c>
      <c r="D204" s="312" t="s">
        <v>228</v>
      </c>
      <c r="E204" s="313" t="s">
        <v>10</v>
      </c>
      <c r="F204" s="314" t="s">
        <v>924</v>
      </c>
      <c r="G204" s="51" t="s">
        <v>16</v>
      </c>
      <c r="H204" s="393">
        <f>SUM([1]прил6!I162)</f>
        <v>14000</v>
      </c>
    </row>
    <row r="205" spans="1:11" ht="47.25" x14ac:dyDescent="0.25">
      <c r="A205" s="87" t="s">
        <v>740</v>
      </c>
      <c r="B205" s="51" t="s">
        <v>20</v>
      </c>
      <c r="C205" s="62" t="s">
        <v>32</v>
      </c>
      <c r="D205" s="312" t="s">
        <v>228</v>
      </c>
      <c r="E205" s="313" t="s">
        <v>10</v>
      </c>
      <c r="F205" s="314" t="s">
        <v>741</v>
      </c>
      <c r="G205" s="51"/>
      <c r="H205" s="391">
        <f>SUM(H206)</f>
        <v>2935238</v>
      </c>
    </row>
    <row r="206" spans="1:11" ht="15.75" x14ac:dyDescent="0.25">
      <c r="A206" s="87" t="s">
        <v>21</v>
      </c>
      <c r="B206" s="51" t="s">
        <v>20</v>
      </c>
      <c r="C206" s="62" t="s">
        <v>32</v>
      </c>
      <c r="D206" s="116" t="s">
        <v>228</v>
      </c>
      <c r="E206" s="359" t="s">
        <v>10</v>
      </c>
      <c r="F206" s="360" t="s">
        <v>741</v>
      </c>
      <c r="G206" s="51" t="s">
        <v>75</v>
      </c>
      <c r="H206" s="393">
        <f>SUM([1]прил6!I164)</f>
        <v>2935238</v>
      </c>
    </row>
    <row r="207" spans="1:11" ht="47.25" x14ac:dyDescent="0.25">
      <c r="A207" s="87" t="s">
        <v>742</v>
      </c>
      <c r="B207" s="51" t="s">
        <v>20</v>
      </c>
      <c r="C207" s="62" t="s">
        <v>32</v>
      </c>
      <c r="D207" s="312" t="s">
        <v>228</v>
      </c>
      <c r="E207" s="313" t="s">
        <v>10</v>
      </c>
      <c r="F207" s="314" t="s">
        <v>743</v>
      </c>
      <c r="G207" s="51"/>
      <c r="H207" s="391">
        <f>SUM(H208)</f>
        <v>835000</v>
      </c>
    </row>
    <row r="208" spans="1:11" ht="15.75" x14ac:dyDescent="0.25">
      <c r="A208" s="87" t="s">
        <v>21</v>
      </c>
      <c r="B208" s="51" t="s">
        <v>20</v>
      </c>
      <c r="C208" s="62" t="s">
        <v>32</v>
      </c>
      <c r="D208" s="312" t="s">
        <v>228</v>
      </c>
      <c r="E208" s="313" t="s">
        <v>10</v>
      </c>
      <c r="F208" s="314" t="s">
        <v>743</v>
      </c>
      <c r="G208" s="51" t="s">
        <v>75</v>
      </c>
      <c r="H208" s="393">
        <f>SUM([1]прил6!I166)</f>
        <v>835000</v>
      </c>
    </row>
    <row r="209" spans="1:8" ht="78.75" x14ac:dyDescent="0.25">
      <c r="A209" s="87" t="s">
        <v>271</v>
      </c>
      <c r="B209" s="51" t="s">
        <v>20</v>
      </c>
      <c r="C209" s="137" t="s">
        <v>32</v>
      </c>
      <c r="D209" s="312" t="s">
        <v>269</v>
      </c>
      <c r="E209" s="313" t="s">
        <v>697</v>
      </c>
      <c r="F209" s="314" t="s">
        <v>698</v>
      </c>
      <c r="G209" s="51"/>
      <c r="H209" s="391">
        <f>SUM(H210)</f>
        <v>48000</v>
      </c>
    </row>
    <row r="210" spans="1:8" ht="47.25" x14ac:dyDescent="0.25">
      <c r="A210" s="87" t="s">
        <v>744</v>
      </c>
      <c r="B210" s="51" t="s">
        <v>20</v>
      </c>
      <c r="C210" s="137" t="s">
        <v>32</v>
      </c>
      <c r="D210" s="312" t="s">
        <v>269</v>
      </c>
      <c r="E210" s="313" t="s">
        <v>10</v>
      </c>
      <c r="F210" s="314" t="s">
        <v>698</v>
      </c>
      <c r="G210" s="51"/>
      <c r="H210" s="391">
        <f>SUM(H211)</f>
        <v>48000</v>
      </c>
    </row>
    <row r="211" spans="1:8" ht="31.5" x14ac:dyDescent="0.25">
      <c r="A211" s="87" t="s">
        <v>270</v>
      </c>
      <c r="B211" s="51" t="s">
        <v>20</v>
      </c>
      <c r="C211" s="137" t="s">
        <v>32</v>
      </c>
      <c r="D211" s="312" t="s">
        <v>269</v>
      </c>
      <c r="E211" s="313" t="s">
        <v>10</v>
      </c>
      <c r="F211" s="314" t="s">
        <v>745</v>
      </c>
      <c r="G211" s="51"/>
      <c r="H211" s="391">
        <f>SUM(H212)</f>
        <v>48000</v>
      </c>
    </row>
    <row r="212" spans="1:8" ht="31.5" x14ac:dyDescent="0.25">
      <c r="A212" s="101" t="s">
        <v>908</v>
      </c>
      <c r="B212" s="51" t="s">
        <v>20</v>
      </c>
      <c r="C212" s="137" t="s">
        <v>32</v>
      </c>
      <c r="D212" s="312" t="s">
        <v>269</v>
      </c>
      <c r="E212" s="313" t="s">
        <v>10</v>
      </c>
      <c r="F212" s="314" t="s">
        <v>745</v>
      </c>
      <c r="G212" s="51" t="s">
        <v>16</v>
      </c>
      <c r="H212" s="393">
        <f>SUM([1]прил6!I170)</f>
        <v>48000</v>
      </c>
    </row>
    <row r="213" spans="1:8" ht="15.75" x14ac:dyDescent="0.25">
      <c r="A213" s="98" t="s">
        <v>26</v>
      </c>
      <c r="B213" s="27" t="s">
        <v>20</v>
      </c>
      <c r="C213" s="47">
        <v>12</v>
      </c>
      <c r="D213" s="327"/>
      <c r="E213" s="328"/>
      <c r="F213" s="329"/>
      <c r="G213" s="26"/>
      <c r="H213" s="389">
        <f>SUM(H214,H219,H224,H229)</f>
        <v>1258600</v>
      </c>
    </row>
    <row r="214" spans="1:8" ht="47.25" x14ac:dyDescent="0.25">
      <c r="A214" s="34" t="s">
        <v>145</v>
      </c>
      <c r="B214" s="35" t="s">
        <v>20</v>
      </c>
      <c r="C214" s="37">
        <v>12</v>
      </c>
      <c r="D214" s="309" t="s">
        <v>723</v>
      </c>
      <c r="E214" s="310" t="s">
        <v>697</v>
      </c>
      <c r="F214" s="311" t="s">
        <v>698</v>
      </c>
      <c r="G214" s="35"/>
      <c r="H214" s="390">
        <f>SUM(H215)</f>
        <v>274000</v>
      </c>
    </row>
    <row r="215" spans="1:8" ht="78.75" x14ac:dyDescent="0.25">
      <c r="A215" s="63" t="s">
        <v>146</v>
      </c>
      <c r="B215" s="2" t="s">
        <v>20</v>
      </c>
      <c r="C215" s="537">
        <v>12</v>
      </c>
      <c r="D215" s="324" t="s">
        <v>218</v>
      </c>
      <c r="E215" s="325" t="s">
        <v>697</v>
      </c>
      <c r="F215" s="326" t="s">
        <v>698</v>
      </c>
      <c r="G215" s="2"/>
      <c r="H215" s="391">
        <f>SUM(H216)</f>
        <v>274000</v>
      </c>
    </row>
    <row r="216" spans="1:8" ht="47.25" x14ac:dyDescent="0.25">
      <c r="A216" s="63" t="s">
        <v>724</v>
      </c>
      <c r="B216" s="2" t="s">
        <v>20</v>
      </c>
      <c r="C216" s="537">
        <v>12</v>
      </c>
      <c r="D216" s="324" t="s">
        <v>218</v>
      </c>
      <c r="E216" s="325" t="s">
        <v>10</v>
      </c>
      <c r="F216" s="326" t="s">
        <v>698</v>
      </c>
      <c r="G216" s="2"/>
      <c r="H216" s="391">
        <f>SUM(H217)</f>
        <v>274000</v>
      </c>
    </row>
    <row r="217" spans="1:8" ht="15.75" x14ac:dyDescent="0.25">
      <c r="A217" s="96" t="s">
        <v>726</v>
      </c>
      <c r="B217" s="2" t="s">
        <v>20</v>
      </c>
      <c r="C217" s="537">
        <v>12</v>
      </c>
      <c r="D217" s="324" t="s">
        <v>218</v>
      </c>
      <c r="E217" s="325" t="s">
        <v>10</v>
      </c>
      <c r="F217" s="326" t="s">
        <v>725</v>
      </c>
      <c r="G217" s="2"/>
      <c r="H217" s="391">
        <f>SUM(H218)</f>
        <v>274000</v>
      </c>
    </row>
    <row r="218" spans="1:8" ht="31.5" x14ac:dyDescent="0.25">
      <c r="A218" s="101" t="s">
        <v>908</v>
      </c>
      <c r="B218" s="2" t="s">
        <v>20</v>
      </c>
      <c r="C218" s="537">
        <v>12</v>
      </c>
      <c r="D218" s="324" t="s">
        <v>218</v>
      </c>
      <c r="E218" s="325" t="s">
        <v>10</v>
      </c>
      <c r="F218" s="326" t="s">
        <v>725</v>
      </c>
      <c r="G218" s="2" t="s">
        <v>16</v>
      </c>
      <c r="H218" s="392">
        <f>SUM([1]прил6!I176)</f>
        <v>274000</v>
      </c>
    </row>
    <row r="219" spans="1:8" ht="47.25" x14ac:dyDescent="0.25">
      <c r="A219" s="34" t="s">
        <v>158</v>
      </c>
      <c r="B219" s="35" t="s">
        <v>20</v>
      </c>
      <c r="C219" s="37">
        <v>12</v>
      </c>
      <c r="D219" s="309" t="s">
        <v>746</v>
      </c>
      <c r="E219" s="310" t="s">
        <v>697</v>
      </c>
      <c r="F219" s="311" t="s">
        <v>698</v>
      </c>
      <c r="G219" s="35"/>
      <c r="H219" s="390">
        <f>SUM(H220)</f>
        <v>400000</v>
      </c>
    </row>
    <row r="220" spans="1:8" ht="63" x14ac:dyDescent="0.25">
      <c r="A220" s="361" t="s">
        <v>159</v>
      </c>
      <c r="B220" s="5" t="s">
        <v>20</v>
      </c>
      <c r="C220" s="539">
        <v>12</v>
      </c>
      <c r="D220" s="324" t="s">
        <v>229</v>
      </c>
      <c r="E220" s="325" t="s">
        <v>697</v>
      </c>
      <c r="F220" s="326" t="s">
        <v>698</v>
      </c>
      <c r="G220" s="2"/>
      <c r="H220" s="391">
        <f>SUM(H221)</f>
        <v>400000</v>
      </c>
    </row>
    <row r="221" spans="1:8" ht="31.5" x14ac:dyDescent="0.25">
      <c r="A221" s="102" t="s">
        <v>747</v>
      </c>
      <c r="B221" s="5" t="s">
        <v>20</v>
      </c>
      <c r="C221" s="539">
        <v>12</v>
      </c>
      <c r="D221" s="324" t="s">
        <v>229</v>
      </c>
      <c r="E221" s="325" t="s">
        <v>10</v>
      </c>
      <c r="F221" s="326" t="s">
        <v>698</v>
      </c>
      <c r="G221" s="358"/>
      <c r="H221" s="391">
        <f>SUM(H222)</f>
        <v>400000</v>
      </c>
    </row>
    <row r="222" spans="1:8" ht="15.75" x14ac:dyDescent="0.25">
      <c r="A222" s="3" t="s">
        <v>115</v>
      </c>
      <c r="B222" s="5" t="s">
        <v>20</v>
      </c>
      <c r="C222" s="539">
        <v>12</v>
      </c>
      <c r="D222" s="324" t="s">
        <v>229</v>
      </c>
      <c r="E222" s="325" t="s">
        <v>10</v>
      </c>
      <c r="F222" s="326" t="s">
        <v>748</v>
      </c>
      <c r="G222" s="70"/>
      <c r="H222" s="391">
        <f>SUM(H223)</f>
        <v>400000</v>
      </c>
    </row>
    <row r="223" spans="1:8" ht="31.5" x14ac:dyDescent="0.25">
      <c r="A223" s="101" t="s">
        <v>908</v>
      </c>
      <c r="B223" s="5" t="s">
        <v>20</v>
      </c>
      <c r="C223" s="539">
        <v>12</v>
      </c>
      <c r="D223" s="324" t="s">
        <v>229</v>
      </c>
      <c r="E223" s="325" t="s">
        <v>10</v>
      </c>
      <c r="F223" s="326" t="s">
        <v>748</v>
      </c>
      <c r="G223" s="70" t="s">
        <v>16</v>
      </c>
      <c r="H223" s="393">
        <f>SUM([1]прил6!I356)</f>
        <v>400000</v>
      </c>
    </row>
    <row r="224" spans="1:8" ht="31.5" x14ac:dyDescent="0.25">
      <c r="A224" s="76" t="s">
        <v>156</v>
      </c>
      <c r="B224" s="36" t="s">
        <v>20</v>
      </c>
      <c r="C224" s="36" t="s">
        <v>85</v>
      </c>
      <c r="D224" s="303" t="s">
        <v>230</v>
      </c>
      <c r="E224" s="304" t="s">
        <v>697</v>
      </c>
      <c r="F224" s="305" t="s">
        <v>698</v>
      </c>
      <c r="G224" s="35"/>
      <c r="H224" s="390">
        <f>SUM(H225)</f>
        <v>200000</v>
      </c>
    </row>
    <row r="225" spans="1:8" ht="63" x14ac:dyDescent="0.25">
      <c r="A225" s="96" t="s">
        <v>157</v>
      </c>
      <c r="B225" s="5" t="s">
        <v>20</v>
      </c>
      <c r="C225" s="539">
        <v>12</v>
      </c>
      <c r="D225" s="324" t="s">
        <v>231</v>
      </c>
      <c r="E225" s="325" t="s">
        <v>697</v>
      </c>
      <c r="F225" s="326" t="s">
        <v>698</v>
      </c>
      <c r="G225" s="358"/>
      <c r="H225" s="391">
        <f>SUM(H226)</f>
        <v>200000</v>
      </c>
    </row>
    <row r="226" spans="1:8" ht="63" x14ac:dyDescent="0.25">
      <c r="A226" s="96" t="s">
        <v>749</v>
      </c>
      <c r="B226" s="5" t="s">
        <v>20</v>
      </c>
      <c r="C226" s="539">
        <v>12</v>
      </c>
      <c r="D226" s="324" t="s">
        <v>231</v>
      </c>
      <c r="E226" s="325" t="s">
        <v>10</v>
      </c>
      <c r="F226" s="326" t="s">
        <v>698</v>
      </c>
      <c r="G226" s="358"/>
      <c r="H226" s="391">
        <f>SUM(H227)</f>
        <v>200000</v>
      </c>
    </row>
    <row r="227" spans="1:8" ht="31.5" x14ac:dyDescent="0.25">
      <c r="A227" s="3" t="s">
        <v>751</v>
      </c>
      <c r="B227" s="5" t="s">
        <v>20</v>
      </c>
      <c r="C227" s="539">
        <v>12</v>
      </c>
      <c r="D227" s="324" t="s">
        <v>231</v>
      </c>
      <c r="E227" s="325" t="s">
        <v>10</v>
      </c>
      <c r="F227" s="326" t="s">
        <v>750</v>
      </c>
      <c r="G227" s="358"/>
      <c r="H227" s="391">
        <f>SUM(H228)</f>
        <v>200000</v>
      </c>
    </row>
    <row r="228" spans="1:8" ht="15.75" x14ac:dyDescent="0.25">
      <c r="A228" s="96" t="s">
        <v>18</v>
      </c>
      <c r="B228" s="5" t="s">
        <v>20</v>
      </c>
      <c r="C228" s="539">
        <v>12</v>
      </c>
      <c r="D228" s="324" t="s">
        <v>231</v>
      </c>
      <c r="E228" s="325" t="s">
        <v>10</v>
      </c>
      <c r="F228" s="326" t="s">
        <v>750</v>
      </c>
      <c r="G228" s="358" t="s">
        <v>17</v>
      </c>
      <c r="H228" s="393">
        <f>SUM([1]прил6!I181)</f>
        <v>200000</v>
      </c>
    </row>
    <row r="229" spans="1:8" ht="31.5" x14ac:dyDescent="0.25">
      <c r="A229" s="76" t="s">
        <v>147</v>
      </c>
      <c r="B229" s="36" t="s">
        <v>20</v>
      </c>
      <c r="C229" s="36" t="s">
        <v>85</v>
      </c>
      <c r="D229" s="303" t="s">
        <v>223</v>
      </c>
      <c r="E229" s="304" t="s">
        <v>697</v>
      </c>
      <c r="F229" s="305" t="s">
        <v>698</v>
      </c>
      <c r="G229" s="35"/>
      <c r="H229" s="390">
        <f>SUM(H230)</f>
        <v>384600</v>
      </c>
    </row>
    <row r="230" spans="1:8" ht="31.5" x14ac:dyDescent="0.25">
      <c r="A230" s="96" t="s">
        <v>148</v>
      </c>
      <c r="B230" s="5" t="s">
        <v>20</v>
      </c>
      <c r="C230" s="539">
        <v>12</v>
      </c>
      <c r="D230" s="324" t="s">
        <v>224</v>
      </c>
      <c r="E230" s="325" t="s">
        <v>697</v>
      </c>
      <c r="F230" s="326" t="s">
        <v>698</v>
      </c>
      <c r="G230" s="358"/>
      <c r="H230" s="391">
        <f>SUM(H231)</f>
        <v>384600</v>
      </c>
    </row>
    <row r="231" spans="1:8" ht="31.5" x14ac:dyDescent="0.25">
      <c r="A231" s="3" t="s">
        <v>102</v>
      </c>
      <c r="B231" s="5" t="s">
        <v>20</v>
      </c>
      <c r="C231" s="539">
        <v>12</v>
      </c>
      <c r="D231" s="324" t="s">
        <v>224</v>
      </c>
      <c r="E231" s="325" t="s">
        <v>697</v>
      </c>
      <c r="F231" s="326" t="s">
        <v>731</v>
      </c>
      <c r="G231" s="358"/>
      <c r="H231" s="391">
        <f>SUM(H232:H234)</f>
        <v>384600</v>
      </c>
    </row>
    <row r="232" spans="1:8" ht="47.25" x14ac:dyDescent="0.25">
      <c r="A232" s="96" t="s">
        <v>92</v>
      </c>
      <c r="B232" s="5" t="s">
        <v>20</v>
      </c>
      <c r="C232" s="539">
        <v>12</v>
      </c>
      <c r="D232" s="324" t="s">
        <v>224</v>
      </c>
      <c r="E232" s="325" t="s">
        <v>697</v>
      </c>
      <c r="F232" s="326" t="s">
        <v>731</v>
      </c>
      <c r="G232" s="358" t="s">
        <v>13</v>
      </c>
      <c r="H232" s="393">
        <f>SUM([1]прил6!I185)</f>
        <v>367600</v>
      </c>
    </row>
    <row r="233" spans="1:8" ht="31.5" x14ac:dyDescent="0.25">
      <c r="A233" s="101" t="s">
        <v>908</v>
      </c>
      <c r="B233" s="5" t="s">
        <v>20</v>
      </c>
      <c r="C233" s="539">
        <v>12</v>
      </c>
      <c r="D233" s="324" t="s">
        <v>224</v>
      </c>
      <c r="E233" s="325" t="s">
        <v>697</v>
      </c>
      <c r="F233" s="326" t="s">
        <v>731</v>
      </c>
      <c r="G233" s="358" t="s">
        <v>16</v>
      </c>
      <c r="H233" s="393">
        <f>SUM([1]прил6!I186)</f>
        <v>16000</v>
      </c>
    </row>
    <row r="234" spans="1:8" ht="15.75" x14ac:dyDescent="0.25">
      <c r="A234" s="3" t="s">
        <v>18</v>
      </c>
      <c r="B234" s="5" t="s">
        <v>20</v>
      </c>
      <c r="C234" s="539">
        <v>12</v>
      </c>
      <c r="D234" s="324" t="s">
        <v>224</v>
      </c>
      <c r="E234" s="325" t="s">
        <v>697</v>
      </c>
      <c r="F234" s="326" t="s">
        <v>731</v>
      </c>
      <c r="G234" s="358" t="s">
        <v>17</v>
      </c>
      <c r="H234" s="393">
        <f>SUM([1]прил6!I187)</f>
        <v>1000</v>
      </c>
    </row>
    <row r="235" spans="1:8" ht="15.75" x14ac:dyDescent="0.25">
      <c r="A235" s="68" t="s">
        <v>160</v>
      </c>
      <c r="B235" s="107" t="s">
        <v>116</v>
      </c>
      <c r="C235" s="108"/>
      <c r="D235" s="337"/>
      <c r="E235" s="338"/>
      <c r="F235" s="339"/>
      <c r="G235" s="109"/>
      <c r="H235" s="388">
        <f>SUM(H236+H244+H278)</f>
        <v>16077689</v>
      </c>
    </row>
    <row r="236" spans="1:8" s="10" customFormat="1" ht="15.75" x14ac:dyDescent="0.25">
      <c r="A236" s="48" t="s">
        <v>260</v>
      </c>
      <c r="B236" s="60" t="s">
        <v>116</v>
      </c>
      <c r="C236" s="135" t="s">
        <v>10</v>
      </c>
      <c r="D236" s="300"/>
      <c r="E236" s="301"/>
      <c r="F236" s="302"/>
      <c r="G236" s="61"/>
      <c r="H236" s="389">
        <f>SUM(H237)</f>
        <v>33379</v>
      </c>
    </row>
    <row r="237" spans="1:8" ht="47.25" x14ac:dyDescent="0.25">
      <c r="A237" s="34" t="s">
        <v>204</v>
      </c>
      <c r="B237" s="36" t="s">
        <v>116</v>
      </c>
      <c r="C237" s="139" t="s">
        <v>10</v>
      </c>
      <c r="D237" s="309" t="s">
        <v>752</v>
      </c>
      <c r="E237" s="310" t="s">
        <v>697</v>
      </c>
      <c r="F237" s="311" t="s">
        <v>698</v>
      </c>
      <c r="G237" s="38"/>
      <c r="H237" s="390">
        <f>SUM(H238)</f>
        <v>33379</v>
      </c>
    </row>
    <row r="238" spans="1:8" ht="78.75" x14ac:dyDescent="0.25">
      <c r="A238" s="3" t="s">
        <v>262</v>
      </c>
      <c r="B238" s="5" t="s">
        <v>116</v>
      </c>
      <c r="C238" s="138" t="s">
        <v>10</v>
      </c>
      <c r="D238" s="324" t="s">
        <v>261</v>
      </c>
      <c r="E238" s="325" t="s">
        <v>697</v>
      </c>
      <c r="F238" s="326" t="s">
        <v>698</v>
      </c>
      <c r="G238" s="70"/>
      <c r="H238" s="391">
        <f>SUM(H239)</f>
        <v>33379</v>
      </c>
    </row>
    <row r="239" spans="1:8" ht="47.25" x14ac:dyDescent="0.25">
      <c r="A239" s="72" t="s">
        <v>753</v>
      </c>
      <c r="B239" s="5" t="s">
        <v>116</v>
      </c>
      <c r="C239" s="138" t="s">
        <v>10</v>
      </c>
      <c r="D239" s="324" t="s">
        <v>261</v>
      </c>
      <c r="E239" s="325" t="s">
        <v>10</v>
      </c>
      <c r="F239" s="326" t="s">
        <v>698</v>
      </c>
      <c r="G239" s="70"/>
      <c r="H239" s="391">
        <f>SUM(H240+H242)</f>
        <v>33379</v>
      </c>
    </row>
    <row r="240" spans="1:8" ht="15.75" hidden="1" x14ac:dyDescent="0.25">
      <c r="A240" s="119" t="s">
        <v>272</v>
      </c>
      <c r="B240" s="5" t="s">
        <v>116</v>
      </c>
      <c r="C240" s="138" t="s">
        <v>10</v>
      </c>
      <c r="D240" s="324" t="s">
        <v>261</v>
      </c>
      <c r="E240" s="325" t="s">
        <v>10</v>
      </c>
      <c r="F240" s="326" t="s">
        <v>754</v>
      </c>
      <c r="G240" s="70"/>
      <c r="H240" s="391">
        <f>SUM(H241)</f>
        <v>0</v>
      </c>
    </row>
    <row r="241" spans="1:8" ht="31.5" hidden="1" x14ac:dyDescent="0.25">
      <c r="A241" s="101" t="s">
        <v>908</v>
      </c>
      <c r="B241" s="5" t="s">
        <v>116</v>
      </c>
      <c r="C241" s="138" t="s">
        <v>10</v>
      </c>
      <c r="D241" s="324" t="s">
        <v>261</v>
      </c>
      <c r="E241" s="325" t="s">
        <v>10</v>
      </c>
      <c r="F241" s="326" t="s">
        <v>754</v>
      </c>
      <c r="G241" s="70" t="s">
        <v>16</v>
      </c>
      <c r="H241" s="393">
        <f>SUM([1]прил6!I194)</f>
        <v>0</v>
      </c>
    </row>
    <row r="242" spans="1:8" ht="31.5" x14ac:dyDescent="0.25">
      <c r="A242" s="119" t="s">
        <v>755</v>
      </c>
      <c r="B242" s="5" t="s">
        <v>116</v>
      </c>
      <c r="C242" s="138" t="s">
        <v>10</v>
      </c>
      <c r="D242" s="324" t="s">
        <v>261</v>
      </c>
      <c r="E242" s="325" t="s">
        <v>10</v>
      </c>
      <c r="F242" s="326" t="s">
        <v>756</v>
      </c>
      <c r="G242" s="70"/>
      <c r="H242" s="391">
        <f>SUM(H243)</f>
        <v>33379</v>
      </c>
    </row>
    <row r="243" spans="1:8" ht="15.75" x14ac:dyDescent="0.25">
      <c r="A243" s="87" t="s">
        <v>21</v>
      </c>
      <c r="B243" s="5" t="s">
        <v>116</v>
      </c>
      <c r="C243" s="138" t="s">
        <v>10</v>
      </c>
      <c r="D243" s="324" t="s">
        <v>261</v>
      </c>
      <c r="E243" s="325" t="s">
        <v>10</v>
      </c>
      <c r="F243" s="326" t="s">
        <v>756</v>
      </c>
      <c r="G243" s="70" t="s">
        <v>75</v>
      </c>
      <c r="H243" s="393">
        <f>SUM([1]прил6!I196)</f>
        <v>33379</v>
      </c>
    </row>
    <row r="244" spans="1:8" ht="15.75" x14ac:dyDescent="0.25">
      <c r="A244" s="48" t="s">
        <v>161</v>
      </c>
      <c r="B244" s="60" t="s">
        <v>116</v>
      </c>
      <c r="C244" s="27" t="s">
        <v>12</v>
      </c>
      <c r="D244" s="300"/>
      <c r="E244" s="301"/>
      <c r="F244" s="302"/>
      <c r="G244" s="61"/>
      <c r="H244" s="389">
        <f>SUM(H245+H258+H267)</f>
        <v>15044310</v>
      </c>
    </row>
    <row r="245" spans="1:8" ht="31.5" x14ac:dyDescent="0.25">
      <c r="A245" s="34" t="s">
        <v>193</v>
      </c>
      <c r="B245" s="36" t="s">
        <v>116</v>
      </c>
      <c r="C245" s="40" t="s">
        <v>12</v>
      </c>
      <c r="D245" s="309" t="s">
        <v>757</v>
      </c>
      <c r="E245" s="310" t="s">
        <v>697</v>
      </c>
      <c r="F245" s="311" t="s">
        <v>698</v>
      </c>
      <c r="G245" s="38"/>
      <c r="H245" s="390">
        <f>SUM(H246)</f>
        <v>2858773</v>
      </c>
    </row>
    <row r="246" spans="1:8" s="50" customFormat="1" ht="47.25" x14ac:dyDescent="0.25">
      <c r="A246" s="63" t="s">
        <v>194</v>
      </c>
      <c r="B246" s="5" t="s">
        <v>116</v>
      </c>
      <c r="C246" s="539" t="s">
        <v>12</v>
      </c>
      <c r="D246" s="324" t="s">
        <v>232</v>
      </c>
      <c r="E246" s="325" t="s">
        <v>697</v>
      </c>
      <c r="F246" s="326" t="s">
        <v>698</v>
      </c>
      <c r="G246" s="70"/>
      <c r="H246" s="391">
        <f>SUM(H247)</f>
        <v>2858773</v>
      </c>
    </row>
    <row r="247" spans="1:8" s="50" customFormat="1" ht="31.5" x14ac:dyDescent="0.25">
      <c r="A247" s="119" t="s">
        <v>758</v>
      </c>
      <c r="B247" s="5" t="s">
        <v>116</v>
      </c>
      <c r="C247" s="539" t="s">
        <v>12</v>
      </c>
      <c r="D247" s="324" t="s">
        <v>232</v>
      </c>
      <c r="E247" s="325" t="s">
        <v>10</v>
      </c>
      <c r="F247" s="326" t="s">
        <v>698</v>
      </c>
      <c r="G247" s="70"/>
      <c r="H247" s="391">
        <f>SUM(H248+H250+H252+H254+H256)</f>
        <v>2858773</v>
      </c>
    </row>
    <row r="248" spans="1:8" s="50" customFormat="1" ht="47.25" x14ac:dyDescent="0.25">
      <c r="A248" s="119" t="s">
        <v>925</v>
      </c>
      <c r="B248" s="5" t="s">
        <v>116</v>
      </c>
      <c r="C248" s="539" t="s">
        <v>12</v>
      </c>
      <c r="D248" s="324" t="s">
        <v>232</v>
      </c>
      <c r="E248" s="325" t="s">
        <v>10</v>
      </c>
      <c r="F248" s="588">
        <v>13421</v>
      </c>
      <c r="G248" s="70"/>
      <c r="H248" s="391">
        <f>SUM(H249)</f>
        <v>1216000</v>
      </c>
    </row>
    <row r="249" spans="1:8" s="50" customFormat="1" ht="15.75" x14ac:dyDescent="0.25">
      <c r="A249" s="119" t="s">
        <v>21</v>
      </c>
      <c r="B249" s="5" t="s">
        <v>116</v>
      </c>
      <c r="C249" s="539" t="s">
        <v>12</v>
      </c>
      <c r="D249" s="324" t="s">
        <v>232</v>
      </c>
      <c r="E249" s="325" t="s">
        <v>10</v>
      </c>
      <c r="F249" s="588">
        <v>13421</v>
      </c>
      <c r="G249" s="70" t="s">
        <v>75</v>
      </c>
      <c r="H249" s="393">
        <f>SUM([1]прил6!I202)</f>
        <v>1216000</v>
      </c>
    </row>
    <row r="250" spans="1:8" s="50" customFormat="1" ht="47.25" x14ac:dyDescent="0.25">
      <c r="A250" s="119" t="s">
        <v>926</v>
      </c>
      <c r="B250" s="5" t="s">
        <v>116</v>
      </c>
      <c r="C250" s="539" t="s">
        <v>12</v>
      </c>
      <c r="D250" s="324" t="s">
        <v>232</v>
      </c>
      <c r="E250" s="325" t="s">
        <v>10</v>
      </c>
      <c r="F250" s="588">
        <v>13431</v>
      </c>
      <c r="G250" s="70"/>
      <c r="H250" s="391">
        <f>SUM(H251)</f>
        <v>1318000</v>
      </c>
    </row>
    <row r="251" spans="1:8" s="50" customFormat="1" ht="15.75" x14ac:dyDescent="0.25">
      <c r="A251" s="119" t="s">
        <v>21</v>
      </c>
      <c r="B251" s="5" t="s">
        <v>116</v>
      </c>
      <c r="C251" s="539" t="s">
        <v>12</v>
      </c>
      <c r="D251" s="324" t="s">
        <v>232</v>
      </c>
      <c r="E251" s="325" t="s">
        <v>10</v>
      </c>
      <c r="F251" s="588">
        <v>13431</v>
      </c>
      <c r="G251" s="70" t="s">
        <v>75</v>
      </c>
      <c r="H251" s="393">
        <f>SUM([1]прил6!I204)</f>
        <v>1318000</v>
      </c>
    </row>
    <row r="252" spans="1:8" s="50" customFormat="1" ht="31.5" x14ac:dyDescent="0.25">
      <c r="A252" s="119" t="s">
        <v>927</v>
      </c>
      <c r="B252" s="5" t="s">
        <v>116</v>
      </c>
      <c r="C252" s="539" t="s">
        <v>12</v>
      </c>
      <c r="D252" s="324" t="s">
        <v>232</v>
      </c>
      <c r="E252" s="325" t="s">
        <v>10</v>
      </c>
      <c r="F252" s="326" t="s">
        <v>928</v>
      </c>
      <c r="G252" s="70"/>
      <c r="H252" s="391">
        <f>SUM(H253)</f>
        <v>106000</v>
      </c>
    </row>
    <row r="253" spans="1:8" s="50" customFormat="1" ht="15.75" x14ac:dyDescent="0.25">
      <c r="A253" s="87" t="s">
        <v>21</v>
      </c>
      <c r="B253" s="5" t="s">
        <v>116</v>
      </c>
      <c r="C253" s="539" t="s">
        <v>12</v>
      </c>
      <c r="D253" s="324" t="s">
        <v>232</v>
      </c>
      <c r="E253" s="325" t="s">
        <v>10</v>
      </c>
      <c r="F253" s="326" t="s">
        <v>928</v>
      </c>
      <c r="G253" s="70" t="s">
        <v>75</v>
      </c>
      <c r="H253" s="393">
        <f>SUM([1]прил6!I206)</f>
        <v>106000</v>
      </c>
    </row>
    <row r="254" spans="1:8" s="50" customFormat="1" ht="63" x14ac:dyDescent="0.25">
      <c r="A254" s="87" t="s">
        <v>762</v>
      </c>
      <c r="B254" s="5" t="s">
        <v>116</v>
      </c>
      <c r="C254" s="539" t="s">
        <v>12</v>
      </c>
      <c r="D254" s="324" t="s">
        <v>232</v>
      </c>
      <c r="E254" s="325" t="s">
        <v>10</v>
      </c>
      <c r="F254" s="326" t="s">
        <v>763</v>
      </c>
      <c r="G254" s="70"/>
      <c r="H254" s="391">
        <f>SUM(H255)</f>
        <v>66557</v>
      </c>
    </row>
    <row r="255" spans="1:8" s="50" customFormat="1" ht="15.75" x14ac:dyDescent="0.25">
      <c r="A255" s="87" t="s">
        <v>21</v>
      </c>
      <c r="B255" s="5" t="s">
        <v>116</v>
      </c>
      <c r="C255" s="539" t="s">
        <v>12</v>
      </c>
      <c r="D255" s="324" t="s">
        <v>232</v>
      </c>
      <c r="E255" s="325" t="s">
        <v>10</v>
      </c>
      <c r="F255" s="326" t="s">
        <v>763</v>
      </c>
      <c r="G255" s="70" t="s">
        <v>75</v>
      </c>
      <c r="H255" s="393">
        <f>SUM([1]прил6!I208)</f>
        <v>66557</v>
      </c>
    </row>
    <row r="256" spans="1:8" s="50" customFormat="1" ht="47.25" x14ac:dyDescent="0.25">
      <c r="A256" s="87" t="s">
        <v>929</v>
      </c>
      <c r="B256" s="5" t="s">
        <v>116</v>
      </c>
      <c r="C256" s="539" t="s">
        <v>12</v>
      </c>
      <c r="D256" s="324" t="s">
        <v>232</v>
      </c>
      <c r="E256" s="325" t="s">
        <v>10</v>
      </c>
      <c r="F256" s="326" t="s">
        <v>930</v>
      </c>
      <c r="G256" s="70"/>
      <c r="H256" s="391">
        <f>SUM(H257)</f>
        <v>152216</v>
      </c>
    </row>
    <row r="257" spans="1:8" s="50" customFormat="1" ht="15.75" x14ac:dyDescent="0.25">
      <c r="A257" s="87" t="s">
        <v>21</v>
      </c>
      <c r="B257" s="5" t="s">
        <v>116</v>
      </c>
      <c r="C257" s="539" t="s">
        <v>12</v>
      </c>
      <c r="D257" s="324" t="s">
        <v>232</v>
      </c>
      <c r="E257" s="325" t="s">
        <v>10</v>
      </c>
      <c r="F257" s="326" t="s">
        <v>930</v>
      </c>
      <c r="G257" s="70" t="s">
        <v>75</v>
      </c>
      <c r="H257" s="393">
        <f>SUM([1]прил6!I210)</f>
        <v>152216</v>
      </c>
    </row>
    <row r="258" spans="1:8" s="50" customFormat="1" ht="47.25" x14ac:dyDescent="0.25">
      <c r="A258" s="34" t="s">
        <v>204</v>
      </c>
      <c r="B258" s="36" t="s">
        <v>116</v>
      </c>
      <c r="C258" s="139" t="s">
        <v>12</v>
      </c>
      <c r="D258" s="309" t="s">
        <v>752</v>
      </c>
      <c r="E258" s="310" t="s">
        <v>697</v>
      </c>
      <c r="F258" s="311" t="s">
        <v>698</v>
      </c>
      <c r="G258" s="38"/>
      <c r="H258" s="390">
        <f>SUM(H259+H263)</f>
        <v>1145000</v>
      </c>
    </row>
    <row r="259" spans="1:8" s="50" customFormat="1" ht="78.75" x14ac:dyDescent="0.25">
      <c r="A259" s="63" t="s">
        <v>262</v>
      </c>
      <c r="B259" s="5" t="s">
        <v>116</v>
      </c>
      <c r="C259" s="138" t="s">
        <v>12</v>
      </c>
      <c r="D259" s="324" t="s">
        <v>261</v>
      </c>
      <c r="E259" s="325" t="s">
        <v>697</v>
      </c>
      <c r="F259" s="326" t="s">
        <v>698</v>
      </c>
      <c r="G259" s="358"/>
      <c r="H259" s="391">
        <f>SUM(H260)</f>
        <v>280000</v>
      </c>
    </row>
    <row r="260" spans="1:8" s="50" customFormat="1" ht="47.25" x14ac:dyDescent="0.25">
      <c r="A260" s="119" t="s">
        <v>753</v>
      </c>
      <c r="B260" s="5" t="s">
        <v>116</v>
      </c>
      <c r="C260" s="138" t="s">
        <v>12</v>
      </c>
      <c r="D260" s="324" t="s">
        <v>261</v>
      </c>
      <c r="E260" s="325" t="s">
        <v>10</v>
      </c>
      <c r="F260" s="326" t="s">
        <v>698</v>
      </c>
      <c r="G260" s="358"/>
      <c r="H260" s="391">
        <f>SUM(H261)</f>
        <v>280000</v>
      </c>
    </row>
    <row r="261" spans="1:8" s="50" customFormat="1" ht="31.5" x14ac:dyDescent="0.25">
      <c r="A261" s="119" t="s">
        <v>840</v>
      </c>
      <c r="B261" s="5" t="s">
        <v>116</v>
      </c>
      <c r="C261" s="138" t="s">
        <v>12</v>
      </c>
      <c r="D261" s="324" t="s">
        <v>261</v>
      </c>
      <c r="E261" s="325" t="s">
        <v>10</v>
      </c>
      <c r="F261" s="326" t="s">
        <v>841</v>
      </c>
      <c r="G261" s="358"/>
      <c r="H261" s="391">
        <f>SUM(H262)</f>
        <v>280000</v>
      </c>
    </row>
    <row r="262" spans="1:8" s="50" customFormat="1" ht="15.75" x14ac:dyDescent="0.25">
      <c r="A262" s="87" t="s">
        <v>21</v>
      </c>
      <c r="B262" s="5" t="s">
        <v>116</v>
      </c>
      <c r="C262" s="138" t="s">
        <v>12</v>
      </c>
      <c r="D262" s="324" t="s">
        <v>261</v>
      </c>
      <c r="E262" s="325" t="s">
        <v>10</v>
      </c>
      <c r="F262" s="326" t="s">
        <v>841</v>
      </c>
      <c r="G262" s="358" t="s">
        <v>75</v>
      </c>
      <c r="H262" s="393">
        <f>SUM([1]прил6!I215)</f>
        <v>280000</v>
      </c>
    </row>
    <row r="263" spans="1:8" s="50" customFormat="1" ht="78.75" x14ac:dyDescent="0.25">
      <c r="A263" s="96" t="s">
        <v>205</v>
      </c>
      <c r="B263" s="5" t="s">
        <v>116</v>
      </c>
      <c r="C263" s="138" t="s">
        <v>12</v>
      </c>
      <c r="D263" s="324" t="s">
        <v>235</v>
      </c>
      <c r="E263" s="325" t="s">
        <v>697</v>
      </c>
      <c r="F263" s="326" t="s">
        <v>698</v>
      </c>
      <c r="G263" s="2"/>
      <c r="H263" s="391">
        <f>SUM(H264)</f>
        <v>865000</v>
      </c>
    </row>
    <row r="264" spans="1:8" s="50" customFormat="1" ht="31.5" x14ac:dyDescent="0.25">
      <c r="A264" s="3" t="s">
        <v>766</v>
      </c>
      <c r="B264" s="5" t="s">
        <v>116</v>
      </c>
      <c r="C264" s="138" t="s">
        <v>12</v>
      </c>
      <c r="D264" s="324" t="s">
        <v>235</v>
      </c>
      <c r="E264" s="325" t="s">
        <v>10</v>
      </c>
      <c r="F264" s="326" t="s">
        <v>698</v>
      </c>
      <c r="G264" s="2"/>
      <c r="H264" s="391">
        <f>SUM(H265)</f>
        <v>865000</v>
      </c>
    </row>
    <row r="265" spans="1:8" s="50" customFormat="1" ht="31.5" x14ac:dyDescent="0.25">
      <c r="A265" s="119" t="s">
        <v>931</v>
      </c>
      <c r="B265" s="5" t="s">
        <v>116</v>
      </c>
      <c r="C265" s="138" t="s">
        <v>12</v>
      </c>
      <c r="D265" s="324" t="s">
        <v>235</v>
      </c>
      <c r="E265" s="325" t="s">
        <v>10</v>
      </c>
      <c r="F265" s="326" t="s">
        <v>932</v>
      </c>
      <c r="G265" s="358"/>
      <c r="H265" s="391">
        <f>SUM(H266)</f>
        <v>865000</v>
      </c>
    </row>
    <row r="266" spans="1:8" s="50" customFormat="1" ht="31.5" x14ac:dyDescent="0.25">
      <c r="A266" s="87" t="s">
        <v>197</v>
      </c>
      <c r="B266" s="5" t="s">
        <v>116</v>
      </c>
      <c r="C266" s="138" t="s">
        <v>12</v>
      </c>
      <c r="D266" s="324" t="s">
        <v>235</v>
      </c>
      <c r="E266" s="325" t="s">
        <v>10</v>
      </c>
      <c r="F266" s="326" t="s">
        <v>932</v>
      </c>
      <c r="G266" s="358" t="s">
        <v>192</v>
      </c>
      <c r="H266" s="393">
        <f>SUM([1]прил6!I363)</f>
        <v>865000</v>
      </c>
    </row>
    <row r="267" spans="1:8" s="50" customFormat="1" ht="31.5" x14ac:dyDescent="0.25">
      <c r="A267" s="34" t="s">
        <v>195</v>
      </c>
      <c r="B267" s="36" t="s">
        <v>116</v>
      </c>
      <c r="C267" s="40" t="s">
        <v>12</v>
      </c>
      <c r="D267" s="309" t="s">
        <v>233</v>
      </c>
      <c r="E267" s="310" t="s">
        <v>697</v>
      </c>
      <c r="F267" s="311" t="s">
        <v>698</v>
      </c>
      <c r="G267" s="38"/>
      <c r="H267" s="390">
        <f>SUM(H268)</f>
        <v>11040537</v>
      </c>
    </row>
    <row r="268" spans="1:8" s="50" customFormat="1" ht="63" x14ac:dyDescent="0.25">
      <c r="A268" s="63" t="s">
        <v>196</v>
      </c>
      <c r="B268" s="5" t="s">
        <v>116</v>
      </c>
      <c r="C268" s="539" t="s">
        <v>12</v>
      </c>
      <c r="D268" s="324" t="s">
        <v>234</v>
      </c>
      <c r="E268" s="325" t="s">
        <v>697</v>
      </c>
      <c r="F268" s="326" t="s">
        <v>698</v>
      </c>
      <c r="G268" s="70"/>
      <c r="H268" s="391">
        <f>SUM(H269)</f>
        <v>11040537</v>
      </c>
    </row>
    <row r="269" spans="1:8" s="50" customFormat="1" ht="47.25" x14ac:dyDescent="0.25">
      <c r="A269" s="63" t="s">
        <v>759</v>
      </c>
      <c r="B269" s="5" t="s">
        <v>116</v>
      </c>
      <c r="C269" s="539" t="s">
        <v>12</v>
      </c>
      <c r="D269" s="324" t="s">
        <v>234</v>
      </c>
      <c r="E269" s="325" t="s">
        <v>12</v>
      </c>
      <c r="F269" s="326" t="s">
        <v>698</v>
      </c>
      <c r="G269" s="70"/>
      <c r="H269" s="391">
        <f>SUM(H270+H272+H274+H276)</f>
        <v>11040537</v>
      </c>
    </row>
    <row r="270" spans="1:8" s="50" customFormat="1" ht="47.25" x14ac:dyDescent="0.25">
      <c r="A270" s="63" t="s">
        <v>933</v>
      </c>
      <c r="B270" s="5" t="s">
        <v>116</v>
      </c>
      <c r="C270" s="539" t="s">
        <v>12</v>
      </c>
      <c r="D270" s="324" t="s">
        <v>234</v>
      </c>
      <c r="E270" s="325" t="s">
        <v>12</v>
      </c>
      <c r="F270" s="588">
        <v>50181</v>
      </c>
      <c r="G270" s="70"/>
      <c r="H270" s="391">
        <v>3229486</v>
      </c>
    </row>
    <row r="271" spans="1:8" s="50" customFormat="1" ht="15.75" x14ac:dyDescent="0.25">
      <c r="A271" s="63" t="s">
        <v>21</v>
      </c>
      <c r="B271" s="5" t="s">
        <v>116</v>
      </c>
      <c r="C271" s="539" t="s">
        <v>12</v>
      </c>
      <c r="D271" s="324" t="s">
        <v>234</v>
      </c>
      <c r="E271" s="325" t="s">
        <v>12</v>
      </c>
      <c r="F271" s="588">
        <v>50181</v>
      </c>
      <c r="G271" s="70" t="s">
        <v>75</v>
      </c>
      <c r="H271" s="393">
        <f>SUM([1]прил6!I220)</f>
        <v>3229486</v>
      </c>
    </row>
    <row r="272" spans="1:8" s="50" customFormat="1" ht="31.5" x14ac:dyDescent="0.25">
      <c r="A272" s="63" t="s">
        <v>760</v>
      </c>
      <c r="B272" s="5" t="s">
        <v>116</v>
      </c>
      <c r="C272" s="539" t="s">
        <v>12</v>
      </c>
      <c r="D272" s="324" t="s">
        <v>234</v>
      </c>
      <c r="E272" s="325" t="s">
        <v>12</v>
      </c>
      <c r="F272" s="326" t="s">
        <v>761</v>
      </c>
      <c r="G272" s="70"/>
      <c r="H272" s="391">
        <f>SUM(H273)</f>
        <v>1797884</v>
      </c>
    </row>
    <row r="273" spans="1:8" s="50" customFormat="1" ht="15.75" x14ac:dyDescent="0.25">
      <c r="A273" s="3" t="s">
        <v>21</v>
      </c>
      <c r="B273" s="5" t="s">
        <v>116</v>
      </c>
      <c r="C273" s="539" t="s">
        <v>12</v>
      </c>
      <c r="D273" s="324" t="s">
        <v>234</v>
      </c>
      <c r="E273" s="325" t="s">
        <v>12</v>
      </c>
      <c r="F273" s="326" t="s">
        <v>761</v>
      </c>
      <c r="G273" s="70" t="s">
        <v>75</v>
      </c>
      <c r="H273" s="393">
        <f>SUM([1]прил6!I222)</f>
        <v>1797884</v>
      </c>
    </row>
    <row r="274" spans="1:8" s="50" customFormat="1" ht="31.5" x14ac:dyDescent="0.25">
      <c r="A274" s="3" t="s">
        <v>934</v>
      </c>
      <c r="B274" s="5" t="s">
        <v>116</v>
      </c>
      <c r="C274" s="539" t="s">
        <v>12</v>
      </c>
      <c r="D274" s="324" t="s">
        <v>234</v>
      </c>
      <c r="E274" s="325" t="s">
        <v>12</v>
      </c>
      <c r="F274" s="326" t="s">
        <v>935</v>
      </c>
      <c r="G274" s="70"/>
      <c r="H274" s="391">
        <f>SUM(H275)</f>
        <v>5858522</v>
      </c>
    </row>
    <row r="275" spans="1:8" s="50" customFormat="1" ht="15.75" x14ac:dyDescent="0.25">
      <c r="A275" s="3" t="s">
        <v>21</v>
      </c>
      <c r="B275" s="5" t="s">
        <v>116</v>
      </c>
      <c r="C275" s="539" t="s">
        <v>12</v>
      </c>
      <c r="D275" s="324" t="s">
        <v>234</v>
      </c>
      <c r="E275" s="325" t="s">
        <v>12</v>
      </c>
      <c r="F275" s="326" t="s">
        <v>935</v>
      </c>
      <c r="G275" s="70" t="s">
        <v>75</v>
      </c>
      <c r="H275" s="393">
        <f>SUM([1]прил6!I224)</f>
        <v>5858522</v>
      </c>
    </row>
    <row r="276" spans="1:8" s="50" customFormat="1" ht="47.25" x14ac:dyDescent="0.25">
      <c r="A276" s="3" t="s">
        <v>936</v>
      </c>
      <c r="B276" s="5" t="s">
        <v>116</v>
      </c>
      <c r="C276" s="539" t="s">
        <v>12</v>
      </c>
      <c r="D276" s="324" t="s">
        <v>234</v>
      </c>
      <c r="E276" s="325" t="s">
        <v>12</v>
      </c>
      <c r="F276" s="326" t="s">
        <v>937</v>
      </c>
      <c r="G276" s="70"/>
      <c r="H276" s="391">
        <f>SUM(H277)</f>
        <v>154645</v>
      </c>
    </row>
    <row r="277" spans="1:8" s="50" customFormat="1" ht="15.75" x14ac:dyDescent="0.25">
      <c r="A277" s="3" t="s">
        <v>21</v>
      </c>
      <c r="B277" s="5" t="s">
        <v>116</v>
      </c>
      <c r="C277" s="539" t="s">
        <v>12</v>
      </c>
      <c r="D277" s="324" t="s">
        <v>234</v>
      </c>
      <c r="E277" s="325" t="s">
        <v>12</v>
      </c>
      <c r="F277" s="326" t="s">
        <v>937</v>
      </c>
      <c r="G277" s="70" t="s">
        <v>75</v>
      </c>
      <c r="H277" s="393">
        <f>SUM([1]прил6!I226)</f>
        <v>154645</v>
      </c>
    </row>
    <row r="278" spans="1:8" s="50" customFormat="1" ht="15.75" x14ac:dyDescent="0.25">
      <c r="A278" s="98" t="s">
        <v>938</v>
      </c>
      <c r="B278" s="27" t="s">
        <v>116</v>
      </c>
      <c r="C278" s="27" t="s">
        <v>15</v>
      </c>
      <c r="D278" s="300"/>
      <c r="E278" s="301"/>
      <c r="F278" s="302"/>
      <c r="G278" s="26"/>
      <c r="H278" s="389">
        <f>SUM(H279)</f>
        <v>1000000</v>
      </c>
    </row>
    <row r="279" spans="1:8" s="50" customFormat="1" ht="31.5" x14ac:dyDescent="0.25">
      <c r="A279" s="34" t="s">
        <v>193</v>
      </c>
      <c r="B279" s="36" t="s">
        <v>116</v>
      </c>
      <c r="C279" s="40" t="s">
        <v>15</v>
      </c>
      <c r="D279" s="309" t="s">
        <v>757</v>
      </c>
      <c r="E279" s="310" t="s">
        <v>697</v>
      </c>
      <c r="F279" s="311" t="s">
        <v>698</v>
      </c>
      <c r="G279" s="38"/>
      <c r="H279" s="390">
        <f>SUM(H280)</f>
        <v>1000000</v>
      </c>
    </row>
    <row r="280" spans="1:8" s="50" customFormat="1" ht="47.25" x14ac:dyDescent="0.25">
      <c r="A280" s="63" t="s">
        <v>194</v>
      </c>
      <c r="B280" s="5" t="s">
        <v>116</v>
      </c>
      <c r="C280" s="539" t="s">
        <v>15</v>
      </c>
      <c r="D280" s="324" t="s">
        <v>232</v>
      </c>
      <c r="E280" s="325" t="s">
        <v>697</v>
      </c>
      <c r="F280" s="326" t="s">
        <v>698</v>
      </c>
      <c r="G280" s="70"/>
      <c r="H280" s="391">
        <f>SUM(H281)</f>
        <v>1000000</v>
      </c>
    </row>
    <row r="281" spans="1:8" s="50" customFormat="1" ht="31.5" x14ac:dyDescent="0.25">
      <c r="A281" s="119" t="s">
        <v>758</v>
      </c>
      <c r="B281" s="5" t="s">
        <v>116</v>
      </c>
      <c r="C281" s="539" t="s">
        <v>15</v>
      </c>
      <c r="D281" s="324" t="s">
        <v>232</v>
      </c>
      <c r="E281" s="325" t="s">
        <v>10</v>
      </c>
      <c r="F281" s="326" t="s">
        <v>698</v>
      </c>
      <c r="G281" s="70"/>
      <c r="H281" s="391">
        <f>SUM(H282)</f>
        <v>1000000</v>
      </c>
    </row>
    <row r="282" spans="1:8" s="50" customFormat="1" ht="31.5" x14ac:dyDescent="0.25">
      <c r="A282" s="119" t="s">
        <v>939</v>
      </c>
      <c r="B282" s="5" t="s">
        <v>116</v>
      </c>
      <c r="C282" s="539" t="s">
        <v>15</v>
      </c>
      <c r="D282" s="324" t="s">
        <v>232</v>
      </c>
      <c r="E282" s="325" t="s">
        <v>10</v>
      </c>
      <c r="F282" s="326" t="s">
        <v>940</v>
      </c>
      <c r="G282" s="70"/>
      <c r="H282" s="391">
        <f>SUM(H283)</f>
        <v>1000000</v>
      </c>
    </row>
    <row r="283" spans="1:8" s="50" customFormat="1" ht="31.5" x14ac:dyDescent="0.25">
      <c r="A283" s="87" t="s">
        <v>197</v>
      </c>
      <c r="B283" s="5" t="s">
        <v>116</v>
      </c>
      <c r="C283" s="539" t="s">
        <v>15</v>
      </c>
      <c r="D283" s="324" t="s">
        <v>232</v>
      </c>
      <c r="E283" s="325" t="s">
        <v>10</v>
      </c>
      <c r="F283" s="326" t="s">
        <v>940</v>
      </c>
      <c r="G283" s="70" t="s">
        <v>192</v>
      </c>
      <c r="H283" s="393">
        <f>SUM([1]прил6!I232)</f>
        <v>1000000</v>
      </c>
    </row>
    <row r="284" spans="1:8" ht="15.75" x14ac:dyDescent="0.25">
      <c r="A284" s="85" t="s">
        <v>27</v>
      </c>
      <c r="B284" s="17" t="s">
        <v>29</v>
      </c>
      <c r="C284" s="46"/>
      <c r="D284" s="337"/>
      <c r="E284" s="338"/>
      <c r="F284" s="339"/>
      <c r="G284" s="16"/>
      <c r="H284" s="388">
        <f>SUM(H285,H303,H360,H380)</f>
        <v>182798433</v>
      </c>
    </row>
    <row r="285" spans="1:8" ht="15.75" x14ac:dyDescent="0.25">
      <c r="A285" s="98" t="s">
        <v>28</v>
      </c>
      <c r="B285" s="27" t="s">
        <v>29</v>
      </c>
      <c r="C285" s="27" t="s">
        <v>10</v>
      </c>
      <c r="D285" s="300"/>
      <c r="E285" s="301"/>
      <c r="F285" s="302"/>
      <c r="G285" s="26"/>
      <c r="H285" s="389">
        <f>SUM(H286,H298)</f>
        <v>19657218</v>
      </c>
    </row>
    <row r="286" spans="1:8" ht="31.5" x14ac:dyDescent="0.25">
      <c r="A286" s="34" t="s">
        <v>162</v>
      </c>
      <c r="B286" s="36" t="s">
        <v>29</v>
      </c>
      <c r="C286" s="36" t="s">
        <v>10</v>
      </c>
      <c r="D286" s="303" t="s">
        <v>767</v>
      </c>
      <c r="E286" s="304" t="s">
        <v>697</v>
      </c>
      <c r="F286" s="305" t="s">
        <v>698</v>
      </c>
      <c r="G286" s="38"/>
      <c r="H286" s="390">
        <f>SUM(H287)</f>
        <v>19548618</v>
      </c>
    </row>
    <row r="287" spans="1:8" ht="47.25" x14ac:dyDescent="0.25">
      <c r="A287" s="3" t="s">
        <v>163</v>
      </c>
      <c r="B287" s="5" t="s">
        <v>29</v>
      </c>
      <c r="C287" s="5" t="s">
        <v>10</v>
      </c>
      <c r="D287" s="306" t="s">
        <v>246</v>
      </c>
      <c r="E287" s="307" t="s">
        <v>697</v>
      </c>
      <c r="F287" s="308" t="s">
        <v>698</v>
      </c>
      <c r="G287" s="70"/>
      <c r="H287" s="391">
        <f>SUM(H288)</f>
        <v>19548618</v>
      </c>
    </row>
    <row r="288" spans="1:8" ht="15.75" x14ac:dyDescent="0.25">
      <c r="A288" s="3" t="s">
        <v>768</v>
      </c>
      <c r="B288" s="5" t="s">
        <v>29</v>
      </c>
      <c r="C288" s="5" t="s">
        <v>10</v>
      </c>
      <c r="D288" s="306" t="s">
        <v>246</v>
      </c>
      <c r="E288" s="307" t="s">
        <v>10</v>
      </c>
      <c r="F288" s="308" t="s">
        <v>698</v>
      </c>
      <c r="G288" s="70"/>
      <c r="H288" s="391">
        <f>SUM(H289+H292+H294)</f>
        <v>19548618</v>
      </c>
    </row>
    <row r="289" spans="1:8" ht="78.75" x14ac:dyDescent="0.25">
      <c r="A289" s="3" t="s">
        <v>769</v>
      </c>
      <c r="B289" s="5" t="s">
        <v>29</v>
      </c>
      <c r="C289" s="5" t="s">
        <v>10</v>
      </c>
      <c r="D289" s="306" t="s">
        <v>246</v>
      </c>
      <c r="E289" s="307" t="s">
        <v>10</v>
      </c>
      <c r="F289" s="308" t="s">
        <v>770</v>
      </c>
      <c r="G289" s="2"/>
      <c r="H289" s="391">
        <f>SUM(H290:H291)</f>
        <v>10023335</v>
      </c>
    </row>
    <row r="290" spans="1:8" ht="47.25" x14ac:dyDescent="0.25">
      <c r="A290" s="96" t="s">
        <v>92</v>
      </c>
      <c r="B290" s="5" t="s">
        <v>29</v>
      </c>
      <c r="C290" s="5" t="s">
        <v>10</v>
      </c>
      <c r="D290" s="306" t="s">
        <v>246</v>
      </c>
      <c r="E290" s="307" t="s">
        <v>10</v>
      </c>
      <c r="F290" s="308" t="s">
        <v>770</v>
      </c>
      <c r="G290" s="358" t="s">
        <v>13</v>
      </c>
      <c r="H290" s="393">
        <f>SUM([1]прил6!I370)</f>
        <v>9985096</v>
      </c>
    </row>
    <row r="291" spans="1:8" ht="31.5" x14ac:dyDescent="0.25">
      <c r="A291" s="101" t="s">
        <v>908</v>
      </c>
      <c r="B291" s="5" t="s">
        <v>29</v>
      </c>
      <c r="C291" s="5" t="s">
        <v>10</v>
      </c>
      <c r="D291" s="306" t="s">
        <v>246</v>
      </c>
      <c r="E291" s="307" t="s">
        <v>10</v>
      </c>
      <c r="F291" s="308" t="s">
        <v>770</v>
      </c>
      <c r="G291" s="358" t="s">
        <v>16</v>
      </c>
      <c r="H291" s="393">
        <f>SUM([1]прил6!I371)</f>
        <v>38239</v>
      </c>
    </row>
    <row r="292" spans="1:8" ht="31.5" x14ac:dyDescent="0.25">
      <c r="A292" s="590" t="s">
        <v>941</v>
      </c>
      <c r="B292" s="5" t="s">
        <v>29</v>
      </c>
      <c r="C292" s="5" t="s">
        <v>10</v>
      </c>
      <c r="D292" s="306" t="s">
        <v>246</v>
      </c>
      <c r="E292" s="307" t="s">
        <v>10</v>
      </c>
      <c r="F292" s="308" t="s">
        <v>942</v>
      </c>
      <c r="G292" s="358"/>
      <c r="H292" s="391">
        <f>SUM(H293)</f>
        <v>800333</v>
      </c>
    </row>
    <row r="293" spans="1:8" ht="31.5" x14ac:dyDescent="0.25">
      <c r="A293" s="125" t="s">
        <v>908</v>
      </c>
      <c r="B293" s="5" t="s">
        <v>29</v>
      </c>
      <c r="C293" s="5" t="s">
        <v>10</v>
      </c>
      <c r="D293" s="306" t="s">
        <v>246</v>
      </c>
      <c r="E293" s="307" t="s">
        <v>10</v>
      </c>
      <c r="F293" s="308" t="s">
        <v>942</v>
      </c>
      <c r="G293" s="358" t="s">
        <v>16</v>
      </c>
      <c r="H293" s="393">
        <f>SUM([1]прил6!I373)</f>
        <v>800333</v>
      </c>
    </row>
    <row r="294" spans="1:8" ht="31.5" x14ac:dyDescent="0.25">
      <c r="A294" s="3" t="s">
        <v>102</v>
      </c>
      <c r="B294" s="5" t="s">
        <v>29</v>
      </c>
      <c r="C294" s="5" t="s">
        <v>10</v>
      </c>
      <c r="D294" s="306" t="s">
        <v>246</v>
      </c>
      <c r="E294" s="307" t="s">
        <v>10</v>
      </c>
      <c r="F294" s="308" t="s">
        <v>731</v>
      </c>
      <c r="G294" s="70"/>
      <c r="H294" s="391">
        <f>SUM(H295:H297)</f>
        <v>8724950</v>
      </c>
    </row>
    <row r="295" spans="1:8" ht="47.25" x14ac:dyDescent="0.25">
      <c r="A295" s="96" t="s">
        <v>92</v>
      </c>
      <c r="B295" s="5" t="s">
        <v>29</v>
      </c>
      <c r="C295" s="5" t="s">
        <v>10</v>
      </c>
      <c r="D295" s="306" t="s">
        <v>246</v>
      </c>
      <c r="E295" s="307" t="s">
        <v>10</v>
      </c>
      <c r="F295" s="308" t="s">
        <v>731</v>
      </c>
      <c r="G295" s="70" t="s">
        <v>13</v>
      </c>
      <c r="H295" s="393">
        <f>SUM([1]прил6!I375)</f>
        <v>3369000</v>
      </c>
    </row>
    <row r="296" spans="1:8" ht="31.5" x14ac:dyDescent="0.25">
      <c r="A296" s="101" t="s">
        <v>908</v>
      </c>
      <c r="B296" s="5" t="s">
        <v>29</v>
      </c>
      <c r="C296" s="5" t="s">
        <v>10</v>
      </c>
      <c r="D296" s="306" t="s">
        <v>246</v>
      </c>
      <c r="E296" s="307" t="s">
        <v>10</v>
      </c>
      <c r="F296" s="308" t="s">
        <v>731</v>
      </c>
      <c r="G296" s="70" t="s">
        <v>16</v>
      </c>
      <c r="H296" s="393">
        <f>SUM([1]прил6!I376)</f>
        <v>5276550</v>
      </c>
    </row>
    <row r="297" spans="1:8" ht="15.75" x14ac:dyDescent="0.25">
      <c r="A297" s="3" t="s">
        <v>18</v>
      </c>
      <c r="B297" s="5" t="s">
        <v>29</v>
      </c>
      <c r="C297" s="5" t="s">
        <v>10</v>
      </c>
      <c r="D297" s="306" t="s">
        <v>246</v>
      </c>
      <c r="E297" s="307" t="s">
        <v>10</v>
      </c>
      <c r="F297" s="308" t="s">
        <v>731</v>
      </c>
      <c r="G297" s="70" t="s">
        <v>17</v>
      </c>
      <c r="H297" s="393">
        <f>SUM([1]прил6!I377)</f>
        <v>79400</v>
      </c>
    </row>
    <row r="298" spans="1:8" ht="63" x14ac:dyDescent="0.25">
      <c r="A298" s="86" t="s">
        <v>149</v>
      </c>
      <c r="B298" s="35" t="s">
        <v>29</v>
      </c>
      <c r="C298" s="49" t="s">
        <v>10</v>
      </c>
      <c r="D298" s="315" t="s">
        <v>225</v>
      </c>
      <c r="E298" s="316" t="s">
        <v>697</v>
      </c>
      <c r="F298" s="317" t="s">
        <v>698</v>
      </c>
      <c r="G298" s="35"/>
      <c r="H298" s="390">
        <f>SUM(H299)</f>
        <v>108600</v>
      </c>
    </row>
    <row r="299" spans="1:8" ht="94.5" x14ac:dyDescent="0.25">
      <c r="A299" s="87" t="s">
        <v>165</v>
      </c>
      <c r="B299" s="2" t="s">
        <v>29</v>
      </c>
      <c r="C299" s="8" t="s">
        <v>10</v>
      </c>
      <c r="D299" s="343" t="s">
        <v>227</v>
      </c>
      <c r="E299" s="344" t="s">
        <v>697</v>
      </c>
      <c r="F299" s="345" t="s">
        <v>698</v>
      </c>
      <c r="G299" s="2"/>
      <c r="H299" s="391">
        <f>SUM(H300)</f>
        <v>108600</v>
      </c>
    </row>
    <row r="300" spans="1:8" ht="47.25" x14ac:dyDescent="0.25">
      <c r="A300" s="87" t="s">
        <v>717</v>
      </c>
      <c r="B300" s="2" t="s">
        <v>29</v>
      </c>
      <c r="C300" s="8" t="s">
        <v>10</v>
      </c>
      <c r="D300" s="343" t="s">
        <v>227</v>
      </c>
      <c r="E300" s="344" t="s">
        <v>10</v>
      </c>
      <c r="F300" s="345" t="s">
        <v>698</v>
      </c>
      <c r="G300" s="2"/>
      <c r="H300" s="391">
        <f>SUM(H301)</f>
        <v>108600</v>
      </c>
    </row>
    <row r="301" spans="1:8" ht="15.75" x14ac:dyDescent="0.25">
      <c r="A301" s="3" t="s">
        <v>117</v>
      </c>
      <c r="B301" s="2" t="s">
        <v>29</v>
      </c>
      <c r="C301" s="8" t="s">
        <v>10</v>
      </c>
      <c r="D301" s="343" t="s">
        <v>227</v>
      </c>
      <c r="E301" s="344" t="s">
        <v>10</v>
      </c>
      <c r="F301" s="345" t="s">
        <v>718</v>
      </c>
      <c r="G301" s="2"/>
      <c r="H301" s="391">
        <f>SUM(H302)</f>
        <v>108600</v>
      </c>
    </row>
    <row r="302" spans="1:8" ht="31.5" x14ac:dyDescent="0.25">
      <c r="A302" s="101" t="s">
        <v>908</v>
      </c>
      <c r="B302" s="2" t="s">
        <v>29</v>
      </c>
      <c r="C302" s="8" t="s">
        <v>10</v>
      </c>
      <c r="D302" s="343" t="s">
        <v>227</v>
      </c>
      <c r="E302" s="344" t="s">
        <v>10</v>
      </c>
      <c r="F302" s="345" t="s">
        <v>718</v>
      </c>
      <c r="G302" s="2" t="s">
        <v>16</v>
      </c>
      <c r="H302" s="392">
        <f>SUM([1]прил6!I382)</f>
        <v>108600</v>
      </c>
    </row>
    <row r="303" spans="1:8" ht="15.75" x14ac:dyDescent="0.25">
      <c r="A303" s="98" t="s">
        <v>30</v>
      </c>
      <c r="B303" s="27" t="s">
        <v>29</v>
      </c>
      <c r="C303" s="27" t="s">
        <v>12</v>
      </c>
      <c r="D303" s="300"/>
      <c r="E303" s="301"/>
      <c r="F303" s="302"/>
      <c r="G303" s="26"/>
      <c r="H303" s="389">
        <f>SUM(H304+H311+H355)</f>
        <v>154901143</v>
      </c>
    </row>
    <row r="304" spans="1:8" s="44" customFormat="1" ht="31.5" x14ac:dyDescent="0.25">
      <c r="A304" s="112" t="s">
        <v>171</v>
      </c>
      <c r="B304" s="35" t="s">
        <v>29</v>
      </c>
      <c r="C304" s="35" t="s">
        <v>12</v>
      </c>
      <c r="D304" s="303" t="s">
        <v>252</v>
      </c>
      <c r="E304" s="304" t="s">
        <v>697</v>
      </c>
      <c r="F304" s="305" t="s">
        <v>698</v>
      </c>
      <c r="G304" s="35"/>
      <c r="H304" s="390">
        <f>SUM(H305)</f>
        <v>5262660</v>
      </c>
    </row>
    <row r="305" spans="1:8" s="44" customFormat="1" ht="47.25" x14ac:dyDescent="0.25">
      <c r="A305" s="72" t="s">
        <v>172</v>
      </c>
      <c r="B305" s="51" t="s">
        <v>29</v>
      </c>
      <c r="C305" s="51" t="s">
        <v>12</v>
      </c>
      <c r="D305" s="346" t="s">
        <v>253</v>
      </c>
      <c r="E305" s="347" t="s">
        <v>697</v>
      </c>
      <c r="F305" s="348" t="s">
        <v>698</v>
      </c>
      <c r="G305" s="51"/>
      <c r="H305" s="391">
        <f>SUM(H306)</f>
        <v>5262660</v>
      </c>
    </row>
    <row r="306" spans="1:8" s="44" customFormat="1" ht="47.25" x14ac:dyDescent="0.25">
      <c r="A306" s="72" t="s">
        <v>783</v>
      </c>
      <c r="B306" s="51" t="s">
        <v>29</v>
      </c>
      <c r="C306" s="51" t="s">
        <v>12</v>
      </c>
      <c r="D306" s="346" t="s">
        <v>253</v>
      </c>
      <c r="E306" s="347" t="s">
        <v>10</v>
      </c>
      <c r="F306" s="348" t="s">
        <v>698</v>
      </c>
      <c r="G306" s="51"/>
      <c r="H306" s="391">
        <f>SUM(H307)</f>
        <v>5262660</v>
      </c>
    </row>
    <row r="307" spans="1:8" s="44" customFormat="1" ht="31.5" x14ac:dyDescent="0.25">
      <c r="A307" s="72" t="s">
        <v>102</v>
      </c>
      <c r="B307" s="51" t="s">
        <v>29</v>
      </c>
      <c r="C307" s="51" t="s">
        <v>12</v>
      </c>
      <c r="D307" s="346" t="s">
        <v>253</v>
      </c>
      <c r="E307" s="347" t="s">
        <v>10</v>
      </c>
      <c r="F307" s="348" t="s">
        <v>731</v>
      </c>
      <c r="G307" s="51"/>
      <c r="H307" s="391">
        <f>SUM(H308:H310)</f>
        <v>5262660</v>
      </c>
    </row>
    <row r="308" spans="1:8" s="44" customFormat="1" ht="47.25" x14ac:dyDescent="0.25">
      <c r="A308" s="114" t="s">
        <v>92</v>
      </c>
      <c r="B308" s="51" t="s">
        <v>29</v>
      </c>
      <c r="C308" s="51" t="s">
        <v>12</v>
      </c>
      <c r="D308" s="346" t="s">
        <v>253</v>
      </c>
      <c r="E308" s="347" t="s">
        <v>10</v>
      </c>
      <c r="F308" s="348" t="s">
        <v>731</v>
      </c>
      <c r="G308" s="51" t="s">
        <v>13</v>
      </c>
      <c r="H308" s="393">
        <f>SUM([1]прил6!I519)</f>
        <v>4874760</v>
      </c>
    </row>
    <row r="309" spans="1:8" s="44" customFormat="1" ht="31.5" x14ac:dyDescent="0.25">
      <c r="A309" s="125" t="s">
        <v>908</v>
      </c>
      <c r="B309" s="51" t="s">
        <v>29</v>
      </c>
      <c r="C309" s="51" t="s">
        <v>12</v>
      </c>
      <c r="D309" s="349" t="s">
        <v>253</v>
      </c>
      <c r="E309" s="350" t="s">
        <v>10</v>
      </c>
      <c r="F309" s="351" t="s">
        <v>731</v>
      </c>
      <c r="G309" s="2" t="s">
        <v>16</v>
      </c>
      <c r="H309" s="392">
        <f>SUM([1]прил6!I520)</f>
        <v>378300</v>
      </c>
    </row>
    <row r="310" spans="1:8" s="44" customFormat="1" ht="15.75" x14ac:dyDescent="0.25">
      <c r="A310" s="72" t="s">
        <v>18</v>
      </c>
      <c r="B310" s="51" t="s">
        <v>29</v>
      </c>
      <c r="C310" s="51" t="s">
        <v>12</v>
      </c>
      <c r="D310" s="349" t="s">
        <v>253</v>
      </c>
      <c r="E310" s="350" t="s">
        <v>10</v>
      </c>
      <c r="F310" s="351" t="s">
        <v>731</v>
      </c>
      <c r="G310" s="2" t="s">
        <v>17</v>
      </c>
      <c r="H310" s="392">
        <f>SUM([1]прил6!I521)</f>
        <v>9600</v>
      </c>
    </row>
    <row r="311" spans="1:8" ht="31.5" x14ac:dyDescent="0.25">
      <c r="A311" s="34" t="s">
        <v>162</v>
      </c>
      <c r="B311" s="35" t="s">
        <v>29</v>
      </c>
      <c r="C311" s="35" t="s">
        <v>12</v>
      </c>
      <c r="D311" s="303" t="s">
        <v>767</v>
      </c>
      <c r="E311" s="304" t="s">
        <v>697</v>
      </c>
      <c r="F311" s="305" t="s">
        <v>698</v>
      </c>
      <c r="G311" s="35"/>
      <c r="H311" s="390">
        <f>SUM(H312+H340+H346)</f>
        <v>148792583</v>
      </c>
    </row>
    <row r="312" spans="1:8" ht="47.25" x14ac:dyDescent="0.25">
      <c r="A312" s="3" t="s">
        <v>163</v>
      </c>
      <c r="B312" s="2" t="s">
        <v>29</v>
      </c>
      <c r="C312" s="2" t="s">
        <v>12</v>
      </c>
      <c r="D312" s="306" t="s">
        <v>246</v>
      </c>
      <c r="E312" s="307" t="s">
        <v>697</v>
      </c>
      <c r="F312" s="308" t="s">
        <v>698</v>
      </c>
      <c r="G312" s="2"/>
      <c r="H312" s="391">
        <f>SUM(H313)</f>
        <v>141438864</v>
      </c>
    </row>
    <row r="313" spans="1:8" ht="15.75" x14ac:dyDescent="0.25">
      <c r="A313" s="362" t="s">
        <v>780</v>
      </c>
      <c r="B313" s="2" t="s">
        <v>29</v>
      </c>
      <c r="C313" s="2" t="s">
        <v>12</v>
      </c>
      <c r="D313" s="306" t="s">
        <v>246</v>
      </c>
      <c r="E313" s="307" t="s">
        <v>12</v>
      </c>
      <c r="F313" s="308" t="s">
        <v>698</v>
      </c>
      <c r="G313" s="2"/>
      <c r="H313" s="391">
        <f>SUM(H314+H317+H319+H321+H323+H325+H338+H328+H330+H332+H336)</f>
        <v>141438864</v>
      </c>
    </row>
    <row r="314" spans="1:8" ht="94.5" x14ac:dyDescent="0.25">
      <c r="A314" s="59" t="s">
        <v>166</v>
      </c>
      <c r="B314" s="2" t="s">
        <v>29</v>
      </c>
      <c r="C314" s="2" t="s">
        <v>12</v>
      </c>
      <c r="D314" s="306" t="s">
        <v>246</v>
      </c>
      <c r="E314" s="307" t="s">
        <v>12</v>
      </c>
      <c r="F314" s="308" t="s">
        <v>771</v>
      </c>
      <c r="G314" s="2"/>
      <c r="H314" s="391">
        <f>SUM(H315:H316)</f>
        <v>116311876</v>
      </c>
    </row>
    <row r="315" spans="1:8" ht="47.25" x14ac:dyDescent="0.25">
      <c r="A315" s="96" t="s">
        <v>92</v>
      </c>
      <c r="B315" s="2" t="s">
        <v>29</v>
      </c>
      <c r="C315" s="2" t="s">
        <v>12</v>
      </c>
      <c r="D315" s="306" t="s">
        <v>246</v>
      </c>
      <c r="E315" s="307" t="s">
        <v>12</v>
      </c>
      <c r="F315" s="308" t="s">
        <v>771</v>
      </c>
      <c r="G315" s="2" t="s">
        <v>13</v>
      </c>
      <c r="H315" s="393">
        <f>SUM([1]прил6!I388)</f>
        <v>111915489</v>
      </c>
    </row>
    <row r="316" spans="1:8" ht="31.5" x14ac:dyDescent="0.25">
      <c r="A316" s="101" t="s">
        <v>908</v>
      </c>
      <c r="B316" s="2" t="s">
        <v>29</v>
      </c>
      <c r="C316" s="2" t="s">
        <v>12</v>
      </c>
      <c r="D316" s="306" t="s">
        <v>246</v>
      </c>
      <c r="E316" s="307" t="s">
        <v>12</v>
      </c>
      <c r="F316" s="308" t="s">
        <v>771</v>
      </c>
      <c r="G316" s="2" t="s">
        <v>16</v>
      </c>
      <c r="H316" s="393">
        <f>SUM([1]прил6!I389)</f>
        <v>4396387</v>
      </c>
    </row>
    <row r="317" spans="1:8" ht="31.5" x14ac:dyDescent="0.25">
      <c r="A317" s="590" t="s">
        <v>943</v>
      </c>
      <c r="B317" s="2" t="s">
        <v>29</v>
      </c>
      <c r="C317" s="2" t="s">
        <v>12</v>
      </c>
      <c r="D317" s="306" t="s">
        <v>246</v>
      </c>
      <c r="E317" s="307" t="s">
        <v>12</v>
      </c>
      <c r="F317" s="308" t="s">
        <v>944</v>
      </c>
      <c r="G317" s="2"/>
      <c r="H317" s="391">
        <f>SUM(H318)</f>
        <v>1295123</v>
      </c>
    </row>
    <row r="318" spans="1:8" ht="31.5" x14ac:dyDescent="0.25">
      <c r="A318" s="125" t="s">
        <v>908</v>
      </c>
      <c r="B318" s="2" t="s">
        <v>29</v>
      </c>
      <c r="C318" s="2" t="s">
        <v>12</v>
      </c>
      <c r="D318" s="306" t="s">
        <v>246</v>
      </c>
      <c r="E318" s="307" t="s">
        <v>12</v>
      </c>
      <c r="F318" s="308" t="s">
        <v>944</v>
      </c>
      <c r="G318" s="2" t="s">
        <v>16</v>
      </c>
      <c r="H318" s="393">
        <f>SUM([1]прил6!I391)</f>
        <v>1295123</v>
      </c>
    </row>
    <row r="319" spans="1:8" ht="31.5" x14ac:dyDescent="0.25">
      <c r="A319" s="590" t="s">
        <v>945</v>
      </c>
      <c r="B319" s="2" t="s">
        <v>29</v>
      </c>
      <c r="C319" s="2" t="s">
        <v>12</v>
      </c>
      <c r="D319" s="306" t="s">
        <v>246</v>
      </c>
      <c r="E319" s="307" t="s">
        <v>12</v>
      </c>
      <c r="F319" s="308" t="s">
        <v>946</v>
      </c>
      <c r="G319" s="2"/>
      <c r="H319" s="391">
        <f>SUM(H320)</f>
        <v>52884</v>
      </c>
    </row>
    <row r="320" spans="1:8" ht="47.25" x14ac:dyDescent="0.25">
      <c r="A320" s="114" t="s">
        <v>92</v>
      </c>
      <c r="B320" s="2" t="s">
        <v>29</v>
      </c>
      <c r="C320" s="2" t="s">
        <v>12</v>
      </c>
      <c r="D320" s="306" t="s">
        <v>246</v>
      </c>
      <c r="E320" s="307" t="s">
        <v>12</v>
      </c>
      <c r="F320" s="308" t="s">
        <v>946</v>
      </c>
      <c r="G320" s="2" t="s">
        <v>13</v>
      </c>
      <c r="H320" s="393">
        <f>SUM([1]прил6!I393)</f>
        <v>52884</v>
      </c>
    </row>
    <row r="321" spans="1:8" ht="63" x14ac:dyDescent="0.25">
      <c r="A321" s="590" t="s">
        <v>947</v>
      </c>
      <c r="B321" s="2" t="s">
        <v>29</v>
      </c>
      <c r="C321" s="2" t="s">
        <v>12</v>
      </c>
      <c r="D321" s="306" t="s">
        <v>246</v>
      </c>
      <c r="E321" s="307" t="s">
        <v>12</v>
      </c>
      <c r="F321" s="308" t="s">
        <v>948</v>
      </c>
      <c r="G321" s="2"/>
      <c r="H321" s="391">
        <f>SUM(H322)</f>
        <v>188736</v>
      </c>
    </row>
    <row r="322" spans="1:8" ht="31.5" x14ac:dyDescent="0.25">
      <c r="A322" s="125" t="s">
        <v>908</v>
      </c>
      <c r="B322" s="2" t="s">
        <v>29</v>
      </c>
      <c r="C322" s="2" t="s">
        <v>12</v>
      </c>
      <c r="D322" s="306" t="s">
        <v>246</v>
      </c>
      <c r="E322" s="307" t="s">
        <v>12</v>
      </c>
      <c r="F322" s="308" t="s">
        <v>948</v>
      </c>
      <c r="G322" s="2" t="s">
        <v>16</v>
      </c>
      <c r="H322" s="393">
        <f>SUM([1]прил6!I395)</f>
        <v>188736</v>
      </c>
    </row>
    <row r="323" spans="1:8" ht="31.5" x14ac:dyDescent="0.25">
      <c r="A323" s="590" t="s">
        <v>941</v>
      </c>
      <c r="B323" s="2" t="s">
        <v>29</v>
      </c>
      <c r="C323" s="2" t="s">
        <v>12</v>
      </c>
      <c r="D323" s="306" t="s">
        <v>246</v>
      </c>
      <c r="E323" s="307" t="s">
        <v>12</v>
      </c>
      <c r="F323" s="308" t="s">
        <v>942</v>
      </c>
      <c r="G323" s="2"/>
      <c r="H323" s="391">
        <f>SUM(H324)</f>
        <v>834911</v>
      </c>
    </row>
    <row r="324" spans="1:8" ht="31.5" x14ac:dyDescent="0.25">
      <c r="A324" s="101" t="s">
        <v>908</v>
      </c>
      <c r="B324" s="2" t="s">
        <v>29</v>
      </c>
      <c r="C324" s="2" t="s">
        <v>12</v>
      </c>
      <c r="D324" s="306" t="s">
        <v>246</v>
      </c>
      <c r="E324" s="307" t="s">
        <v>12</v>
      </c>
      <c r="F324" s="308" t="s">
        <v>942</v>
      </c>
      <c r="G324" s="2" t="s">
        <v>16</v>
      </c>
      <c r="H324" s="393">
        <f>SUM([1]прил6!I397)</f>
        <v>834911</v>
      </c>
    </row>
    <row r="325" spans="1:8" ht="31.5" x14ac:dyDescent="0.25">
      <c r="A325" s="363" t="s">
        <v>773</v>
      </c>
      <c r="B325" s="2" t="s">
        <v>29</v>
      </c>
      <c r="C325" s="2" t="s">
        <v>12</v>
      </c>
      <c r="D325" s="306" t="s">
        <v>246</v>
      </c>
      <c r="E325" s="307" t="s">
        <v>12</v>
      </c>
      <c r="F325" s="308" t="s">
        <v>774</v>
      </c>
      <c r="G325" s="2"/>
      <c r="H325" s="391">
        <f>SUM(H326:H327)</f>
        <v>308200</v>
      </c>
    </row>
    <row r="326" spans="1:8" ht="47.25" x14ac:dyDescent="0.25">
      <c r="A326" s="96" t="s">
        <v>92</v>
      </c>
      <c r="B326" s="2" t="s">
        <v>29</v>
      </c>
      <c r="C326" s="2" t="s">
        <v>12</v>
      </c>
      <c r="D326" s="306" t="s">
        <v>246</v>
      </c>
      <c r="E326" s="307" t="s">
        <v>12</v>
      </c>
      <c r="F326" s="308" t="s">
        <v>774</v>
      </c>
      <c r="G326" s="2" t="s">
        <v>13</v>
      </c>
      <c r="H326" s="393">
        <f>SUM([1]прил6!I399)</f>
        <v>210800</v>
      </c>
    </row>
    <row r="327" spans="1:8" ht="15.75" x14ac:dyDescent="0.25">
      <c r="A327" s="72" t="s">
        <v>40</v>
      </c>
      <c r="B327" s="2" t="s">
        <v>29</v>
      </c>
      <c r="C327" s="2" t="s">
        <v>12</v>
      </c>
      <c r="D327" s="306" t="s">
        <v>246</v>
      </c>
      <c r="E327" s="307" t="s">
        <v>12</v>
      </c>
      <c r="F327" s="308" t="s">
        <v>774</v>
      </c>
      <c r="G327" s="358" t="s">
        <v>39</v>
      </c>
      <c r="H327" s="393">
        <f>SUM([1]прил6!I400)</f>
        <v>97400</v>
      </c>
    </row>
    <row r="328" spans="1:8" ht="47.25" x14ac:dyDescent="0.25">
      <c r="A328" s="364" t="s">
        <v>775</v>
      </c>
      <c r="B328" s="51" t="s">
        <v>29</v>
      </c>
      <c r="C328" s="51" t="s">
        <v>12</v>
      </c>
      <c r="D328" s="346" t="s">
        <v>246</v>
      </c>
      <c r="E328" s="347" t="s">
        <v>12</v>
      </c>
      <c r="F328" s="348" t="s">
        <v>776</v>
      </c>
      <c r="G328" s="51"/>
      <c r="H328" s="391">
        <f>SUM(H329)</f>
        <v>1475000</v>
      </c>
    </row>
    <row r="329" spans="1:8" ht="31.5" x14ac:dyDescent="0.25">
      <c r="A329" s="261" t="s">
        <v>908</v>
      </c>
      <c r="B329" s="70" t="s">
        <v>29</v>
      </c>
      <c r="C329" s="51" t="s">
        <v>12</v>
      </c>
      <c r="D329" s="346" t="s">
        <v>246</v>
      </c>
      <c r="E329" s="347" t="s">
        <v>12</v>
      </c>
      <c r="F329" s="348" t="s">
        <v>776</v>
      </c>
      <c r="G329" s="51" t="s">
        <v>16</v>
      </c>
      <c r="H329" s="393">
        <f>SUM([1]прил6!I402)</f>
        <v>1475000</v>
      </c>
    </row>
    <row r="330" spans="1:8" ht="15.75" x14ac:dyDescent="0.25">
      <c r="A330" s="103" t="s">
        <v>487</v>
      </c>
      <c r="B330" s="5" t="s">
        <v>29</v>
      </c>
      <c r="C330" s="5" t="s">
        <v>12</v>
      </c>
      <c r="D330" s="306" t="s">
        <v>246</v>
      </c>
      <c r="E330" s="307" t="s">
        <v>12</v>
      </c>
      <c r="F330" s="308" t="s">
        <v>772</v>
      </c>
      <c r="G330" s="2"/>
      <c r="H330" s="391">
        <f>SUM(H331)</f>
        <v>920826</v>
      </c>
    </row>
    <row r="331" spans="1:8" ht="47.25" x14ac:dyDescent="0.25">
      <c r="A331" s="96" t="s">
        <v>92</v>
      </c>
      <c r="B331" s="5" t="s">
        <v>29</v>
      </c>
      <c r="C331" s="5" t="s">
        <v>12</v>
      </c>
      <c r="D331" s="306" t="s">
        <v>246</v>
      </c>
      <c r="E331" s="307" t="s">
        <v>12</v>
      </c>
      <c r="F331" s="308" t="s">
        <v>772</v>
      </c>
      <c r="G331" s="2" t="s">
        <v>13</v>
      </c>
      <c r="H331" s="393">
        <f>SUM([1]прил6!I404)</f>
        <v>920826</v>
      </c>
    </row>
    <row r="332" spans="1:8" ht="31.5" x14ac:dyDescent="0.25">
      <c r="A332" s="3" t="s">
        <v>102</v>
      </c>
      <c r="B332" s="5" t="s">
        <v>29</v>
      </c>
      <c r="C332" s="5" t="s">
        <v>12</v>
      </c>
      <c r="D332" s="306" t="s">
        <v>246</v>
      </c>
      <c r="E332" s="307" t="s">
        <v>12</v>
      </c>
      <c r="F332" s="308" t="s">
        <v>731</v>
      </c>
      <c r="G332" s="2"/>
      <c r="H332" s="391">
        <f>SUM(H333:H335)</f>
        <v>19518086</v>
      </c>
    </row>
    <row r="333" spans="1:8" ht="47.25" x14ac:dyDescent="0.25">
      <c r="A333" s="96" t="s">
        <v>92</v>
      </c>
      <c r="B333" s="5" t="s">
        <v>29</v>
      </c>
      <c r="C333" s="5" t="s">
        <v>12</v>
      </c>
      <c r="D333" s="306" t="s">
        <v>246</v>
      </c>
      <c r="E333" s="307" t="s">
        <v>12</v>
      </c>
      <c r="F333" s="308" t="s">
        <v>731</v>
      </c>
      <c r="G333" s="2" t="s">
        <v>13</v>
      </c>
      <c r="H333" s="392">
        <f>SUM([1]прил6!I406)</f>
        <v>4560</v>
      </c>
    </row>
    <row r="334" spans="1:8" ht="31.5" x14ac:dyDescent="0.25">
      <c r="A334" s="101" t="s">
        <v>908</v>
      </c>
      <c r="B334" s="5" t="s">
        <v>29</v>
      </c>
      <c r="C334" s="5" t="s">
        <v>12</v>
      </c>
      <c r="D334" s="306" t="s">
        <v>246</v>
      </c>
      <c r="E334" s="307" t="s">
        <v>12</v>
      </c>
      <c r="F334" s="308" t="s">
        <v>731</v>
      </c>
      <c r="G334" s="2" t="s">
        <v>16</v>
      </c>
      <c r="H334" s="392">
        <f>SUM([1]прил6!I407)</f>
        <v>16407126</v>
      </c>
    </row>
    <row r="335" spans="1:8" ht="15.75" x14ac:dyDescent="0.25">
      <c r="A335" s="3" t="s">
        <v>18</v>
      </c>
      <c r="B335" s="51" t="s">
        <v>29</v>
      </c>
      <c r="C335" s="51" t="s">
        <v>12</v>
      </c>
      <c r="D335" s="346" t="s">
        <v>246</v>
      </c>
      <c r="E335" s="347" t="s">
        <v>12</v>
      </c>
      <c r="F335" s="348" t="s">
        <v>731</v>
      </c>
      <c r="G335" s="51" t="s">
        <v>17</v>
      </c>
      <c r="H335" s="392">
        <f>SUM([1]прил6!I408)</f>
        <v>3106400</v>
      </c>
    </row>
    <row r="336" spans="1:8" ht="31.5" x14ac:dyDescent="0.25">
      <c r="A336" s="3" t="s">
        <v>949</v>
      </c>
      <c r="B336" s="51" t="s">
        <v>29</v>
      </c>
      <c r="C336" s="51" t="s">
        <v>12</v>
      </c>
      <c r="D336" s="346" t="s">
        <v>246</v>
      </c>
      <c r="E336" s="347" t="s">
        <v>12</v>
      </c>
      <c r="F336" s="348" t="s">
        <v>950</v>
      </c>
      <c r="G336" s="51"/>
      <c r="H336" s="391">
        <f>SUM(H337)</f>
        <v>399000</v>
      </c>
    </row>
    <row r="337" spans="1:8" ht="31.5" x14ac:dyDescent="0.25">
      <c r="A337" s="101" t="s">
        <v>908</v>
      </c>
      <c r="B337" s="51" t="s">
        <v>29</v>
      </c>
      <c r="C337" s="51" t="s">
        <v>12</v>
      </c>
      <c r="D337" s="346" t="s">
        <v>246</v>
      </c>
      <c r="E337" s="347" t="s">
        <v>12</v>
      </c>
      <c r="F337" s="348" t="s">
        <v>950</v>
      </c>
      <c r="G337" s="51" t="s">
        <v>16</v>
      </c>
      <c r="H337" s="392">
        <f>SUM([1]прил6!I410)</f>
        <v>399000</v>
      </c>
    </row>
    <row r="338" spans="1:8" ht="15.75" x14ac:dyDescent="0.25">
      <c r="A338" s="72" t="s">
        <v>951</v>
      </c>
      <c r="B338" s="2" t="s">
        <v>29</v>
      </c>
      <c r="C338" s="2" t="s">
        <v>12</v>
      </c>
      <c r="D338" s="306" t="s">
        <v>246</v>
      </c>
      <c r="E338" s="307" t="s">
        <v>12</v>
      </c>
      <c r="F338" s="348" t="s">
        <v>952</v>
      </c>
      <c r="G338" s="2"/>
      <c r="H338" s="391">
        <f>SUM(H339)</f>
        <v>134222</v>
      </c>
    </row>
    <row r="339" spans="1:8" ht="31.5" x14ac:dyDescent="0.25">
      <c r="A339" s="261" t="s">
        <v>908</v>
      </c>
      <c r="B339" s="70" t="s">
        <v>29</v>
      </c>
      <c r="C339" s="51" t="s">
        <v>12</v>
      </c>
      <c r="D339" s="346" t="s">
        <v>246</v>
      </c>
      <c r="E339" s="347" t="s">
        <v>12</v>
      </c>
      <c r="F339" s="348" t="s">
        <v>952</v>
      </c>
      <c r="G339" s="51" t="s">
        <v>16</v>
      </c>
      <c r="H339" s="393">
        <f>SUM([1]прил6!I412)</f>
        <v>134222</v>
      </c>
    </row>
    <row r="340" spans="1:8" s="44" customFormat="1" ht="63" x14ac:dyDescent="0.25">
      <c r="A340" s="3" t="s">
        <v>167</v>
      </c>
      <c r="B340" s="51" t="s">
        <v>29</v>
      </c>
      <c r="C340" s="51" t="s">
        <v>12</v>
      </c>
      <c r="D340" s="346" t="s">
        <v>247</v>
      </c>
      <c r="E340" s="347" t="s">
        <v>697</v>
      </c>
      <c r="F340" s="348" t="s">
        <v>698</v>
      </c>
      <c r="G340" s="51"/>
      <c r="H340" s="391">
        <f>SUM(H341)</f>
        <v>7353719</v>
      </c>
    </row>
    <row r="341" spans="1:8" s="44" customFormat="1" ht="31.5" x14ac:dyDescent="0.25">
      <c r="A341" s="3" t="s">
        <v>784</v>
      </c>
      <c r="B341" s="51" t="s">
        <v>29</v>
      </c>
      <c r="C341" s="51" t="s">
        <v>12</v>
      </c>
      <c r="D341" s="346" t="s">
        <v>247</v>
      </c>
      <c r="E341" s="347" t="s">
        <v>10</v>
      </c>
      <c r="F341" s="348" t="s">
        <v>698</v>
      </c>
      <c r="G341" s="51"/>
      <c r="H341" s="391">
        <f>SUM(H342)</f>
        <v>7353719</v>
      </c>
    </row>
    <row r="342" spans="1:8" s="44" customFormat="1" ht="31.5" x14ac:dyDescent="0.25">
      <c r="A342" s="3" t="s">
        <v>102</v>
      </c>
      <c r="B342" s="51" t="s">
        <v>29</v>
      </c>
      <c r="C342" s="51" t="s">
        <v>12</v>
      </c>
      <c r="D342" s="346" t="s">
        <v>247</v>
      </c>
      <c r="E342" s="347" t="s">
        <v>10</v>
      </c>
      <c r="F342" s="348" t="s">
        <v>731</v>
      </c>
      <c r="G342" s="51"/>
      <c r="H342" s="391">
        <f>SUM(H343:H345)</f>
        <v>7353719</v>
      </c>
    </row>
    <row r="343" spans="1:8" s="44" customFormat="1" ht="47.25" x14ac:dyDescent="0.25">
      <c r="A343" s="96" t="s">
        <v>92</v>
      </c>
      <c r="B343" s="51" t="s">
        <v>29</v>
      </c>
      <c r="C343" s="51" t="s">
        <v>12</v>
      </c>
      <c r="D343" s="346" t="s">
        <v>247</v>
      </c>
      <c r="E343" s="347" t="s">
        <v>10</v>
      </c>
      <c r="F343" s="348" t="s">
        <v>731</v>
      </c>
      <c r="G343" s="51" t="s">
        <v>13</v>
      </c>
      <c r="H343" s="393">
        <f>SUM([1]прил6!I416)</f>
        <v>4199000</v>
      </c>
    </row>
    <row r="344" spans="1:8" s="44" customFormat="1" ht="31.5" x14ac:dyDescent="0.25">
      <c r="A344" s="101" t="s">
        <v>908</v>
      </c>
      <c r="B344" s="51" t="s">
        <v>29</v>
      </c>
      <c r="C344" s="51" t="s">
        <v>12</v>
      </c>
      <c r="D344" s="349" t="s">
        <v>247</v>
      </c>
      <c r="E344" s="350" t="s">
        <v>10</v>
      </c>
      <c r="F344" s="351" t="s">
        <v>731</v>
      </c>
      <c r="G344" s="2" t="s">
        <v>16</v>
      </c>
      <c r="H344" s="392">
        <f>SUM([1]прил6!I417)</f>
        <v>1683719</v>
      </c>
    </row>
    <row r="345" spans="1:8" s="44" customFormat="1" ht="15.75" x14ac:dyDescent="0.25">
      <c r="A345" s="3" t="s">
        <v>18</v>
      </c>
      <c r="B345" s="51" t="s">
        <v>29</v>
      </c>
      <c r="C345" s="51" t="s">
        <v>12</v>
      </c>
      <c r="D345" s="349" t="s">
        <v>247</v>
      </c>
      <c r="E345" s="350" t="s">
        <v>10</v>
      </c>
      <c r="F345" s="351" t="s">
        <v>731</v>
      </c>
      <c r="G345" s="2" t="s">
        <v>17</v>
      </c>
      <c r="H345" s="392">
        <f>SUM([1]прил6!I418)</f>
        <v>1471000</v>
      </c>
    </row>
    <row r="346" spans="1:8" ht="63" hidden="1" x14ac:dyDescent="0.25">
      <c r="A346" s="87" t="s">
        <v>168</v>
      </c>
      <c r="B346" s="51" t="s">
        <v>29</v>
      </c>
      <c r="C346" s="51" t="s">
        <v>12</v>
      </c>
      <c r="D346" s="346" t="s">
        <v>248</v>
      </c>
      <c r="E346" s="347" t="s">
        <v>697</v>
      </c>
      <c r="F346" s="348" t="s">
        <v>698</v>
      </c>
      <c r="G346" s="51"/>
      <c r="H346" s="391">
        <f>SUM(H347)</f>
        <v>0</v>
      </c>
    </row>
    <row r="347" spans="1:8" ht="31.5" hidden="1" x14ac:dyDescent="0.25">
      <c r="A347" s="360" t="s">
        <v>777</v>
      </c>
      <c r="B347" s="51" t="s">
        <v>29</v>
      </c>
      <c r="C347" s="51" t="s">
        <v>12</v>
      </c>
      <c r="D347" s="346" t="s">
        <v>248</v>
      </c>
      <c r="E347" s="347" t="s">
        <v>10</v>
      </c>
      <c r="F347" s="348" t="s">
        <v>698</v>
      </c>
      <c r="G347" s="51"/>
      <c r="H347" s="391">
        <f>SUM(H348)</f>
        <v>0</v>
      </c>
    </row>
    <row r="348" spans="1:8" ht="15.75" hidden="1" x14ac:dyDescent="0.25">
      <c r="A348" s="91" t="s">
        <v>778</v>
      </c>
      <c r="B348" s="51" t="s">
        <v>29</v>
      </c>
      <c r="C348" s="51" t="s">
        <v>12</v>
      </c>
      <c r="D348" s="346" t="s">
        <v>248</v>
      </c>
      <c r="E348" s="347" t="s">
        <v>10</v>
      </c>
      <c r="F348" s="348" t="s">
        <v>779</v>
      </c>
      <c r="G348" s="51"/>
      <c r="H348" s="391">
        <f>SUM(H349)</f>
        <v>0</v>
      </c>
    </row>
    <row r="349" spans="1:8" ht="31.5" hidden="1" x14ac:dyDescent="0.25">
      <c r="A349" s="101" t="s">
        <v>908</v>
      </c>
      <c r="B349" s="2" t="s">
        <v>29</v>
      </c>
      <c r="C349" s="2" t="s">
        <v>12</v>
      </c>
      <c r="D349" s="306" t="s">
        <v>248</v>
      </c>
      <c r="E349" s="307" t="s">
        <v>10</v>
      </c>
      <c r="F349" s="308" t="s">
        <v>779</v>
      </c>
      <c r="G349" s="2" t="s">
        <v>16</v>
      </c>
      <c r="H349" s="393">
        <f>SUM([1]прил6!I422)</f>
        <v>0</v>
      </c>
    </row>
    <row r="350" spans="1:8" s="75" customFormat="1" ht="31.5" hidden="1" x14ac:dyDescent="0.25">
      <c r="A350" s="86" t="s">
        <v>132</v>
      </c>
      <c r="B350" s="35" t="s">
        <v>29</v>
      </c>
      <c r="C350" s="35" t="s">
        <v>12</v>
      </c>
      <c r="D350" s="303" t="s">
        <v>712</v>
      </c>
      <c r="E350" s="304" t="s">
        <v>697</v>
      </c>
      <c r="F350" s="305" t="s">
        <v>698</v>
      </c>
      <c r="G350" s="35"/>
      <c r="H350" s="390">
        <f>SUM(H351)</f>
        <v>0</v>
      </c>
    </row>
    <row r="351" spans="1:8" s="75" customFormat="1" ht="63" hidden="1" x14ac:dyDescent="0.25">
      <c r="A351" s="87" t="s">
        <v>169</v>
      </c>
      <c r="B351" s="42" t="s">
        <v>29</v>
      </c>
      <c r="C351" s="42" t="s">
        <v>12</v>
      </c>
      <c r="D351" s="349" t="s">
        <v>249</v>
      </c>
      <c r="E351" s="350" t="s">
        <v>697</v>
      </c>
      <c r="F351" s="351" t="s">
        <v>698</v>
      </c>
      <c r="G351" s="82"/>
      <c r="H351" s="394">
        <f>SUM(H352)</f>
        <v>0</v>
      </c>
    </row>
    <row r="352" spans="1:8" s="75" customFormat="1" ht="31.5" hidden="1" x14ac:dyDescent="0.25">
      <c r="A352" s="87" t="s">
        <v>781</v>
      </c>
      <c r="B352" s="42" t="s">
        <v>29</v>
      </c>
      <c r="C352" s="42" t="s">
        <v>12</v>
      </c>
      <c r="D352" s="349" t="s">
        <v>249</v>
      </c>
      <c r="E352" s="350" t="s">
        <v>10</v>
      </c>
      <c r="F352" s="351" t="s">
        <v>698</v>
      </c>
      <c r="G352" s="82"/>
      <c r="H352" s="394">
        <f>SUM(H353)</f>
        <v>0</v>
      </c>
    </row>
    <row r="353" spans="1:8" s="44" customFormat="1" ht="31.5" hidden="1" x14ac:dyDescent="0.25">
      <c r="A353" s="80" t="s">
        <v>170</v>
      </c>
      <c r="B353" s="42" t="s">
        <v>29</v>
      </c>
      <c r="C353" s="42" t="s">
        <v>12</v>
      </c>
      <c r="D353" s="349" t="s">
        <v>249</v>
      </c>
      <c r="E353" s="350" t="s">
        <v>10</v>
      </c>
      <c r="F353" s="351" t="s">
        <v>782</v>
      </c>
      <c r="G353" s="82"/>
      <c r="H353" s="394">
        <f>SUM(H354)</f>
        <v>0</v>
      </c>
    </row>
    <row r="354" spans="1:8" s="44" customFormat="1" ht="31.5" hidden="1" x14ac:dyDescent="0.25">
      <c r="A354" s="104" t="s">
        <v>908</v>
      </c>
      <c r="B354" s="42" t="s">
        <v>29</v>
      </c>
      <c r="C354" s="42" t="s">
        <v>12</v>
      </c>
      <c r="D354" s="349" t="s">
        <v>249</v>
      </c>
      <c r="E354" s="350" t="s">
        <v>10</v>
      </c>
      <c r="F354" s="351" t="s">
        <v>782</v>
      </c>
      <c r="G354" s="82" t="s">
        <v>16</v>
      </c>
      <c r="H354" s="395">
        <f>SUM([1]прил6!I427)</f>
        <v>0</v>
      </c>
    </row>
    <row r="355" spans="1:8" s="44" customFormat="1" ht="63" x14ac:dyDescent="0.25">
      <c r="A355" s="86" t="s">
        <v>149</v>
      </c>
      <c r="B355" s="35" t="s">
        <v>29</v>
      </c>
      <c r="C355" s="49" t="s">
        <v>12</v>
      </c>
      <c r="D355" s="315" t="s">
        <v>225</v>
      </c>
      <c r="E355" s="316" t="s">
        <v>697</v>
      </c>
      <c r="F355" s="317" t="s">
        <v>698</v>
      </c>
      <c r="G355" s="35"/>
      <c r="H355" s="390">
        <f>SUM(H356)</f>
        <v>845900</v>
      </c>
    </row>
    <row r="356" spans="1:8" s="44" customFormat="1" ht="94.5" x14ac:dyDescent="0.25">
      <c r="A356" s="87" t="s">
        <v>165</v>
      </c>
      <c r="B356" s="2" t="s">
        <v>29</v>
      </c>
      <c r="C356" s="42" t="s">
        <v>12</v>
      </c>
      <c r="D356" s="349" t="s">
        <v>227</v>
      </c>
      <c r="E356" s="350" t="s">
        <v>697</v>
      </c>
      <c r="F356" s="351" t="s">
        <v>698</v>
      </c>
      <c r="G356" s="2"/>
      <c r="H356" s="391">
        <f>SUM(H357)</f>
        <v>845900</v>
      </c>
    </row>
    <row r="357" spans="1:8" s="44" customFormat="1" ht="47.25" x14ac:dyDescent="0.25">
      <c r="A357" s="87" t="s">
        <v>717</v>
      </c>
      <c r="B357" s="2" t="s">
        <v>29</v>
      </c>
      <c r="C357" s="42" t="s">
        <v>12</v>
      </c>
      <c r="D357" s="349" t="s">
        <v>227</v>
      </c>
      <c r="E357" s="350" t="s">
        <v>10</v>
      </c>
      <c r="F357" s="351" t="s">
        <v>698</v>
      </c>
      <c r="G357" s="2"/>
      <c r="H357" s="391">
        <f>SUM(H358)</f>
        <v>845900</v>
      </c>
    </row>
    <row r="358" spans="1:8" s="44" customFormat="1" ht="15.75" x14ac:dyDescent="0.25">
      <c r="A358" s="3" t="s">
        <v>117</v>
      </c>
      <c r="B358" s="2" t="s">
        <v>29</v>
      </c>
      <c r="C358" s="42" t="s">
        <v>12</v>
      </c>
      <c r="D358" s="349" t="s">
        <v>227</v>
      </c>
      <c r="E358" s="350" t="s">
        <v>10</v>
      </c>
      <c r="F358" s="351" t="s">
        <v>718</v>
      </c>
      <c r="G358" s="2"/>
      <c r="H358" s="391">
        <f>SUM(H359)</f>
        <v>845900</v>
      </c>
    </row>
    <row r="359" spans="1:8" s="44" customFormat="1" ht="31.5" x14ac:dyDescent="0.25">
      <c r="A359" s="101" t="s">
        <v>908</v>
      </c>
      <c r="B359" s="2" t="s">
        <v>29</v>
      </c>
      <c r="C359" s="42" t="s">
        <v>12</v>
      </c>
      <c r="D359" s="349" t="s">
        <v>227</v>
      </c>
      <c r="E359" s="350" t="s">
        <v>10</v>
      </c>
      <c r="F359" s="351" t="s">
        <v>718</v>
      </c>
      <c r="G359" s="2" t="s">
        <v>16</v>
      </c>
      <c r="H359" s="392">
        <f>SUM([1]прил6!I432)</f>
        <v>845900</v>
      </c>
    </row>
    <row r="360" spans="1:8" ht="15.75" x14ac:dyDescent="0.25">
      <c r="A360" s="98" t="s">
        <v>836</v>
      </c>
      <c r="B360" s="27" t="s">
        <v>29</v>
      </c>
      <c r="C360" s="27" t="s">
        <v>29</v>
      </c>
      <c r="D360" s="300"/>
      <c r="E360" s="301"/>
      <c r="F360" s="302"/>
      <c r="G360" s="26"/>
      <c r="H360" s="389">
        <f>SUM(H361,H375)</f>
        <v>1294123</v>
      </c>
    </row>
    <row r="361" spans="1:8" ht="63" x14ac:dyDescent="0.25">
      <c r="A361" s="86" t="s">
        <v>173</v>
      </c>
      <c r="B361" s="35" t="s">
        <v>29</v>
      </c>
      <c r="C361" s="35" t="s">
        <v>29</v>
      </c>
      <c r="D361" s="303" t="s">
        <v>785</v>
      </c>
      <c r="E361" s="304" t="s">
        <v>697</v>
      </c>
      <c r="F361" s="305" t="s">
        <v>698</v>
      </c>
      <c r="G361" s="35"/>
      <c r="H361" s="390">
        <f>SUM(H362,H366)</f>
        <v>1284623</v>
      </c>
    </row>
    <row r="362" spans="1:8" ht="78.75" x14ac:dyDescent="0.25">
      <c r="A362" s="63" t="s">
        <v>174</v>
      </c>
      <c r="B362" s="51" t="s">
        <v>29</v>
      </c>
      <c r="C362" s="51" t="s">
        <v>29</v>
      </c>
      <c r="D362" s="346" t="s">
        <v>254</v>
      </c>
      <c r="E362" s="347" t="s">
        <v>697</v>
      </c>
      <c r="F362" s="348" t="s">
        <v>698</v>
      </c>
      <c r="G362" s="51"/>
      <c r="H362" s="391">
        <f>SUM(H363)</f>
        <v>148000</v>
      </c>
    </row>
    <row r="363" spans="1:8" ht="31.5" x14ac:dyDescent="0.25">
      <c r="A363" s="63" t="s">
        <v>786</v>
      </c>
      <c r="B363" s="51" t="s">
        <v>29</v>
      </c>
      <c r="C363" s="51" t="s">
        <v>29</v>
      </c>
      <c r="D363" s="346" t="s">
        <v>254</v>
      </c>
      <c r="E363" s="347" t="s">
        <v>10</v>
      </c>
      <c r="F363" s="348" t="s">
        <v>698</v>
      </c>
      <c r="G363" s="51"/>
      <c r="H363" s="391">
        <f>SUM(H364)</f>
        <v>148000</v>
      </c>
    </row>
    <row r="364" spans="1:8" ht="15.75" x14ac:dyDescent="0.25">
      <c r="A364" s="3" t="s">
        <v>103</v>
      </c>
      <c r="B364" s="51" t="s">
        <v>29</v>
      </c>
      <c r="C364" s="51" t="s">
        <v>29</v>
      </c>
      <c r="D364" s="346" t="s">
        <v>254</v>
      </c>
      <c r="E364" s="347" t="s">
        <v>10</v>
      </c>
      <c r="F364" s="348" t="s">
        <v>787</v>
      </c>
      <c r="G364" s="51"/>
      <c r="H364" s="391">
        <f>SUM(H365)</f>
        <v>148000</v>
      </c>
    </row>
    <row r="365" spans="1:8" ht="31.5" x14ac:dyDescent="0.25">
      <c r="A365" s="101" t="s">
        <v>908</v>
      </c>
      <c r="B365" s="51" t="s">
        <v>29</v>
      </c>
      <c r="C365" s="51" t="s">
        <v>29</v>
      </c>
      <c r="D365" s="346" t="s">
        <v>254</v>
      </c>
      <c r="E365" s="347" t="s">
        <v>10</v>
      </c>
      <c r="F365" s="348" t="s">
        <v>787</v>
      </c>
      <c r="G365" s="51" t="s">
        <v>16</v>
      </c>
      <c r="H365" s="393">
        <f>SUM([1]прил6!I527)</f>
        <v>148000</v>
      </c>
    </row>
    <row r="366" spans="1:8" ht="63" x14ac:dyDescent="0.25">
      <c r="A366" s="87" t="s">
        <v>175</v>
      </c>
      <c r="B366" s="51" t="s">
        <v>29</v>
      </c>
      <c r="C366" s="51" t="s">
        <v>29</v>
      </c>
      <c r="D366" s="346" t="s">
        <v>250</v>
      </c>
      <c r="E366" s="347" t="s">
        <v>697</v>
      </c>
      <c r="F366" s="348" t="s">
        <v>698</v>
      </c>
      <c r="G366" s="51"/>
      <c r="H366" s="391">
        <f>SUM(H367)</f>
        <v>1136623</v>
      </c>
    </row>
    <row r="367" spans="1:8" ht="31.5" x14ac:dyDescent="0.25">
      <c r="A367" s="87" t="s">
        <v>788</v>
      </c>
      <c r="B367" s="51" t="s">
        <v>29</v>
      </c>
      <c r="C367" s="51" t="s">
        <v>29</v>
      </c>
      <c r="D367" s="346" t="s">
        <v>250</v>
      </c>
      <c r="E367" s="347" t="s">
        <v>10</v>
      </c>
      <c r="F367" s="348" t="s">
        <v>698</v>
      </c>
      <c r="G367" s="51"/>
      <c r="H367" s="391">
        <f>SUM(H368+H370+H373)</f>
        <v>1136623</v>
      </c>
    </row>
    <row r="368" spans="1:8" ht="15.75" x14ac:dyDescent="0.25">
      <c r="A368" s="87" t="s">
        <v>953</v>
      </c>
      <c r="B368" s="2" t="s">
        <v>29</v>
      </c>
      <c r="C368" s="2" t="s">
        <v>29</v>
      </c>
      <c r="D368" s="346" t="s">
        <v>250</v>
      </c>
      <c r="E368" s="307" t="s">
        <v>10</v>
      </c>
      <c r="F368" s="348" t="s">
        <v>954</v>
      </c>
      <c r="G368" s="51"/>
      <c r="H368" s="391">
        <f>SUM(H369)</f>
        <v>295623</v>
      </c>
    </row>
    <row r="369" spans="1:8" ht="15.75" x14ac:dyDescent="0.25">
      <c r="A369" s="87" t="s">
        <v>40</v>
      </c>
      <c r="B369" s="2" t="s">
        <v>29</v>
      </c>
      <c r="C369" s="2" t="s">
        <v>29</v>
      </c>
      <c r="D369" s="346" t="s">
        <v>250</v>
      </c>
      <c r="E369" s="307" t="s">
        <v>10</v>
      </c>
      <c r="F369" s="348" t="s">
        <v>954</v>
      </c>
      <c r="G369" s="51" t="s">
        <v>39</v>
      </c>
      <c r="H369" s="393">
        <f>SUM([1]прил6!I531)</f>
        <v>295623</v>
      </c>
    </row>
    <row r="370" spans="1:8" ht="15.75" x14ac:dyDescent="0.25">
      <c r="A370" s="96" t="s">
        <v>789</v>
      </c>
      <c r="B370" s="2" t="s">
        <v>29</v>
      </c>
      <c r="C370" s="2" t="s">
        <v>29</v>
      </c>
      <c r="D370" s="346" t="s">
        <v>250</v>
      </c>
      <c r="E370" s="307" t="s">
        <v>10</v>
      </c>
      <c r="F370" s="308" t="s">
        <v>790</v>
      </c>
      <c r="G370" s="2"/>
      <c r="H370" s="391">
        <f>SUM(H371:H372)</f>
        <v>563997</v>
      </c>
    </row>
    <row r="371" spans="1:8" ht="31.5" x14ac:dyDescent="0.25">
      <c r="A371" s="101" t="s">
        <v>908</v>
      </c>
      <c r="B371" s="2" t="s">
        <v>29</v>
      </c>
      <c r="C371" s="2" t="s">
        <v>29</v>
      </c>
      <c r="D371" s="346" t="s">
        <v>250</v>
      </c>
      <c r="E371" s="307" t="s">
        <v>10</v>
      </c>
      <c r="F371" s="308" t="s">
        <v>790</v>
      </c>
      <c r="G371" s="2" t="s">
        <v>16</v>
      </c>
      <c r="H371" s="393">
        <f>SUM([1]прил6!I438)</f>
        <v>388800</v>
      </c>
    </row>
    <row r="372" spans="1:8" ht="15.75" x14ac:dyDescent="0.25">
      <c r="A372" s="72" t="s">
        <v>40</v>
      </c>
      <c r="B372" s="2" t="s">
        <v>29</v>
      </c>
      <c r="C372" s="2" t="s">
        <v>29</v>
      </c>
      <c r="D372" s="346" t="s">
        <v>250</v>
      </c>
      <c r="E372" s="307" t="s">
        <v>10</v>
      </c>
      <c r="F372" s="308" t="s">
        <v>790</v>
      </c>
      <c r="G372" s="2" t="s">
        <v>39</v>
      </c>
      <c r="H372" s="393">
        <f>SUM([1]прил6!I533)</f>
        <v>175197</v>
      </c>
    </row>
    <row r="373" spans="1:8" ht="15.75" x14ac:dyDescent="0.25">
      <c r="A373" s="102" t="s">
        <v>955</v>
      </c>
      <c r="B373" s="2" t="s">
        <v>29</v>
      </c>
      <c r="C373" s="2" t="s">
        <v>29</v>
      </c>
      <c r="D373" s="346" t="s">
        <v>250</v>
      </c>
      <c r="E373" s="307" t="s">
        <v>10</v>
      </c>
      <c r="F373" s="308" t="s">
        <v>956</v>
      </c>
      <c r="G373" s="2"/>
      <c r="H373" s="391">
        <f>SUM(H374)</f>
        <v>277003</v>
      </c>
    </row>
    <row r="374" spans="1:8" ht="31.5" x14ac:dyDescent="0.25">
      <c r="A374" s="125" t="s">
        <v>908</v>
      </c>
      <c r="B374" s="2" t="s">
        <v>29</v>
      </c>
      <c r="C374" s="2" t="s">
        <v>29</v>
      </c>
      <c r="D374" s="346" t="s">
        <v>250</v>
      </c>
      <c r="E374" s="307" t="s">
        <v>10</v>
      </c>
      <c r="F374" s="308" t="s">
        <v>956</v>
      </c>
      <c r="G374" s="2" t="s">
        <v>16</v>
      </c>
      <c r="H374" s="393">
        <f>SUM([1]прил6!I535+[1]прил6!I440)</f>
        <v>277003</v>
      </c>
    </row>
    <row r="375" spans="1:8" s="75" customFormat="1" ht="31.5" x14ac:dyDescent="0.25">
      <c r="A375" s="86" t="s">
        <v>132</v>
      </c>
      <c r="B375" s="35" t="s">
        <v>29</v>
      </c>
      <c r="C375" s="35" t="s">
        <v>29</v>
      </c>
      <c r="D375" s="303" t="s">
        <v>712</v>
      </c>
      <c r="E375" s="304" t="s">
        <v>697</v>
      </c>
      <c r="F375" s="305" t="s">
        <v>698</v>
      </c>
      <c r="G375" s="35"/>
      <c r="H375" s="390">
        <f>SUM(H376)</f>
        <v>9500</v>
      </c>
    </row>
    <row r="376" spans="1:8" s="75" customFormat="1" ht="63" x14ac:dyDescent="0.25">
      <c r="A376" s="87" t="s">
        <v>169</v>
      </c>
      <c r="B376" s="42" t="s">
        <v>29</v>
      </c>
      <c r="C376" s="51" t="s">
        <v>29</v>
      </c>
      <c r="D376" s="346" t="s">
        <v>249</v>
      </c>
      <c r="E376" s="347" t="s">
        <v>697</v>
      </c>
      <c r="F376" s="348" t="s">
        <v>698</v>
      </c>
      <c r="G376" s="82"/>
      <c r="H376" s="394">
        <f>SUM(H377)</f>
        <v>9500</v>
      </c>
    </row>
    <row r="377" spans="1:8" s="75" customFormat="1" ht="31.5" x14ac:dyDescent="0.25">
      <c r="A377" s="87" t="s">
        <v>781</v>
      </c>
      <c r="B377" s="42" t="s">
        <v>29</v>
      </c>
      <c r="C377" s="51" t="s">
        <v>29</v>
      </c>
      <c r="D377" s="346" t="s">
        <v>249</v>
      </c>
      <c r="E377" s="347" t="s">
        <v>10</v>
      </c>
      <c r="F377" s="348" t="s">
        <v>698</v>
      </c>
      <c r="G377" s="82"/>
      <c r="H377" s="394">
        <f>SUM(H378)</f>
        <v>9500</v>
      </c>
    </row>
    <row r="378" spans="1:8" s="44" customFormat="1" ht="31.5" x14ac:dyDescent="0.25">
      <c r="A378" s="80" t="s">
        <v>170</v>
      </c>
      <c r="B378" s="42" t="s">
        <v>29</v>
      </c>
      <c r="C378" s="51" t="s">
        <v>29</v>
      </c>
      <c r="D378" s="346" t="s">
        <v>249</v>
      </c>
      <c r="E378" s="347" t="s">
        <v>10</v>
      </c>
      <c r="F378" s="348" t="s">
        <v>782</v>
      </c>
      <c r="G378" s="82"/>
      <c r="H378" s="394">
        <f>SUM(H379)</f>
        <v>9500</v>
      </c>
    </row>
    <row r="379" spans="1:8" s="44" customFormat="1" ht="31.5" x14ac:dyDescent="0.25">
      <c r="A379" s="104" t="s">
        <v>908</v>
      </c>
      <c r="B379" s="51" t="s">
        <v>29</v>
      </c>
      <c r="C379" s="51" t="s">
        <v>29</v>
      </c>
      <c r="D379" s="346" t="s">
        <v>249</v>
      </c>
      <c r="E379" s="347" t="s">
        <v>10</v>
      </c>
      <c r="F379" s="348" t="s">
        <v>782</v>
      </c>
      <c r="G379" s="82" t="s">
        <v>16</v>
      </c>
      <c r="H379" s="395">
        <f>SUM([1]прил6!I540)</f>
        <v>9500</v>
      </c>
    </row>
    <row r="380" spans="1:8" ht="15.75" x14ac:dyDescent="0.25">
      <c r="A380" s="98" t="s">
        <v>31</v>
      </c>
      <c r="B380" s="27" t="s">
        <v>29</v>
      </c>
      <c r="C380" s="27" t="s">
        <v>32</v>
      </c>
      <c r="D380" s="300"/>
      <c r="E380" s="301"/>
      <c r="F380" s="302"/>
      <c r="G380" s="26"/>
      <c r="H380" s="389">
        <f>SUM(H386,H381,H398,H403)</f>
        <v>6945949</v>
      </c>
    </row>
    <row r="381" spans="1:8" s="75" customFormat="1" ht="31.5" x14ac:dyDescent="0.25">
      <c r="A381" s="86" t="s">
        <v>130</v>
      </c>
      <c r="B381" s="35" t="s">
        <v>29</v>
      </c>
      <c r="C381" s="35" t="s">
        <v>32</v>
      </c>
      <c r="D381" s="303" t="s">
        <v>206</v>
      </c>
      <c r="E381" s="304" t="s">
        <v>697</v>
      </c>
      <c r="F381" s="305" t="s">
        <v>698</v>
      </c>
      <c r="G381" s="35"/>
      <c r="H381" s="390">
        <f>SUM(H382)</f>
        <v>3000</v>
      </c>
    </row>
    <row r="382" spans="1:8" s="44" customFormat="1" ht="63" x14ac:dyDescent="0.25">
      <c r="A382" s="80" t="s">
        <v>131</v>
      </c>
      <c r="B382" s="81" t="s">
        <v>29</v>
      </c>
      <c r="C382" s="42" t="s">
        <v>32</v>
      </c>
      <c r="D382" s="349" t="s">
        <v>239</v>
      </c>
      <c r="E382" s="350" t="s">
        <v>697</v>
      </c>
      <c r="F382" s="351" t="s">
        <v>698</v>
      </c>
      <c r="G382" s="82"/>
      <c r="H382" s="394">
        <f>SUM(H383)</f>
        <v>3000</v>
      </c>
    </row>
    <row r="383" spans="1:8" s="44" customFormat="1" ht="47.25" x14ac:dyDescent="0.25">
      <c r="A383" s="365" t="s">
        <v>705</v>
      </c>
      <c r="B383" s="81" t="s">
        <v>29</v>
      </c>
      <c r="C383" s="42" t="s">
        <v>32</v>
      </c>
      <c r="D383" s="349" t="s">
        <v>239</v>
      </c>
      <c r="E383" s="350" t="s">
        <v>10</v>
      </c>
      <c r="F383" s="351" t="s">
        <v>698</v>
      </c>
      <c r="G383" s="82"/>
      <c r="H383" s="394">
        <f>SUM(H384)</f>
        <v>3000</v>
      </c>
    </row>
    <row r="384" spans="1:8" s="44" customFormat="1" ht="31.5" x14ac:dyDescent="0.25">
      <c r="A384" s="91" t="s">
        <v>120</v>
      </c>
      <c r="B384" s="81" t="s">
        <v>29</v>
      </c>
      <c r="C384" s="42" t="s">
        <v>32</v>
      </c>
      <c r="D384" s="349" t="s">
        <v>239</v>
      </c>
      <c r="E384" s="350" t="s">
        <v>10</v>
      </c>
      <c r="F384" s="351" t="s">
        <v>707</v>
      </c>
      <c r="G384" s="2"/>
      <c r="H384" s="391">
        <f>SUM(H385)</f>
        <v>3000</v>
      </c>
    </row>
    <row r="385" spans="1:8" s="44" customFormat="1" ht="31.5" x14ac:dyDescent="0.25">
      <c r="A385" s="104" t="s">
        <v>908</v>
      </c>
      <c r="B385" s="81" t="s">
        <v>29</v>
      </c>
      <c r="C385" s="42" t="s">
        <v>32</v>
      </c>
      <c r="D385" s="349" t="s">
        <v>239</v>
      </c>
      <c r="E385" s="350" t="s">
        <v>10</v>
      </c>
      <c r="F385" s="351" t="s">
        <v>707</v>
      </c>
      <c r="G385" s="82" t="s">
        <v>16</v>
      </c>
      <c r="H385" s="395">
        <f>SUM([1]прил6!I446)</f>
        <v>3000</v>
      </c>
    </row>
    <row r="386" spans="1:8" ht="31.5" x14ac:dyDescent="0.25">
      <c r="A386" s="34" t="s">
        <v>162</v>
      </c>
      <c r="B386" s="35" t="s">
        <v>29</v>
      </c>
      <c r="C386" s="35" t="s">
        <v>32</v>
      </c>
      <c r="D386" s="303" t="s">
        <v>767</v>
      </c>
      <c r="E386" s="304" t="s">
        <v>697</v>
      </c>
      <c r="F386" s="305" t="s">
        <v>698</v>
      </c>
      <c r="G386" s="35"/>
      <c r="H386" s="390">
        <f>SUM(H387)</f>
        <v>6915249</v>
      </c>
    </row>
    <row r="387" spans="1:8" ht="63" x14ac:dyDescent="0.25">
      <c r="A387" s="3" t="s">
        <v>176</v>
      </c>
      <c r="B387" s="2" t="s">
        <v>29</v>
      </c>
      <c r="C387" s="2" t="s">
        <v>32</v>
      </c>
      <c r="D387" s="306" t="s">
        <v>251</v>
      </c>
      <c r="E387" s="307" t="s">
        <v>697</v>
      </c>
      <c r="F387" s="308" t="s">
        <v>698</v>
      </c>
      <c r="G387" s="2"/>
      <c r="H387" s="391">
        <f>SUM(H388+H395)</f>
        <v>6915249</v>
      </c>
    </row>
    <row r="388" spans="1:8" ht="31.5" x14ac:dyDescent="0.25">
      <c r="A388" s="3" t="s">
        <v>791</v>
      </c>
      <c r="B388" s="2" t="s">
        <v>29</v>
      </c>
      <c r="C388" s="2" t="s">
        <v>32</v>
      </c>
      <c r="D388" s="306" t="s">
        <v>251</v>
      </c>
      <c r="E388" s="307" t="s">
        <v>10</v>
      </c>
      <c r="F388" s="308" t="s">
        <v>698</v>
      </c>
      <c r="G388" s="2"/>
      <c r="H388" s="391">
        <f>SUM(H389+H391)</f>
        <v>5812349</v>
      </c>
    </row>
    <row r="389" spans="1:8" ht="31.5" x14ac:dyDescent="0.25">
      <c r="A389" s="3" t="s">
        <v>177</v>
      </c>
      <c r="B389" s="2" t="s">
        <v>29</v>
      </c>
      <c r="C389" s="2" t="s">
        <v>32</v>
      </c>
      <c r="D389" s="306" t="s">
        <v>251</v>
      </c>
      <c r="E389" s="307" t="s">
        <v>10</v>
      </c>
      <c r="F389" s="308" t="s">
        <v>792</v>
      </c>
      <c r="G389" s="2"/>
      <c r="H389" s="391">
        <f>SUM(H390)</f>
        <v>35149</v>
      </c>
    </row>
    <row r="390" spans="1:8" ht="47.25" x14ac:dyDescent="0.25">
      <c r="A390" s="96" t="s">
        <v>92</v>
      </c>
      <c r="B390" s="2" t="s">
        <v>29</v>
      </c>
      <c r="C390" s="2" t="s">
        <v>32</v>
      </c>
      <c r="D390" s="306" t="s">
        <v>251</v>
      </c>
      <c r="E390" s="307" t="s">
        <v>10</v>
      </c>
      <c r="F390" s="308" t="s">
        <v>792</v>
      </c>
      <c r="G390" s="2" t="s">
        <v>13</v>
      </c>
      <c r="H390" s="393">
        <f>SUM([1]прил6!I451)</f>
        <v>35149</v>
      </c>
    </row>
    <row r="391" spans="1:8" ht="31.5" x14ac:dyDescent="0.25">
      <c r="A391" s="3" t="s">
        <v>102</v>
      </c>
      <c r="B391" s="51" t="s">
        <v>29</v>
      </c>
      <c r="C391" s="51" t="s">
        <v>32</v>
      </c>
      <c r="D391" s="346" t="s">
        <v>251</v>
      </c>
      <c r="E391" s="347" t="s">
        <v>10</v>
      </c>
      <c r="F391" s="348" t="s">
        <v>731</v>
      </c>
      <c r="G391" s="51"/>
      <c r="H391" s="391">
        <f>SUM(H392:H394)</f>
        <v>5777200</v>
      </c>
    </row>
    <row r="392" spans="1:8" ht="47.25" x14ac:dyDescent="0.25">
      <c r="A392" s="96" t="s">
        <v>92</v>
      </c>
      <c r="B392" s="2" t="s">
        <v>29</v>
      </c>
      <c r="C392" s="2" t="s">
        <v>32</v>
      </c>
      <c r="D392" s="306" t="s">
        <v>251</v>
      </c>
      <c r="E392" s="307" t="s">
        <v>10</v>
      </c>
      <c r="F392" s="308" t="s">
        <v>731</v>
      </c>
      <c r="G392" s="2" t="s">
        <v>13</v>
      </c>
      <c r="H392" s="393">
        <f>SUM([1]прил6!I453)</f>
        <v>4774000</v>
      </c>
    </row>
    <row r="393" spans="1:8" ht="31.5" x14ac:dyDescent="0.25">
      <c r="A393" s="101" t="s">
        <v>908</v>
      </c>
      <c r="B393" s="2" t="s">
        <v>29</v>
      </c>
      <c r="C393" s="2" t="s">
        <v>32</v>
      </c>
      <c r="D393" s="306" t="s">
        <v>251</v>
      </c>
      <c r="E393" s="307" t="s">
        <v>10</v>
      </c>
      <c r="F393" s="308" t="s">
        <v>731</v>
      </c>
      <c r="G393" s="2" t="s">
        <v>16</v>
      </c>
      <c r="H393" s="393">
        <f>SUM([1]прил6!I454)</f>
        <v>999700</v>
      </c>
    </row>
    <row r="394" spans="1:8" ht="15.75" x14ac:dyDescent="0.25">
      <c r="A394" s="3" t="s">
        <v>18</v>
      </c>
      <c r="B394" s="2" t="s">
        <v>29</v>
      </c>
      <c r="C394" s="2" t="s">
        <v>32</v>
      </c>
      <c r="D394" s="306" t="s">
        <v>251</v>
      </c>
      <c r="E394" s="307" t="s">
        <v>10</v>
      </c>
      <c r="F394" s="308" t="s">
        <v>731</v>
      </c>
      <c r="G394" s="2" t="s">
        <v>17</v>
      </c>
      <c r="H394" s="393">
        <f>SUM([1]прил6!I455)</f>
        <v>3500</v>
      </c>
    </row>
    <row r="395" spans="1:8" ht="63" x14ac:dyDescent="0.25">
      <c r="A395" s="3" t="s">
        <v>793</v>
      </c>
      <c r="B395" s="2" t="s">
        <v>29</v>
      </c>
      <c r="C395" s="2" t="s">
        <v>32</v>
      </c>
      <c r="D395" s="306" t="s">
        <v>251</v>
      </c>
      <c r="E395" s="307" t="s">
        <v>12</v>
      </c>
      <c r="F395" s="308" t="s">
        <v>698</v>
      </c>
      <c r="G395" s="2"/>
      <c r="H395" s="391">
        <f>SUM(H396)</f>
        <v>1102900</v>
      </c>
    </row>
    <row r="396" spans="1:8" ht="31.5" x14ac:dyDescent="0.25">
      <c r="A396" s="3" t="s">
        <v>91</v>
      </c>
      <c r="B396" s="2" t="s">
        <v>29</v>
      </c>
      <c r="C396" s="2" t="s">
        <v>32</v>
      </c>
      <c r="D396" s="306" t="s">
        <v>251</v>
      </c>
      <c r="E396" s="307" t="s">
        <v>12</v>
      </c>
      <c r="F396" s="308" t="s">
        <v>702</v>
      </c>
      <c r="G396" s="2"/>
      <c r="H396" s="391">
        <f>SUM(H397)</f>
        <v>1102900</v>
      </c>
    </row>
    <row r="397" spans="1:8" ht="47.25" x14ac:dyDescent="0.25">
      <c r="A397" s="96" t="s">
        <v>92</v>
      </c>
      <c r="B397" s="2" t="s">
        <v>29</v>
      </c>
      <c r="C397" s="2" t="s">
        <v>32</v>
      </c>
      <c r="D397" s="306" t="s">
        <v>251</v>
      </c>
      <c r="E397" s="307" t="s">
        <v>12</v>
      </c>
      <c r="F397" s="308" t="s">
        <v>702</v>
      </c>
      <c r="G397" s="2" t="s">
        <v>13</v>
      </c>
      <c r="H397" s="392">
        <f>SUM([1]прил6!I458)</f>
        <v>1102900</v>
      </c>
    </row>
    <row r="398" spans="1:8" ht="31.5" hidden="1" x14ac:dyDescent="0.25">
      <c r="A398" s="86" t="s">
        <v>132</v>
      </c>
      <c r="B398" s="35" t="s">
        <v>29</v>
      </c>
      <c r="C398" s="35" t="s">
        <v>32</v>
      </c>
      <c r="D398" s="303" t="s">
        <v>712</v>
      </c>
      <c r="E398" s="304" t="s">
        <v>697</v>
      </c>
      <c r="F398" s="305" t="s">
        <v>698</v>
      </c>
      <c r="G398" s="35"/>
      <c r="H398" s="390">
        <f>SUM(H399)</f>
        <v>0</v>
      </c>
    </row>
    <row r="399" spans="1:8" ht="63" hidden="1" x14ac:dyDescent="0.25">
      <c r="A399" s="87" t="s">
        <v>169</v>
      </c>
      <c r="B399" s="42" t="s">
        <v>29</v>
      </c>
      <c r="C399" s="51" t="s">
        <v>32</v>
      </c>
      <c r="D399" s="346" t="s">
        <v>249</v>
      </c>
      <c r="E399" s="347" t="s">
        <v>697</v>
      </c>
      <c r="F399" s="348" t="s">
        <v>698</v>
      </c>
      <c r="G399" s="82"/>
      <c r="H399" s="394">
        <f>SUM(H400)</f>
        <v>0</v>
      </c>
    </row>
    <row r="400" spans="1:8" ht="31.5" hidden="1" x14ac:dyDescent="0.25">
      <c r="A400" s="87" t="s">
        <v>781</v>
      </c>
      <c r="B400" s="42" t="s">
        <v>29</v>
      </c>
      <c r="C400" s="51" t="s">
        <v>32</v>
      </c>
      <c r="D400" s="346" t="s">
        <v>249</v>
      </c>
      <c r="E400" s="347" t="s">
        <v>10</v>
      </c>
      <c r="F400" s="348" t="s">
        <v>698</v>
      </c>
      <c r="G400" s="82"/>
      <c r="H400" s="394">
        <f>SUM(H401)</f>
        <v>0</v>
      </c>
    </row>
    <row r="401" spans="1:8" ht="31.5" hidden="1" x14ac:dyDescent="0.25">
      <c r="A401" s="80" t="s">
        <v>170</v>
      </c>
      <c r="B401" s="42" t="s">
        <v>29</v>
      </c>
      <c r="C401" s="51" t="s">
        <v>32</v>
      </c>
      <c r="D401" s="346" t="s">
        <v>249</v>
      </c>
      <c r="E401" s="347" t="s">
        <v>10</v>
      </c>
      <c r="F401" s="348" t="s">
        <v>782</v>
      </c>
      <c r="G401" s="82"/>
      <c r="H401" s="394">
        <f>SUM(H402)</f>
        <v>0</v>
      </c>
    </row>
    <row r="402" spans="1:8" ht="31.5" hidden="1" x14ac:dyDescent="0.25">
      <c r="A402" s="104" t="s">
        <v>908</v>
      </c>
      <c r="B402" s="51" t="s">
        <v>29</v>
      </c>
      <c r="C402" s="51" t="s">
        <v>32</v>
      </c>
      <c r="D402" s="346" t="s">
        <v>249</v>
      </c>
      <c r="E402" s="347" t="s">
        <v>10</v>
      </c>
      <c r="F402" s="348" t="s">
        <v>782</v>
      </c>
      <c r="G402" s="82" t="s">
        <v>16</v>
      </c>
      <c r="H402" s="395">
        <f>SUM([1]прил6!I463)</f>
        <v>0</v>
      </c>
    </row>
    <row r="403" spans="1:8" s="44" customFormat="1" ht="63" x14ac:dyDescent="0.25">
      <c r="A403" s="86" t="s">
        <v>149</v>
      </c>
      <c r="B403" s="35" t="s">
        <v>29</v>
      </c>
      <c r="C403" s="49" t="s">
        <v>32</v>
      </c>
      <c r="D403" s="315" t="s">
        <v>225</v>
      </c>
      <c r="E403" s="316" t="s">
        <v>697</v>
      </c>
      <c r="F403" s="317" t="s">
        <v>698</v>
      </c>
      <c r="G403" s="35"/>
      <c r="H403" s="390">
        <f>SUM(H404)</f>
        <v>27700</v>
      </c>
    </row>
    <row r="404" spans="1:8" s="44" customFormat="1" ht="94.5" x14ac:dyDescent="0.25">
      <c r="A404" s="87" t="s">
        <v>165</v>
      </c>
      <c r="B404" s="2" t="s">
        <v>29</v>
      </c>
      <c r="C404" s="42" t="s">
        <v>32</v>
      </c>
      <c r="D404" s="349" t="s">
        <v>227</v>
      </c>
      <c r="E404" s="350" t="s">
        <v>697</v>
      </c>
      <c r="F404" s="351" t="s">
        <v>698</v>
      </c>
      <c r="G404" s="2"/>
      <c r="H404" s="391">
        <f>SUM(H405)</f>
        <v>27700</v>
      </c>
    </row>
    <row r="405" spans="1:8" s="44" customFormat="1" ht="47.25" x14ac:dyDescent="0.25">
      <c r="A405" s="87" t="s">
        <v>717</v>
      </c>
      <c r="B405" s="2" t="s">
        <v>29</v>
      </c>
      <c r="C405" s="42" t="s">
        <v>32</v>
      </c>
      <c r="D405" s="349" t="s">
        <v>227</v>
      </c>
      <c r="E405" s="350" t="s">
        <v>10</v>
      </c>
      <c r="F405" s="351" t="s">
        <v>698</v>
      </c>
      <c r="G405" s="2"/>
      <c r="H405" s="391">
        <f>SUM(H406)</f>
        <v>27700</v>
      </c>
    </row>
    <row r="406" spans="1:8" s="44" customFormat="1" ht="15.75" x14ac:dyDescent="0.25">
      <c r="A406" s="3" t="s">
        <v>117</v>
      </c>
      <c r="B406" s="2" t="s">
        <v>29</v>
      </c>
      <c r="C406" s="42" t="s">
        <v>32</v>
      </c>
      <c r="D406" s="349" t="s">
        <v>227</v>
      </c>
      <c r="E406" s="350" t="s">
        <v>10</v>
      </c>
      <c r="F406" s="351" t="s">
        <v>718</v>
      </c>
      <c r="G406" s="2"/>
      <c r="H406" s="391">
        <f>SUM(H407)</f>
        <v>27700</v>
      </c>
    </row>
    <row r="407" spans="1:8" s="44" customFormat="1" ht="31.5" x14ac:dyDescent="0.25">
      <c r="A407" s="101" t="s">
        <v>908</v>
      </c>
      <c r="B407" s="2" t="s">
        <v>29</v>
      </c>
      <c r="C407" s="42" t="s">
        <v>32</v>
      </c>
      <c r="D407" s="349" t="s">
        <v>227</v>
      </c>
      <c r="E407" s="350" t="s">
        <v>10</v>
      </c>
      <c r="F407" s="351" t="s">
        <v>718</v>
      </c>
      <c r="G407" s="2" t="s">
        <v>16</v>
      </c>
      <c r="H407" s="392">
        <f>SUM([1]прил6!I468)</f>
        <v>27700</v>
      </c>
    </row>
    <row r="408" spans="1:8" ht="15.75" x14ac:dyDescent="0.25">
      <c r="A408" s="85" t="s">
        <v>33</v>
      </c>
      <c r="B408" s="17" t="s">
        <v>35</v>
      </c>
      <c r="C408" s="17"/>
      <c r="D408" s="297"/>
      <c r="E408" s="298"/>
      <c r="F408" s="299"/>
      <c r="G408" s="16"/>
      <c r="H408" s="388">
        <f>SUM(H409,H430)</f>
        <v>20186658</v>
      </c>
    </row>
    <row r="409" spans="1:8" ht="15.75" x14ac:dyDescent="0.25">
      <c r="A409" s="98" t="s">
        <v>34</v>
      </c>
      <c r="B409" s="27" t="s">
        <v>35</v>
      </c>
      <c r="C409" s="27" t="s">
        <v>10</v>
      </c>
      <c r="D409" s="300"/>
      <c r="E409" s="301"/>
      <c r="F409" s="302"/>
      <c r="G409" s="26"/>
      <c r="H409" s="389">
        <f>SUM(H410,H425)</f>
        <v>15488382</v>
      </c>
    </row>
    <row r="410" spans="1:8" ht="31.5" x14ac:dyDescent="0.25">
      <c r="A410" s="34" t="s">
        <v>171</v>
      </c>
      <c r="B410" s="35" t="s">
        <v>35</v>
      </c>
      <c r="C410" s="35" t="s">
        <v>10</v>
      </c>
      <c r="D410" s="303" t="s">
        <v>252</v>
      </c>
      <c r="E410" s="304" t="s">
        <v>697</v>
      </c>
      <c r="F410" s="305" t="s">
        <v>698</v>
      </c>
      <c r="G410" s="38"/>
      <c r="H410" s="390">
        <f>SUM(H411,H419)</f>
        <v>15463382</v>
      </c>
    </row>
    <row r="411" spans="1:8" ht="47.25" x14ac:dyDescent="0.25">
      <c r="A411" s="96" t="s">
        <v>178</v>
      </c>
      <c r="B411" s="2" t="s">
        <v>35</v>
      </c>
      <c r="C411" s="2" t="s">
        <v>10</v>
      </c>
      <c r="D411" s="306" t="s">
        <v>255</v>
      </c>
      <c r="E411" s="307" t="s">
        <v>697</v>
      </c>
      <c r="F411" s="308" t="s">
        <v>698</v>
      </c>
      <c r="G411" s="2"/>
      <c r="H411" s="391">
        <f>SUM(H412)</f>
        <v>7891171</v>
      </c>
    </row>
    <row r="412" spans="1:8" ht="15.75" x14ac:dyDescent="0.25">
      <c r="A412" s="96" t="s">
        <v>794</v>
      </c>
      <c r="B412" s="2" t="s">
        <v>35</v>
      </c>
      <c r="C412" s="2" t="s">
        <v>10</v>
      </c>
      <c r="D412" s="306" t="s">
        <v>255</v>
      </c>
      <c r="E412" s="307" t="s">
        <v>10</v>
      </c>
      <c r="F412" s="308" t="s">
        <v>698</v>
      </c>
      <c r="G412" s="2"/>
      <c r="H412" s="391">
        <f>SUM(H413+H417)</f>
        <v>7891171</v>
      </c>
    </row>
    <row r="413" spans="1:8" ht="31.5" x14ac:dyDescent="0.25">
      <c r="A413" s="3" t="s">
        <v>102</v>
      </c>
      <c r="B413" s="2" t="s">
        <v>35</v>
      </c>
      <c r="C413" s="2" t="s">
        <v>10</v>
      </c>
      <c r="D413" s="306" t="s">
        <v>255</v>
      </c>
      <c r="E413" s="307" t="s">
        <v>10</v>
      </c>
      <c r="F413" s="308" t="s">
        <v>731</v>
      </c>
      <c r="G413" s="2"/>
      <c r="H413" s="391">
        <f>SUM(H414:H416)</f>
        <v>7751171</v>
      </c>
    </row>
    <row r="414" spans="1:8" ht="47.25" x14ac:dyDescent="0.25">
      <c r="A414" s="96" t="s">
        <v>92</v>
      </c>
      <c r="B414" s="2" t="s">
        <v>35</v>
      </c>
      <c r="C414" s="2" t="s">
        <v>10</v>
      </c>
      <c r="D414" s="306" t="s">
        <v>255</v>
      </c>
      <c r="E414" s="307" t="s">
        <v>10</v>
      </c>
      <c r="F414" s="308" t="s">
        <v>731</v>
      </c>
      <c r="G414" s="2" t="s">
        <v>13</v>
      </c>
      <c r="H414" s="393">
        <f>SUM([1]прил6!I547)</f>
        <v>6455200</v>
      </c>
    </row>
    <row r="415" spans="1:8" ht="31.5" x14ac:dyDescent="0.25">
      <c r="A415" s="101" t="s">
        <v>908</v>
      </c>
      <c r="B415" s="2" t="s">
        <v>35</v>
      </c>
      <c r="C415" s="2" t="s">
        <v>10</v>
      </c>
      <c r="D415" s="306" t="s">
        <v>255</v>
      </c>
      <c r="E415" s="307" t="s">
        <v>10</v>
      </c>
      <c r="F415" s="308" t="s">
        <v>731</v>
      </c>
      <c r="G415" s="2" t="s">
        <v>16</v>
      </c>
      <c r="H415" s="393">
        <f>SUM([1]прил6!I548)</f>
        <v>1270971</v>
      </c>
    </row>
    <row r="416" spans="1:8" ht="15.75" x14ac:dyDescent="0.25">
      <c r="A416" s="3" t="s">
        <v>18</v>
      </c>
      <c r="B416" s="2" t="s">
        <v>35</v>
      </c>
      <c r="C416" s="2" t="s">
        <v>10</v>
      </c>
      <c r="D416" s="306" t="s">
        <v>255</v>
      </c>
      <c r="E416" s="307" t="s">
        <v>10</v>
      </c>
      <c r="F416" s="308" t="s">
        <v>731</v>
      </c>
      <c r="G416" s="2" t="s">
        <v>17</v>
      </c>
      <c r="H416" s="393">
        <f>SUM([1]прил6!I549)</f>
        <v>25000</v>
      </c>
    </row>
    <row r="417" spans="1:8" ht="31.5" x14ac:dyDescent="0.25">
      <c r="A417" s="3" t="s">
        <v>957</v>
      </c>
      <c r="B417" s="2" t="s">
        <v>35</v>
      </c>
      <c r="C417" s="2" t="s">
        <v>10</v>
      </c>
      <c r="D417" s="306" t="s">
        <v>255</v>
      </c>
      <c r="E417" s="307" t="s">
        <v>10</v>
      </c>
      <c r="F417" s="308" t="s">
        <v>958</v>
      </c>
      <c r="G417" s="2"/>
      <c r="H417" s="391">
        <f>SUM(H418)</f>
        <v>140000</v>
      </c>
    </row>
    <row r="418" spans="1:8" ht="31.5" x14ac:dyDescent="0.25">
      <c r="A418" s="3" t="s">
        <v>908</v>
      </c>
      <c r="B418" s="2" t="s">
        <v>35</v>
      </c>
      <c r="C418" s="2" t="s">
        <v>10</v>
      </c>
      <c r="D418" s="306" t="s">
        <v>255</v>
      </c>
      <c r="E418" s="307" t="s">
        <v>10</v>
      </c>
      <c r="F418" s="308" t="s">
        <v>958</v>
      </c>
      <c r="G418" s="2" t="s">
        <v>16</v>
      </c>
      <c r="H418" s="393">
        <f>SUM([1]прил6!I551)</f>
        <v>140000</v>
      </c>
    </row>
    <row r="419" spans="1:8" ht="47.25" x14ac:dyDescent="0.25">
      <c r="A419" s="3" t="s">
        <v>179</v>
      </c>
      <c r="B419" s="2" t="s">
        <v>35</v>
      </c>
      <c r="C419" s="2" t="s">
        <v>10</v>
      </c>
      <c r="D419" s="306" t="s">
        <v>795</v>
      </c>
      <c r="E419" s="307" t="s">
        <v>697</v>
      </c>
      <c r="F419" s="308" t="s">
        <v>698</v>
      </c>
      <c r="G419" s="2"/>
      <c r="H419" s="391">
        <f>SUM(H420)</f>
        <v>7572211</v>
      </c>
    </row>
    <row r="420" spans="1:8" ht="15.75" x14ac:dyDescent="0.25">
      <c r="A420" s="3" t="s">
        <v>796</v>
      </c>
      <c r="B420" s="2" t="s">
        <v>35</v>
      </c>
      <c r="C420" s="2" t="s">
        <v>10</v>
      </c>
      <c r="D420" s="306" t="s">
        <v>256</v>
      </c>
      <c r="E420" s="307" t="s">
        <v>10</v>
      </c>
      <c r="F420" s="308" t="s">
        <v>698</v>
      </c>
      <c r="G420" s="2"/>
      <c r="H420" s="391">
        <f>SUM(H421)</f>
        <v>7572211</v>
      </c>
    </row>
    <row r="421" spans="1:8" ht="31.5" x14ac:dyDescent="0.25">
      <c r="A421" s="3" t="s">
        <v>102</v>
      </c>
      <c r="B421" s="2" t="s">
        <v>35</v>
      </c>
      <c r="C421" s="2" t="s">
        <v>10</v>
      </c>
      <c r="D421" s="306" t="s">
        <v>256</v>
      </c>
      <c r="E421" s="307" t="s">
        <v>10</v>
      </c>
      <c r="F421" s="308" t="s">
        <v>731</v>
      </c>
      <c r="G421" s="2"/>
      <c r="H421" s="391">
        <f>SUM(H422:H424)</f>
        <v>7572211</v>
      </c>
    </row>
    <row r="422" spans="1:8" ht="47.25" x14ac:dyDescent="0.25">
      <c r="A422" s="96" t="s">
        <v>92</v>
      </c>
      <c r="B422" s="2" t="s">
        <v>35</v>
      </c>
      <c r="C422" s="2" t="s">
        <v>10</v>
      </c>
      <c r="D422" s="306" t="s">
        <v>256</v>
      </c>
      <c r="E422" s="307" t="s">
        <v>10</v>
      </c>
      <c r="F422" s="308" t="s">
        <v>731</v>
      </c>
      <c r="G422" s="2" t="s">
        <v>13</v>
      </c>
      <c r="H422" s="393">
        <f>SUM([1]прил6!I555)</f>
        <v>6958111</v>
      </c>
    </row>
    <row r="423" spans="1:8" ht="31.5" x14ac:dyDescent="0.25">
      <c r="A423" s="101" t="s">
        <v>908</v>
      </c>
      <c r="B423" s="2" t="s">
        <v>35</v>
      </c>
      <c r="C423" s="2" t="s">
        <v>10</v>
      </c>
      <c r="D423" s="306" t="s">
        <v>256</v>
      </c>
      <c r="E423" s="307" t="s">
        <v>10</v>
      </c>
      <c r="F423" s="308" t="s">
        <v>731</v>
      </c>
      <c r="G423" s="2" t="s">
        <v>16</v>
      </c>
      <c r="H423" s="393">
        <f>SUM([1]прил6!I556)</f>
        <v>601100</v>
      </c>
    </row>
    <row r="424" spans="1:8" ht="15.75" x14ac:dyDescent="0.25">
      <c r="A424" s="3" t="s">
        <v>18</v>
      </c>
      <c r="B424" s="2" t="s">
        <v>35</v>
      </c>
      <c r="C424" s="2" t="s">
        <v>10</v>
      </c>
      <c r="D424" s="306" t="s">
        <v>256</v>
      </c>
      <c r="E424" s="307" t="s">
        <v>10</v>
      </c>
      <c r="F424" s="308" t="s">
        <v>731</v>
      </c>
      <c r="G424" s="2" t="s">
        <v>17</v>
      </c>
      <c r="H424" s="393">
        <f>SUM([1]прил6!I557)</f>
        <v>13000</v>
      </c>
    </row>
    <row r="425" spans="1:8" s="75" customFormat="1" ht="31.5" x14ac:dyDescent="0.25">
      <c r="A425" s="34" t="s">
        <v>156</v>
      </c>
      <c r="B425" s="35" t="s">
        <v>35</v>
      </c>
      <c r="C425" s="35" t="s">
        <v>10</v>
      </c>
      <c r="D425" s="303" t="s">
        <v>230</v>
      </c>
      <c r="E425" s="304" t="s">
        <v>697</v>
      </c>
      <c r="F425" s="305" t="s">
        <v>698</v>
      </c>
      <c r="G425" s="38"/>
      <c r="H425" s="390">
        <f>SUM(H426)</f>
        <v>25000</v>
      </c>
    </row>
    <row r="426" spans="1:8" s="75" customFormat="1" ht="63" x14ac:dyDescent="0.25">
      <c r="A426" s="96" t="s">
        <v>180</v>
      </c>
      <c r="B426" s="2" t="s">
        <v>35</v>
      </c>
      <c r="C426" s="2" t="s">
        <v>10</v>
      </c>
      <c r="D426" s="306" t="s">
        <v>257</v>
      </c>
      <c r="E426" s="307" t="s">
        <v>697</v>
      </c>
      <c r="F426" s="308" t="s">
        <v>698</v>
      </c>
      <c r="G426" s="2"/>
      <c r="H426" s="391">
        <f>SUM(H427)</f>
        <v>25000</v>
      </c>
    </row>
    <row r="427" spans="1:8" s="75" customFormat="1" ht="47.25" x14ac:dyDescent="0.25">
      <c r="A427" s="96" t="s">
        <v>797</v>
      </c>
      <c r="B427" s="2" t="s">
        <v>35</v>
      </c>
      <c r="C427" s="2" t="s">
        <v>10</v>
      </c>
      <c r="D427" s="306" t="s">
        <v>257</v>
      </c>
      <c r="E427" s="307" t="s">
        <v>12</v>
      </c>
      <c r="F427" s="308" t="s">
        <v>698</v>
      </c>
      <c r="G427" s="2"/>
      <c r="H427" s="391">
        <f>SUM(H428)</f>
        <v>25000</v>
      </c>
    </row>
    <row r="428" spans="1:8" s="75" customFormat="1" ht="31.5" x14ac:dyDescent="0.25">
      <c r="A428" s="3" t="s">
        <v>799</v>
      </c>
      <c r="B428" s="2" t="s">
        <v>35</v>
      </c>
      <c r="C428" s="2" t="s">
        <v>10</v>
      </c>
      <c r="D428" s="306" t="s">
        <v>257</v>
      </c>
      <c r="E428" s="307" t="s">
        <v>12</v>
      </c>
      <c r="F428" s="308" t="s">
        <v>798</v>
      </c>
      <c r="G428" s="2"/>
      <c r="H428" s="391">
        <f>SUM(H429)</f>
        <v>25000</v>
      </c>
    </row>
    <row r="429" spans="1:8" s="75" customFormat="1" ht="31.5" x14ac:dyDescent="0.25">
      <c r="A429" s="101" t="s">
        <v>908</v>
      </c>
      <c r="B429" s="2" t="s">
        <v>35</v>
      </c>
      <c r="C429" s="2" t="s">
        <v>10</v>
      </c>
      <c r="D429" s="306" t="s">
        <v>257</v>
      </c>
      <c r="E429" s="307" t="s">
        <v>12</v>
      </c>
      <c r="F429" s="308" t="s">
        <v>798</v>
      </c>
      <c r="G429" s="2" t="s">
        <v>16</v>
      </c>
      <c r="H429" s="393">
        <f>SUM([1]прил6!I562)</f>
        <v>25000</v>
      </c>
    </row>
    <row r="430" spans="1:8" ht="15.75" x14ac:dyDescent="0.25">
      <c r="A430" s="98" t="s">
        <v>36</v>
      </c>
      <c r="B430" s="27" t="s">
        <v>35</v>
      </c>
      <c r="C430" s="27" t="s">
        <v>20</v>
      </c>
      <c r="D430" s="300"/>
      <c r="E430" s="301"/>
      <c r="F430" s="302"/>
      <c r="G430" s="26"/>
      <c r="H430" s="389">
        <f>SUM(H431,H444)</f>
        <v>4698276</v>
      </c>
    </row>
    <row r="431" spans="1:8" ht="31.5" x14ac:dyDescent="0.25">
      <c r="A431" s="34" t="s">
        <v>171</v>
      </c>
      <c r="B431" s="35" t="s">
        <v>35</v>
      </c>
      <c r="C431" s="35" t="s">
        <v>20</v>
      </c>
      <c r="D431" s="303" t="s">
        <v>252</v>
      </c>
      <c r="E431" s="304" t="s">
        <v>697</v>
      </c>
      <c r="F431" s="305" t="s">
        <v>698</v>
      </c>
      <c r="G431" s="35"/>
      <c r="H431" s="390">
        <f>SUM(H432)</f>
        <v>4684876</v>
      </c>
    </row>
    <row r="432" spans="1:8" ht="63" x14ac:dyDescent="0.25">
      <c r="A432" s="3" t="s">
        <v>181</v>
      </c>
      <c r="B432" s="2" t="s">
        <v>35</v>
      </c>
      <c r="C432" s="2" t="s">
        <v>20</v>
      </c>
      <c r="D432" s="306" t="s">
        <v>258</v>
      </c>
      <c r="E432" s="307" t="s">
        <v>697</v>
      </c>
      <c r="F432" s="308" t="s">
        <v>698</v>
      </c>
      <c r="G432" s="2"/>
      <c r="H432" s="391">
        <f>SUM(H433+H437)</f>
        <v>4684876</v>
      </c>
    </row>
    <row r="433" spans="1:8" ht="78.75" x14ac:dyDescent="0.25">
      <c r="A433" s="3" t="s">
        <v>803</v>
      </c>
      <c r="B433" s="2" t="s">
        <v>35</v>
      </c>
      <c r="C433" s="2" t="s">
        <v>20</v>
      </c>
      <c r="D433" s="306" t="s">
        <v>258</v>
      </c>
      <c r="E433" s="307" t="s">
        <v>10</v>
      </c>
      <c r="F433" s="308" t="s">
        <v>698</v>
      </c>
      <c r="G433" s="2"/>
      <c r="H433" s="391">
        <f>SUM(H434)</f>
        <v>1073200</v>
      </c>
    </row>
    <row r="434" spans="1:8" ht="31.5" x14ac:dyDescent="0.25">
      <c r="A434" s="3" t="s">
        <v>91</v>
      </c>
      <c r="B434" s="51" t="s">
        <v>35</v>
      </c>
      <c r="C434" s="51" t="s">
        <v>20</v>
      </c>
      <c r="D434" s="346" t="s">
        <v>258</v>
      </c>
      <c r="E434" s="347" t="s">
        <v>804</v>
      </c>
      <c r="F434" s="348" t="s">
        <v>702</v>
      </c>
      <c r="G434" s="51"/>
      <c r="H434" s="391">
        <f>SUM(H435:H436)</f>
        <v>1073200</v>
      </c>
    </row>
    <row r="435" spans="1:8" ht="47.25" x14ac:dyDescent="0.25">
      <c r="A435" s="96" t="s">
        <v>92</v>
      </c>
      <c r="B435" s="2" t="s">
        <v>35</v>
      </c>
      <c r="C435" s="2" t="s">
        <v>20</v>
      </c>
      <c r="D435" s="306" t="s">
        <v>258</v>
      </c>
      <c r="E435" s="307" t="s">
        <v>804</v>
      </c>
      <c r="F435" s="308" t="s">
        <v>702</v>
      </c>
      <c r="G435" s="2" t="s">
        <v>13</v>
      </c>
      <c r="H435" s="393">
        <f>SUM([1]прил6!I568)</f>
        <v>1073000</v>
      </c>
    </row>
    <row r="436" spans="1:8" ht="31.5" x14ac:dyDescent="0.25">
      <c r="A436" s="101" t="s">
        <v>908</v>
      </c>
      <c r="B436" s="2" t="s">
        <v>35</v>
      </c>
      <c r="C436" s="2" t="s">
        <v>20</v>
      </c>
      <c r="D436" s="306" t="s">
        <v>258</v>
      </c>
      <c r="E436" s="307" t="s">
        <v>804</v>
      </c>
      <c r="F436" s="308" t="s">
        <v>702</v>
      </c>
      <c r="G436" s="2" t="s">
        <v>17</v>
      </c>
      <c r="H436" s="393">
        <f>SUM([1]прил6!I569)</f>
        <v>200</v>
      </c>
    </row>
    <row r="437" spans="1:8" ht="47.25" x14ac:dyDescent="0.25">
      <c r="A437" s="3" t="s">
        <v>800</v>
      </c>
      <c r="B437" s="2" t="s">
        <v>35</v>
      </c>
      <c r="C437" s="2" t="s">
        <v>20</v>
      </c>
      <c r="D437" s="306" t="s">
        <v>258</v>
      </c>
      <c r="E437" s="307" t="s">
        <v>12</v>
      </c>
      <c r="F437" s="308" t="s">
        <v>698</v>
      </c>
      <c r="G437" s="2"/>
      <c r="H437" s="391">
        <f>SUM(H438+H440)</f>
        <v>3611676</v>
      </c>
    </row>
    <row r="438" spans="1:8" ht="47.25" x14ac:dyDescent="0.25">
      <c r="A438" s="3" t="s">
        <v>104</v>
      </c>
      <c r="B438" s="2" t="s">
        <v>35</v>
      </c>
      <c r="C438" s="2" t="s">
        <v>20</v>
      </c>
      <c r="D438" s="306" t="s">
        <v>258</v>
      </c>
      <c r="E438" s="307" t="s">
        <v>801</v>
      </c>
      <c r="F438" s="308" t="s">
        <v>802</v>
      </c>
      <c r="G438" s="2"/>
      <c r="H438" s="391">
        <f>SUM(H439)</f>
        <v>24276</v>
      </c>
    </row>
    <row r="439" spans="1:8" ht="47.25" x14ac:dyDescent="0.25">
      <c r="A439" s="96" t="s">
        <v>92</v>
      </c>
      <c r="B439" s="2" t="s">
        <v>35</v>
      </c>
      <c r="C439" s="2" t="s">
        <v>20</v>
      </c>
      <c r="D439" s="306" t="s">
        <v>258</v>
      </c>
      <c r="E439" s="307" t="s">
        <v>801</v>
      </c>
      <c r="F439" s="308" t="s">
        <v>802</v>
      </c>
      <c r="G439" s="2" t="s">
        <v>13</v>
      </c>
      <c r="H439" s="393">
        <f>SUM([1]прил6!I572)</f>
        <v>24276</v>
      </c>
    </row>
    <row r="440" spans="1:8" ht="31.5" x14ac:dyDescent="0.25">
      <c r="A440" s="3" t="s">
        <v>102</v>
      </c>
      <c r="B440" s="2" t="s">
        <v>35</v>
      </c>
      <c r="C440" s="2" t="s">
        <v>20</v>
      </c>
      <c r="D440" s="306" t="s">
        <v>258</v>
      </c>
      <c r="E440" s="307" t="s">
        <v>801</v>
      </c>
      <c r="F440" s="308" t="s">
        <v>731</v>
      </c>
      <c r="G440" s="2"/>
      <c r="H440" s="391">
        <f>SUM(H441:H443)</f>
        <v>3587400</v>
      </c>
    </row>
    <row r="441" spans="1:8" ht="47.25" x14ac:dyDescent="0.25">
      <c r="A441" s="96" t="s">
        <v>92</v>
      </c>
      <c r="B441" s="2" t="s">
        <v>35</v>
      </c>
      <c r="C441" s="2" t="s">
        <v>20</v>
      </c>
      <c r="D441" s="306" t="s">
        <v>258</v>
      </c>
      <c r="E441" s="307" t="s">
        <v>801</v>
      </c>
      <c r="F441" s="308" t="s">
        <v>731</v>
      </c>
      <c r="G441" s="2" t="s">
        <v>13</v>
      </c>
      <c r="H441" s="393">
        <f>SUM([1]прил6!I574)</f>
        <v>3399100</v>
      </c>
    </row>
    <row r="442" spans="1:8" ht="31.5" x14ac:dyDescent="0.25">
      <c r="A442" s="101" t="s">
        <v>908</v>
      </c>
      <c r="B442" s="2" t="s">
        <v>35</v>
      </c>
      <c r="C442" s="2" t="s">
        <v>20</v>
      </c>
      <c r="D442" s="306" t="s">
        <v>258</v>
      </c>
      <c r="E442" s="307" t="s">
        <v>801</v>
      </c>
      <c r="F442" s="308" t="s">
        <v>731</v>
      </c>
      <c r="G442" s="2" t="s">
        <v>16</v>
      </c>
      <c r="H442" s="393">
        <f>SUM([1]прил6!I575)</f>
        <v>187300</v>
      </c>
    </row>
    <row r="443" spans="1:8" ht="15.75" x14ac:dyDescent="0.25">
      <c r="A443" s="3" t="s">
        <v>18</v>
      </c>
      <c r="B443" s="2" t="s">
        <v>35</v>
      </c>
      <c r="C443" s="2" t="s">
        <v>20</v>
      </c>
      <c r="D443" s="306" t="s">
        <v>258</v>
      </c>
      <c r="E443" s="307" t="s">
        <v>801</v>
      </c>
      <c r="F443" s="308" t="s">
        <v>731</v>
      </c>
      <c r="G443" s="2" t="s">
        <v>17</v>
      </c>
      <c r="H443" s="393">
        <f>SUM([1]прил6!I576)</f>
        <v>1000</v>
      </c>
    </row>
    <row r="444" spans="1:8" ht="31.5" x14ac:dyDescent="0.25">
      <c r="A444" s="115" t="s">
        <v>123</v>
      </c>
      <c r="B444" s="35" t="s">
        <v>35</v>
      </c>
      <c r="C444" s="35" t="s">
        <v>20</v>
      </c>
      <c r="D444" s="303" t="s">
        <v>700</v>
      </c>
      <c r="E444" s="304" t="s">
        <v>697</v>
      </c>
      <c r="F444" s="305" t="s">
        <v>698</v>
      </c>
      <c r="G444" s="35"/>
      <c r="H444" s="390">
        <f>SUM(H445)</f>
        <v>13400</v>
      </c>
    </row>
    <row r="445" spans="1:8" ht="63" x14ac:dyDescent="0.25">
      <c r="A445" s="116" t="s">
        <v>137</v>
      </c>
      <c r="B445" s="2" t="s">
        <v>35</v>
      </c>
      <c r="C445" s="2" t="s">
        <v>20</v>
      </c>
      <c r="D445" s="306" t="s">
        <v>209</v>
      </c>
      <c r="E445" s="307" t="s">
        <v>697</v>
      </c>
      <c r="F445" s="308" t="s">
        <v>698</v>
      </c>
      <c r="G445" s="51"/>
      <c r="H445" s="391">
        <f>SUM(H446)</f>
        <v>13400</v>
      </c>
    </row>
    <row r="446" spans="1:8" ht="47.25" x14ac:dyDescent="0.25">
      <c r="A446" s="116" t="s">
        <v>704</v>
      </c>
      <c r="B446" s="2" t="s">
        <v>35</v>
      </c>
      <c r="C446" s="2" t="s">
        <v>20</v>
      </c>
      <c r="D446" s="306" t="s">
        <v>209</v>
      </c>
      <c r="E446" s="307" t="s">
        <v>10</v>
      </c>
      <c r="F446" s="308" t="s">
        <v>698</v>
      </c>
      <c r="G446" s="51"/>
      <c r="H446" s="391">
        <f>SUM(H447)</f>
        <v>13400</v>
      </c>
    </row>
    <row r="447" spans="1:8" ht="15.75" x14ac:dyDescent="0.25">
      <c r="A447" s="116" t="s">
        <v>125</v>
      </c>
      <c r="B447" s="2" t="s">
        <v>35</v>
      </c>
      <c r="C447" s="2" t="s">
        <v>20</v>
      </c>
      <c r="D447" s="306" t="s">
        <v>209</v>
      </c>
      <c r="E447" s="307" t="s">
        <v>10</v>
      </c>
      <c r="F447" s="308" t="s">
        <v>703</v>
      </c>
      <c r="G447" s="51"/>
      <c r="H447" s="391">
        <f>SUM(H448)</f>
        <v>13400</v>
      </c>
    </row>
    <row r="448" spans="1:8" ht="31.5" x14ac:dyDescent="0.25">
      <c r="A448" s="125" t="s">
        <v>908</v>
      </c>
      <c r="B448" s="2" t="s">
        <v>35</v>
      </c>
      <c r="C448" s="2" t="s">
        <v>20</v>
      </c>
      <c r="D448" s="306" t="s">
        <v>209</v>
      </c>
      <c r="E448" s="307" t="s">
        <v>10</v>
      </c>
      <c r="F448" s="308" t="s">
        <v>703</v>
      </c>
      <c r="G448" s="2" t="s">
        <v>16</v>
      </c>
      <c r="H448" s="393">
        <f>SUM([1]прил6!I581)</f>
        <v>13400</v>
      </c>
    </row>
    <row r="449" spans="1:8" ht="15.75" x14ac:dyDescent="0.25">
      <c r="A449" s="85" t="s">
        <v>37</v>
      </c>
      <c r="B449" s="46">
        <v>10</v>
      </c>
      <c r="C449" s="46"/>
      <c r="D449" s="337"/>
      <c r="E449" s="338"/>
      <c r="F449" s="339"/>
      <c r="G449" s="16"/>
      <c r="H449" s="388">
        <f>SUM(H450,H456,H526,H539)</f>
        <v>22781218</v>
      </c>
    </row>
    <row r="450" spans="1:8" ht="15.75" x14ac:dyDescent="0.25">
      <c r="A450" s="98" t="s">
        <v>38</v>
      </c>
      <c r="B450" s="47">
        <v>10</v>
      </c>
      <c r="C450" s="27" t="s">
        <v>10</v>
      </c>
      <c r="D450" s="300"/>
      <c r="E450" s="301"/>
      <c r="F450" s="302"/>
      <c r="G450" s="26"/>
      <c r="H450" s="389">
        <f>SUM(H451)</f>
        <v>557059</v>
      </c>
    </row>
    <row r="451" spans="1:8" ht="31.5" x14ac:dyDescent="0.25">
      <c r="A451" s="86" t="s">
        <v>130</v>
      </c>
      <c r="B451" s="37">
        <v>10</v>
      </c>
      <c r="C451" s="35" t="s">
        <v>10</v>
      </c>
      <c r="D451" s="303" t="s">
        <v>206</v>
      </c>
      <c r="E451" s="304" t="s">
        <v>697</v>
      </c>
      <c r="F451" s="305" t="s">
        <v>698</v>
      </c>
      <c r="G451" s="35"/>
      <c r="H451" s="390">
        <f>SUM(H452)</f>
        <v>557059</v>
      </c>
    </row>
    <row r="452" spans="1:8" ht="47.25" x14ac:dyDescent="0.25">
      <c r="A452" s="3" t="s">
        <v>182</v>
      </c>
      <c r="B452" s="537">
        <v>10</v>
      </c>
      <c r="C452" s="2" t="s">
        <v>10</v>
      </c>
      <c r="D452" s="306" t="s">
        <v>208</v>
      </c>
      <c r="E452" s="307" t="s">
        <v>697</v>
      </c>
      <c r="F452" s="308" t="s">
        <v>698</v>
      </c>
      <c r="G452" s="2"/>
      <c r="H452" s="391">
        <f>SUM(H453)</f>
        <v>557059</v>
      </c>
    </row>
    <row r="453" spans="1:8" ht="47.25" x14ac:dyDescent="0.25">
      <c r="A453" s="3" t="s">
        <v>805</v>
      </c>
      <c r="B453" s="537">
        <v>10</v>
      </c>
      <c r="C453" s="2" t="s">
        <v>10</v>
      </c>
      <c r="D453" s="306" t="s">
        <v>208</v>
      </c>
      <c r="E453" s="307" t="s">
        <v>10</v>
      </c>
      <c r="F453" s="308" t="s">
        <v>698</v>
      </c>
      <c r="G453" s="2"/>
      <c r="H453" s="391">
        <f>SUM(H454)</f>
        <v>557059</v>
      </c>
    </row>
    <row r="454" spans="1:8" ht="31.5" x14ac:dyDescent="0.25">
      <c r="A454" s="3" t="s">
        <v>183</v>
      </c>
      <c r="B454" s="537">
        <v>10</v>
      </c>
      <c r="C454" s="2" t="s">
        <v>10</v>
      </c>
      <c r="D454" s="306" t="s">
        <v>208</v>
      </c>
      <c r="E454" s="307" t="s">
        <v>10</v>
      </c>
      <c r="F454" s="308" t="s">
        <v>806</v>
      </c>
      <c r="G454" s="2"/>
      <c r="H454" s="391">
        <f>SUM(H455)</f>
        <v>557059</v>
      </c>
    </row>
    <row r="455" spans="1:8" ht="15.75" x14ac:dyDescent="0.25">
      <c r="A455" s="3" t="s">
        <v>40</v>
      </c>
      <c r="B455" s="537">
        <v>10</v>
      </c>
      <c r="C455" s="2" t="s">
        <v>10</v>
      </c>
      <c r="D455" s="306" t="s">
        <v>208</v>
      </c>
      <c r="E455" s="307" t="s">
        <v>10</v>
      </c>
      <c r="F455" s="308" t="s">
        <v>806</v>
      </c>
      <c r="G455" s="2" t="s">
        <v>39</v>
      </c>
      <c r="H455" s="392">
        <f>SUM([1]прил6!I286)</f>
        <v>557059</v>
      </c>
    </row>
    <row r="456" spans="1:8" ht="15.75" x14ac:dyDescent="0.25">
      <c r="A456" s="98" t="s">
        <v>41</v>
      </c>
      <c r="B456" s="47">
        <v>10</v>
      </c>
      <c r="C456" s="27" t="s">
        <v>15</v>
      </c>
      <c r="D456" s="300"/>
      <c r="E456" s="301"/>
      <c r="F456" s="302"/>
      <c r="G456" s="26"/>
      <c r="H456" s="389">
        <f>SUM(H457,H473,H490,H517)</f>
        <v>16024171</v>
      </c>
    </row>
    <row r="457" spans="1:8" ht="31.5" x14ac:dyDescent="0.25">
      <c r="A457" s="34" t="s">
        <v>171</v>
      </c>
      <c r="B457" s="35" t="s">
        <v>57</v>
      </c>
      <c r="C457" s="35" t="s">
        <v>15</v>
      </c>
      <c r="D457" s="303" t="s">
        <v>252</v>
      </c>
      <c r="E457" s="304" t="s">
        <v>697</v>
      </c>
      <c r="F457" s="305" t="s">
        <v>698</v>
      </c>
      <c r="G457" s="35"/>
      <c r="H457" s="390">
        <f>SUM(H458,H463,H468)</f>
        <v>903074</v>
      </c>
    </row>
    <row r="458" spans="1:8" ht="47.25" x14ac:dyDescent="0.25">
      <c r="A458" s="96" t="s">
        <v>178</v>
      </c>
      <c r="B458" s="62">
        <v>10</v>
      </c>
      <c r="C458" s="51" t="s">
        <v>15</v>
      </c>
      <c r="D458" s="346" t="s">
        <v>255</v>
      </c>
      <c r="E458" s="347" t="s">
        <v>697</v>
      </c>
      <c r="F458" s="348" t="s">
        <v>698</v>
      </c>
      <c r="G458" s="51"/>
      <c r="H458" s="391">
        <f>SUM(H459)</f>
        <v>400000</v>
      </c>
    </row>
    <row r="459" spans="1:8" ht="15.75" x14ac:dyDescent="0.25">
      <c r="A459" s="96" t="s">
        <v>794</v>
      </c>
      <c r="B459" s="62">
        <v>10</v>
      </c>
      <c r="C459" s="51" t="s">
        <v>15</v>
      </c>
      <c r="D459" s="346" t="s">
        <v>255</v>
      </c>
      <c r="E459" s="347" t="s">
        <v>10</v>
      </c>
      <c r="F459" s="348" t="s">
        <v>698</v>
      </c>
      <c r="G459" s="51"/>
      <c r="H459" s="391">
        <f>SUM(H460)</f>
        <v>400000</v>
      </c>
    </row>
    <row r="460" spans="1:8" ht="47.25" x14ac:dyDescent="0.25">
      <c r="A460" s="96" t="s">
        <v>184</v>
      </c>
      <c r="B460" s="62">
        <v>10</v>
      </c>
      <c r="C460" s="51" t="s">
        <v>15</v>
      </c>
      <c r="D460" s="346" t="s">
        <v>255</v>
      </c>
      <c r="E460" s="347" t="s">
        <v>804</v>
      </c>
      <c r="F460" s="348" t="s">
        <v>807</v>
      </c>
      <c r="G460" s="51"/>
      <c r="H460" s="391">
        <f>SUM(H461:H462)</f>
        <v>400000</v>
      </c>
    </row>
    <row r="461" spans="1:8" ht="31.5" x14ac:dyDescent="0.25">
      <c r="A461" s="101" t="s">
        <v>908</v>
      </c>
      <c r="B461" s="62">
        <v>10</v>
      </c>
      <c r="C461" s="51" t="s">
        <v>15</v>
      </c>
      <c r="D461" s="346" t="s">
        <v>255</v>
      </c>
      <c r="E461" s="347" t="s">
        <v>804</v>
      </c>
      <c r="F461" s="348" t="s">
        <v>807</v>
      </c>
      <c r="G461" s="51" t="s">
        <v>16</v>
      </c>
      <c r="H461" s="393">
        <f>SUM([1]прил6!I588)</f>
        <v>2000</v>
      </c>
    </row>
    <row r="462" spans="1:8" ht="15.75" x14ac:dyDescent="0.25">
      <c r="A462" s="3" t="s">
        <v>40</v>
      </c>
      <c r="B462" s="62">
        <v>10</v>
      </c>
      <c r="C462" s="51" t="s">
        <v>15</v>
      </c>
      <c r="D462" s="346" t="s">
        <v>255</v>
      </c>
      <c r="E462" s="347" t="s">
        <v>804</v>
      </c>
      <c r="F462" s="348" t="s">
        <v>807</v>
      </c>
      <c r="G462" s="51" t="s">
        <v>39</v>
      </c>
      <c r="H462" s="393">
        <f>SUM([1]прил6!I589)</f>
        <v>398000</v>
      </c>
    </row>
    <row r="463" spans="1:8" ht="47.25" x14ac:dyDescent="0.25">
      <c r="A463" s="3" t="s">
        <v>179</v>
      </c>
      <c r="B463" s="62">
        <v>10</v>
      </c>
      <c r="C463" s="51" t="s">
        <v>15</v>
      </c>
      <c r="D463" s="346" t="s">
        <v>795</v>
      </c>
      <c r="E463" s="347" t="s">
        <v>697</v>
      </c>
      <c r="F463" s="348" t="s">
        <v>698</v>
      </c>
      <c r="G463" s="51"/>
      <c r="H463" s="391">
        <f>SUM(H464)</f>
        <v>359382</v>
      </c>
    </row>
    <row r="464" spans="1:8" ht="15.75" x14ac:dyDescent="0.25">
      <c r="A464" s="3" t="s">
        <v>796</v>
      </c>
      <c r="B464" s="62">
        <v>10</v>
      </c>
      <c r="C464" s="51" t="s">
        <v>15</v>
      </c>
      <c r="D464" s="346" t="s">
        <v>256</v>
      </c>
      <c r="E464" s="347" t="s">
        <v>10</v>
      </c>
      <c r="F464" s="348" t="s">
        <v>698</v>
      </c>
      <c r="G464" s="51"/>
      <c r="H464" s="391">
        <f>SUM(H465)</f>
        <v>359382</v>
      </c>
    </row>
    <row r="465" spans="1:8" ht="47.25" x14ac:dyDescent="0.25">
      <c r="A465" s="96" t="s">
        <v>184</v>
      </c>
      <c r="B465" s="62">
        <v>10</v>
      </c>
      <c r="C465" s="51" t="s">
        <v>15</v>
      </c>
      <c r="D465" s="346" t="s">
        <v>256</v>
      </c>
      <c r="E465" s="347" t="s">
        <v>804</v>
      </c>
      <c r="F465" s="348" t="s">
        <v>807</v>
      </c>
      <c r="G465" s="51"/>
      <c r="H465" s="391">
        <f>SUM(H466:H467)</f>
        <v>359382</v>
      </c>
    </row>
    <row r="466" spans="1:8" ht="31.5" x14ac:dyDescent="0.25">
      <c r="A466" s="101" t="s">
        <v>908</v>
      </c>
      <c r="B466" s="62">
        <v>10</v>
      </c>
      <c r="C466" s="51" t="s">
        <v>15</v>
      </c>
      <c r="D466" s="346" t="s">
        <v>256</v>
      </c>
      <c r="E466" s="347" t="s">
        <v>804</v>
      </c>
      <c r="F466" s="348" t="s">
        <v>807</v>
      </c>
      <c r="G466" s="51" t="s">
        <v>16</v>
      </c>
      <c r="H466" s="393">
        <f>SUM([1]прил6!I593)</f>
        <v>1800</v>
      </c>
    </row>
    <row r="467" spans="1:8" ht="15.75" x14ac:dyDescent="0.25">
      <c r="A467" s="3" t="s">
        <v>40</v>
      </c>
      <c r="B467" s="62">
        <v>10</v>
      </c>
      <c r="C467" s="51" t="s">
        <v>15</v>
      </c>
      <c r="D467" s="346" t="s">
        <v>256</v>
      </c>
      <c r="E467" s="347" t="s">
        <v>804</v>
      </c>
      <c r="F467" s="348" t="s">
        <v>807</v>
      </c>
      <c r="G467" s="51" t="s">
        <v>39</v>
      </c>
      <c r="H467" s="393">
        <f>SUM([1]прил6!I594)</f>
        <v>357582</v>
      </c>
    </row>
    <row r="468" spans="1:8" ht="47.25" x14ac:dyDescent="0.25">
      <c r="A468" s="3" t="s">
        <v>172</v>
      </c>
      <c r="B468" s="62">
        <v>10</v>
      </c>
      <c r="C468" s="51" t="s">
        <v>15</v>
      </c>
      <c r="D468" s="346" t="s">
        <v>253</v>
      </c>
      <c r="E468" s="347" t="s">
        <v>697</v>
      </c>
      <c r="F468" s="348" t="s">
        <v>698</v>
      </c>
      <c r="G468" s="51"/>
      <c r="H468" s="391">
        <f>SUM(H469)</f>
        <v>143692</v>
      </c>
    </row>
    <row r="469" spans="1:8" ht="47.25" x14ac:dyDescent="0.25">
      <c r="A469" s="3" t="s">
        <v>783</v>
      </c>
      <c r="B469" s="62">
        <v>10</v>
      </c>
      <c r="C469" s="51" t="s">
        <v>15</v>
      </c>
      <c r="D469" s="346" t="s">
        <v>253</v>
      </c>
      <c r="E469" s="347" t="s">
        <v>10</v>
      </c>
      <c r="F469" s="348" t="s">
        <v>698</v>
      </c>
      <c r="G469" s="51"/>
      <c r="H469" s="391">
        <f>SUM(H470)</f>
        <v>143692</v>
      </c>
    </row>
    <row r="470" spans="1:8" ht="63" x14ac:dyDescent="0.25">
      <c r="A470" s="3" t="s">
        <v>809</v>
      </c>
      <c r="B470" s="62">
        <v>10</v>
      </c>
      <c r="C470" s="51" t="s">
        <v>15</v>
      </c>
      <c r="D470" s="346" t="s">
        <v>253</v>
      </c>
      <c r="E470" s="347" t="s">
        <v>10</v>
      </c>
      <c r="F470" s="348" t="s">
        <v>808</v>
      </c>
      <c r="G470" s="51"/>
      <c r="H470" s="391">
        <f>SUM(H471:H472)</f>
        <v>143692</v>
      </c>
    </row>
    <row r="471" spans="1:8" ht="31.5" x14ac:dyDescent="0.25">
      <c r="A471" s="101" t="s">
        <v>908</v>
      </c>
      <c r="B471" s="62">
        <v>10</v>
      </c>
      <c r="C471" s="51" t="s">
        <v>15</v>
      </c>
      <c r="D471" s="346" t="s">
        <v>253</v>
      </c>
      <c r="E471" s="347" t="s">
        <v>10</v>
      </c>
      <c r="F471" s="348" t="s">
        <v>808</v>
      </c>
      <c r="G471" s="51" t="s">
        <v>16</v>
      </c>
      <c r="H471" s="393">
        <f>SUM([1]прил6!I598)</f>
        <v>718</v>
      </c>
    </row>
    <row r="472" spans="1:8" ht="15.75" x14ac:dyDescent="0.25">
      <c r="A472" s="3" t="s">
        <v>40</v>
      </c>
      <c r="B472" s="62">
        <v>10</v>
      </c>
      <c r="C472" s="51" t="s">
        <v>15</v>
      </c>
      <c r="D472" s="346" t="s">
        <v>253</v>
      </c>
      <c r="E472" s="347" t="s">
        <v>10</v>
      </c>
      <c r="F472" s="348" t="s">
        <v>808</v>
      </c>
      <c r="G472" s="51" t="s">
        <v>39</v>
      </c>
      <c r="H472" s="393">
        <f>SUM([1]прил6!I599)</f>
        <v>142974</v>
      </c>
    </row>
    <row r="473" spans="1:8" ht="31.5" x14ac:dyDescent="0.25">
      <c r="A473" s="86" t="s">
        <v>130</v>
      </c>
      <c r="B473" s="37">
        <v>10</v>
      </c>
      <c r="C473" s="35" t="s">
        <v>15</v>
      </c>
      <c r="D473" s="303" t="s">
        <v>206</v>
      </c>
      <c r="E473" s="304" t="s">
        <v>697</v>
      </c>
      <c r="F473" s="305" t="s">
        <v>698</v>
      </c>
      <c r="G473" s="35"/>
      <c r="H473" s="390">
        <f>SUM(H474)</f>
        <v>7732806</v>
      </c>
    </row>
    <row r="474" spans="1:8" ht="47.25" x14ac:dyDescent="0.25">
      <c r="A474" s="3" t="s">
        <v>182</v>
      </c>
      <c r="B474" s="537">
        <v>10</v>
      </c>
      <c r="C474" s="2" t="s">
        <v>15</v>
      </c>
      <c r="D474" s="306" t="s">
        <v>208</v>
      </c>
      <c r="E474" s="307" t="s">
        <v>697</v>
      </c>
      <c r="F474" s="308" t="s">
        <v>698</v>
      </c>
      <c r="G474" s="2"/>
      <c r="H474" s="391">
        <f>SUM(H475)</f>
        <v>7732806</v>
      </c>
    </row>
    <row r="475" spans="1:8" ht="47.25" x14ac:dyDescent="0.25">
      <c r="A475" s="3" t="s">
        <v>805</v>
      </c>
      <c r="B475" s="537">
        <v>10</v>
      </c>
      <c r="C475" s="2" t="s">
        <v>15</v>
      </c>
      <c r="D475" s="306" t="s">
        <v>208</v>
      </c>
      <c r="E475" s="307" t="s">
        <v>10</v>
      </c>
      <c r="F475" s="308" t="s">
        <v>698</v>
      </c>
      <c r="G475" s="2"/>
      <c r="H475" s="391">
        <f>SUM(H476+H478+H481+H484+H487)</f>
        <v>7732806</v>
      </c>
    </row>
    <row r="476" spans="1:8" ht="15.75" x14ac:dyDescent="0.25">
      <c r="A476" s="96" t="s">
        <v>959</v>
      </c>
      <c r="B476" s="537">
        <v>10</v>
      </c>
      <c r="C476" s="2" t="s">
        <v>15</v>
      </c>
      <c r="D476" s="306" t="s">
        <v>208</v>
      </c>
      <c r="E476" s="307" t="s">
        <v>10</v>
      </c>
      <c r="F476" s="308" t="s">
        <v>810</v>
      </c>
      <c r="G476" s="2"/>
      <c r="H476" s="391">
        <f>SUM(H477:H477)</f>
        <v>2795551</v>
      </c>
    </row>
    <row r="477" spans="1:8" ht="15.75" x14ac:dyDescent="0.25">
      <c r="A477" s="3" t="s">
        <v>40</v>
      </c>
      <c r="B477" s="537">
        <v>10</v>
      </c>
      <c r="C477" s="2" t="s">
        <v>15</v>
      </c>
      <c r="D477" s="306" t="s">
        <v>208</v>
      </c>
      <c r="E477" s="307" t="s">
        <v>10</v>
      </c>
      <c r="F477" s="308" t="s">
        <v>810</v>
      </c>
      <c r="G477" s="2" t="s">
        <v>39</v>
      </c>
      <c r="H477" s="393">
        <f>SUM([1]прил6!I292)</f>
        <v>2795551</v>
      </c>
    </row>
    <row r="478" spans="1:8" ht="31.5" x14ac:dyDescent="0.25">
      <c r="A478" s="96" t="s">
        <v>105</v>
      </c>
      <c r="B478" s="537">
        <v>10</v>
      </c>
      <c r="C478" s="2" t="s">
        <v>15</v>
      </c>
      <c r="D478" s="306" t="s">
        <v>208</v>
      </c>
      <c r="E478" s="307" t="s">
        <v>10</v>
      </c>
      <c r="F478" s="308" t="s">
        <v>811</v>
      </c>
      <c r="G478" s="2"/>
      <c r="H478" s="391">
        <f>SUM(H479:H480)</f>
        <v>65141</v>
      </c>
    </row>
    <row r="479" spans="1:8" ht="31.5" x14ac:dyDescent="0.25">
      <c r="A479" s="101" t="s">
        <v>908</v>
      </c>
      <c r="B479" s="537">
        <v>10</v>
      </c>
      <c r="C479" s="2" t="s">
        <v>15</v>
      </c>
      <c r="D479" s="306" t="s">
        <v>208</v>
      </c>
      <c r="E479" s="307" t="s">
        <v>10</v>
      </c>
      <c r="F479" s="308" t="s">
        <v>811</v>
      </c>
      <c r="G479" s="2" t="s">
        <v>16</v>
      </c>
      <c r="H479" s="393">
        <f>SUM([1]прил6!I294)</f>
        <v>1067</v>
      </c>
    </row>
    <row r="480" spans="1:8" ht="15.75" x14ac:dyDescent="0.25">
      <c r="A480" s="3" t="s">
        <v>40</v>
      </c>
      <c r="B480" s="537">
        <v>10</v>
      </c>
      <c r="C480" s="2" t="s">
        <v>15</v>
      </c>
      <c r="D480" s="306" t="s">
        <v>208</v>
      </c>
      <c r="E480" s="307" t="s">
        <v>10</v>
      </c>
      <c r="F480" s="308" t="s">
        <v>811</v>
      </c>
      <c r="G480" s="2" t="s">
        <v>39</v>
      </c>
      <c r="H480" s="392">
        <f>SUM([1]прил6!I295)</f>
        <v>64074</v>
      </c>
    </row>
    <row r="481" spans="1:8" ht="31.5" x14ac:dyDescent="0.25">
      <c r="A481" s="96" t="s">
        <v>106</v>
      </c>
      <c r="B481" s="537">
        <v>10</v>
      </c>
      <c r="C481" s="2" t="s">
        <v>15</v>
      </c>
      <c r="D481" s="306" t="s">
        <v>208</v>
      </c>
      <c r="E481" s="307" t="s">
        <v>10</v>
      </c>
      <c r="F481" s="308" t="s">
        <v>812</v>
      </c>
      <c r="G481" s="2"/>
      <c r="H481" s="391">
        <f>SUM(H482:H483)</f>
        <v>435831</v>
      </c>
    </row>
    <row r="482" spans="1:8" s="90" customFormat="1" ht="31.5" x14ac:dyDescent="0.25">
      <c r="A482" s="101" t="s">
        <v>908</v>
      </c>
      <c r="B482" s="537">
        <v>10</v>
      </c>
      <c r="C482" s="2" t="s">
        <v>15</v>
      </c>
      <c r="D482" s="306" t="s">
        <v>208</v>
      </c>
      <c r="E482" s="307" t="s">
        <v>10</v>
      </c>
      <c r="F482" s="308" t="s">
        <v>812</v>
      </c>
      <c r="G482" s="89" t="s">
        <v>16</v>
      </c>
      <c r="H482" s="396">
        <f>SUM([1]прил6!I297)</f>
        <v>6150</v>
      </c>
    </row>
    <row r="483" spans="1:8" ht="15.75" x14ac:dyDescent="0.25">
      <c r="A483" s="3" t="s">
        <v>40</v>
      </c>
      <c r="B483" s="537">
        <v>10</v>
      </c>
      <c r="C483" s="2" t="s">
        <v>15</v>
      </c>
      <c r="D483" s="306" t="s">
        <v>208</v>
      </c>
      <c r="E483" s="307" t="s">
        <v>10</v>
      </c>
      <c r="F483" s="308" t="s">
        <v>812</v>
      </c>
      <c r="G483" s="2" t="s">
        <v>39</v>
      </c>
      <c r="H483" s="393">
        <f>SUM([1]прил6!I298)</f>
        <v>429681</v>
      </c>
    </row>
    <row r="484" spans="1:8" ht="15.75" x14ac:dyDescent="0.25">
      <c r="A484" s="95" t="s">
        <v>107</v>
      </c>
      <c r="B484" s="537">
        <v>10</v>
      </c>
      <c r="C484" s="2" t="s">
        <v>15</v>
      </c>
      <c r="D484" s="306" t="s">
        <v>208</v>
      </c>
      <c r="E484" s="307" t="s">
        <v>10</v>
      </c>
      <c r="F484" s="308" t="s">
        <v>813</v>
      </c>
      <c r="G484" s="2"/>
      <c r="H484" s="391">
        <f>SUM(H485:H486)</f>
        <v>3708536</v>
      </c>
    </row>
    <row r="485" spans="1:8" ht="31.5" x14ac:dyDescent="0.25">
      <c r="A485" s="101" t="s">
        <v>908</v>
      </c>
      <c r="B485" s="537">
        <v>10</v>
      </c>
      <c r="C485" s="2" t="s">
        <v>15</v>
      </c>
      <c r="D485" s="306" t="s">
        <v>208</v>
      </c>
      <c r="E485" s="307" t="s">
        <v>10</v>
      </c>
      <c r="F485" s="308" t="s">
        <v>813</v>
      </c>
      <c r="G485" s="2" t="s">
        <v>16</v>
      </c>
      <c r="H485" s="393">
        <f>SUM([1]прил6!I300)</f>
        <v>56915</v>
      </c>
    </row>
    <row r="486" spans="1:8" ht="15.75" x14ac:dyDescent="0.25">
      <c r="A486" s="3" t="s">
        <v>40</v>
      </c>
      <c r="B486" s="537">
        <v>10</v>
      </c>
      <c r="C486" s="2" t="s">
        <v>15</v>
      </c>
      <c r="D486" s="306" t="s">
        <v>208</v>
      </c>
      <c r="E486" s="307" t="s">
        <v>10</v>
      </c>
      <c r="F486" s="308" t="s">
        <v>813</v>
      </c>
      <c r="G486" s="2" t="s">
        <v>39</v>
      </c>
      <c r="H486" s="392">
        <f>SUM([1]прил6!I301)</f>
        <v>3651621</v>
      </c>
    </row>
    <row r="487" spans="1:8" ht="15.75" x14ac:dyDescent="0.25">
      <c r="A487" s="96" t="s">
        <v>108</v>
      </c>
      <c r="B487" s="537">
        <v>10</v>
      </c>
      <c r="C487" s="2" t="s">
        <v>15</v>
      </c>
      <c r="D487" s="306" t="s">
        <v>208</v>
      </c>
      <c r="E487" s="307" t="s">
        <v>10</v>
      </c>
      <c r="F487" s="308" t="s">
        <v>814</v>
      </c>
      <c r="G487" s="2"/>
      <c r="H487" s="391">
        <f>SUM(H488:H489)</f>
        <v>727747</v>
      </c>
    </row>
    <row r="488" spans="1:8" ht="31.5" x14ac:dyDescent="0.25">
      <c r="A488" s="101" t="s">
        <v>908</v>
      </c>
      <c r="B488" s="537">
        <v>10</v>
      </c>
      <c r="C488" s="2" t="s">
        <v>15</v>
      </c>
      <c r="D488" s="306" t="s">
        <v>208</v>
      </c>
      <c r="E488" s="307" t="s">
        <v>10</v>
      </c>
      <c r="F488" s="308" t="s">
        <v>814</v>
      </c>
      <c r="G488" s="2" t="s">
        <v>16</v>
      </c>
      <c r="H488" s="393">
        <f>SUM([1]прил6!I303)</f>
        <v>11856</v>
      </c>
    </row>
    <row r="489" spans="1:8" ht="15.75" x14ac:dyDescent="0.25">
      <c r="A489" s="3" t="s">
        <v>40</v>
      </c>
      <c r="B489" s="537">
        <v>10</v>
      </c>
      <c r="C489" s="2" t="s">
        <v>15</v>
      </c>
      <c r="D489" s="306" t="s">
        <v>208</v>
      </c>
      <c r="E489" s="307" t="s">
        <v>10</v>
      </c>
      <c r="F489" s="308" t="s">
        <v>814</v>
      </c>
      <c r="G489" s="2" t="s">
        <v>39</v>
      </c>
      <c r="H489" s="393">
        <f>SUM([1]прил6!I304)</f>
        <v>715891</v>
      </c>
    </row>
    <row r="490" spans="1:8" ht="31.5" x14ac:dyDescent="0.25">
      <c r="A490" s="86" t="s">
        <v>162</v>
      </c>
      <c r="B490" s="37">
        <v>10</v>
      </c>
      <c r="C490" s="35" t="s">
        <v>15</v>
      </c>
      <c r="D490" s="303" t="s">
        <v>767</v>
      </c>
      <c r="E490" s="304" t="s">
        <v>697</v>
      </c>
      <c r="F490" s="305" t="s">
        <v>698</v>
      </c>
      <c r="G490" s="35"/>
      <c r="H490" s="390">
        <f>SUM(H491,H508)</f>
        <v>7123691</v>
      </c>
    </row>
    <row r="491" spans="1:8" ht="47.25" x14ac:dyDescent="0.25">
      <c r="A491" s="96" t="s">
        <v>163</v>
      </c>
      <c r="B491" s="537">
        <v>10</v>
      </c>
      <c r="C491" s="2" t="s">
        <v>15</v>
      </c>
      <c r="D491" s="306" t="s">
        <v>246</v>
      </c>
      <c r="E491" s="307" t="s">
        <v>697</v>
      </c>
      <c r="F491" s="308" t="s">
        <v>698</v>
      </c>
      <c r="G491" s="2"/>
      <c r="H491" s="391">
        <f>SUM(H492+H500)</f>
        <v>7000332</v>
      </c>
    </row>
    <row r="492" spans="1:8" ht="15.75" x14ac:dyDescent="0.25">
      <c r="A492" s="96" t="s">
        <v>768</v>
      </c>
      <c r="B492" s="537">
        <v>10</v>
      </c>
      <c r="C492" s="2" t="s">
        <v>15</v>
      </c>
      <c r="D492" s="306" t="s">
        <v>246</v>
      </c>
      <c r="E492" s="307" t="s">
        <v>10</v>
      </c>
      <c r="F492" s="308" t="s">
        <v>698</v>
      </c>
      <c r="G492" s="2"/>
      <c r="H492" s="391">
        <f>SUM(H493+H495+H498)</f>
        <v>844850</v>
      </c>
    </row>
    <row r="493" spans="1:8" ht="31.5" x14ac:dyDescent="0.25">
      <c r="A493" s="114" t="s">
        <v>945</v>
      </c>
      <c r="B493" s="537">
        <v>10</v>
      </c>
      <c r="C493" s="2" t="s">
        <v>15</v>
      </c>
      <c r="D493" s="306" t="s">
        <v>246</v>
      </c>
      <c r="E493" s="307" t="s">
        <v>10</v>
      </c>
      <c r="F493" s="308" t="s">
        <v>946</v>
      </c>
      <c r="G493" s="2"/>
      <c r="H493" s="391">
        <f>SUM(H494)</f>
        <v>14400</v>
      </c>
    </row>
    <row r="494" spans="1:8" ht="15.75" x14ac:dyDescent="0.25">
      <c r="A494" s="72" t="s">
        <v>40</v>
      </c>
      <c r="B494" s="537">
        <v>10</v>
      </c>
      <c r="C494" s="2" t="s">
        <v>15</v>
      </c>
      <c r="D494" s="306" t="s">
        <v>246</v>
      </c>
      <c r="E494" s="307" t="s">
        <v>10</v>
      </c>
      <c r="F494" s="308" t="s">
        <v>946</v>
      </c>
      <c r="G494" s="2" t="s">
        <v>39</v>
      </c>
      <c r="H494" s="393">
        <f>SUM([1]прил6!I475)</f>
        <v>14400</v>
      </c>
    </row>
    <row r="495" spans="1:8" ht="78.75" x14ac:dyDescent="0.25">
      <c r="A495" s="3" t="s">
        <v>114</v>
      </c>
      <c r="B495" s="537">
        <v>10</v>
      </c>
      <c r="C495" s="2" t="s">
        <v>15</v>
      </c>
      <c r="D495" s="306" t="s">
        <v>246</v>
      </c>
      <c r="E495" s="307" t="s">
        <v>10</v>
      </c>
      <c r="F495" s="308" t="s">
        <v>808</v>
      </c>
      <c r="G495" s="2"/>
      <c r="H495" s="391">
        <f>SUM(H496:H497)</f>
        <v>772450</v>
      </c>
    </row>
    <row r="496" spans="1:8" ht="31.5" x14ac:dyDescent="0.25">
      <c r="A496" s="101" t="s">
        <v>908</v>
      </c>
      <c r="B496" s="537">
        <v>10</v>
      </c>
      <c r="C496" s="2" t="s">
        <v>15</v>
      </c>
      <c r="D496" s="306" t="s">
        <v>246</v>
      </c>
      <c r="E496" s="307" t="s">
        <v>10</v>
      </c>
      <c r="F496" s="308" t="s">
        <v>808</v>
      </c>
      <c r="G496" s="2" t="s">
        <v>16</v>
      </c>
      <c r="H496" s="393">
        <f>SUM([1]прил6!I477)</f>
        <v>3862</v>
      </c>
    </row>
    <row r="497" spans="1:8" ht="15.75" x14ac:dyDescent="0.25">
      <c r="A497" s="3" t="s">
        <v>40</v>
      </c>
      <c r="B497" s="537">
        <v>10</v>
      </c>
      <c r="C497" s="2" t="s">
        <v>15</v>
      </c>
      <c r="D497" s="306" t="s">
        <v>246</v>
      </c>
      <c r="E497" s="307" t="s">
        <v>10</v>
      </c>
      <c r="F497" s="308" t="s">
        <v>808</v>
      </c>
      <c r="G497" s="2" t="s">
        <v>39</v>
      </c>
      <c r="H497" s="393">
        <f>SUM([1]прил6!I478)</f>
        <v>768588</v>
      </c>
    </row>
    <row r="498" spans="1:8" ht="31.5" x14ac:dyDescent="0.25">
      <c r="A498" s="3" t="s">
        <v>773</v>
      </c>
      <c r="B498" s="537">
        <v>10</v>
      </c>
      <c r="C498" s="2" t="s">
        <v>15</v>
      </c>
      <c r="D498" s="306" t="s">
        <v>246</v>
      </c>
      <c r="E498" s="307" t="s">
        <v>10</v>
      </c>
      <c r="F498" s="308" t="s">
        <v>774</v>
      </c>
      <c r="G498" s="2"/>
      <c r="H498" s="391">
        <f>SUM(H499)</f>
        <v>58000</v>
      </c>
    </row>
    <row r="499" spans="1:8" ht="15.75" x14ac:dyDescent="0.25">
      <c r="A499" s="3" t="s">
        <v>40</v>
      </c>
      <c r="B499" s="537">
        <v>10</v>
      </c>
      <c r="C499" s="2" t="s">
        <v>15</v>
      </c>
      <c r="D499" s="306" t="s">
        <v>246</v>
      </c>
      <c r="E499" s="307" t="s">
        <v>10</v>
      </c>
      <c r="F499" s="308" t="s">
        <v>774</v>
      </c>
      <c r="G499" s="2" t="s">
        <v>39</v>
      </c>
      <c r="H499" s="393">
        <f>SUM([1]прил6!I480)</f>
        <v>58000</v>
      </c>
    </row>
    <row r="500" spans="1:8" ht="15.75" x14ac:dyDescent="0.25">
      <c r="A500" s="3" t="s">
        <v>780</v>
      </c>
      <c r="B500" s="537">
        <v>10</v>
      </c>
      <c r="C500" s="2" t="s">
        <v>15</v>
      </c>
      <c r="D500" s="306" t="s">
        <v>246</v>
      </c>
      <c r="E500" s="307" t="s">
        <v>12</v>
      </c>
      <c r="F500" s="308" t="s">
        <v>698</v>
      </c>
      <c r="G500" s="2"/>
      <c r="H500" s="391">
        <f>SUM(H501+H503+H506)</f>
        <v>6155482</v>
      </c>
    </row>
    <row r="501" spans="1:8" ht="31.5" x14ac:dyDescent="0.25">
      <c r="A501" s="114" t="s">
        <v>945</v>
      </c>
      <c r="B501" s="537">
        <v>10</v>
      </c>
      <c r="C501" s="2" t="s">
        <v>15</v>
      </c>
      <c r="D501" s="306" t="s">
        <v>246</v>
      </c>
      <c r="E501" s="307" t="s">
        <v>12</v>
      </c>
      <c r="F501" s="308" t="s">
        <v>946</v>
      </c>
      <c r="G501" s="2"/>
      <c r="H501" s="391">
        <f>SUM(H502)</f>
        <v>19476</v>
      </c>
    </row>
    <row r="502" spans="1:8" ht="15.75" x14ac:dyDescent="0.25">
      <c r="A502" s="72" t="s">
        <v>40</v>
      </c>
      <c r="B502" s="537">
        <v>10</v>
      </c>
      <c r="C502" s="2" t="s">
        <v>15</v>
      </c>
      <c r="D502" s="306" t="s">
        <v>246</v>
      </c>
      <c r="E502" s="307" t="s">
        <v>12</v>
      </c>
      <c r="F502" s="308" t="s">
        <v>946</v>
      </c>
      <c r="G502" s="2" t="s">
        <v>39</v>
      </c>
      <c r="H502" s="393">
        <f>SUM([1]прил6!I483)</f>
        <v>19476</v>
      </c>
    </row>
    <row r="503" spans="1:8" ht="78.75" x14ac:dyDescent="0.25">
      <c r="A503" s="3" t="s">
        <v>114</v>
      </c>
      <c r="B503" s="537">
        <v>10</v>
      </c>
      <c r="C503" s="2" t="s">
        <v>15</v>
      </c>
      <c r="D503" s="306" t="s">
        <v>246</v>
      </c>
      <c r="E503" s="307" t="s">
        <v>12</v>
      </c>
      <c r="F503" s="308" t="s">
        <v>808</v>
      </c>
      <c r="G503" s="2"/>
      <c r="H503" s="391">
        <f>SUM(H504:H505)</f>
        <v>6008706</v>
      </c>
    </row>
    <row r="504" spans="1:8" ht="31.5" x14ac:dyDescent="0.25">
      <c r="A504" s="101" t="s">
        <v>908</v>
      </c>
      <c r="B504" s="537">
        <v>10</v>
      </c>
      <c r="C504" s="2" t="s">
        <v>15</v>
      </c>
      <c r="D504" s="306" t="s">
        <v>246</v>
      </c>
      <c r="E504" s="307" t="s">
        <v>12</v>
      </c>
      <c r="F504" s="308" t="s">
        <v>808</v>
      </c>
      <c r="G504" s="2" t="s">
        <v>16</v>
      </c>
      <c r="H504" s="393">
        <f>SUM([1]прил6!I485)</f>
        <v>30043</v>
      </c>
    </row>
    <row r="505" spans="1:8" ht="15.75" x14ac:dyDescent="0.25">
      <c r="A505" s="3" t="s">
        <v>40</v>
      </c>
      <c r="B505" s="537">
        <v>10</v>
      </c>
      <c r="C505" s="2" t="s">
        <v>15</v>
      </c>
      <c r="D505" s="306" t="s">
        <v>246</v>
      </c>
      <c r="E505" s="307" t="s">
        <v>12</v>
      </c>
      <c r="F505" s="308" t="s">
        <v>808</v>
      </c>
      <c r="G505" s="2" t="s">
        <v>39</v>
      </c>
      <c r="H505" s="393">
        <f>SUM([1]прил6!I486)</f>
        <v>5978663</v>
      </c>
    </row>
    <row r="506" spans="1:8" ht="31.5" x14ac:dyDescent="0.25">
      <c r="A506" s="3" t="s">
        <v>773</v>
      </c>
      <c r="B506" s="537">
        <v>10</v>
      </c>
      <c r="C506" s="2" t="s">
        <v>15</v>
      </c>
      <c r="D506" s="306" t="s">
        <v>246</v>
      </c>
      <c r="E506" s="307" t="s">
        <v>12</v>
      </c>
      <c r="F506" s="308" t="s">
        <v>774</v>
      </c>
      <c r="G506" s="2"/>
      <c r="H506" s="391">
        <f>SUM(H507)</f>
        <v>127300</v>
      </c>
    </row>
    <row r="507" spans="1:8" ht="15.75" x14ac:dyDescent="0.25">
      <c r="A507" s="3" t="s">
        <v>40</v>
      </c>
      <c r="B507" s="537">
        <v>10</v>
      </c>
      <c r="C507" s="2" t="s">
        <v>15</v>
      </c>
      <c r="D507" s="306" t="s">
        <v>246</v>
      </c>
      <c r="E507" s="307" t="s">
        <v>12</v>
      </c>
      <c r="F507" s="308" t="s">
        <v>774</v>
      </c>
      <c r="G507" s="2" t="s">
        <v>39</v>
      </c>
      <c r="H507" s="393">
        <f>SUM([1]прил6!I488)</f>
        <v>127300</v>
      </c>
    </row>
    <row r="508" spans="1:8" ht="63" x14ac:dyDescent="0.25">
      <c r="A508" s="3" t="s">
        <v>167</v>
      </c>
      <c r="B508" s="537">
        <v>10</v>
      </c>
      <c r="C508" s="2" t="s">
        <v>15</v>
      </c>
      <c r="D508" s="306" t="s">
        <v>247</v>
      </c>
      <c r="E508" s="307" t="s">
        <v>697</v>
      </c>
      <c r="F508" s="308" t="s">
        <v>698</v>
      </c>
      <c r="G508" s="2"/>
      <c r="H508" s="391">
        <f>SUM(H509)</f>
        <v>123359</v>
      </c>
    </row>
    <row r="509" spans="1:8" ht="31.5" x14ac:dyDescent="0.25">
      <c r="A509" s="3" t="s">
        <v>784</v>
      </c>
      <c r="B509" s="537">
        <v>10</v>
      </c>
      <c r="C509" s="2" t="s">
        <v>15</v>
      </c>
      <c r="D509" s="306" t="s">
        <v>247</v>
      </c>
      <c r="E509" s="307" t="s">
        <v>10</v>
      </c>
      <c r="F509" s="308" t="s">
        <v>698</v>
      </c>
      <c r="G509" s="2"/>
      <c r="H509" s="391">
        <f>SUM(H510+H512+H515)</f>
        <v>123359</v>
      </c>
    </row>
    <row r="510" spans="1:8" ht="31.5" x14ac:dyDescent="0.25">
      <c r="A510" s="114" t="s">
        <v>945</v>
      </c>
      <c r="B510" s="537">
        <v>10</v>
      </c>
      <c r="C510" s="2" t="s">
        <v>15</v>
      </c>
      <c r="D510" s="306" t="s">
        <v>247</v>
      </c>
      <c r="E510" s="307" t="s">
        <v>10</v>
      </c>
      <c r="F510" s="308" t="s">
        <v>946</v>
      </c>
      <c r="G510" s="2"/>
      <c r="H510" s="391">
        <f>SUM(H511)</f>
        <v>4000</v>
      </c>
    </row>
    <row r="511" spans="1:8" ht="15.75" x14ac:dyDescent="0.25">
      <c r="A511" s="72" t="s">
        <v>40</v>
      </c>
      <c r="B511" s="537">
        <v>10</v>
      </c>
      <c r="C511" s="2" t="s">
        <v>15</v>
      </c>
      <c r="D511" s="306" t="s">
        <v>247</v>
      </c>
      <c r="E511" s="307" t="s">
        <v>10</v>
      </c>
      <c r="F511" s="308" t="s">
        <v>946</v>
      </c>
      <c r="G511" s="2" t="s">
        <v>39</v>
      </c>
      <c r="H511" s="393">
        <f>SUM([1]прил6!I492)</f>
        <v>4000</v>
      </c>
    </row>
    <row r="512" spans="1:8" ht="78.75" x14ac:dyDescent="0.25">
      <c r="A512" s="3" t="s">
        <v>114</v>
      </c>
      <c r="B512" s="537">
        <v>10</v>
      </c>
      <c r="C512" s="2" t="s">
        <v>15</v>
      </c>
      <c r="D512" s="306" t="s">
        <v>247</v>
      </c>
      <c r="E512" s="307" t="s">
        <v>10</v>
      </c>
      <c r="F512" s="308" t="s">
        <v>808</v>
      </c>
      <c r="G512" s="2"/>
      <c r="H512" s="391">
        <f>SUM(H513:H514)</f>
        <v>95359</v>
      </c>
    </row>
    <row r="513" spans="1:8" ht="31.5" hidden="1" x14ac:dyDescent="0.25">
      <c r="A513" s="101" t="s">
        <v>908</v>
      </c>
      <c r="B513" s="537">
        <v>10</v>
      </c>
      <c r="C513" s="2" t="s">
        <v>15</v>
      </c>
      <c r="D513" s="133" t="s">
        <v>247</v>
      </c>
      <c r="E513" s="444" t="s">
        <v>10</v>
      </c>
      <c r="F513" s="440" t="s">
        <v>808</v>
      </c>
      <c r="G513" s="2" t="s">
        <v>16</v>
      </c>
      <c r="H513" s="393">
        <f>SUM([1]прил6!I494)</f>
        <v>0</v>
      </c>
    </row>
    <row r="514" spans="1:8" ht="15.75" x14ac:dyDescent="0.25">
      <c r="A514" s="3" t="s">
        <v>40</v>
      </c>
      <c r="B514" s="537">
        <v>10</v>
      </c>
      <c r="C514" s="2" t="s">
        <v>15</v>
      </c>
      <c r="D514" s="306" t="s">
        <v>247</v>
      </c>
      <c r="E514" s="442" t="s">
        <v>10</v>
      </c>
      <c r="F514" s="308" t="s">
        <v>808</v>
      </c>
      <c r="G514" s="2" t="s">
        <v>39</v>
      </c>
      <c r="H514" s="393">
        <f>SUM([1]прил6!I495)</f>
        <v>95359</v>
      </c>
    </row>
    <row r="515" spans="1:8" ht="31.5" x14ac:dyDescent="0.25">
      <c r="A515" s="3" t="s">
        <v>773</v>
      </c>
      <c r="B515" s="537">
        <v>10</v>
      </c>
      <c r="C515" s="2" t="s">
        <v>15</v>
      </c>
      <c r="D515" s="306" t="s">
        <v>247</v>
      </c>
      <c r="E515" s="307" t="s">
        <v>10</v>
      </c>
      <c r="F515" s="308" t="s">
        <v>774</v>
      </c>
      <c r="G515" s="2"/>
      <c r="H515" s="391">
        <f>SUM(H516)</f>
        <v>24000</v>
      </c>
    </row>
    <row r="516" spans="1:8" ht="15.75" x14ac:dyDescent="0.25">
      <c r="A516" s="3" t="s">
        <v>40</v>
      </c>
      <c r="B516" s="537">
        <v>10</v>
      </c>
      <c r="C516" s="2" t="s">
        <v>15</v>
      </c>
      <c r="D516" s="306" t="s">
        <v>247</v>
      </c>
      <c r="E516" s="307" t="s">
        <v>10</v>
      </c>
      <c r="F516" s="308" t="s">
        <v>774</v>
      </c>
      <c r="G516" s="2" t="s">
        <v>39</v>
      </c>
      <c r="H516" s="393">
        <f>SUM([1]прил6!I497)</f>
        <v>24000</v>
      </c>
    </row>
    <row r="517" spans="1:8" ht="47.25" x14ac:dyDescent="0.25">
      <c r="A517" s="34" t="s">
        <v>204</v>
      </c>
      <c r="B517" s="37">
        <v>10</v>
      </c>
      <c r="C517" s="35" t="s">
        <v>15</v>
      </c>
      <c r="D517" s="303" t="s">
        <v>752</v>
      </c>
      <c r="E517" s="304" t="s">
        <v>697</v>
      </c>
      <c r="F517" s="305" t="s">
        <v>698</v>
      </c>
      <c r="G517" s="35"/>
      <c r="H517" s="390">
        <f>SUM(H518)</f>
        <v>264600</v>
      </c>
    </row>
    <row r="518" spans="1:8" ht="78.75" x14ac:dyDescent="0.25">
      <c r="A518" s="3" t="s">
        <v>205</v>
      </c>
      <c r="B518" s="537">
        <v>10</v>
      </c>
      <c r="C518" s="2" t="s">
        <v>15</v>
      </c>
      <c r="D518" s="306" t="s">
        <v>235</v>
      </c>
      <c r="E518" s="307" t="s">
        <v>697</v>
      </c>
      <c r="F518" s="308" t="s">
        <v>698</v>
      </c>
      <c r="G518" s="2"/>
      <c r="H518" s="391">
        <f>SUM(H519)</f>
        <v>264600</v>
      </c>
    </row>
    <row r="519" spans="1:8" ht="31.5" x14ac:dyDescent="0.25">
      <c r="A519" s="72" t="s">
        <v>766</v>
      </c>
      <c r="B519" s="537">
        <v>10</v>
      </c>
      <c r="C519" s="2" t="s">
        <v>15</v>
      </c>
      <c r="D519" s="306" t="s">
        <v>235</v>
      </c>
      <c r="E519" s="307" t="s">
        <v>10</v>
      </c>
      <c r="F519" s="308" t="s">
        <v>698</v>
      </c>
      <c r="G519" s="2"/>
      <c r="H519" s="391">
        <f>SUM(H520+H522+H524)</f>
        <v>264600</v>
      </c>
    </row>
    <row r="520" spans="1:8" ht="47.25" x14ac:dyDescent="0.25">
      <c r="A520" s="72" t="s">
        <v>960</v>
      </c>
      <c r="B520" s="537">
        <v>10</v>
      </c>
      <c r="C520" s="2" t="s">
        <v>15</v>
      </c>
      <c r="D520" s="306" t="s">
        <v>235</v>
      </c>
      <c r="E520" s="307" t="s">
        <v>10</v>
      </c>
      <c r="F520" s="591" t="s">
        <v>961</v>
      </c>
      <c r="G520" s="2"/>
      <c r="H520" s="391">
        <f>SUM(H521)</f>
        <v>96620</v>
      </c>
    </row>
    <row r="521" spans="1:8" ht="15.75" x14ac:dyDescent="0.25">
      <c r="A521" s="72" t="s">
        <v>21</v>
      </c>
      <c r="B521" s="537">
        <v>10</v>
      </c>
      <c r="C521" s="2" t="s">
        <v>15</v>
      </c>
      <c r="D521" s="306" t="s">
        <v>235</v>
      </c>
      <c r="E521" s="307" t="s">
        <v>10</v>
      </c>
      <c r="F521" s="591" t="s">
        <v>961</v>
      </c>
      <c r="G521" s="2" t="s">
        <v>75</v>
      </c>
      <c r="H521" s="393">
        <f>SUM([1]прил6!I239)</f>
        <v>96620</v>
      </c>
    </row>
    <row r="522" spans="1:8" ht="31.5" x14ac:dyDescent="0.25">
      <c r="A522" s="72" t="s">
        <v>879</v>
      </c>
      <c r="B522" s="537">
        <v>10</v>
      </c>
      <c r="C522" s="2" t="s">
        <v>15</v>
      </c>
      <c r="D522" s="306" t="s">
        <v>235</v>
      </c>
      <c r="E522" s="307" t="s">
        <v>10</v>
      </c>
      <c r="F522" s="308" t="s">
        <v>878</v>
      </c>
      <c r="G522" s="2"/>
      <c r="H522" s="391">
        <f>SUM(H523)</f>
        <v>96544</v>
      </c>
    </row>
    <row r="523" spans="1:8" ht="15.75" x14ac:dyDescent="0.25">
      <c r="A523" s="87" t="s">
        <v>21</v>
      </c>
      <c r="B523" s="537">
        <v>10</v>
      </c>
      <c r="C523" s="2" t="s">
        <v>15</v>
      </c>
      <c r="D523" s="306" t="s">
        <v>235</v>
      </c>
      <c r="E523" s="307" t="s">
        <v>10</v>
      </c>
      <c r="F523" s="308" t="s">
        <v>878</v>
      </c>
      <c r="G523" s="2" t="s">
        <v>75</v>
      </c>
      <c r="H523" s="393">
        <f>SUM([1]прил6!I241)</f>
        <v>96544</v>
      </c>
    </row>
    <row r="524" spans="1:8" ht="31.5" x14ac:dyDescent="0.25">
      <c r="A524" s="87" t="s">
        <v>962</v>
      </c>
      <c r="B524" s="537">
        <v>10</v>
      </c>
      <c r="C524" s="2" t="s">
        <v>15</v>
      </c>
      <c r="D524" s="306" t="s">
        <v>235</v>
      </c>
      <c r="E524" s="307" t="s">
        <v>10</v>
      </c>
      <c r="F524" s="308" t="s">
        <v>963</v>
      </c>
      <c r="G524" s="2"/>
      <c r="H524" s="391">
        <f>SUM(H525)</f>
        <v>71436</v>
      </c>
    </row>
    <row r="525" spans="1:8" ht="15.75" x14ac:dyDescent="0.25">
      <c r="A525" s="87" t="s">
        <v>21</v>
      </c>
      <c r="B525" s="537">
        <v>10</v>
      </c>
      <c r="C525" s="2" t="s">
        <v>15</v>
      </c>
      <c r="D525" s="306" t="s">
        <v>235</v>
      </c>
      <c r="E525" s="307" t="s">
        <v>10</v>
      </c>
      <c r="F525" s="308" t="s">
        <v>963</v>
      </c>
      <c r="G525" s="2" t="s">
        <v>75</v>
      </c>
      <c r="H525" s="393">
        <f>SUM([1]прил6!I243)</f>
        <v>71436</v>
      </c>
    </row>
    <row r="526" spans="1:8" ht="15.75" x14ac:dyDescent="0.25">
      <c r="A526" s="98" t="s">
        <v>42</v>
      </c>
      <c r="B526" s="47">
        <v>10</v>
      </c>
      <c r="C526" s="27" t="s">
        <v>20</v>
      </c>
      <c r="D526" s="300"/>
      <c r="E526" s="301"/>
      <c r="F526" s="302"/>
      <c r="G526" s="26"/>
      <c r="H526" s="389">
        <f>SUM(H533,H527)</f>
        <v>4106337</v>
      </c>
    </row>
    <row r="527" spans="1:8" ht="31.5" x14ac:dyDescent="0.25">
      <c r="A527" s="86" t="s">
        <v>130</v>
      </c>
      <c r="B527" s="37">
        <v>10</v>
      </c>
      <c r="C527" s="35" t="s">
        <v>20</v>
      </c>
      <c r="D527" s="303" t="s">
        <v>206</v>
      </c>
      <c r="E527" s="304" t="s">
        <v>697</v>
      </c>
      <c r="F527" s="305" t="s">
        <v>698</v>
      </c>
      <c r="G527" s="35"/>
      <c r="H527" s="390">
        <f>SUM(H528)</f>
        <v>3026122</v>
      </c>
    </row>
    <row r="528" spans="1:8" ht="63" x14ac:dyDescent="0.25">
      <c r="A528" s="3" t="s">
        <v>131</v>
      </c>
      <c r="B528" s="6">
        <v>10</v>
      </c>
      <c r="C528" s="2" t="s">
        <v>20</v>
      </c>
      <c r="D528" s="306" t="s">
        <v>239</v>
      </c>
      <c r="E528" s="307" t="s">
        <v>697</v>
      </c>
      <c r="F528" s="308" t="s">
        <v>698</v>
      </c>
      <c r="G528" s="2"/>
      <c r="H528" s="391">
        <f>SUM(H529)</f>
        <v>3026122</v>
      </c>
    </row>
    <row r="529" spans="1:8" ht="47.25" x14ac:dyDescent="0.25">
      <c r="A529" s="3" t="s">
        <v>705</v>
      </c>
      <c r="B529" s="6">
        <v>10</v>
      </c>
      <c r="C529" s="2" t="s">
        <v>20</v>
      </c>
      <c r="D529" s="306" t="s">
        <v>239</v>
      </c>
      <c r="E529" s="307" t="s">
        <v>10</v>
      </c>
      <c r="F529" s="308" t="s">
        <v>698</v>
      </c>
      <c r="G529" s="2"/>
      <c r="H529" s="391">
        <f>SUM(H530)</f>
        <v>3026122</v>
      </c>
    </row>
    <row r="530" spans="1:8" ht="47.25" x14ac:dyDescent="0.25">
      <c r="A530" s="3" t="s">
        <v>488</v>
      </c>
      <c r="B530" s="6">
        <v>10</v>
      </c>
      <c r="C530" s="2" t="s">
        <v>20</v>
      </c>
      <c r="D530" s="306" t="s">
        <v>239</v>
      </c>
      <c r="E530" s="307" t="s">
        <v>10</v>
      </c>
      <c r="F530" s="308" t="s">
        <v>815</v>
      </c>
      <c r="G530" s="2"/>
      <c r="H530" s="391">
        <f>SUM(H531:H532)</f>
        <v>3026122</v>
      </c>
    </row>
    <row r="531" spans="1:8" ht="31.5" x14ac:dyDescent="0.25">
      <c r="A531" s="101" t="s">
        <v>908</v>
      </c>
      <c r="B531" s="6">
        <v>10</v>
      </c>
      <c r="C531" s="2" t="s">
        <v>20</v>
      </c>
      <c r="D531" s="306" t="s">
        <v>239</v>
      </c>
      <c r="E531" s="307" t="s">
        <v>10</v>
      </c>
      <c r="F531" s="308" t="s">
        <v>815</v>
      </c>
      <c r="G531" s="2" t="s">
        <v>16</v>
      </c>
      <c r="H531" s="393">
        <f>SUM([1]прил6!I249)</f>
        <v>0</v>
      </c>
    </row>
    <row r="532" spans="1:8" ht="15.75" x14ac:dyDescent="0.25">
      <c r="A532" s="3" t="s">
        <v>40</v>
      </c>
      <c r="B532" s="6">
        <v>10</v>
      </c>
      <c r="C532" s="2" t="s">
        <v>20</v>
      </c>
      <c r="D532" s="306" t="s">
        <v>239</v>
      </c>
      <c r="E532" s="307" t="s">
        <v>10</v>
      </c>
      <c r="F532" s="308" t="s">
        <v>815</v>
      </c>
      <c r="G532" s="2" t="s">
        <v>39</v>
      </c>
      <c r="H532" s="393">
        <f>SUM([1]прил6!I250)</f>
        <v>3026122</v>
      </c>
    </row>
    <row r="533" spans="1:8" ht="31.5" x14ac:dyDescent="0.25">
      <c r="A533" s="86" t="s">
        <v>185</v>
      </c>
      <c r="B533" s="37">
        <v>10</v>
      </c>
      <c r="C533" s="35" t="s">
        <v>20</v>
      </c>
      <c r="D533" s="303" t="s">
        <v>767</v>
      </c>
      <c r="E533" s="304" t="s">
        <v>697</v>
      </c>
      <c r="F533" s="305" t="s">
        <v>698</v>
      </c>
      <c r="G533" s="35"/>
      <c r="H533" s="390">
        <f>SUM(H534)</f>
        <v>1080215</v>
      </c>
    </row>
    <row r="534" spans="1:8" ht="47.25" x14ac:dyDescent="0.25">
      <c r="A534" s="3" t="s">
        <v>186</v>
      </c>
      <c r="B534" s="537">
        <v>10</v>
      </c>
      <c r="C534" s="2" t="s">
        <v>20</v>
      </c>
      <c r="D534" s="306" t="s">
        <v>246</v>
      </c>
      <c r="E534" s="307" t="s">
        <v>697</v>
      </c>
      <c r="F534" s="308" t="s">
        <v>698</v>
      </c>
      <c r="G534" s="2"/>
      <c r="H534" s="391">
        <f>SUM(H535)</f>
        <v>1080215</v>
      </c>
    </row>
    <row r="535" spans="1:8" ht="15.75" x14ac:dyDescent="0.25">
      <c r="A535" s="3" t="s">
        <v>768</v>
      </c>
      <c r="B535" s="6">
        <v>10</v>
      </c>
      <c r="C535" s="2" t="s">
        <v>20</v>
      </c>
      <c r="D535" s="306" t="s">
        <v>246</v>
      </c>
      <c r="E535" s="307" t="s">
        <v>10</v>
      </c>
      <c r="F535" s="308" t="s">
        <v>698</v>
      </c>
      <c r="G535" s="2"/>
      <c r="H535" s="391">
        <f>SUM(H536)</f>
        <v>1080215</v>
      </c>
    </row>
    <row r="536" spans="1:8" ht="15.75" x14ac:dyDescent="0.25">
      <c r="A536" s="96" t="s">
        <v>187</v>
      </c>
      <c r="B536" s="537">
        <v>10</v>
      </c>
      <c r="C536" s="2" t="s">
        <v>20</v>
      </c>
      <c r="D536" s="306" t="s">
        <v>246</v>
      </c>
      <c r="E536" s="307" t="s">
        <v>10</v>
      </c>
      <c r="F536" s="308" t="s">
        <v>816</v>
      </c>
      <c r="G536" s="2"/>
      <c r="H536" s="391">
        <f>SUM(H537:H538)</f>
        <v>1080215</v>
      </c>
    </row>
    <row r="537" spans="1:8" ht="31.5" hidden="1" x14ac:dyDescent="0.25">
      <c r="A537" s="101" t="s">
        <v>908</v>
      </c>
      <c r="B537" s="537">
        <v>10</v>
      </c>
      <c r="C537" s="2" t="s">
        <v>20</v>
      </c>
      <c r="D537" s="306" t="s">
        <v>246</v>
      </c>
      <c r="E537" s="307" t="s">
        <v>10</v>
      </c>
      <c r="F537" s="308" t="s">
        <v>816</v>
      </c>
      <c r="G537" s="2" t="s">
        <v>16</v>
      </c>
      <c r="H537" s="393">
        <f>SUM([1]прил6!I503)</f>
        <v>0</v>
      </c>
    </row>
    <row r="538" spans="1:8" ht="15.75" x14ac:dyDescent="0.25">
      <c r="A538" s="3" t="s">
        <v>40</v>
      </c>
      <c r="B538" s="537">
        <v>10</v>
      </c>
      <c r="C538" s="2" t="s">
        <v>20</v>
      </c>
      <c r="D538" s="306" t="s">
        <v>246</v>
      </c>
      <c r="E538" s="307" t="s">
        <v>10</v>
      </c>
      <c r="F538" s="308" t="s">
        <v>816</v>
      </c>
      <c r="G538" s="2" t="s">
        <v>39</v>
      </c>
      <c r="H538" s="393">
        <f>SUM([1]прил6!I504)</f>
        <v>1080215</v>
      </c>
    </row>
    <row r="539" spans="1:8" s="10" customFormat="1" ht="15.75" x14ac:dyDescent="0.25">
      <c r="A539" s="48" t="s">
        <v>80</v>
      </c>
      <c r="B539" s="47">
        <v>10</v>
      </c>
      <c r="C539" s="60" t="s">
        <v>78</v>
      </c>
      <c r="D539" s="300"/>
      <c r="E539" s="301"/>
      <c r="F539" s="302"/>
      <c r="G539" s="61"/>
      <c r="H539" s="389">
        <f>SUM(H540)</f>
        <v>2093651</v>
      </c>
    </row>
    <row r="540" spans="1:8" ht="31.5" x14ac:dyDescent="0.25">
      <c r="A540" s="105" t="s">
        <v>144</v>
      </c>
      <c r="B540" s="78">
        <v>10</v>
      </c>
      <c r="C540" s="79" t="s">
        <v>78</v>
      </c>
      <c r="D540" s="352" t="s">
        <v>206</v>
      </c>
      <c r="E540" s="353" t="s">
        <v>697</v>
      </c>
      <c r="F540" s="354" t="s">
        <v>698</v>
      </c>
      <c r="G540" s="38"/>
      <c r="H540" s="390">
        <f>SUM(H541+H549)</f>
        <v>2093651</v>
      </c>
    </row>
    <row r="541" spans="1:8" ht="63" x14ac:dyDescent="0.25">
      <c r="A541" s="7" t="s">
        <v>143</v>
      </c>
      <c r="B541" s="41">
        <v>10</v>
      </c>
      <c r="C541" s="42" t="s">
        <v>78</v>
      </c>
      <c r="D541" s="349" t="s">
        <v>240</v>
      </c>
      <c r="E541" s="350" t="s">
        <v>697</v>
      </c>
      <c r="F541" s="351" t="s">
        <v>698</v>
      </c>
      <c r="G541" s="358"/>
      <c r="H541" s="391">
        <f>SUM(H542)</f>
        <v>2088651</v>
      </c>
    </row>
    <row r="542" spans="1:8" ht="47.25" x14ac:dyDescent="0.25">
      <c r="A542" s="7" t="s">
        <v>721</v>
      </c>
      <c r="B542" s="41">
        <v>10</v>
      </c>
      <c r="C542" s="42" t="s">
        <v>78</v>
      </c>
      <c r="D542" s="349" t="s">
        <v>240</v>
      </c>
      <c r="E542" s="350" t="s">
        <v>10</v>
      </c>
      <c r="F542" s="351" t="s">
        <v>698</v>
      </c>
      <c r="G542" s="358"/>
      <c r="H542" s="391">
        <f>SUM(H543+H547)</f>
        <v>2088651</v>
      </c>
    </row>
    <row r="543" spans="1:8" ht="31.5" x14ac:dyDescent="0.25">
      <c r="A543" s="3" t="s">
        <v>109</v>
      </c>
      <c r="B543" s="41">
        <v>10</v>
      </c>
      <c r="C543" s="42" t="s">
        <v>78</v>
      </c>
      <c r="D543" s="349" t="s">
        <v>240</v>
      </c>
      <c r="E543" s="350" t="s">
        <v>10</v>
      </c>
      <c r="F543" s="351" t="s">
        <v>817</v>
      </c>
      <c r="G543" s="358"/>
      <c r="H543" s="391">
        <f>SUM(H544:H546)</f>
        <v>1896000</v>
      </c>
    </row>
    <row r="544" spans="1:8" ht="47.25" x14ac:dyDescent="0.25">
      <c r="A544" s="96" t="s">
        <v>92</v>
      </c>
      <c r="B544" s="41">
        <v>10</v>
      </c>
      <c r="C544" s="42" t="s">
        <v>78</v>
      </c>
      <c r="D544" s="349" t="s">
        <v>240</v>
      </c>
      <c r="E544" s="350" t="s">
        <v>10</v>
      </c>
      <c r="F544" s="351" t="s">
        <v>817</v>
      </c>
      <c r="G544" s="2" t="s">
        <v>13</v>
      </c>
      <c r="H544" s="393">
        <f>SUM([1]прил6!I310)</f>
        <v>1700000</v>
      </c>
    </row>
    <row r="545" spans="1:8" ht="31.5" x14ac:dyDescent="0.25">
      <c r="A545" s="101" t="s">
        <v>908</v>
      </c>
      <c r="B545" s="41">
        <v>10</v>
      </c>
      <c r="C545" s="42" t="s">
        <v>78</v>
      </c>
      <c r="D545" s="349" t="s">
        <v>240</v>
      </c>
      <c r="E545" s="350" t="s">
        <v>10</v>
      </c>
      <c r="F545" s="351" t="s">
        <v>817</v>
      </c>
      <c r="G545" s="2" t="s">
        <v>16</v>
      </c>
      <c r="H545" s="393">
        <f>SUM([1]прил6!I311)</f>
        <v>196000</v>
      </c>
    </row>
    <row r="546" spans="1:8" ht="15.75" x14ac:dyDescent="0.25">
      <c r="A546" s="3" t="s">
        <v>18</v>
      </c>
      <c r="B546" s="41">
        <v>10</v>
      </c>
      <c r="C546" s="42" t="s">
        <v>78</v>
      </c>
      <c r="D546" s="349" t="s">
        <v>240</v>
      </c>
      <c r="E546" s="350" t="s">
        <v>10</v>
      </c>
      <c r="F546" s="351" t="s">
        <v>817</v>
      </c>
      <c r="G546" s="2" t="s">
        <v>17</v>
      </c>
      <c r="H546" s="393">
        <f>SUM([1]прил6!I312)</f>
        <v>0</v>
      </c>
    </row>
    <row r="547" spans="1:8" ht="31.5" x14ac:dyDescent="0.25">
      <c r="A547" s="3" t="s">
        <v>91</v>
      </c>
      <c r="B547" s="41">
        <v>10</v>
      </c>
      <c r="C547" s="42" t="s">
        <v>78</v>
      </c>
      <c r="D547" s="349" t="s">
        <v>240</v>
      </c>
      <c r="E547" s="350" t="s">
        <v>10</v>
      </c>
      <c r="F547" s="351" t="s">
        <v>702</v>
      </c>
      <c r="G547" s="2"/>
      <c r="H547" s="391">
        <f>SUM(H548)</f>
        <v>192651</v>
      </c>
    </row>
    <row r="548" spans="1:8" ht="47.25" x14ac:dyDescent="0.25">
      <c r="A548" s="96" t="s">
        <v>92</v>
      </c>
      <c r="B548" s="41">
        <v>10</v>
      </c>
      <c r="C548" s="42" t="s">
        <v>78</v>
      </c>
      <c r="D548" s="349" t="s">
        <v>240</v>
      </c>
      <c r="E548" s="350" t="s">
        <v>10</v>
      </c>
      <c r="F548" s="351" t="s">
        <v>702</v>
      </c>
      <c r="G548" s="2" t="s">
        <v>13</v>
      </c>
      <c r="H548" s="393">
        <f>SUM([1]прил6!I314)</f>
        <v>192651</v>
      </c>
    </row>
    <row r="549" spans="1:8" ht="63" x14ac:dyDescent="0.25">
      <c r="A549" s="87" t="s">
        <v>131</v>
      </c>
      <c r="B549" s="41">
        <v>10</v>
      </c>
      <c r="C549" s="42" t="s">
        <v>78</v>
      </c>
      <c r="D549" s="349" t="s">
        <v>239</v>
      </c>
      <c r="E549" s="350" t="s">
        <v>697</v>
      </c>
      <c r="F549" s="351" t="s">
        <v>698</v>
      </c>
      <c r="G549" s="2"/>
      <c r="H549" s="391">
        <f>SUM(H550)</f>
        <v>5000</v>
      </c>
    </row>
    <row r="550" spans="1:8" ht="47.25" x14ac:dyDescent="0.25">
      <c r="A550" s="360" t="s">
        <v>705</v>
      </c>
      <c r="B550" s="41">
        <v>10</v>
      </c>
      <c r="C550" s="42" t="s">
        <v>78</v>
      </c>
      <c r="D550" s="349" t="s">
        <v>239</v>
      </c>
      <c r="E550" s="350" t="s">
        <v>10</v>
      </c>
      <c r="F550" s="351" t="s">
        <v>698</v>
      </c>
      <c r="G550" s="2"/>
      <c r="H550" s="391">
        <f>SUM(H551)</f>
        <v>5000</v>
      </c>
    </row>
    <row r="551" spans="1:8" ht="31.5" x14ac:dyDescent="0.25">
      <c r="A551" s="91" t="s">
        <v>120</v>
      </c>
      <c r="B551" s="41">
        <v>10</v>
      </c>
      <c r="C551" s="42" t="s">
        <v>78</v>
      </c>
      <c r="D551" s="349" t="s">
        <v>239</v>
      </c>
      <c r="E551" s="350" t="s">
        <v>10</v>
      </c>
      <c r="F551" s="351" t="s">
        <v>707</v>
      </c>
      <c r="G551" s="2"/>
      <c r="H551" s="391">
        <f>SUM(H552)</f>
        <v>5000</v>
      </c>
    </row>
    <row r="552" spans="1:8" ht="31.5" x14ac:dyDescent="0.25">
      <c r="A552" s="101" t="s">
        <v>908</v>
      </c>
      <c r="B552" s="41">
        <v>10</v>
      </c>
      <c r="C552" s="42" t="s">
        <v>78</v>
      </c>
      <c r="D552" s="349" t="s">
        <v>239</v>
      </c>
      <c r="E552" s="350" t="s">
        <v>10</v>
      </c>
      <c r="F552" s="351" t="s">
        <v>707</v>
      </c>
      <c r="G552" s="2" t="s">
        <v>16</v>
      </c>
      <c r="H552" s="392">
        <f>SUM([1]прил6!I318)</f>
        <v>5000</v>
      </c>
    </row>
    <row r="553" spans="1:8" ht="15.75" x14ac:dyDescent="0.25">
      <c r="A553" s="85" t="s">
        <v>43</v>
      </c>
      <c r="B553" s="46">
        <v>11</v>
      </c>
      <c r="C553" s="46"/>
      <c r="D553" s="337"/>
      <c r="E553" s="338"/>
      <c r="F553" s="339"/>
      <c r="G553" s="16"/>
      <c r="H553" s="388">
        <f>SUM(H554)</f>
        <v>157000</v>
      </c>
    </row>
    <row r="554" spans="1:8" ht="15.75" x14ac:dyDescent="0.25">
      <c r="A554" s="98" t="s">
        <v>44</v>
      </c>
      <c r="B554" s="47">
        <v>11</v>
      </c>
      <c r="C554" s="27" t="s">
        <v>12</v>
      </c>
      <c r="D554" s="300"/>
      <c r="E554" s="301"/>
      <c r="F554" s="302"/>
      <c r="G554" s="26"/>
      <c r="H554" s="389">
        <f>SUM(H555,H564)</f>
        <v>157000</v>
      </c>
    </row>
    <row r="555" spans="1:8" ht="31.5" x14ac:dyDescent="0.25">
      <c r="A555" s="105" t="s">
        <v>144</v>
      </c>
      <c r="B555" s="35" t="s">
        <v>45</v>
      </c>
      <c r="C555" s="35" t="s">
        <v>12</v>
      </c>
      <c r="D555" s="303" t="s">
        <v>206</v>
      </c>
      <c r="E555" s="304" t="s">
        <v>697</v>
      </c>
      <c r="F555" s="305" t="s">
        <v>698</v>
      </c>
      <c r="G555" s="38"/>
      <c r="H555" s="390">
        <f>SUM(H560,H556)</f>
        <v>7000</v>
      </c>
    </row>
    <row r="556" spans="1:8" s="44" customFormat="1" ht="47.25" x14ac:dyDescent="0.25">
      <c r="A556" s="3" t="s">
        <v>182</v>
      </c>
      <c r="B556" s="42" t="s">
        <v>45</v>
      </c>
      <c r="C556" s="42" t="s">
        <v>12</v>
      </c>
      <c r="D556" s="349" t="s">
        <v>208</v>
      </c>
      <c r="E556" s="350" t="s">
        <v>697</v>
      </c>
      <c r="F556" s="351" t="s">
        <v>698</v>
      </c>
      <c r="G556" s="43"/>
      <c r="H556" s="394">
        <f>SUM(H557)</f>
        <v>2000</v>
      </c>
    </row>
    <row r="557" spans="1:8" s="44" customFormat="1" ht="47.25" x14ac:dyDescent="0.25">
      <c r="A557" s="362" t="s">
        <v>805</v>
      </c>
      <c r="B557" s="42" t="s">
        <v>45</v>
      </c>
      <c r="C557" s="42" t="s">
        <v>12</v>
      </c>
      <c r="D557" s="349" t="s">
        <v>208</v>
      </c>
      <c r="E557" s="350" t="s">
        <v>10</v>
      </c>
      <c r="F557" s="351" t="s">
        <v>698</v>
      </c>
      <c r="G557" s="43"/>
      <c r="H557" s="394">
        <f>SUM(H558)</f>
        <v>2000</v>
      </c>
    </row>
    <row r="558" spans="1:8" s="44" customFormat="1" ht="15.75" x14ac:dyDescent="0.25">
      <c r="A558" s="88" t="s">
        <v>819</v>
      </c>
      <c r="B558" s="42" t="s">
        <v>45</v>
      </c>
      <c r="C558" s="42" t="s">
        <v>12</v>
      </c>
      <c r="D558" s="349" t="s">
        <v>208</v>
      </c>
      <c r="E558" s="350" t="s">
        <v>10</v>
      </c>
      <c r="F558" s="351" t="s">
        <v>818</v>
      </c>
      <c r="G558" s="43"/>
      <c r="H558" s="394">
        <f>SUM(H559)</f>
        <v>2000</v>
      </c>
    </row>
    <row r="559" spans="1:8" s="44" customFormat="1" ht="31.5" x14ac:dyDescent="0.25">
      <c r="A559" s="104" t="s">
        <v>908</v>
      </c>
      <c r="B559" s="42" t="s">
        <v>45</v>
      </c>
      <c r="C559" s="42" t="s">
        <v>12</v>
      </c>
      <c r="D559" s="349" t="s">
        <v>208</v>
      </c>
      <c r="E559" s="350" t="s">
        <v>10</v>
      </c>
      <c r="F559" s="351" t="s">
        <v>818</v>
      </c>
      <c r="G559" s="43" t="s">
        <v>16</v>
      </c>
      <c r="H559" s="395">
        <f>SUM([1]прил6!I606)</f>
        <v>2000</v>
      </c>
    </row>
    <row r="560" spans="1:8" ht="63" x14ac:dyDescent="0.25">
      <c r="A560" s="87" t="s">
        <v>188</v>
      </c>
      <c r="B560" s="2" t="s">
        <v>45</v>
      </c>
      <c r="C560" s="2" t="s">
        <v>12</v>
      </c>
      <c r="D560" s="306" t="s">
        <v>239</v>
      </c>
      <c r="E560" s="307" t="s">
        <v>697</v>
      </c>
      <c r="F560" s="308" t="s">
        <v>698</v>
      </c>
      <c r="G560" s="2"/>
      <c r="H560" s="391">
        <f>SUM(H561)</f>
        <v>5000</v>
      </c>
    </row>
    <row r="561" spans="1:8" ht="47.25" x14ac:dyDescent="0.25">
      <c r="A561" s="360" t="s">
        <v>705</v>
      </c>
      <c r="B561" s="42" t="s">
        <v>45</v>
      </c>
      <c r="C561" s="42" t="s">
        <v>12</v>
      </c>
      <c r="D561" s="306" t="s">
        <v>239</v>
      </c>
      <c r="E561" s="307" t="s">
        <v>10</v>
      </c>
      <c r="F561" s="308" t="s">
        <v>698</v>
      </c>
      <c r="G561" s="2"/>
      <c r="H561" s="391">
        <f>SUM(H562)</f>
        <v>5000</v>
      </c>
    </row>
    <row r="562" spans="1:8" ht="31.5" x14ac:dyDescent="0.25">
      <c r="A562" s="91" t="s">
        <v>120</v>
      </c>
      <c r="B562" s="2" t="s">
        <v>45</v>
      </c>
      <c r="C562" s="2" t="s">
        <v>12</v>
      </c>
      <c r="D562" s="306" t="s">
        <v>239</v>
      </c>
      <c r="E562" s="307" t="s">
        <v>10</v>
      </c>
      <c r="F562" s="308" t="s">
        <v>707</v>
      </c>
      <c r="G562" s="2"/>
      <c r="H562" s="391">
        <f>SUM(H563)</f>
        <v>5000</v>
      </c>
    </row>
    <row r="563" spans="1:8" ht="31.5" x14ac:dyDescent="0.25">
      <c r="A563" s="101" t="s">
        <v>908</v>
      </c>
      <c r="B563" s="2" t="s">
        <v>45</v>
      </c>
      <c r="C563" s="2" t="s">
        <v>12</v>
      </c>
      <c r="D563" s="306" t="s">
        <v>239</v>
      </c>
      <c r="E563" s="307" t="s">
        <v>10</v>
      </c>
      <c r="F563" s="308" t="s">
        <v>707</v>
      </c>
      <c r="G563" s="2" t="s">
        <v>16</v>
      </c>
      <c r="H563" s="392">
        <f>SUM([1]прил6!I610)</f>
        <v>5000</v>
      </c>
    </row>
    <row r="564" spans="1:8" ht="63" x14ac:dyDescent="0.25">
      <c r="A564" s="77" t="s">
        <v>173</v>
      </c>
      <c r="B564" s="35" t="s">
        <v>45</v>
      </c>
      <c r="C564" s="35" t="s">
        <v>12</v>
      </c>
      <c r="D564" s="303" t="s">
        <v>785</v>
      </c>
      <c r="E564" s="304" t="s">
        <v>697</v>
      </c>
      <c r="F564" s="305" t="s">
        <v>698</v>
      </c>
      <c r="G564" s="35"/>
      <c r="H564" s="390">
        <f>SUM(H565)</f>
        <v>150000</v>
      </c>
    </row>
    <row r="565" spans="1:8" ht="78.75" x14ac:dyDescent="0.25">
      <c r="A565" s="92" t="s">
        <v>189</v>
      </c>
      <c r="B565" s="2" t="s">
        <v>45</v>
      </c>
      <c r="C565" s="2" t="s">
        <v>12</v>
      </c>
      <c r="D565" s="306" t="s">
        <v>259</v>
      </c>
      <c r="E565" s="307" t="s">
        <v>697</v>
      </c>
      <c r="F565" s="308" t="s">
        <v>698</v>
      </c>
      <c r="G565" s="2"/>
      <c r="H565" s="391">
        <f>SUM(H566)</f>
        <v>150000</v>
      </c>
    </row>
    <row r="566" spans="1:8" ht="31.5" x14ac:dyDescent="0.25">
      <c r="A566" s="92" t="s">
        <v>820</v>
      </c>
      <c r="B566" s="2" t="s">
        <v>45</v>
      </c>
      <c r="C566" s="2" t="s">
        <v>12</v>
      </c>
      <c r="D566" s="306" t="s">
        <v>259</v>
      </c>
      <c r="E566" s="307" t="s">
        <v>10</v>
      </c>
      <c r="F566" s="308" t="s">
        <v>698</v>
      </c>
      <c r="G566" s="2"/>
      <c r="H566" s="391">
        <f>SUM(H567)</f>
        <v>150000</v>
      </c>
    </row>
    <row r="567" spans="1:8" ht="47.25" x14ac:dyDescent="0.25">
      <c r="A567" s="3" t="s">
        <v>190</v>
      </c>
      <c r="B567" s="2" t="s">
        <v>45</v>
      </c>
      <c r="C567" s="2" t="s">
        <v>12</v>
      </c>
      <c r="D567" s="306" t="s">
        <v>259</v>
      </c>
      <c r="E567" s="307" t="s">
        <v>10</v>
      </c>
      <c r="F567" s="308" t="s">
        <v>821</v>
      </c>
      <c r="G567" s="2"/>
      <c r="H567" s="391">
        <f>SUM(H568)</f>
        <v>150000</v>
      </c>
    </row>
    <row r="568" spans="1:8" ht="31.5" x14ac:dyDescent="0.25">
      <c r="A568" s="101" t="s">
        <v>908</v>
      </c>
      <c r="B568" s="2" t="s">
        <v>45</v>
      </c>
      <c r="C568" s="2" t="s">
        <v>12</v>
      </c>
      <c r="D568" s="306" t="s">
        <v>259</v>
      </c>
      <c r="E568" s="307" t="s">
        <v>10</v>
      </c>
      <c r="F568" s="308" t="s">
        <v>821</v>
      </c>
      <c r="G568" s="2" t="s">
        <v>16</v>
      </c>
      <c r="H568" s="393">
        <f>SUM([1]прил6!I615)</f>
        <v>150000</v>
      </c>
    </row>
    <row r="569" spans="1:8" ht="47.25" x14ac:dyDescent="0.25">
      <c r="A569" s="85" t="s">
        <v>46</v>
      </c>
      <c r="B569" s="46">
        <v>14</v>
      </c>
      <c r="C569" s="46"/>
      <c r="D569" s="337"/>
      <c r="E569" s="338"/>
      <c r="F569" s="339"/>
      <c r="G569" s="16"/>
      <c r="H569" s="388">
        <f>SUM(H570+H576)</f>
        <v>4619515</v>
      </c>
    </row>
    <row r="570" spans="1:8" ht="31.5" x14ac:dyDescent="0.25">
      <c r="A570" s="98" t="s">
        <v>47</v>
      </c>
      <c r="B570" s="47">
        <v>14</v>
      </c>
      <c r="C570" s="27" t="s">
        <v>10</v>
      </c>
      <c r="D570" s="300"/>
      <c r="E570" s="301"/>
      <c r="F570" s="302"/>
      <c r="G570" s="26"/>
      <c r="H570" s="389">
        <f>SUM(H571)</f>
        <v>4423438</v>
      </c>
    </row>
    <row r="571" spans="1:8" ht="47.25" x14ac:dyDescent="0.25">
      <c r="A571" s="86" t="s">
        <v>141</v>
      </c>
      <c r="B571" s="37">
        <v>14</v>
      </c>
      <c r="C571" s="35" t="s">
        <v>10</v>
      </c>
      <c r="D571" s="303" t="s">
        <v>237</v>
      </c>
      <c r="E571" s="304" t="s">
        <v>697</v>
      </c>
      <c r="F571" s="305" t="s">
        <v>698</v>
      </c>
      <c r="G571" s="35"/>
      <c r="H571" s="390">
        <f>SUM(H572)</f>
        <v>4423438</v>
      </c>
    </row>
    <row r="572" spans="1:8" ht="63" x14ac:dyDescent="0.25">
      <c r="A572" s="96" t="s">
        <v>191</v>
      </c>
      <c r="B572" s="537">
        <v>14</v>
      </c>
      <c r="C572" s="2" t="s">
        <v>10</v>
      </c>
      <c r="D572" s="306" t="s">
        <v>241</v>
      </c>
      <c r="E572" s="307" t="s">
        <v>697</v>
      </c>
      <c r="F572" s="308" t="s">
        <v>698</v>
      </c>
      <c r="G572" s="2"/>
      <c r="H572" s="391">
        <f>SUM(H573)</f>
        <v>4423438</v>
      </c>
    </row>
    <row r="573" spans="1:8" ht="47.25" x14ac:dyDescent="0.25">
      <c r="A573" s="96" t="s">
        <v>822</v>
      </c>
      <c r="B573" s="537">
        <v>14</v>
      </c>
      <c r="C573" s="2" t="s">
        <v>10</v>
      </c>
      <c r="D573" s="306" t="s">
        <v>241</v>
      </c>
      <c r="E573" s="307" t="s">
        <v>12</v>
      </c>
      <c r="F573" s="308" t="s">
        <v>698</v>
      </c>
      <c r="G573" s="2"/>
      <c r="H573" s="391">
        <f>SUM(H574)</f>
        <v>4423438</v>
      </c>
    </row>
    <row r="574" spans="1:8" ht="47.25" x14ac:dyDescent="0.25">
      <c r="A574" s="96" t="s">
        <v>824</v>
      </c>
      <c r="B574" s="537">
        <v>14</v>
      </c>
      <c r="C574" s="2" t="s">
        <v>10</v>
      </c>
      <c r="D574" s="306" t="s">
        <v>241</v>
      </c>
      <c r="E574" s="307" t="s">
        <v>12</v>
      </c>
      <c r="F574" s="308" t="s">
        <v>823</v>
      </c>
      <c r="G574" s="2"/>
      <c r="H574" s="391">
        <f>SUM(H575)</f>
        <v>4423438</v>
      </c>
    </row>
    <row r="575" spans="1:8" ht="15.75" x14ac:dyDescent="0.25">
      <c r="A575" s="96" t="s">
        <v>21</v>
      </c>
      <c r="B575" s="537">
        <v>14</v>
      </c>
      <c r="C575" s="2" t="s">
        <v>10</v>
      </c>
      <c r="D575" s="306" t="s">
        <v>241</v>
      </c>
      <c r="E575" s="307" t="s">
        <v>12</v>
      </c>
      <c r="F575" s="308" t="s">
        <v>823</v>
      </c>
      <c r="G575" s="2" t="s">
        <v>75</v>
      </c>
      <c r="H575" s="393">
        <f>SUM([1]прил6!I325)</f>
        <v>4423438</v>
      </c>
    </row>
    <row r="576" spans="1:8" ht="15.75" x14ac:dyDescent="0.25">
      <c r="A576" s="98" t="s">
        <v>200</v>
      </c>
      <c r="B576" s="47">
        <v>14</v>
      </c>
      <c r="C576" s="27" t="s">
        <v>15</v>
      </c>
      <c r="D576" s="300"/>
      <c r="E576" s="301"/>
      <c r="F576" s="302"/>
      <c r="G576" s="27"/>
      <c r="H576" s="389">
        <f>SUM(H577)</f>
        <v>196077</v>
      </c>
    </row>
    <row r="577" spans="1:8" ht="47.25" x14ac:dyDescent="0.25">
      <c r="A577" s="86" t="s">
        <v>141</v>
      </c>
      <c r="B577" s="37">
        <v>14</v>
      </c>
      <c r="C577" s="35" t="s">
        <v>15</v>
      </c>
      <c r="D577" s="303" t="s">
        <v>237</v>
      </c>
      <c r="E577" s="304" t="s">
        <v>697</v>
      </c>
      <c r="F577" s="305" t="s">
        <v>698</v>
      </c>
      <c r="G577" s="35"/>
      <c r="H577" s="390">
        <f>SUM(H578)</f>
        <v>196077</v>
      </c>
    </row>
    <row r="578" spans="1:8" ht="63" x14ac:dyDescent="0.25">
      <c r="A578" s="96" t="s">
        <v>191</v>
      </c>
      <c r="B578" s="537">
        <v>14</v>
      </c>
      <c r="C578" s="2" t="s">
        <v>15</v>
      </c>
      <c r="D578" s="306" t="s">
        <v>241</v>
      </c>
      <c r="E578" s="307" t="s">
        <v>697</v>
      </c>
      <c r="F578" s="308" t="s">
        <v>698</v>
      </c>
      <c r="G578" s="83"/>
      <c r="H578" s="391">
        <f>SUM(H579)</f>
        <v>196077</v>
      </c>
    </row>
    <row r="579" spans="1:8" ht="47.25" x14ac:dyDescent="0.25">
      <c r="A579" s="592" t="s">
        <v>964</v>
      </c>
      <c r="B579" s="415">
        <v>14</v>
      </c>
      <c r="C579" s="43" t="s">
        <v>15</v>
      </c>
      <c r="D579" s="349" t="s">
        <v>241</v>
      </c>
      <c r="E579" s="350" t="s">
        <v>20</v>
      </c>
      <c r="F579" s="351" t="s">
        <v>698</v>
      </c>
      <c r="G579" s="83"/>
      <c r="H579" s="391">
        <f>SUM(H580)</f>
        <v>196077</v>
      </c>
    </row>
    <row r="580" spans="1:8" ht="47.25" x14ac:dyDescent="0.25">
      <c r="A580" s="80" t="s">
        <v>965</v>
      </c>
      <c r="B580" s="415">
        <v>14</v>
      </c>
      <c r="C580" s="43" t="s">
        <v>15</v>
      </c>
      <c r="D580" s="349" t="s">
        <v>241</v>
      </c>
      <c r="E580" s="350" t="s">
        <v>20</v>
      </c>
      <c r="F580" s="351" t="s">
        <v>966</v>
      </c>
      <c r="G580" s="83"/>
      <c r="H580" s="391">
        <f>SUM(H581)</f>
        <v>196077</v>
      </c>
    </row>
    <row r="581" spans="1:8" ht="15.75" x14ac:dyDescent="0.25">
      <c r="A581" s="593" t="s">
        <v>21</v>
      </c>
      <c r="B581" s="415">
        <v>14</v>
      </c>
      <c r="C581" s="43" t="s">
        <v>15</v>
      </c>
      <c r="D581" s="349" t="s">
        <v>241</v>
      </c>
      <c r="E581" s="350" t="s">
        <v>20</v>
      </c>
      <c r="F581" s="351" t="s">
        <v>966</v>
      </c>
      <c r="G581" s="2" t="s">
        <v>75</v>
      </c>
      <c r="H581" s="397">
        <f>SUM([1]прил6!I331)</f>
        <v>196077</v>
      </c>
    </row>
    <row r="582" spans="1:8" ht="15.75" x14ac:dyDescent="0.25">
      <c r="H582" s="594"/>
    </row>
  </sheetData>
  <mergeCells count="3">
    <mergeCell ref="A9:G11"/>
    <mergeCell ref="D13:F13"/>
    <mergeCell ref="I201:K201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5"/>
  <sheetViews>
    <sheetView zoomScaleNormal="100" workbookViewId="0">
      <selection activeCell="A506" sqref="A506:XFD512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</cols>
  <sheetData>
    <row r="1" spans="1:9" x14ac:dyDescent="0.25">
      <c r="D1" s="528" t="s">
        <v>835</v>
      </c>
      <c r="E1" s="528"/>
      <c r="F1" s="528"/>
      <c r="G1" s="1"/>
    </row>
    <row r="2" spans="1:9" x14ac:dyDescent="0.25">
      <c r="D2" s="528" t="s">
        <v>7</v>
      </c>
      <c r="E2" s="528"/>
      <c r="F2" s="528"/>
    </row>
    <row r="3" spans="1:9" x14ac:dyDescent="0.25">
      <c r="D3" s="528" t="s">
        <v>6</v>
      </c>
      <c r="E3" s="528"/>
      <c r="F3" s="528"/>
    </row>
    <row r="4" spans="1:9" x14ac:dyDescent="0.25">
      <c r="D4" s="528" t="s">
        <v>110</v>
      </c>
      <c r="E4" s="528"/>
      <c r="F4" s="528"/>
    </row>
    <row r="5" spans="1:9" x14ac:dyDescent="0.25">
      <c r="D5" s="528" t="s">
        <v>657</v>
      </c>
      <c r="E5" s="528"/>
      <c r="F5" s="528"/>
    </row>
    <row r="6" spans="1:9" x14ac:dyDescent="0.25">
      <c r="D6" s="528" t="s">
        <v>905</v>
      </c>
      <c r="E6" s="528"/>
      <c r="F6" s="528"/>
    </row>
    <row r="7" spans="1:9" x14ac:dyDescent="0.25">
      <c r="D7" s="525" t="s">
        <v>906</v>
      </c>
      <c r="E7" s="525"/>
      <c r="F7" s="525"/>
      <c r="G7" s="526"/>
    </row>
    <row r="8" spans="1:9" x14ac:dyDescent="0.25">
      <c r="D8" s="528"/>
      <c r="E8" s="528"/>
      <c r="F8" s="528"/>
    </row>
    <row r="9" spans="1:9" ht="18.75" x14ac:dyDescent="0.25">
      <c r="A9" s="553" t="s">
        <v>834</v>
      </c>
      <c r="B9" s="553"/>
      <c r="C9" s="553"/>
      <c r="D9" s="553"/>
      <c r="E9" s="553"/>
      <c r="F9" s="553"/>
      <c r="G9" s="553"/>
      <c r="H9" s="553"/>
      <c r="I9" s="553"/>
    </row>
    <row r="10" spans="1:9" ht="18.75" x14ac:dyDescent="0.25">
      <c r="A10" s="553" t="s">
        <v>77</v>
      </c>
      <c r="B10" s="553"/>
      <c r="C10" s="553"/>
      <c r="D10" s="553"/>
      <c r="E10" s="553"/>
      <c r="F10" s="553"/>
      <c r="G10" s="553"/>
      <c r="H10" s="553"/>
      <c r="I10" s="553"/>
    </row>
    <row r="11" spans="1:9" ht="18.75" x14ac:dyDescent="0.25">
      <c r="A11" s="553" t="s">
        <v>658</v>
      </c>
      <c r="B11" s="553"/>
      <c r="C11" s="553"/>
      <c r="D11" s="553"/>
      <c r="E11" s="553"/>
      <c r="F11" s="553"/>
      <c r="G11" s="553"/>
      <c r="H11" s="553"/>
      <c r="I11" s="553"/>
    </row>
    <row r="12" spans="1:9" ht="15.75" x14ac:dyDescent="0.25">
      <c r="C12" s="535"/>
      <c r="I12" t="s">
        <v>854</v>
      </c>
    </row>
    <row r="13" spans="1:9" ht="15.75" x14ac:dyDescent="0.25">
      <c r="A13" s="58" t="s">
        <v>0</v>
      </c>
      <c r="B13" s="58" t="s">
        <v>48</v>
      </c>
      <c r="C13" s="58" t="s">
        <v>1</v>
      </c>
      <c r="D13" s="58" t="s">
        <v>2</v>
      </c>
      <c r="E13" s="554" t="s">
        <v>3</v>
      </c>
      <c r="F13" s="555"/>
      <c r="G13" s="556"/>
      <c r="H13" s="58" t="s">
        <v>4</v>
      </c>
      <c r="I13" s="58" t="s">
        <v>5</v>
      </c>
    </row>
    <row r="14" spans="1:9" ht="15.75" x14ac:dyDescent="0.25">
      <c r="A14" s="93" t="s">
        <v>8</v>
      </c>
      <c r="B14" s="93"/>
      <c r="C14" s="45"/>
      <c r="D14" s="45"/>
      <c r="E14" s="294"/>
      <c r="F14" s="295"/>
      <c r="G14" s="296"/>
      <c r="H14" s="45"/>
      <c r="I14" s="387">
        <f>SUM(I15+I251+I332+I505+I349)</f>
        <v>281469344</v>
      </c>
    </row>
    <row r="15" spans="1:9" ht="15.75" x14ac:dyDescent="0.25">
      <c r="A15" s="57" t="s">
        <v>49</v>
      </c>
      <c r="B15" s="129" t="s">
        <v>50</v>
      </c>
      <c r="C15" s="431"/>
      <c r="D15" s="431"/>
      <c r="E15" s="432"/>
      <c r="F15" s="433"/>
      <c r="G15" s="434"/>
      <c r="H15" s="431"/>
      <c r="I15" s="398">
        <f>SUM(I16+I131+I148+I188+I233)</f>
        <v>49252323</v>
      </c>
    </row>
    <row r="16" spans="1:9" ht="15.75" x14ac:dyDescent="0.25">
      <c r="A16" s="400" t="s">
        <v>9</v>
      </c>
      <c r="B16" s="435" t="s">
        <v>50</v>
      </c>
      <c r="C16" s="16" t="s">
        <v>10</v>
      </c>
      <c r="D16" s="16"/>
      <c r="E16" s="425"/>
      <c r="F16" s="426"/>
      <c r="G16" s="427"/>
      <c r="H16" s="16"/>
      <c r="I16" s="417">
        <f>SUM(I17+I22+I62+I67+I72)</f>
        <v>20294930</v>
      </c>
    </row>
    <row r="17" spans="1:9" ht="31.5" x14ac:dyDescent="0.25">
      <c r="A17" s="25" t="s">
        <v>11</v>
      </c>
      <c r="B17" s="30" t="s">
        <v>50</v>
      </c>
      <c r="C17" s="26" t="s">
        <v>10</v>
      </c>
      <c r="D17" s="26" t="s">
        <v>12</v>
      </c>
      <c r="E17" s="355"/>
      <c r="F17" s="356"/>
      <c r="G17" s="357"/>
      <c r="H17" s="26"/>
      <c r="I17" s="418">
        <f>SUM(I18)</f>
        <v>1214200</v>
      </c>
    </row>
    <row r="18" spans="1:9" ht="15.75" x14ac:dyDescent="0.25">
      <c r="A18" s="34" t="s">
        <v>121</v>
      </c>
      <c r="B18" s="37" t="s">
        <v>50</v>
      </c>
      <c r="C18" s="35" t="s">
        <v>10</v>
      </c>
      <c r="D18" s="35" t="s">
        <v>12</v>
      </c>
      <c r="E18" s="303" t="s">
        <v>699</v>
      </c>
      <c r="F18" s="304" t="s">
        <v>697</v>
      </c>
      <c r="G18" s="305" t="s">
        <v>698</v>
      </c>
      <c r="H18" s="35"/>
      <c r="I18" s="390">
        <f>SUM(I19)</f>
        <v>1214200</v>
      </c>
    </row>
    <row r="19" spans="1:9" ht="15.75" x14ac:dyDescent="0.25">
      <c r="A19" s="95" t="s">
        <v>122</v>
      </c>
      <c r="B19" s="58" t="s">
        <v>50</v>
      </c>
      <c r="C19" s="2" t="s">
        <v>10</v>
      </c>
      <c r="D19" s="2" t="s">
        <v>12</v>
      </c>
      <c r="E19" s="306" t="s">
        <v>207</v>
      </c>
      <c r="F19" s="307" t="s">
        <v>697</v>
      </c>
      <c r="G19" s="308" t="s">
        <v>698</v>
      </c>
      <c r="H19" s="2"/>
      <c r="I19" s="391">
        <f>SUM(I20)</f>
        <v>1214200</v>
      </c>
    </row>
    <row r="20" spans="1:9" ht="31.5" x14ac:dyDescent="0.25">
      <c r="A20" s="3" t="s">
        <v>91</v>
      </c>
      <c r="B20" s="537" t="s">
        <v>50</v>
      </c>
      <c r="C20" s="2" t="s">
        <v>10</v>
      </c>
      <c r="D20" s="2" t="s">
        <v>12</v>
      </c>
      <c r="E20" s="306" t="s">
        <v>207</v>
      </c>
      <c r="F20" s="307" t="s">
        <v>697</v>
      </c>
      <c r="G20" s="308" t="s">
        <v>702</v>
      </c>
      <c r="H20" s="2"/>
      <c r="I20" s="391">
        <f>SUM(I21)</f>
        <v>1214200</v>
      </c>
    </row>
    <row r="21" spans="1:9" ht="63" x14ac:dyDescent="0.25">
      <c r="A21" s="96" t="s">
        <v>92</v>
      </c>
      <c r="B21" s="537" t="s">
        <v>50</v>
      </c>
      <c r="C21" s="2" t="s">
        <v>10</v>
      </c>
      <c r="D21" s="2" t="s">
        <v>12</v>
      </c>
      <c r="E21" s="306" t="s">
        <v>207</v>
      </c>
      <c r="F21" s="307" t="s">
        <v>697</v>
      </c>
      <c r="G21" s="308" t="s">
        <v>702</v>
      </c>
      <c r="H21" s="2" t="s">
        <v>13</v>
      </c>
      <c r="I21" s="392">
        <v>1214200</v>
      </c>
    </row>
    <row r="22" spans="1:9" ht="47.25" x14ac:dyDescent="0.25">
      <c r="A22" s="110" t="s">
        <v>19</v>
      </c>
      <c r="B22" s="30" t="s">
        <v>50</v>
      </c>
      <c r="C22" s="26" t="s">
        <v>10</v>
      </c>
      <c r="D22" s="26" t="s">
        <v>20</v>
      </c>
      <c r="E22" s="355"/>
      <c r="F22" s="356"/>
      <c r="G22" s="357"/>
      <c r="H22" s="26"/>
      <c r="I22" s="418">
        <f>SUM(I23+I35+I40+I45+I52+I57+I30)</f>
        <v>11804067</v>
      </c>
    </row>
    <row r="23" spans="1:9" ht="47.25" x14ac:dyDescent="0.25">
      <c r="A23" s="86" t="s">
        <v>130</v>
      </c>
      <c r="B23" s="37" t="s">
        <v>50</v>
      </c>
      <c r="C23" s="35" t="s">
        <v>10</v>
      </c>
      <c r="D23" s="35" t="s">
        <v>20</v>
      </c>
      <c r="E23" s="309" t="s">
        <v>206</v>
      </c>
      <c r="F23" s="310" t="s">
        <v>697</v>
      </c>
      <c r="G23" s="311" t="s">
        <v>698</v>
      </c>
      <c r="H23" s="35"/>
      <c r="I23" s="390">
        <f>SUM(I24)</f>
        <v>719000</v>
      </c>
    </row>
    <row r="24" spans="1:9" ht="78.75" x14ac:dyDescent="0.25">
      <c r="A24" s="87" t="s">
        <v>131</v>
      </c>
      <c r="B24" s="62" t="s">
        <v>50</v>
      </c>
      <c r="C24" s="2" t="s">
        <v>10</v>
      </c>
      <c r="D24" s="2" t="s">
        <v>20</v>
      </c>
      <c r="E24" s="321" t="s">
        <v>239</v>
      </c>
      <c r="F24" s="322" t="s">
        <v>697</v>
      </c>
      <c r="G24" s="323" t="s">
        <v>698</v>
      </c>
      <c r="H24" s="2"/>
      <c r="I24" s="391">
        <f>SUM(I25)</f>
        <v>719000</v>
      </c>
    </row>
    <row r="25" spans="1:9" ht="47.25" x14ac:dyDescent="0.25">
      <c r="A25" s="87" t="s">
        <v>705</v>
      </c>
      <c r="B25" s="62" t="s">
        <v>50</v>
      </c>
      <c r="C25" s="2" t="s">
        <v>10</v>
      </c>
      <c r="D25" s="2" t="s">
        <v>20</v>
      </c>
      <c r="E25" s="321" t="s">
        <v>239</v>
      </c>
      <c r="F25" s="322" t="s">
        <v>10</v>
      </c>
      <c r="G25" s="323" t="s">
        <v>698</v>
      </c>
      <c r="H25" s="2"/>
      <c r="I25" s="391">
        <f>SUM(I26+I28)</f>
        <v>719000</v>
      </c>
    </row>
    <row r="26" spans="1:9" ht="47.25" x14ac:dyDescent="0.25">
      <c r="A26" s="96" t="s">
        <v>93</v>
      </c>
      <c r="B26" s="537" t="s">
        <v>50</v>
      </c>
      <c r="C26" s="2" t="s">
        <v>10</v>
      </c>
      <c r="D26" s="2" t="s">
        <v>20</v>
      </c>
      <c r="E26" s="324" t="s">
        <v>239</v>
      </c>
      <c r="F26" s="325" t="s">
        <v>10</v>
      </c>
      <c r="G26" s="326" t="s">
        <v>706</v>
      </c>
      <c r="H26" s="2"/>
      <c r="I26" s="391">
        <f>SUM(I27)</f>
        <v>711000</v>
      </c>
    </row>
    <row r="27" spans="1:9" ht="63" x14ac:dyDescent="0.25">
      <c r="A27" s="96" t="s">
        <v>92</v>
      </c>
      <c r="B27" s="537" t="s">
        <v>50</v>
      </c>
      <c r="C27" s="2" t="s">
        <v>10</v>
      </c>
      <c r="D27" s="2" t="s">
        <v>20</v>
      </c>
      <c r="E27" s="324" t="s">
        <v>239</v>
      </c>
      <c r="F27" s="325" t="s">
        <v>10</v>
      </c>
      <c r="G27" s="326" t="s">
        <v>706</v>
      </c>
      <c r="H27" s="2" t="s">
        <v>13</v>
      </c>
      <c r="I27" s="392">
        <v>711000</v>
      </c>
    </row>
    <row r="28" spans="1:9" ht="31.5" x14ac:dyDescent="0.25">
      <c r="A28" s="91" t="s">
        <v>120</v>
      </c>
      <c r="B28" s="436" t="s">
        <v>50</v>
      </c>
      <c r="C28" s="2" t="s">
        <v>10</v>
      </c>
      <c r="D28" s="2" t="s">
        <v>20</v>
      </c>
      <c r="E28" s="321" t="s">
        <v>239</v>
      </c>
      <c r="F28" s="322" t="s">
        <v>10</v>
      </c>
      <c r="G28" s="323" t="s">
        <v>707</v>
      </c>
      <c r="H28" s="2"/>
      <c r="I28" s="391">
        <f>SUM(I29)</f>
        <v>8000</v>
      </c>
    </row>
    <row r="29" spans="1:9" ht="31.5" x14ac:dyDescent="0.25">
      <c r="A29" s="125" t="s">
        <v>908</v>
      </c>
      <c r="B29" s="411" t="s">
        <v>50</v>
      </c>
      <c r="C29" s="2" t="s">
        <v>10</v>
      </c>
      <c r="D29" s="2" t="s">
        <v>20</v>
      </c>
      <c r="E29" s="321" t="s">
        <v>239</v>
      </c>
      <c r="F29" s="322" t="s">
        <v>10</v>
      </c>
      <c r="G29" s="323" t="s">
        <v>707</v>
      </c>
      <c r="H29" s="2" t="s">
        <v>16</v>
      </c>
      <c r="I29" s="392">
        <v>8000</v>
      </c>
    </row>
    <row r="30" spans="1:9" ht="47.25" x14ac:dyDescent="0.25">
      <c r="A30" s="34" t="s">
        <v>145</v>
      </c>
      <c r="B30" s="37" t="s">
        <v>50</v>
      </c>
      <c r="C30" s="35" t="s">
        <v>10</v>
      </c>
      <c r="D30" s="35" t="s">
        <v>20</v>
      </c>
      <c r="E30" s="315" t="s">
        <v>723</v>
      </c>
      <c r="F30" s="316" t="s">
        <v>697</v>
      </c>
      <c r="G30" s="317" t="s">
        <v>698</v>
      </c>
      <c r="H30" s="35"/>
      <c r="I30" s="390">
        <f>SUM(I31)</f>
        <v>181800</v>
      </c>
    </row>
    <row r="31" spans="1:9" ht="78.75" x14ac:dyDescent="0.25">
      <c r="A31" s="63" t="s">
        <v>146</v>
      </c>
      <c r="B31" s="62" t="s">
        <v>50</v>
      </c>
      <c r="C31" s="2" t="s">
        <v>10</v>
      </c>
      <c r="D31" s="2" t="s">
        <v>20</v>
      </c>
      <c r="E31" s="318" t="s">
        <v>837</v>
      </c>
      <c r="F31" s="319" t="s">
        <v>697</v>
      </c>
      <c r="G31" s="320" t="s">
        <v>698</v>
      </c>
      <c r="H31" s="51"/>
      <c r="I31" s="391">
        <f>SUM(I32)</f>
        <v>181800</v>
      </c>
    </row>
    <row r="32" spans="1:9" ht="47.25" x14ac:dyDescent="0.25">
      <c r="A32" s="87" t="s">
        <v>724</v>
      </c>
      <c r="B32" s="62" t="s">
        <v>50</v>
      </c>
      <c r="C32" s="2" t="s">
        <v>10</v>
      </c>
      <c r="D32" s="2" t="s">
        <v>20</v>
      </c>
      <c r="E32" s="318" t="s">
        <v>837</v>
      </c>
      <c r="F32" s="319" t="s">
        <v>10</v>
      </c>
      <c r="G32" s="320" t="s">
        <v>698</v>
      </c>
      <c r="H32" s="51"/>
      <c r="I32" s="391">
        <f>SUM(I33)</f>
        <v>181800</v>
      </c>
    </row>
    <row r="33" spans="1:9" ht="31.5" x14ac:dyDescent="0.25">
      <c r="A33" s="87" t="s">
        <v>839</v>
      </c>
      <c r="B33" s="62" t="s">
        <v>50</v>
      </c>
      <c r="C33" s="2" t="s">
        <v>10</v>
      </c>
      <c r="D33" s="2" t="s">
        <v>20</v>
      </c>
      <c r="E33" s="318" t="s">
        <v>218</v>
      </c>
      <c r="F33" s="319" t="s">
        <v>10</v>
      </c>
      <c r="G33" s="320" t="s">
        <v>838</v>
      </c>
      <c r="H33" s="51"/>
      <c r="I33" s="391">
        <f>SUM(I34)</f>
        <v>181800</v>
      </c>
    </row>
    <row r="34" spans="1:9" ht="31.5" x14ac:dyDescent="0.25">
      <c r="A34" s="97" t="s">
        <v>908</v>
      </c>
      <c r="B34" s="62" t="s">
        <v>50</v>
      </c>
      <c r="C34" s="2" t="s">
        <v>10</v>
      </c>
      <c r="D34" s="2" t="s">
        <v>20</v>
      </c>
      <c r="E34" s="318" t="s">
        <v>218</v>
      </c>
      <c r="F34" s="319" t="s">
        <v>10</v>
      </c>
      <c r="G34" s="320" t="s">
        <v>838</v>
      </c>
      <c r="H34" s="2" t="s">
        <v>16</v>
      </c>
      <c r="I34" s="393">
        <v>181800</v>
      </c>
    </row>
    <row r="35" spans="1:9" ht="47.25" x14ac:dyDescent="0.25">
      <c r="A35" s="86" t="s">
        <v>123</v>
      </c>
      <c r="B35" s="37" t="s">
        <v>50</v>
      </c>
      <c r="C35" s="35" t="s">
        <v>10</v>
      </c>
      <c r="D35" s="35" t="s">
        <v>20</v>
      </c>
      <c r="E35" s="315" t="s">
        <v>700</v>
      </c>
      <c r="F35" s="316" t="s">
        <v>697</v>
      </c>
      <c r="G35" s="317" t="s">
        <v>698</v>
      </c>
      <c r="H35" s="35"/>
      <c r="I35" s="390">
        <f>SUM(I36)</f>
        <v>924000</v>
      </c>
    </row>
    <row r="36" spans="1:9" ht="63" x14ac:dyDescent="0.25">
      <c r="A36" s="87" t="s">
        <v>137</v>
      </c>
      <c r="B36" s="62" t="s">
        <v>50</v>
      </c>
      <c r="C36" s="2" t="s">
        <v>10</v>
      </c>
      <c r="D36" s="2" t="s">
        <v>20</v>
      </c>
      <c r="E36" s="318" t="s">
        <v>701</v>
      </c>
      <c r="F36" s="319" t="s">
        <v>697</v>
      </c>
      <c r="G36" s="320" t="s">
        <v>698</v>
      </c>
      <c r="H36" s="51"/>
      <c r="I36" s="391">
        <f>SUM(I37)</f>
        <v>924000</v>
      </c>
    </row>
    <row r="37" spans="1:9" ht="47.25" x14ac:dyDescent="0.25">
      <c r="A37" s="87" t="s">
        <v>704</v>
      </c>
      <c r="B37" s="62" t="s">
        <v>50</v>
      </c>
      <c r="C37" s="2" t="s">
        <v>10</v>
      </c>
      <c r="D37" s="2" t="s">
        <v>20</v>
      </c>
      <c r="E37" s="318" t="s">
        <v>701</v>
      </c>
      <c r="F37" s="319" t="s">
        <v>10</v>
      </c>
      <c r="G37" s="320" t="s">
        <v>698</v>
      </c>
      <c r="H37" s="51"/>
      <c r="I37" s="391">
        <f>SUM(I38)</f>
        <v>924000</v>
      </c>
    </row>
    <row r="38" spans="1:9" ht="31.5" x14ac:dyDescent="0.25">
      <c r="A38" s="87" t="s">
        <v>125</v>
      </c>
      <c r="B38" s="62" t="s">
        <v>50</v>
      </c>
      <c r="C38" s="2" t="s">
        <v>10</v>
      </c>
      <c r="D38" s="2" t="s">
        <v>20</v>
      </c>
      <c r="E38" s="318" t="s">
        <v>701</v>
      </c>
      <c r="F38" s="319" t="s">
        <v>10</v>
      </c>
      <c r="G38" s="320" t="s">
        <v>703</v>
      </c>
      <c r="H38" s="51"/>
      <c r="I38" s="391">
        <f>SUM(I39)</f>
        <v>924000</v>
      </c>
    </row>
    <row r="39" spans="1:9" ht="31.5" x14ac:dyDescent="0.25">
      <c r="A39" s="97" t="s">
        <v>908</v>
      </c>
      <c r="B39" s="410" t="s">
        <v>50</v>
      </c>
      <c r="C39" s="2" t="s">
        <v>10</v>
      </c>
      <c r="D39" s="2" t="s">
        <v>20</v>
      </c>
      <c r="E39" s="318" t="s">
        <v>701</v>
      </c>
      <c r="F39" s="319" t="s">
        <v>10</v>
      </c>
      <c r="G39" s="320" t="s">
        <v>703</v>
      </c>
      <c r="H39" s="2" t="s">
        <v>16</v>
      </c>
      <c r="I39" s="393">
        <v>924000</v>
      </c>
    </row>
    <row r="40" spans="1:9" ht="31.5" x14ac:dyDescent="0.25">
      <c r="A40" s="86" t="s">
        <v>138</v>
      </c>
      <c r="B40" s="37" t="s">
        <v>50</v>
      </c>
      <c r="C40" s="35" t="s">
        <v>10</v>
      </c>
      <c r="D40" s="35" t="s">
        <v>20</v>
      </c>
      <c r="E40" s="303" t="s">
        <v>709</v>
      </c>
      <c r="F40" s="304" t="s">
        <v>697</v>
      </c>
      <c r="G40" s="305" t="s">
        <v>698</v>
      </c>
      <c r="H40" s="35"/>
      <c r="I40" s="390">
        <f>SUM(I41)</f>
        <v>204734</v>
      </c>
    </row>
    <row r="41" spans="1:9" ht="63" x14ac:dyDescent="0.25">
      <c r="A41" s="87" t="s">
        <v>909</v>
      </c>
      <c r="B41" s="62" t="s">
        <v>50</v>
      </c>
      <c r="C41" s="2" t="s">
        <v>10</v>
      </c>
      <c r="D41" s="2" t="s">
        <v>20</v>
      </c>
      <c r="E41" s="306" t="s">
        <v>210</v>
      </c>
      <c r="F41" s="307" t="s">
        <v>697</v>
      </c>
      <c r="G41" s="308" t="s">
        <v>698</v>
      </c>
      <c r="H41" s="2"/>
      <c r="I41" s="391">
        <f>SUM(I42)</f>
        <v>204734</v>
      </c>
    </row>
    <row r="42" spans="1:9" ht="47.25" x14ac:dyDescent="0.25">
      <c r="A42" s="87" t="s">
        <v>708</v>
      </c>
      <c r="B42" s="62" t="s">
        <v>50</v>
      </c>
      <c r="C42" s="2" t="s">
        <v>10</v>
      </c>
      <c r="D42" s="2" t="s">
        <v>20</v>
      </c>
      <c r="E42" s="306" t="s">
        <v>210</v>
      </c>
      <c r="F42" s="307" t="s">
        <v>10</v>
      </c>
      <c r="G42" s="308" t="s">
        <v>698</v>
      </c>
      <c r="H42" s="2"/>
      <c r="I42" s="391">
        <f>SUM(I43)</f>
        <v>204734</v>
      </c>
    </row>
    <row r="43" spans="1:9" ht="31.5" x14ac:dyDescent="0.25">
      <c r="A43" s="87" t="s">
        <v>96</v>
      </c>
      <c r="B43" s="437" t="s">
        <v>50</v>
      </c>
      <c r="C43" s="2" t="s">
        <v>10</v>
      </c>
      <c r="D43" s="2" t="s">
        <v>20</v>
      </c>
      <c r="E43" s="306" t="s">
        <v>210</v>
      </c>
      <c r="F43" s="307" t="s">
        <v>10</v>
      </c>
      <c r="G43" s="308" t="s">
        <v>710</v>
      </c>
      <c r="H43" s="2"/>
      <c r="I43" s="391">
        <f>SUM(I44)</f>
        <v>204734</v>
      </c>
    </row>
    <row r="44" spans="1:9" ht="63" x14ac:dyDescent="0.25">
      <c r="A44" s="96" t="s">
        <v>92</v>
      </c>
      <c r="B44" s="537" t="s">
        <v>50</v>
      </c>
      <c r="C44" s="2" t="s">
        <v>10</v>
      </c>
      <c r="D44" s="2" t="s">
        <v>20</v>
      </c>
      <c r="E44" s="306" t="s">
        <v>210</v>
      </c>
      <c r="F44" s="307" t="s">
        <v>10</v>
      </c>
      <c r="G44" s="308" t="s">
        <v>710</v>
      </c>
      <c r="H44" s="2" t="s">
        <v>13</v>
      </c>
      <c r="I44" s="393">
        <v>204734</v>
      </c>
    </row>
    <row r="45" spans="1:9" ht="47.25" x14ac:dyDescent="0.25">
      <c r="A45" s="106" t="s">
        <v>132</v>
      </c>
      <c r="B45" s="39" t="s">
        <v>50</v>
      </c>
      <c r="C45" s="35" t="s">
        <v>10</v>
      </c>
      <c r="D45" s="35" t="s">
        <v>20</v>
      </c>
      <c r="E45" s="303" t="s">
        <v>712</v>
      </c>
      <c r="F45" s="304" t="s">
        <v>697</v>
      </c>
      <c r="G45" s="305" t="s">
        <v>698</v>
      </c>
      <c r="H45" s="35"/>
      <c r="I45" s="390">
        <f>SUM(I46)</f>
        <v>474000</v>
      </c>
    </row>
    <row r="46" spans="1:9" ht="63" x14ac:dyDescent="0.25">
      <c r="A46" s="101" t="s">
        <v>133</v>
      </c>
      <c r="B46" s="410" t="s">
        <v>50</v>
      </c>
      <c r="C46" s="2" t="s">
        <v>10</v>
      </c>
      <c r="D46" s="2" t="s">
        <v>20</v>
      </c>
      <c r="E46" s="306" t="s">
        <v>211</v>
      </c>
      <c r="F46" s="307" t="s">
        <v>697</v>
      </c>
      <c r="G46" s="308" t="s">
        <v>698</v>
      </c>
      <c r="H46" s="2"/>
      <c r="I46" s="391">
        <f>SUM(I47)</f>
        <v>474000</v>
      </c>
    </row>
    <row r="47" spans="1:9" ht="63" x14ac:dyDescent="0.25">
      <c r="A47" s="102" t="s">
        <v>711</v>
      </c>
      <c r="B47" s="411" t="s">
        <v>50</v>
      </c>
      <c r="C47" s="2" t="s">
        <v>10</v>
      </c>
      <c r="D47" s="2" t="s">
        <v>20</v>
      </c>
      <c r="E47" s="306" t="s">
        <v>211</v>
      </c>
      <c r="F47" s="307" t="s">
        <v>10</v>
      </c>
      <c r="G47" s="308" t="s">
        <v>698</v>
      </c>
      <c r="H47" s="2"/>
      <c r="I47" s="391">
        <f>SUM(I48+I50)</f>
        <v>474000</v>
      </c>
    </row>
    <row r="48" spans="1:9" ht="47.25" x14ac:dyDescent="0.25">
      <c r="A48" s="96" t="s">
        <v>134</v>
      </c>
      <c r="B48" s="537" t="s">
        <v>50</v>
      </c>
      <c r="C48" s="2" t="s">
        <v>10</v>
      </c>
      <c r="D48" s="2" t="s">
        <v>20</v>
      </c>
      <c r="E48" s="306" t="s">
        <v>211</v>
      </c>
      <c r="F48" s="307" t="s">
        <v>10</v>
      </c>
      <c r="G48" s="308" t="s">
        <v>713</v>
      </c>
      <c r="H48" s="2"/>
      <c r="I48" s="391">
        <f>SUM(I49)</f>
        <v>237000</v>
      </c>
    </row>
    <row r="49" spans="1:9" ht="63" x14ac:dyDescent="0.25">
      <c r="A49" s="96" t="s">
        <v>92</v>
      </c>
      <c r="B49" s="537" t="s">
        <v>50</v>
      </c>
      <c r="C49" s="2" t="s">
        <v>10</v>
      </c>
      <c r="D49" s="2" t="s">
        <v>20</v>
      </c>
      <c r="E49" s="306" t="s">
        <v>211</v>
      </c>
      <c r="F49" s="307" t="s">
        <v>10</v>
      </c>
      <c r="G49" s="308" t="s">
        <v>713</v>
      </c>
      <c r="H49" s="2" t="s">
        <v>13</v>
      </c>
      <c r="I49" s="392">
        <v>237000</v>
      </c>
    </row>
    <row r="50" spans="1:9" ht="47.25" x14ac:dyDescent="0.25">
      <c r="A50" s="96" t="s">
        <v>95</v>
      </c>
      <c r="B50" s="537" t="s">
        <v>50</v>
      </c>
      <c r="C50" s="2" t="s">
        <v>10</v>
      </c>
      <c r="D50" s="2" t="s">
        <v>20</v>
      </c>
      <c r="E50" s="306" t="s">
        <v>211</v>
      </c>
      <c r="F50" s="307" t="s">
        <v>10</v>
      </c>
      <c r="G50" s="308" t="s">
        <v>714</v>
      </c>
      <c r="H50" s="2"/>
      <c r="I50" s="391">
        <f>SUM(I51)</f>
        <v>237000</v>
      </c>
    </row>
    <row r="51" spans="1:9" ht="63" x14ac:dyDescent="0.25">
      <c r="A51" s="96" t="s">
        <v>92</v>
      </c>
      <c r="B51" s="537" t="s">
        <v>50</v>
      </c>
      <c r="C51" s="2" t="s">
        <v>10</v>
      </c>
      <c r="D51" s="2" t="s">
        <v>20</v>
      </c>
      <c r="E51" s="306" t="s">
        <v>211</v>
      </c>
      <c r="F51" s="307" t="s">
        <v>10</v>
      </c>
      <c r="G51" s="308" t="s">
        <v>714</v>
      </c>
      <c r="H51" s="2" t="s">
        <v>13</v>
      </c>
      <c r="I51" s="393">
        <v>237000</v>
      </c>
    </row>
    <row r="52" spans="1:9" ht="47.25" x14ac:dyDescent="0.25">
      <c r="A52" s="86" t="s">
        <v>135</v>
      </c>
      <c r="B52" s="37" t="s">
        <v>50</v>
      </c>
      <c r="C52" s="35" t="s">
        <v>10</v>
      </c>
      <c r="D52" s="35" t="s">
        <v>20</v>
      </c>
      <c r="E52" s="303" t="s">
        <v>212</v>
      </c>
      <c r="F52" s="304" t="s">
        <v>697</v>
      </c>
      <c r="G52" s="305" t="s">
        <v>698</v>
      </c>
      <c r="H52" s="35"/>
      <c r="I52" s="390">
        <f>SUM(I53)</f>
        <v>237000</v>
      </c>
    </row>
    <row r="53" spans="1:9" ht="47.25" x14ac:dyDescent="0.25">
      <c r="A53" s="87" t="s">
        <v>136</v>
      </c>
      <c r="B53" s="62" t="s">
        <v>50</v>
      </c>
      <c r="C53" s="2" t="s">
        <v>10</v>
      </c>
      <c r="D53" s="2" t="s">
        <v>20</v>
      </c>
      <c r="E53" s="306" t="s">
        <v>213</v>
      </c>
      <c r="F53" s="307" t="s">
        <v>697</v>
      </c>
      <c r="G53" s="308" t="s">
        <v>698</v>
      </c>
      <c r="H53" s="51"/>
      <c r="I53" s="391">
        <f>SUM(I54)</f>
        <v>237000</v>
      </c>
    </row>
    <row r="54" spans="1:9" ht="47.25" x14ac:dyDescent="0.25">
      <c r="A54" s="87" t="s">
        <v>715</v>
      </c>
      <c r="B54" s="62" t="s">
        <v>50</v>
      </c>
      <c r="C54" s="2" t="s">
        <v>10</v>
      </c>
      <c r="D54" s="2" t="s">
        <v>20</v>
      </c>
      <c r="E54" s="306" t="s">
        <v>213</v>
      </c>
      <c r="F54" s="307" t="s">
        <v>12</v>
      </c>
      <c r="G54" s="308" t="s">
        <v>698</v>
      </c>
      <c r="H54" s="51"/>
      <c r="I54" s="391">
        <f>SUM(I55)</f>
        <v>237000</v>
      </c>
    </row>
    <row r="55" spans="1:9" ht="47.25" x14ac:dyDescent="0.25">
      <c r="A55" s="3" t="s">
        <v>94</v>
      </c>
      <c r="B55" s="537" t="s">
        <v>50</v>
      </c>
      <c r="C55" s="2" t="s">
        <v>10</v>
      </c>
      <c r="D55" s="2" t="s">
        <v>20</v>
      </c>
      <c r="E55" s="306" t="s">
        <v>213</v>
      </c>
      <c r="F55" s="307" t="s">
        <v>12</v>
      </c>
      <c r="G55" s="308" t="s">
        <v>716</v>
      </c>
      <c r="H55" s="2"/>
      <c r="I55" s="391">
        <f>SUM(I56)</f>
        <v>237000</v>
      </c>
    </row>
    <row r="56" spans="1:9" ht="63" x14ac:dyDescent="0.25">
      <c r="A56" s="96" t="s">
        <v>92</v>
      </c>
      <c r="B56" s="537" t="s">
        <v>50</v>
      </c>
      <c r="C56" s="2" t="s">
        <v>10</v>
      </c>
      <c r="D56" s="2" t="s">
        <v>20</v>
      </c>
      <c r="E56" s="306" t="s">
        <v>213</v>
      </c>
      <c r="F56" s="307" t="s">
        <v>12</v>
      </c>
      <c r="G56" s="308" t="s">
        <v>716</v>
      </c>
      <c r="H56" s="2" t="s">
        <v>13</v>
      </c>
      <c r="I56" s="393">
        <v>237000</v>
      </c>
    </row>
    <row r="57" spans="1:9" ht="15.75" x14ac:dyDescent="0.25">
      <c r="A57" s="34" t="s">
        <v>139</v>
      </c>
      <c r="B57" s="37" t="s">
        <v>50</v>
      </c>
      <c r="C57" s="35" t="s">
        <v>10</v>
      </c>
      <c r="D57" s="35" t="s">
        <v>20</v>
      </c>
      <c r="E57" s="303" t="s">
        <v>214</v>
      </c>
      <c r="F57" s="304" t="s">
        <v>697</v>
      </c>
      <c r="G57" s="305" t="s">
        <v>698</v>
      </c>
      <c r="H57" s="35"/>
      <c r="I57" s="390">
        <f>SUM(I58)</f>
        <v>9063533</v>
      </c>
    </row>
    <row r="58" spans="1:9" ht="31.5" x14ac:dyDescent="0.25">
      <c r="A58" s="3" t="s">
        <v>140</v>
      </c>
      <c r="B58" s="537" t="s">
        <v>50</v>
      </c>
      <c r="C58" s="2" t="s">
        <v>10</v>
      </c>
      <c r="D58" s="2" t="s">
        <v>20</v>
      </c>
      <c r="E58" s="306" t="s">
        <v>215</v>
      </c>
      <c r="F58" s="307" t="s">
        <v>697</v>
      </c>
      <c r="G58" s="308" t="s">
        <v>698</v>
      </c>
      <c r="H58" s="2"/>
      <c r="I58" s="391">
        <f>SUM(I59)</f>
        <v>9063533</v>
      </c>
    </row>
    <row r="59" spans="1:9" ht="31.5" x14ac:dyDescent="0.25">
      <c r="A59" s="3" t="s">
        <v>91</v>
      </c>
      <c r="B59" s="537" t="s">
        <v>50</v>
      </c>
      <c r="C59" s="2" t="s">
        <v>10</v>
      </c>
      <c r="D59" s="2" t="s">
        <v>20</v>
      </c>
      <c r="E59" s="306" t="s">
        <v>215</v>
      </c>
      <c r="F59" s="307" t="s">
        <v>697</v>
      </c>
      <c r="G59" s="308" t="s">
        <v>702</v>
      </c>
      <c r="H59" s="2"/>
      <c r="I59" s="391">
        <f>SUM(I60:I61)</f>
        <v>9063533</v>
      </c>
    </row>
    <row r="60" spans="1:9" ht="63" x14ac:dyDescent="0.25">
      <c r="A60" s="96" t="s">
        <v>92</v>
      </c>
      <c r="B60" s="537" t="s">
        <v>50</v>
      </c>
      <c r="C60" s="2" t="s">
        <v>10</v>
      </c>
      <c r="D60" s="2" t="s">
        <v>20</v>
      </c>
      <c r="E60" s="306" t="s">
        <v>215</v>
      </c>
      <c r="F60" s="307" t="s">
        <v>697</v>
      </c>
      <c r="G60" s="308" t="s">
        <v>702</v>
      </c>
      <c r="H60" s="2" t="s">
        <v>13</v>
      </c>
      <c r="I60" s="392">
        <v>9051533</v>
      </c>
    </row>
    <row r="61" spans="1:9" ht="15.75" x14ac:dyDescent="0.25">
      <c r="A61" s="3" t="s">
        <v>18</v>
      </c>
      <c r="B61" s="537" t="s">
        <v>50</v>
      </c>
      <c r="C61" s="2" t="s">
        <v>10</v>
      </c>
      <c r="D61" s="2" t="s">
        <v>20</v>
      </c>
      <c r="E61" s="306" t="s">
        <v>215</v>
      </c>
      <c r="F61" s="307" t="s">
        <v>697</v>
      </c>
      <c r="G61" s="308" t="s">
        <v>702</v>
      </c>
      <c r="H61" s="2" t="s">
        <v>17</v>
      </c>
      <c r="I61" s="392">
        <v>12000</v>
      </c>
    </row>
    <row r="62" spans="1:9" ht="31.5" x14ac:dyDescent="0.25">
      <c r="A62" s="110" t="s">
        <v>910</v>
      </c>
      <c r="B62" s="30" t="s">
        <v>50</v>
      </c>
      <c r="C62" s="26" t="s">
        <v>10</v>
      </c>
      <c r="D62" s="65" t="s">
        <v>29</v>
      </c>
      <c r="E62" s="111"/>
      <c r="F62" s="422"/>
      <c r="G62" s="423"/>
      <c r="H62" s="26"/>
      <c r="I62" s="418">
        <f>SUM(I63)</f>
        <v>8000</v>
      </c>
    </row>
    <row r="63" spans="1:9" ht="31.5" x14ac:dyDescent="0.25">
      <c r="A63" s="86" t="s">
        <v>202</v>
      </c>
      <c r="B63" s="37" t="s">
        <v>50</v>
      </c>
      <c r="C63" s="35" t="s">
        <v>10</v>
      </c>
      <c r="D63" s="49" t="s">
        <v>29</v>
      </c>
      <c r="E63" s="309" t="s">
        <v>221</v>
      </c>
      <c r="F63" s="310" t="s">
        <v>697</v>
      </c>
      <c r="G63" s="311" t="s">
        <v>698</v>
      </c>
      <c r="H63" s="35"/>
      <c r="I63" s="390">
        <f>SUM(I64)</f>
        <v>8000</v>
      </c>
    </row>
    <row r="64" spans="1:9" ht="31.5" x14ac:dyDescent="0.25">
      <c r="A64" s="99" t="s">
        <v>911</v>
      </c>
      <c r="B64" s="6" t="s">
        <v>50</v>
      </c>
      <c r="C64" s="2" t="s">
        <v>10</v>
      </c>
      <c r="D64" s="8" t="s">
        <v>29</v>
      </c>
      <c r="E64" s="324" t="s">
        <v>912</v>
      </c>
      <c r="F64" s="325" t="s">
        <v>697</v>
      </c>
      <c r="G64" s="326" t="s">
        <v>698</v>
      </c>
      <c r="H64" s="2"/>
      <c r="I64" s="391">
        <f>SUM(I65)</f>
        <v>8000</v>
      </c>
    </row>
    <row r="65" spans="1:9" ht="31.5" x14ac:dyDescent="0.25">
      <c r="A65" s="3" t="s">
        <v>913</v>
      </c>
      <c r="B65" s="537" t="s">
        <v>50</v>
      </c>
      <c r="C65" s="2" t="s">
        <v>10</v>
      </c>
      <c r="D65" s="8" t="s">
        <v>29</v>
      </c>
      <c r="E65" s="324" t="s">
        <v>912</v>
      </c>
      <c r="F65" s="325" t="s">
        <v>697</v>
      </c>
      <c r="G65" s="326" t="s">
        <v>914</v>
      </c>
      <c r="H65" s="2"/>
      <c r="I65" s="391">
        <f>SUM(I66)</f>
        <v>8000</v>
      </c>
    </row>
    <row r="66" spans="1:9" ht="31.5" x14ac:dyDescent="0.25">
      <c r="A66" s="101" t="s">
        <v>908</v>
      </c>
      <c r="B66" s="537" t="s">
        <v>50</v>
      </c>
      <c r="C66" s="2" t="s">
        <v>10</v>
      </c>
      <c r="D66" s="8" t="s">
        <v>29</v>
      </c>
      <c r="E66" s="324" t="s">
        <v>912</v>
      </c>
      <c r="F66" s="325" t="s">
        <v>697</v>
      </c>
      <c r="G66" s="326" t="s">
        <v>914</v>
      </c>
      <c r="H66" s="2" t="s">
        <v>16</v>
      </c>
      <c r="I66" s="392">
        <v>8000</v>
      </c>
    </row>
    <row r="67" spans="1:9" ht="15.75" x14ac:dyDescent="0.25">
      <c r="A67" s="110" t="s">
        <v>22</v>
      </c>
      <c r="B67" s="30" t="s">
        <v>50</v>
      </c>
      <c r="C67" s="26" t="s">
        <v>10</v>
      </c>
      <c r="D67" s="30">
        <v>11</v>
      </c>
      <c r="E67" s="111"/>
      <c r="F67" s="422"/>
      <c r="G67" s="423"/>
      <c r="H67" s="26"/>
      <c r="I67" s="418">
        <f>SUM(I68)</f>
        <v>362854</v>
      </c>
    </row>
    <row r="68" spans="1:9" ht="31.5" x14ac:dyDescent="0.25">
      <c r="A68" s="86" t="s">
        <v>97</v>
      </c>
      <c r="B68" s="37" t="s">
        <v>50</v>
      </c>
      <c r="C68" s="35" t="s">
        <v>10</v>
      </c>
      <c r="D68" s="37">
        <v>11</v>
      </c>
      <c r="E68" s="309" t="s">
        <v>216</v>
      </c>
      <c r="F68" s="310" t="s">
        <v>697</v>
      </c>
      <c r="G68" s="311" t="s">
        <v>698</v>
      </c>
      <c r="H68" s="35"/>
      <c r="I68" s="390">
        <f>SUM(I69)</f>
        <v>362854</v>
      </c>
    </row>
    <row r="69" spans="1:9" ht="31.5" x14ac:dyDescent="0.25">
      <c r="A69" s="99" t="s">
        <v>98</v>
      </c>
      <c r="B69" s="6" t="s">
        <v>50</v>
      </c>
      <c r="C69" s="2" t="s">
        <v>10</v>
      </c>
      <c r="D69" s="537">
        <v>11</v>
      </c>
      <c r="E69" s="324" t="s">
        <v>217</v>
      </c>
      <c r="F69" s="325" t="s">
        <v>697</v>
      </c>
      <c r="G69" s="326" t="s">
        <v>698</v>
      </c>
      <c r="H69" s="2"/>
      <c r="I69" s="391">
        <f>SUM(I70)</f>
        <v>362854</v>
      </c>
    </row>
    <row r="70" spans="1:9" ht="31.5" x14ac:dyDescent="0.25">
      <c r="A70" s="3" t="s">
        <v>118</v>
      </c>
      <c r="B70" s="537" t="s">
        <v>50</v>
      </c>
      <c r="C70" s="2" t="s">
        <v>10</v>
      </c>
      <c r="D70" s="537">
        <v>11</v>
      </c>
      <c r="E70" s="324" t="s">
        <v>217</v>
      </c>
      <c r="F70" s="325" t="s">
        <v>697</v>
      </c>
      <c r="G70" s="326" t="s">
        <v>720</v>
      </c>
      <c r="H70" s="2"/>
      <c r="I70" s="391">
        <f>SUM(I71)</f>
        <v>362854</v>
      </c>
    </row>
    <row r="71" spans="1:9" ht="31.5" x14ac:dyDescent="0.25">
      <c r="A71" s="3" t="s">
        <v>18</v>
      </c>
      <c r="B71" s="537" t="s">
        <v>50</v>
      </c>
      <c r="C71" s="2" t="s">
        <v>10</v>
      </c>
      <c r="D71" s="537">
        <v>11</v>
      </c>
      <c r="E71" s="324" t="s">
        <v>217</v>
      </c>
      <c r="F71" s="325" t="s">
        <v>697</v>
      </c>
      <c r="G71" s="326" t="s">
        <v>720</v>
      </c>
      <c r="H71" s="2" t="s">
        <v>17</v>
      </c>
      <c r="I71" s="392">
        <v>362854</v>
      </c>
    </row>
    <row r="72" spans="1:9" ht="15.75" x14ac:dyDescent="0.25">
      <c r="A72" s="110" t="s">
        <v>23</v>
      </c>
      <c r="B72" s="30" t="s">
        <v>50</v>
      </c>
      <c r="C72" s="26" t="s">
        <v>10</v>
      </c>
      <c r="D72" s="30">
        <v>13</v>
      </c>
      <c r="E72" s="111"/>
      <c r="F72" s="422"/>
      <c r="G72" s="423"/>
      <c r="H72" s="26"/>
      <c r="I72" s="418">
        <f>SUM(I73+I78+I102+I106+I121+I87+I92+I97+I127)</f>
        <v>6905809</v>
      </c>
    </row>
    <row r="73" spans="1:9" ht="47.25" x14ac:dyDescent="0.25">
      <c r="A73" s="34" t="s">
        <v>145</v>
      </c>
      <c r="B73" s="37" t="s">
        <v>50</v>
      </c>
      <c r="C73" s="35" t="s">
        <v>10</v>
      </c>
      <c r="D73" s="37">
        <v>13</v>
      </c>
      <c r="E73" s="309" t="s">
        <v>723</v>
      </c>
      <c r="F73" s="310" t="s">
        <v>697</v>
      </c>
      <c r="G73" s="311" t="s">
        <v>698</v>
      </c>
      <c r="H73" s="35"/>
      <c r="I73" s="390">
        <f>SUM(I74)</f>
        <v>3000</v>
      </c>
    </row>
    <row r="74" spans="1:9" ht="78.75" x14ac:dyDescent="0.25">
      <c r="A74" s="63" t="s">
        <v>146</v>
      </c>
      <c r="B74" s="62" t="s">
        <v>50</v>
      </c>
      <c r="C74" s="2" t="s">
        <v>10</v>
      </c>
      <c r="D74" s="537">
        <v>13</v>
      </c>
      <c r="E74" s="324" t="s">
        <v>218</v>
      </c>
      <c r="F74" s="325" t="s">
        <v>697</v>
      </c>
      <c r="G74" s="326" t="s">
        <v>698</v>
      </c>
      <c r="H74" s="2"/>
      <c r="I74" s="391">
        <f>SUM(I75)</f>
        <v>3000</v>
      </c>
    </row>
    <row r="75" spans="1:9" ht="47.25" x14ac:dyDescent="0.25">
      <c r="A75" s="63" t="s">
        <v>724</v>
      </c>
      <c r="B75" s="62" t="s">
        <v>50</v>
      </c>
      <c r="C75" s="2" t="s">
        <v>10</v>
      </c>
      <c r="D75" s="537">
        <v>13</v>
      </c>
      <c r="E75" s="324" t="s">
        <v>218</v>
      </c>
      <c r="F75" s="325" t="s">
        <v>10</v>
      </c>
      <c r="G75" s="326" t="s">
        <v>698</v>
      </c>
      <c r="H75" s="2"/>
      <c r="I75" s="391">
        <f>SUM(I76)</f>
        <v>3000</v>
      </c>
    </row>
    <row r="76" spans="1:9" ht="31.5" x14ac:dyDescent="0.25">
      <c r="A76" s="96" t="s">
        <v>726</v>
      </c>
      <c r="B76" s="537" t="s">
        <v>50</v>
      </c>
      <c r="C76" s="2" t="s">
        <v>10</v>
      </c>
      <c r="D76" s="537">
        <v>13</v>
      </c>
      <c r="E76" s="324" t="s">
        <v>218</v>
      </c>
      <c r="F76" s="325" t="s">
        <v>10</v>
      </c>
      <c r="G76" s="326" t="s">
        <v>725</v>
      </c>
      <c r="H76" s="2"/>
      <c r="I76" s="391">
        <f>SUM(I77)</f>
        <v>3000</v>
      </c>
    </row>
    <row r="77" spans="1:9" ht="31.5" x14ac:dyDescent="0.25">
      <c r="A77" s="101" t="s">
        <v>908</v>
      </c>
      <c r="B77" s="410" t="s">
        <v>50</v>
      </c>
      <c r="C77" s="2" t="s">
        <v>10</v>
      </c>
      <c r="D77" s="537">
        <v>13</v>
      </c>
      <c r="E77" s="324" t="s">
        <v>218</v>
      </c>
      <c r="F77" s="325" t="s">
        <v>10</v>
      </c>
      <c r="G77" s="326" t="s">
        <v>725</v>
      </c>
      <c r="H77" s="2" t="s">
        <v>16</v>
      </c>
      <c r="I77" s="392">
        <v>3000</v>
      </c>
    </row>
    <row r="78" spans="1:9" ht="47.25" x14ac:dyDescent="0.25">
      <c r="A78" s="86" t="s">
        <v>204</v>
      </c>
      <c r="B78" s="37" t="s">
        <v>50</v>
      </c>
      <c r="C78" s="35" t="s">
        <v>10</v>
      </c>
      <c r="D78" s="37">
        <v>13</v>
      </c>
      <c r="E78" s="309" t="s">
        <v>752</v>
      </c>
      <c r="F78" s="310" t="s">
        <v>697</v>
      </c>
      <c r="G78" s="311" t="s">
        <v>698</v>
      </c>
      <c r="H78" s="35"/>
      <c r="I78" s="390">
        <f>SUM(I79+I83)</f>
        <v>229600</v>
      </c>
    </row>
    <row r="79" spans="1:9" ht="78.75" x14ac:dyDescent="0.25">
      <c r="A79" s="96" t="s">
        <v>262</v>
      </c>
      <c r="B79" s="537" t="s">
        <v>50</v>
      </c>
      <c r="C79" s="2" t="s">
        <v>10</v>
      </c>
      <c r="D79" s="537">
        <v>13</v>
      </c>
      <c r="E79" s="324" t="s">
        <v>261</v>
      </c>
      <c r="F79" s="325" t="s">
        <v>697</v>
      </c>
      <c r="G79" s="326" t="s">
        <v>698</v>
      </c>
      <c r="H79" s="2"/>
      <c r="I79" s="391">
        <f>SUM(I80)</f>
        <v>182200</v>
      </c>
    </row>
    <row r="80" spans="1:9" ht="47.25" x14ac:dyDescent="0.25">
      <c r="A80" s="3" t="s">
        <v>753</v>
      </c>
      <c r="B80" s="537" t="s">
        <v>50</v>
      </c>
      <c r="C80" s="2" t="s">
        <v>10</v>
      </c>
      <c r="D80" s="537">
        <v>13</v>
      </c>
      <c r="E80" s="324" t="s">
        <v>261</v>
      </c>
      <c r="F80" s="325" t="s">
        <v>10</v>
      </c>
      <c r="G80" s="326" t="s">
        <v>698</v>
      </c>
      <c r="H80" s="2"/>
      <c r="I80" s="391">
        <f>SUM(I81)</f>
        <v>182200</v>
      </c>
    </row>
    <row r="81" spans="1:9" ht="31.5" x14ac:dyDescent="0.25">
      <c r="A81" s="125" t="s">
        <v>765</v>
      </c>
      <c r="B81" s="411" t="s">
        <v>50</v>
      </c>
      <c r="C81" s="2" t="s">
        <v>10</v>
      </c>
      <c r="D81" s="537">
        <v>13</v>
      </c>
      <c r="E81" s="324" t="s">
        <v>261</v>
      </c>
      <c r="F81" s="325" t="s">
        <v>10</v>
      </c>
      <c r="G81" s="326" t="s">
        <v>764</v>
      </c>
      <c r="H81" s="2"/>
      <c r="I81" s="391">
        <f>SUM(I82)</f>
        <v>182200</v>
      </c>
    </row>
    <row r="82" spans="1:9" ht="31.5" x14ac:dyDescent="0.25">
      <c r="A82" s="102" t="s">
        <v>21</v>
      </c>
      <c r="B82" s="411" t="s">
        <v>50</v>
      </c>
      <c r="C82" s="2" t="s">
        <v>10</v>
      </c>
      <c r="D82" s="537">
        <v>13</v>
      </c>
      <c r="E82" s="324" t="s">
        <v>261</v>
      </c>
      <c r="F82" s="325" t="s">
        <v>10</v>
      </c>
      <c r="G82" s="326" t="s">
        <v>764</v>
      </c>
      <c r="H82" s="2" t="s">
        <v>75</v>
      </c>
      <c r="I82" s="392">
        <v>182200</v>
      </c>
    </row>
    <row r="83" spans="1:9" ht="94.5" x14ac:dyDescent="0.25">
      <c r="A83" s="96" t="s">
        <v>205</v>
      </c>
      <c r="B83" s="537" t="s">
        <v>50</v>
      </c>
      <c r="C83" s="2" t="s">
        <v>10</v>
      </c>
      <c r="D83" s="537">
        <v>13</v>
      </c>
      <c r="E83" s="324" t="s">
        <v>235</v>
      </c>
      <c r="F83" s="325" t="s">
        <v>697</v>
      </c>
      <c r="G83" s="326" t="s">
        <v>698</v>
      </c>
      <c r="H83" s="2"/>
      <c r="I83" s="391">
        <f>SUM(I84)</f>
        <v>47400</v>
      </c>
    </row>
    <row r="84" spans="1:9" ht="47.25" x14ac:dyDescent="0.25">
      <c r="A84" s="3" t="s">
        <v>766</v>
      </c>
      <c r="B84" s="537" t="s">
        <v>50</v>
      </c>
      <c r="C84" s="2" t="s">
        <v>10</v>
      </c>
      <c r="D84" s="537">
        <v>13</v>
      </c>
      <c r="E84" s="324" t="s">
        <v>235</v>
      </c>
      <c r="F84" s="325" t="s">
        <v>10</v>
      </c>
      <c r="G84" s="326" t="s">
        <v>698</v>
      </c>
      <c r="H84" s="2"/>
      <c r="I84" s="391">
        <f>SUM(I85)</f>
        <v>47400</v>
      </c>
    </row>
    <row r="85" spans="1:9" ht="31.5" x14ac:dyDescent="0.25">
      <c r="A85" s="125" t="s">
        <v>765</v>
      </c>
      <c r="B85" s="411" t="s">
        <v>50</v>
      </c>
      <c r="C85" s="2" t="s">
        <v>10</v>
      </c>
      <c r="D85" s="537">
        <v>13</v>
      </c>
      <c r="E85" s="324" t="s">
        <v>235</v>
      </c>
      <c r="F85" s="325" t="s">
        <v>10</v>
      </c>
      <c r="G85" s="326" t="s">
        <v>764</v>
      </c>
      <c r="H85" s="2"/>
      <c r="I85" s="391">
        <f>SUM(I86)</f>
        <v>47400</v>
      </c>
    </row>
    <row r="86" spans="1:9" ht="31.5" x14ac:dyDescent="0.25">
      <c r="A86" s="102" t="s">
        <v>21</v>
      </c>
      <c r="B86" s="411" t="s">
        <v>50</v>
      </c>
      <c r="C86" s="2" t="s">
        <v>10</v>
      </c>
      <c r="D86" s="537">
        <v>13</v>
      </c>
      <c r="E86" s="324" t="s">
        <v>235</v>
      </c>
      <c r="F86" s="325" t="s">
        <v>10</v>
      </c>
      <c r="G86" s="326" t="s">
        <v>764</v>
      </c>
      <c r="H86" s="2" t="s">
        <v>75</v>
      </c>
      <c r="I86" s="392">
        <v>47400</v>
      </c>
    </row>
    <row r="87" spans="1:9" ht="31.5" x14ac:dyDescent="0.25">
      <c r="A87" s="86" t="s">
        <v>138</v>
      </c>
      <c r="B87" s="37" t="s">
        <v>50</v>
      </c>
      <c r="C87" s="35" t="s">
        <v>10</v>
      </c>
      <c r="D87" s="35">
        <v>13</v>
      </c>
      <c r="E87" s="303" t="s">
        <v>709</v>
      </c>
      <c r="F87" s="304" t="s">
        <v>697</v>
      </c>
      <c r="G87" s="305" t="s">
        <v>698</v>
      </c>
      <c r="H87" s="35"/>
      <c r="I87" s="390">
        <f>SUM(I88)</f>
        <v>2000</v>
      </c>
    </row>
    <row r="88" spans="1:9" ht="63" x14ac:dyDescent="0.25">
      <c r="A88" s="87" t="s">
        <v>843</v>
      </c>
      <c r="B88" s="411" t="s">
        <v>50</v>
      </c>
      <c r="C88" s="2" t="s">
        <v>10</v>
      </c>
      <c r="D88" s="2">
        <v>13</v>
      </c>
      <c r="E88" s="306" t="s">
        <v>842</v>
      </c>
      <c r="F88" s="307" t="s">
        <v>697</v>
      </c>
      <c r="G88" s="308" t="s">
        <v>698</v>
      </c>
      <c r="H88" s="2"/>
      <c r="I88" s="391">
        <f>SUM(I89)</f>
        <v>2000</v>
      </c>
    </row>
    <row r="89" spans="1:9" ht="31.5" x14ac:dyDescent="0.25">
      <c r="A89" s="87" t="s">
        <v>844</v>
      </c>
      <c r="B89" s="411" t="s">
        <v>50</v>
      </c>
      <c r="C89" s="2" t="s">
        <v>10</v>
      </c>
      <c r="D89" s="2">
        <v>13</v>
      </c>
      <c r="E89" s="306" t="s">
        <v>842</v>
      </c>
      <c r="F89" s="307" t="s">
        <v>10</v>
      </c>
      <c r="G89" s="308" t="s">
        <v>698</v>
      </c>
      <c r="H89" s="2"/>
      <c r="I89" s="391">
        <f>SUM(I90)</f>
        <v>2000</v>
      </c>
    </row>
    <row r="90" spans="1:9" ht="31.5" x14ac:dyDescent="0.25">
      <c r="A90" s="87" t="s">
        <v>846</v>
      </c>
      <c r="B90" s="411" t="s">
        <v>50</v>
      </c>
      <c r="C90" s="2" t="s">
        <v>10</v>
      </c>
      <c r="D90" s="2">
        <v>13</v>
      </c>
      <c r="E90" s="306" t="s">
        <v>842</v>
      </c>
      <c r="F90" s="307" t="s">
        <v>10</v>
      </c>
      <c r="G90" s="308" t="s">
        <v>845</v>
      </c>
      <c r="H90" s="2"/>
      <c r="I90" s="391">
        <f>SUM(I91)</f>
        <v>2000</v>
      </c>
    </row>
    <row r="91" spans="1:9" ht="31.5" x14ac:dyDescent="0.25">
      <c r="A91" s="101" t="s">
        <v>908</v>
      </c>
      <c r="B91" s="411" t="s">
        <v>50</v>
      </c>
      <c r="C91" s="2" t="s">
        <v>10</v>
      </c>
      <c r="D91" s="2">
        <v>13</v>
      </c>
      <c r="E91" s="306" t="s">
        <v>842</v>
      </c>
      <c r="F91" s="307" t="s">
        <v>10</v>
      </c>
      <c r="G91" s="308" t="s">
        <v>845</v>
      </c>
      <c r="H91" s="2" t="s">
        <v>16</v>
      </c>
      <c r="I91" s="393">
        <v>2000</v>
      </c>
    </row>
    <row r="92" spans="1:9" ht="47.25" x14ac:dyDescent="0.25">
      <c r="A92" s="106" t="s">
        <v>132</v>
      </c>
      <c r="B92" s="37" t="s">
        <v>50</v>
      </c>
      <c r="C92" s="35" t="s">
        <v>10</v>
      </c>
      <c r="D92" s="35">
        <v>13</v>
      </c>
      <c r="E92" s="303" t="s">
        <v>712</v>
      </c>
      <c r="F92" s="304" t="s">
        <v>697</v>
      </c>
      <c r="G92" s="305" t="s">
        <v>698</v>
      </c>
      <c r="H92" s="35"/>
      <c r="I92" s="390">
        <f>SUM(I93)</f>
        <v>30000</v>
      </c>
    </row>
    <row r="93" spans="1:9" ht="63" x14ac:dyDescent="0.25">
      <c r="A93" s="87" t="s">
        <v>169</v>
      </c>
      <c r="B93" s="411" t="s">
        <v>50</v>
      </c>
      <c r="C93" s="2" t="s">
        <v>10</v>
      </c>
      <c r="D93" s="2">
        <v>13</v>
      </c>
      <c r="E93" s="349" t="s">
        <v>249</v>
      </c>
      <c r="F93" s="350" t="s">
        <v>697</v>
      </c>
      <c r="G93" s="351" t="s">
        <v>698</v>
      </c>
      <c r="H93" s="82"/>
      <c r="I93" s="394">
        <f>SUM(I94)</f>
        <v>30000</v>
      </c>
    </row>
    <row r="94" spans="1:9" ht="31.5" x14ac:dyDescent="0.25">
      <c r="A94" s="87" t="s">
        <v>781</v>
      </c>
      <c r="B94" s="411" t="s">
        <v>50</v>
      </c>
      <c r="C94" s="2" t="s">
        <v>10</v>
      </c>
      <c r="D94" s="2">
        <v>13</v>
      </c>
      <c r="E94" s="349" t="s">
        <v>249</v>
      </c>
      <c r="F94" s="350" t="s">
        <v>10</v>
      </c>
      <c r="G94" s="351" t="s">
        <v>698</v>
      </c>
      <c r="H94" s="82"/>
      <c r="I94" s="394">
        <f>SUM(I95)</f>
        <v>30000</v>
      </c>
    </row>
    <row r="95" spans="1:9" ht="31.5" x14ac:dyDescent="0.25">
      <c r="A95" s="80" t="s">
        <v>847</v>
      </c>
      <c r="B95" s="411" t="s">
        <v>50</v>
      </c>
      <c r="C95" s="2" t="s">
        <v>10</v>
      </c>
      <c r="D95" s="2">
        <v>13</v>
      </c>
      <c r="E95" s="349" t="s">
        <v>249</v>
      </c>
      <c r="F95" s="350" t="s">
        <v>10</v>
      </c>
      <c r="G95" s="351" t="s">
        <v>848</v>
      </c>
      <c r="H95" s="82"/>
      <c r="I95" s="394">
        <f>SUM(I96)</f>
        <v>30000</v>
      </c>
    </row>
    <row r="96" spans="1:9" ht="31.5" x14ac:dyDescent="0.25">
      <c r="A96" s="104" t="s">
        <v>908</v>
      </c>
      <c r="B96" s="411" t="s">
        <v>50</v>
      </c>
      <c r="C96" s="2" t="s">
        <v>10</v>
      </c>
      <c r="D96" s="2">
        <v>13</v>
      </c>
      <c r="E96" s="349" t="s">
        <v>249</v>
      </c>
      <c r="F96" s="350" t="s">
        <v>10</v>
      </c>
      <c r="G96" s="351" t="s">
        <v>848</v>
      </c>
      <c r="H96" s="82" t="s">
        <v>16</v>
      </c>
      <c r="I96" s="395">
        <v>30000</v>
      </c>
    </row>
    <row r="97" spans="1:9" ht="63" x14ac:dyDescent="0.25">
      <c r="A97" s="86" t="s">
        <v>149</v>
      </c>
      <c r="B97" s="37" t="s">
        <v>50</v>
      </c>
      <c r="C97" s="35" t="s">
        <v>10</v>
      </c>
      <c r="D97" s="49">
        <v>13</v>
      </c>
      <c r="E97" s="315" t="s">
        <v>225</v>
      </c>
      <c r="F97" s="316" t="s">
        <v>697</v>
      </c>
      <c r="G97" s="317" t="s">
        <v>698</v>
      </c>
      <c r="H97" s="35"/>
      <c r="I97" s="390">
        <f>SUM(I98)</f>
        <v>47400</v>
      </c>
    </row>
    <row r="98" spans="1:9" ht="110.25" x14ac:dyDescent="0.25">
      <c r="A98" s="63" t="s">
        <v>165</v>
      </c>
      <c r="B98" s="537" t="s">
        <v>50</v>
      </c>
      <c r="C98" s="2" t="s">
        <v>10</v>
      </c>
      <c r="D98" s="2">
        <v>13</v>
      </c>
      <c r="E98" s="318" t="s">
        <v>227</v>
      </c>
      <c r="F98" s="319" t="s">
        <v>697</v>
      </c>
      <c r="G98" s="320" t="s">
        <v>698</v>
      </c>
      <c r="H98" s="82"/>
      <c r="I98" s="394">
        <f>SUM(I99)</f>
        <v>47400</v>
      </c>
    </row>
    <row r="99" spans="1:9" ht="47.25" x14ac:dyDescent="0.25">
      <c r="A99" s="63" t="s">
        <v>717</v>
      </c>
      <c r="B99" s="537" t="s">
        <v>50</v>
      </c>
      <c r="C99" s="2" t="s">
        <v>10</v>
      </c>
      <c r="D99" s="2">
        <v>13</v>
      </c>
      <c r="E99" s="318" t="s">
        <v>227</v>
      </c>
      <c r="F99" s="319" t="s">
        <v>10</v>
      </c>
      <c r="G99" s="320" t="s">
        <v>698</v>
      </c>
      <c r="H99" s="82"/>
      <c r="I99" s="394">
        <f>SUM(I100)</f>
        <v>47400</v>
      </c>
    </row>
    <row r="100" spans="1:9" ht="31.5" x14ac:dyDescent="0.25">
      <c r="A100" s="101" t="s">
        <v>765</v>
      </c>
      <c r="B100" s="537" t="s">
        <v>50</v>
      </c>
      <c r="C100" s="2" t="s">
        <v>10</v>
      </c>
      <c r="D100" s="2">
        <v>13</v>
      </c>
      <c r="E100" s="343" t="s">
        <v>227</v>
      </c>
      <c r="F100" s="344" t="s">
        <v>10</v>
      </c>
      <c r="G100" s="345" t="s">
        <v>764</v>
      </c>
      <c r="H100" s="82"/>
      <c r="I100" s="394">
        <f>SUM(I101)</f>
        <v>47400</v>
      </c>
    </row>
    <row r="101" spans="1:9" ht="31.5" x14ac:dyDescent="0.25">
      <c r="A101" s="102" t="s">
        <v>21</v>
      </c>
      <c r="B101" s="537" t="s">
        <v>50</v>
      </c>
      <c r="C101" s="2" t="s">
        <v>10</v>
      </c>
      <c r="D101" s="2">
        <v>13</v>
      </c>
      <c r="E101" s="343" t="s">
        <v>227</v>
      </c>
      <c r="F101" s="344" t="s">
        <v>10</v>
      </c>
      <c r="G101" s="345" t="s">
        <v>764</v>
      </c>
      <c r="H101" s="82" t="s">
        <v>75</v>
      </c>
      <c r="I101" s="395">
        <v>47400</v>
      </c>
    </row>
    <row r="102" spans="1:9" ht="31.5" x14ac:dyDescent="0.25">
      <c r="A102" s="86" t="s">
        <v>24</v>
      </c>
      <c r="B102" s="37" t="s">
        <v>50</v>
      </c>
      <c r="C102" s="35" t="s">
        <v>10</v>
      </c>
      <c r="D102" s="37">
        <v>13</v>
      </c>
      <c r="E102" s="309" t="s">
        <v>219</v>
      </c>
      <c r="F102" s="310" t="s">
        <v>697</v>
      </c>
      <c r="G102" s="311" t="s">
        <v>698</v>
      </c>
      <c r="H102" s="35"/>
      <c r="I102" s="390">
        <f>SUM(I103)</f>
        <v>97146</v>
      </c>
    </row>
    <row r="103" spans="1:9" ht="31.5" x14ac:dyDescent="0.25">
      <c r="A103" s="96" t="s">
        <v>101</v>
      </c>
      <c r="B103" s="537" t="s">
        <v>50</v>
      </c>
      <c r="C103" s="2" t="s">
        <v>10</v>
      </c>
      <c r="D103" s="537">
        <v>13</v>
      </c>
      <c r="E103" s="324" t="s">
        <v>220</v>
      </c>
      <c r="F103" s="325" t="s">
        <v>697</v>
      </c>
      <c r="G103" s="326" t="s">
        <v>698</v>
      </c>
      <c r="H103" s="2"/>
      <c r="I103" s="391">
        <f>SUM(I104)</f>
        <v>97146</v>
      </c>
    </row>
    <row r="104" spans="1:9" ht="31.5" x14ac:dyDescent="0.25">
      <c r="A104" s="3" t="s">
        <v>119</v>
      </c>
      <c r="B104" s="537" t="s">
        <v>50</v>
      </c>
      <c r="C104" s="2" t="s">
        <v>10</v>
      </c>
      <c r="D104" s="537">
        <v>13</v>
      </c>
      <c r="E104" s="324" t="s">
        <v>220</v>
      </c>
      <c r="F104" s="325" t="s">
        <v>697</v>
      </c>
      <c r="G104" s="326" t="s">
        <v>727</v>
      </c>
      <c r="H104" s="2"/>
      <c r="I104" s="391">
        <f>SUM(I105)</f>
        <v>97146</v>
      </c>
    </row>
    <row r="105" spans="1:9" ht="31.5" x14ac:dyDescent="0.25">
      <c r="A105" s="101" t="s">
        <v>908</v>
      </c>
      <c r="B105" s="410" t="s">
        <v>50</v>
      </c>
      <c r="C105" s="2" t="s">
        <v>10</v>
      </c>
      <c r="D105" s="537">
        <v>13</v>
      </c>
      <c r="E105" s="324" t="s">
        <v>220</v>
      </c>
      <c r="F105" s="325" t="s">
        <v>697</v>
      </c>
      <c r="G105" s="326" t="s">
        <v>727</v>
      </c>
      <c r="H105" s="2" t="s">
        <v>16</v>
      </c>
      <c r="I105" s="392">
        <v>97146</v>
      </c>
    </row>
    <row r="106" spans="1:9" ht="31.5" x14ac:dyDescent="0.25">
      <c r="A106" s="86" t="s">
        <v>202</v>
      </c>
      <c r="B106" s="37" t="s">
        <v>50</v>
      </c>
      <c r="C106" s="35" t="s">
        <v>10</v>
      </c>
      <c r="D106" s="37">
        <v>13</v>
      </c>
      <c r="E106" s="309" t="s">
        <v>221</v>
      </c>
      <c r="F106" s="310" t="s">
        <v>697</v>
      </c>
      <c r="G106" s="311" t="s">
        <v>698</v>
      </c>
      <c r="H106" s="35"/>
      <c r="I106" s="390">
        <f>SUM(I107)</f>
        <v>1489663</v>
      </c>
    </row>
    <row r="107" spans="1:9" ht="31.5" x14ac:dyDescent="0.25">
      <c r="A107" s="96" t="s">
        <v>201</v>
      </c>
      <c r="B107" s="537" t="s">
        <v>50</v>
      </c>
      <c r="C107" s="2" t="s">
        <v>10</v>
      </c>
      <c r="D107" s="537">
        <v>13</v>
      </c>
      <c r="E107" s="324" t="s">
        <v>222</v>
      </c>
      <c r="F107" s="325" t="s">
        <v>697</v>
      </c>
      <c r="G107" s="326" t="s">
        <v>698</v>
      </c>
      <c r="H107" s="2"/>
      <c r="I107" s="391">
        <f>SUM(I108+I110+I112+I114+I116+I118)</f>
        <v>1489663</v>
      </c>
    </row>
    <row r="108" spans="1:9" ht="31.5" x14ac:dyDescent="0.25">
      <c r="A108" s="96" t="s">
        <v>915</v>
      </c>
      <c r="B108" s="537" t="s">
        <v>50</v>
      </c>
      <c r="C108" s="2" t="s">
        <v>10</v>
      </c>
      <c r="D108" s="537">
        <v>13</v>
      </c>
      <c r="E108" s="324" t="s">
        <v>222</v>
      </c>
      <c r="F108" s="325" t="s">
        <v>697</v>
      </c>
      <c r="G108" s="326">
        <v>12700</v>
      </c>
      <c r="H108" s="2"/>
      <c r="I108" s="391">
        <f>SUM(I109)</f>
        <v>40381</v>
      </c>
    </row>
    <row r="109" spans="1:9" ht="31.5" x14ac:dyDescent="0.25">
      <c r="A109" s="96" t="s">
        <v>908</v>
      </c>
      <c r="B109" s="537" t="s">
        <v>50</v>
      </c>
      <c r="C109" s="2" t="s">
        <v>10</v>
      </c>
      <c r="D109" s="537">
        <v>13</v>
      </c>
      <c r="E109" s="324" t="s">
        <v>222</v>
      </c>
      <c r="F109" s="325" t="s">
        <v>697</v>
      </c>
      <c r="G109" s="326">
        <v>12700</v>
      </c>
      <c r="H109" s="2" t="s">
        <v>16</v>
      </c>
      <c r="I109" s="393">
        <v>40381</v>
      </c>
    </row>
    <row r="110" spans="1:9" ht="47.25" x14ac:dyDescent="0.25">
      <c r="A110" s="96" t="s">
        <v>916</v>
      </c>
      <c r="B110" s="537" t="s">
        <v>50</v>
      </c>
      <c r="C110" s="2" t="s">
        <v>10</v>
      </c>
      <c r="D110" s="537">
        <v>13</v>
      </c>
      <c r="E110" s="324" t="s">
        <v>222</v>
      </c>
      <c r="F110" s="325" t="s">
        <v>697</v>
      </c>
      <c r="G110" s="326">
        <v>12712</v>
      </c>
      <c r="H110" s="2"/>
      <c r="I110" s="391">
        <f>SUM(I111)</f>
        <v>23700</v>
      </c>
    </row>
    <row r="111" spans="1:9" ht="63" x14ac:dyDescent="0.25">
      <c r="A111" s="96" t="s">
        <v>92</v>
      </c>
      <c r="B111" s="537" t="s">
        <v>50</v>
      </c>
      <c r="C111" s="2" t="s">
        <v>10</v>
      </c>
      <c r="D111" s="537">
        <v>13</v>
      </c>
      <c r="E111" s="324" t="s">
        <v>222</v>
      </c>
      <c r="F111" s="325" t="s">
        <v>697</v>
      </c>
      <c r="G111" s="326">
        <v>12712</v>
      </c>
      <c r="H111" s="2" t="s">
        <v>13</v>
      </c>
      <c r="I111" s="393">
        <v>23700</v>
      </c>
    </row>
    <row r="112" spans="1:9" ht="47.25" x14ac:dyDescent="0.25">
      <c r="A112" s="96" t="s">
        <v>917</v>
      </c>
      <c r="B112" s="537" t="s">
        <v>50</v>
      </c>
      <c r="C112" s="2" t="s">
        <v>10</v>
      </c>
      <c r="D112" s="537">
        <v>13</v>
      </c>
      <c r="E112" s="324" t="s">
        <v>222</v>
      </c>
      <c r="F112" s="325" t="s">
        <v>697</v>
      </c>
      <c r="G112" s="326">
        <v>53910</v>
      </c>
      <c r="H112" s="2"/>
      <c r="I112" s="391">
        <f>SUM(I113)</f>
        <v>502999</v>
      </c>
    </row>
    <row r="113" spans="1:9" ht="31.5" x14ac:dyDescent="0.25">
      <c r="A113" s="96" t="s">
        <v>908</v>
      </c>
      <c r="B113" s="537" t="s">
        <v>50</v>
      </c>
      <c r="C113" s="2" t="s">
        <v>10</v>
      </c>
      <c r="D113" s="537">
        <v>13</v>
      </c>
      <c r="E113" s="324" t="s">
        <v>222</v>
      </c>
      <c r="F113" s="325" t="s">
        <v>697</v>
      </c>
      <c r="G113" s="326">
        <v>53910</v>
      </c>
      <c r="H113" s="2" t="s">
        <v>16</v>
      </c>
      <c r="I113" s="393">
        <v>502999</v>
      </c>
    </row>
    <row r="114" spans="1:9" ht="31.5" x14ac:dyDescent="0.25">
      <c r="A114" s="3" t="s">
        <v>203</v>
      </c>
      <c r="B114" s="537" t="s">
        <v>50</v>
      </c>
      <c r="C114" s="2" t="s">
        <v>10</v>
      </c>
      <c r="D114" s="537">
        <v>13</v>
      </c>
      <c r="E114" s="324" t="s">
        <v>222</v>
      </c>
      <c r="F114" s="325" t="s">
        <v>697</v>
      </c>
      <c r="G114" s="326" t="s">
        <v>728</v>
      </c>
      <c r="H114" s="2"/>
      <c r="I114" s="391">
        <f>SUM(I115)</f>
        <v>85000</v>
      </c>
    </row>
    <row r="115" spans="1:9" ht="31.5" x14ac:dyDescent="0.25">
      <c r="A115" s="101" t="s">
        <v>908</v>
      </c>
      <c r="B115" s="410" t="s">
        <v>50</v>
      </c>
      <c r="C115" s="2" t="s">
        <v>10</v>
      </c>
      <c r="D115" s="537">
        <v>13</v>
      </c>
      <c r="E115" s="324" t="s">
        <v>222</v>
      </c>
      <c r="F115" s="325" t="s">
        <v>697</v>
      </c>
      <c r="G115" s="326" t="s">
        <v>728</v>
      </c>
      <c r="H115" s="2" t="s">
        <v>16</v>
      </c>
      <c r="I115" s="392">
        <v>85000</v>
      </c>
    </row>
    <row r="116" spans="1:9" ht="31.5" x14ac:dyDescent="0.25">
      <c r="A116" s="101" t="s">
        <v>918</v>
      </c>
      <c r="B116" s="537" t="s">
        <v>50</v>
      </c>
      <c r="C116" s="2" t="s">
        <v>10</v>
      </c>
      <c r="D116" s="537">
        <v>13</v>
      </c>
      <c r="E116" s="324" t="s">
        <v>222</v>
      </c>
      <c r="F116" s="325" t="s">
        <v>697</v>
      </c>
      <c r="G116" s="326" t="s">
        <v>764</v>
      </c>
      <c r="H116" s="2"/>
      <c r="I116" s="391">
        <f>SUM(I117)</f>
        <v>60000</v>
      </c>
    </row>
    <row r="117" spans="1:9" ht="63" x14ac:dyDescent="0.25">
      <c r="A117" s="96" t="s">
        <v>92</v>
      </c>
      <c r="B117" s="410" t="s">
        <v>50</v>
      </c>
      <c r="C117" s="2" t="s">
        <v>10</v>
      </c>
      <c r="D117" s="537">
        <v>13</v>
      </c>
      <c r="E117" s="324" t="s">
        <v>222</v>
      </c>
      <c r="F117" s="325" t="s">
        <v>697</v>
      </c>
      <c r="G117" s="326" t="s">
        <v>764</v>
      </c>
      <c r="H117" s="2" t="s">
        <v>13</v>
      </c>
      <c r="I117" s="392">
        <v>60000</v>
      </c>
    </row>
    <row r="118" spans="1:9" ht="78.75" x14ac:dyDescent="0.25">
      <c r="A118" s="102" t="s">
        <v>730</v>
      </c>
      <c r="B118" s="411" t="s">
        <v>50</v>
      </c>
      <c r="C118" s="2" t="s">
        <v>10</v>
      </c>
      <c r="D118" s="537">
        <v>13</v>
      </c>
      <c r="E118" s="324" t="s">
        <v>222</v>
      </c>
      <c r="F118" s="325" t="s">
        <v>697</v>
      </c>
      <c r="G118" s="326" t="s">
        <v>729</v>
      </c>
      <c r="H118" s="2"/>
      <c r="I118" s="391">
        <f>SUM(I119:I120)</f>
        <v>777583</v>
      </c>
    </row>
    <row r="119" spans="1:9" ht="63" x14ac:dyDescent="0.25">
      <c r="A119" s="96" t="s">
        <v>92</v>
      </c>
      <c r="B119" s="537" t="s">
        <v>50</v>
      </c>
      <c r="C119" s="2" t="s">
        <v>10</v>
      </c>
      <c r="D119" s="537">
        <v>13</v>
      </c>
      <c r="E119" s="324" t="s">
        <v>222</v>
      </c>
      <c r="F119" s="325" t="s">
        <v>697</v>
      </c>
      <c r="G119" s="326" t="s">
        <v>729</v>
      </c>
      <c r="H119" s="2" t="s">
        <v>13</v>
      </c>
      <c r="I119" s="392">
        <v>746238</v>
      </c>
    </row>
    <row r="120" spans="1:9" ht="31.5" x14ac:dyDescent="0.25">
      <c r="A120" s="101" t="s">
        <v>908</v>
      </c>
      <c r="B120" s="410" t="s">
        <v>50</v>
      </c>
      <c r="C120" s="2" t="s">
        <v>10</v>
      </c>
      <c r="D120" s="537">
        <v>13</v>
      </c>
      <c r="E120" s="324" t="s">
        <v>222</v>
      </c>
      <c r="F120" s="325" t="s">
        <v>697</v>
      </c>
      <c r="G120" s="326" t="s">
        <v>729</v>
      </c>
      <c r="H120" s="2" t="s">
        <v>16</v>
      </c>
      <c r="I120" s="392">
        <v>31345</v>
      </c>
    </row>
    <row r="121" spans="1:9" ht="31.5" x14ac:dyDescent="0.25">
      <c r="A121" s="34" t="s">
        <v>147</v>
      </c>
      <c r="B121" s="37" t="s">
        <v>50</v>
      </c>
      <c r="C121" s="35" t="s">
        <v>10</v>
      </c>
      <c r="D121" s="37">
        <v>13</v>
      </c>
      <c r="E121" s="309" t="s">
        <v>223</v>
      </c>
      <c r="F121" s="310" t="s">
        <v>697</v>
      </c>
      <c r="G121" s="311" t="s">
        <v>698</v>
      </c>
      <c r="H121" s="35"/>
      <c r="I121" s="390">
        <f>SUM(I122)</f>
        <v>4867000</v>
      </c>
    </row>
    <row r="122" spans="1:9" ht="31.5" x14ac:dyDescent="0.25">
      <c r="A122" s="96" t="s">
        <v>148</v>
      </c>
      <c r="B122" s="537" t="s">
        <v>50</v>
      </c>
      <c r="C122" s="2" t="s">
        <v>10</v>
      </c>
      <c r="D122" s="537">
        <v>13</v>
      </c>
      <c r="E122" s="324" t="s">
        <v>224</v>
      </c>
      <c r="F122" s="325" t="s">
        <v>697</v>
      </c>
      <c r="G122" s="326" t="s">
        <v>698</v>
      </c>
      <c r="H122" s="2"/>
      <c r="I122" s="391">
        <f>SUM(I123)</f>
        <v>4867000</v>
      </c>
    </row>
    <row r="123" spans="1:9" ht="31.5" x14ac:dyDescent="0.25">
      <c r="A123" s="3" t="s">
        <v>102</v>
      </c>
      <c r="B123" s="537" t="s">
        <v>50</v>
      </c>
      <c r="C123" s="2" t="s">
        <v>10</v>
      </c>
      <c r="D123" s="537">
        <v>13</v>
      </c>
      <c r="E123" s="324" t="s">
        <v>224</v>
      </c>
      <c r="F123" s="325" t="s">
        <v>697</v>
      </c>
      <c r="G123" s="326" t="s">
        <v>731</v>
      </c>
      <c r="H123" s="2"/>
      <c r="I123" s="391">
        <f>SUM(I124:I126)</f>
        <v>4867000</v>
      </c>
    </row>
    <row r="124" spans="1:9" ht="63" x14ac:dyDescent="0.25">
      <c r="A124" s="96" t="s">
        <v>92</v>
      </c>
      <c r="B124" s="537" t="s">
        <v>50</v>
      </c>
      <c r="C124" s="2" t="s">
        <v>10</v>
      </c>
      <c r="D124" s="537">
        <v>13</v>
      </c>
      <c r="E124" s="324" t="s">
        <v>224</v>
      </c>
      <c r="F124" s="325" t="s">
        <v>697</v>
      </c>
      <c r="G124" s="326" t="s">
        <v>731</v>
      </c>
      <c r="H124" s="2" t="s">
        <v>13</v>
      </c>
      <c r="I124" s="392">
        <v>3009000</v>
      </c>
    </row>
    <row r="125" spans="1:9" ht="31.5" x14ac:dyDescent="0.25">
      <c r="A125" s="101" t="s">
        <v>908</v>
      </c>
      <c r="B125" s="410" t="s">
        <v>50</v>
      </c>
      <c r="C125" s="2" t="s">
        <v>10</v>
      </c>
      <c r="D125" s="537">
        <v>13</v>
      </c>
      <c r="E125" s="324" t="s">
        <v>224</v>
      </c>
      <c r="F125" s="325" t="s">
        <v>697</v>
      </c>
      <c r="G125" s="326" t="s">
        <v>731</v>
      </c>
      <c r="H125" s="2" t="s">
        <v>16</v>
      </c>
      <c r="I125" s="392">
        <v>1784000</v>
      </c>
    </row>
    <row r="126" spans="1:9" ht="31.5" x14ac:dyDescent="0.25">
      <c r="A126" s="3" t="s">
        <v>18</v>
      </c>
      <c r="B126" s="537" t="s">
        <v>50</v>
      </c>
      <c r="C126" s="2" t="s">
        <v>10</v>
      </c>
      <c r="D126" s="537">
        <v>13</v>
      </c>
      <c r="E126" s="324" t="s">
        <v>224</v>
      </c>
      <c r="F126" s="325" t="s">
        <v>697</v>
      </c>
      <c r="G126" s="326" t="s">
        <v>731</v>
      </c>
      <c r="H126" s="2" t="s">
        <v>17</v>
      </c>
      <c r="I126" s="392">
        <v>74000</v>
      </c>
    </row>
    <row r="127" spans="1:9" ht="31.5" x14ac:dyDescent="0.25">
      <c r="A127" s="34" t="s">
        <v>919</v>
      </c>
      <c r="B127" s="37" t="s">
        <v>50</v>
      </c>
      <c r="C127" s="35" t="s">
        <v>10</v>
      </c>
      <c r="D127" s="37">
        <v>13</v>
      </c>
      <c r="E127" s="309" t="s">
        <v>920</v>
      </c>
      <c r="F127" s="310" t="s">
        <v>697</v>
      </c>
      <c r="G127" s="311" t="s">
        <v>698</v>
      </c>
      <c r="H127" s="35"/>
      <c r="I127" s="390">
        <f>SUM(I128)</f>
        <v>140000</v>
      </c>
    </row>
    <row r="128" spans="1:9" ht="31.5" x14ac:dyDescent="0.25">
      <c r="A128" s="3" t="s">
        <v>22</v>
      </c>
      <c r="B128" s="537" t="s">
        <v>50</v>
      </c>
      <c r="C128" s="2" t="s">
        <v>10</v>
      </c>
      <c r="D128" s="537">
        <v>13</v>
      </c>
      <c r="E128" s="324" t="s">
        <v>921</v>
      </c>
      <c r="F128" s="325" t="s">
        <v>697</v>
      </c>
      <c r="G128" s="326" t="s">
        <v>698</v>
      </c>
      <c r="H128" s="2"/>
      <c r="I128" s="391">
        <f>SUM(I129)</f>
        <v>140000</v>
      </c>
    </row>
    <row r="129" spans="1:9" ht="31.5" x14ac:dyDescent="0.25">
      <c r="A129" s="3" t="s">
        <v>922</v>
      </c>
      <c r="B129" s="537" t="s">
        <v>50</v>
      </c>
      <c r="C129" s="2" t="s">
        <v>10</v>
      </c>
      <c r="D129" s="537">
        <v>13</v>
      </c>
      <c r="E129" s="324" t="s">
        <v>921</v>
      </c>
      <c r="F129" s="325" t="s">
        <v>697</v>
      </c>
      <c r="G129" s="588">
        <v>10030</v>
      </c>
      <c r="H129" s="2"/>
      <c r="I129" s="391">
        <f>SUM(I130)</f>
        <v>140000</v>
      </c>
    </row>
    <row r="130" spans="1:9" ht="31.5" x14ac:dyDescent="0.25">
      <c r="A130" s="72" t="s">
        <v>40</v>
      </c>
      <c r="B130" s="537" t="s">
        <v>50</v>
      </c>
      <c r="C130" s="2" t="s">
        <v>10</v>
      </c>
      <c r="D130" s="537">
        <v>13</v>
      </c>
      <c r="E130" s="324" t="s">
        <v>921</v>
      </c>
      <c r="F130" s="325" t="s">
        <v>697</v>
      </c>
      <c r="G130" s="588">
        <v>10030</v>
      </c>
      <c r="H130" s="2" t="s">
        <v>39</v>
      </c>
      <c r="I130" s="392">
        <v>140000</v>
      </c>
    </row>
    <row r="131" spans="1:9" ht="31.5" x14ac:dyDescent="0.25">
      <c r="A131" s="399" t="s">
        <v>81</v>
      </c>
      <c r="B131" s="20" t="s">
        <v>50</v>
      </c>
      <c r="C131" s="16" t="s">
        <v>15</v>
      </c>
      <c r="D131" s="20"/>
      <c r="E131" s="419"/>
      <c r="F131" s="420"/>
      <c r="G131" s="421"/>
      <c r="H131" s="16"/>
      <c r="I131" s="417">
        <f>SUM(I132)</f>
        <v>2088500</v>
      </c>
    </row>
    <row r="132" spans="1:9" ht="31.5" x14ac:dyDescent="0.25">
      <c r="A132" s="110" t="s">
        <v>82</v>
      </c>
      <c r="B132" s="30" t="s">
        <v>50</v>
      </c>
      <c r="C132" s="26" t="s">
        <v>15</v>
      </c>
      <c r="D132" s="65" t="s">
        <v>32</v>
      </c>
      <c r="E132" s="428"/>
      <c r="F132" s="429"/>
      <c r="G132" s="430"/>
      <c r="H132" s="26"/>
      <c r="I132" s="418">
        <f>SUM(I133)</f>
        <v>2088500</v>
      </c>
    </row>
    <row r="133" spans="1:9" ht="63" x14ac:dyDescent="0.25">
      <c r="A133" s="86" t="s">
        <v>149</v>
      </c>
      <c r="B133" s="37" t="s">
        <v>50</v>
      </c>
      <c r="C133" s="35" t="s">
        <v>15</v>
      </c>
      <c r="D133" s="49" t="s">
        <v>32</v>
      </c>
      <c r="E133" s="315" t="s">
        <v>225</v>
      </c>
      <c r="F133" s="316" t="s">
        <v>697</v>
      </c>
      <c r="G133" s="317" t="s">
        <v>698</v>
      </c>
      <c r="H133" s="35"/>
      <c r="I133" s="390">
        <f>SUM(I134,I140+I144)</f>
        <v>2088500</v>
      </c>
    </row>
    <row r="134" spans="1:9" ht="110.25" x14ac:dyDescent="0.25">
      <c r="A134" s="87" t="s">
        <v>150</v>
      </c>
      <c r="B134" s="62" t="s">
        <v>50</v>
      </c>
      <c r="C134" s="2" t="s">
        <v>15</v>
      </c>
      <c r="D134" s="8" t="s">
        <v>32</v>
      </c>
      <c r="E134" s="343" t="s">
        <v>226</v>
      </c>
      <c r="F134" s="344" t="s">
        <v>697</v>
      </c>
      <c r="G134" s="345" t="s">
        <v>698</v>
      </c>
      <c r="H134" s="2"/>
      <c r="I134" s="391">
        <f>SUM(I135)</f>
        <v>1889500</v>
      </c>
    </row>
    <row r="135" spans="1:9" ht="47.25" x14ac:dyDescent="0.25">
      <c r="A135" s="87" t="s">
        <v>732</v>
      </c>
      <c r="B135" s="62" t="s">
        <v>50</v>
      </c>
      <c r="C135" s="2" t="s">
        <v>15</v>
      </c>
      <c r="D135" s="8" t="s">
        <v>32</v>
      </c>
      <c r="E135" s="343" t="s">
        <v>226</v>
      </c>
      <c r="F135" s="344" t="s">
        <v>10</v>
      </c>
      <c r="G135" s="345" t="s">
        <v>698</v>
      </c>
      <c r="H135" s="2"/>
      <c r="I135" s="391">
        <f>SUM(I136)</f>
        <v>1889500</v>
      </c>
    </row>
    <row r="136" spans="1:9" ht="31.5" x14ac:dyDescent="0.25">
      <c r="A136" s="3" t="s">
        <v>102</v>
      </c>
      <c r="B136" s="537" t="s">
        <v>50</v>
      </c>
      <c r="C136" s="2" t="s">
        <v>15</v>
      </c>
      <c r="D136" s="8" t="s">
        <v>32</v>
      </c>
      <c r="E136" s="343" t="s">
        <v>226</v>
      </c>
      <c r="F136" s="344" t="s">
        <v>10</v>
      </c>
      <c r="G136" s="345" t="s">
        <v>731</v>
      </c>
      <c r="H136" s="2"/>
      <c r="I136" s="391">
        <f>SUM(I137:I139)</f>
        <v>1889500</v>
      </c>
    </row>
    <row r="137" spans="1:9" ht="63" x14ac:dyDescent="0.25">
      <c r="A137" s="96" t="s">
        <v>92</v>
      </c>
      <c r="B137" s="537" t="s">
        <v>50</v>
      </c>
      <c r="C137" s="2" t="s">
        <v>15</v>
      </c>
      <c r="D137" s="8" t="s">
        <v>32</v>
      </c>
      <c r="E137" s="343" t="s">
        <v>226</v>
      </c>
      <c r="F137" s="344" t="s">
        <v>10</v>
      </c>
      <c r="G137" s="345" t="s">
        <v>731</v>
      </c>
      <c r="H137" s="2" t="s">
        <v>13</v>
      </c>
      <c r="I137" s="392">
        <v>1764500</v>
      </c>
    </row>
    <row r="138" spans="1:9" ht="31.5" x14ac:dyDescent="0.25">
      <c r="A138" s="101" t="s">
        <v>908</v>
      </c>
      <c r="B138" s="410" t="s">
        <v>50</v>
      </c>
      <c r="C138" s="2" t="s">
        <v>15</v>
      </c>
      <c r="D138" s="8" t="s">
        <v>32</v>
      </c>
      <c r="E138" s="343" t="s">
        <v>226</v>
      </c>
      <c r="F138" s="344" t="s">
        <v>10</v>
      </c>
      <c r="G138" s="345" t="s">
        <v>731</v>
      </c>
      <c r="H138" s="2" t="s">
        <v>16</v>
      </c>
      <c r="I138" s="392">
        <v>123000</v>
      </c>
    </row>
    <row r="139" spans="1:9" ht="31.5" x14ac:dyDescent="0.25">
      <c r="A139" s="3" t="s">
        <v>18</v>
      </c>
      <c r="B139" s="537" t="s">
        <v>50</v>
      </c>
      <c r="C139" s="2" t="s">
        <v>15</v>
      </c>
      <c r="D139" s="8" t="s">
        <v>32</v>
      </c>
      <c r="E139" s="343" t="s">
        <v>226</v>
      </c>
      <c r="F139" s="344" t="s">
        <v>10</v>
      </c>
      <c r="G139" s="345" t="s">
        <v>731</v>
      </c>
      <c r="H139" s="2" t="s">
        <v>17</v>
      </c>
      <c r="I139" s="392">
        <v>2000</v>
      </c>
    </row>
    <row r="140" spans="1:9" ht="110.25" x14ac:dyDescent="0.25">
      <c r="A140" s="63" t="s">
        <v>165</v>
      </c>
      <c r="B140" s="62" t="s">
        <v>50</v>
      </c>
      <c r="C140" s="51" t="s">
        <v>15</v>
      </c>
      <c r="D140" s="71" t="s">
        <v>32</v>
      </c>
      <c r="E140" s="318" t="s">
        <v>227</v>
      </c>
      <c r="F140" s="319" t="s">
        <v>697</v>
      </c>
      <c r="G140" s="320" t="s">
        <v>698</v>
      </c>
      <c r="H140" s="51"/>
      <c r="I140" s="391">
        <f>SUM(I141)</f>
        <v>37000</v>
      </c>
    </row>
    <row r="141" spans="1:9" ht="47.25" x14ac:dyDescent="0.25">
      <c r="A141" s="63" t="s">
        <v>717</v>
      </c>
      <c r="B141" s="62" t="s">
        <v>50</v>
      </c>
      <c r="C141" s="51" t="s">
        <v>15</v>
      </c>
      <c r="D141" s="71" t="s">
        <v>32</v>
      </c>
      <c r="E141" s="318" t="s">
        <v>227</v>
      </c>
      <c r="F141" s="319" t="s">
        <v>10</v>
      </c>
      <c r="G141" s="320" t="s">
        <v>698</v>
      </c>
      <c r="H141" s="51"/>
      <c r="I141" s="391">
        <f>SUM(I142)</f>
        <v>37000</v>
      </c>
    </row>
    <row r="142" spans="1:9" ht="63" x14ac:dyDescent="0.25">
      <c r="A142" s="401" t="s">
        <v>734</v>
      </c>
      <c r="B142" s="438" t="s">
        <v>50</v>
      </c>
      <c r="C142" s="2" t="s">
        <v>15</v>
      </c>
      <c r="D142" s="8" t="s">
        <v>32</v>
      </c>
      <c r="E142" s="343" t="s">
        <v>227</v>
      </c>
      <c r="F142" s="344" t="s">
        <v>10</v>
      </c>
      <c r="G142" s="345" t="s">
        <v>733</v>
      </c>
      <c r="H142" s="2"/>
      <c r="I142" s="391">
        <f>SUM(I143)</f>
        <v>37000</v>
      </c>
    </row>
    <row r="143" spans="1:9" ht="31.5" x14ac:dyDescent="0.25">
      <c r="A143" s="126" t="s">
        <v>21</v>
      </c>
      <c r="B143" s="536" t="s">
        <v>50</v>
      </c>
      <c r="C143" s="2" t="s">
        <v>15</v>
      </c>
      <c r="D143" s="8" t="s">
        <v>32</v>
      </c>
      <c r="E143" s="343" t="s">
        <v>227</v>
      </c>
      <c r="F143" s="344" t="s">
        <v>10</v>
      </c>
      <c r="G143" s="345" t="s">
        <v>733</v>
      </c>
      <c r="H143" s="2" t="s">
        <v>75</v>
      </c>
      <c r="I143" s="392">
        <v>37000</v>
      </c>
    </row>
    <row r="144" spans="1:9" ht="110.25" x14ac:dyDescent="0.25">
      <c r="A144" s="497" t="s">
        <v>853</v>
      </c>
      <c r="B144" s="62" t="s">
        <v>50</v>
      </c>
      <c r="C144" s="51" t="s">
        <v>15</v>
      </c>
      <c r="D144" s="71" t="s">
        <v>32</v>
      </c>
      <c r="E144" s="318" t="s">
        <v>849</v>
      </c>
      <c r="F144" s="319" t="s">
        <v>697</v>
      </c>
      <c r="G144" s="320" t="s">
        <v>698</v>
      </c>
      <c r="H144" s="2"/>
      <c r="I144" s="391">
        <f>SUM(I145)</f>
        <v>162000</v>
      </c>
    </row>
    <row r="145" spans="1:12" ht="47.25" x14ac:dyDescent="0.25">
      <c r="A145" s="114" t="s">
        <v>851</v>
      </c>
      <c r="B145" s="62" t="s">
        <v>50</v>
      </c>
      <c r="C145" s="51" t="s">
        <v>15</v>
      </c>
      <c r="D145" s="71" t="s">
        <v>32</v>
      </c>
      <c r="E145" s="318" t="s">
        <v>849</v>
      </c>
      <c r="F145" s="319" t="s">
        <v>10</v>
      </c>
      <c r="G145" s="320" t="s">
        <v>698</v>
      </c>
      <c r="H145" s="2"/>
      <c r="I145" s="391">
        <f>SUM(I146)</f>
        <v>162000</v>
      </c>
    </row>
    <row r="146" spans="1:12" ht="47.25" x14ac:dyDescent="0.25">
      <c r="A146" s="3" t="s">
        <v>852</v>
      </c>
      <c r="B146" s="62" t="s">
        <v>50</v>
      </c>
      <c r="C146" s="51" t="s">
        <v>15</v>
      </c>
      <c r="D146" s="71" t="s">
        <v>32</v>
      </c>
      <c r="E146" s="318" t="s">
        <v>849</v>
      </c>
      <c r="F146" s="319" t="s">
        <v>10</v>
      </c>
      <c r="G146" s="326" t="s">
        <v>850</v>
      </c>
      <c r="H146" s="2"/>
      <c r="I146" s="391">
        <f>SUM(I147)</f>
        <v>162000</v>
      </c>
    </row>
    <row r="147" spans="1:12" ht="31.5" x14ac:dyDescent="0.25">
      <c r="A147" s="101" t="s">
        <v>908</v>
      </c>
      <c r="B147" s="62" t="s">
        <v>50</v>
      </c>
      <c r="C147" s="51" t="s">
        <v>15</v>
      </c>
      <c r="D147" s="71" t="s">
        <v>32</v>
      </c>
      <c r="E147" s="318" t="s">
        <v>849</v>
      </c>
      <c r="F147" s="319" t="s">
        <v>10</v>
      </c>
      <c r="G147" s="326" t="s">
        <v>850</v>
      </c>
      <c r="H147" s="2" t="s">
        <v>16</v>
      </c>
      <c r="I147" s="392">
        <v>162000</v>
      </c>
    </row>
    <row r="148" spans="1:12" ht="15.75" x14ac:dyDescent="0.25">
      <c r="A148" s="399" t="s">
        <v>25</v>
      </c>
      <c r="B148" s="20" t="s">
        <v>50</v>
      </c>
      <c r="C148" s="16" t="s">
        <v>20</v>
      </c>
      <c r="D148" s="20"/>
      <c r="E148" s="419"/>
      <c r="F148" s="420"/>
      <c r="G148" s="421"/>
      <c r="H148" s="16"/>
      <c r="I148" s="417">
        <f>SUM(I149+I155+I171)</f>
        <v>8365482</v>
      </c>
    </row>
    <row r="149" spans="1:12" ht="15.75" x14ac:dyDescent="0.25">
      <c r="A149" s="110" t="s">
        <v>273</v>
      </c>
      <c r="B149" s="30" t="s">
        <v>50</v>
      </c>
      <c r="C149" s="26" t="s">
        <v>20</v>
      </c>
      <c r="D149" s="65" t="s">
        <v>35</v>
      </c>
      <c r="E149" s="428"/>
      <c r="F149" s="429"/>
      <c r="G149" s="430"/>
      <c r="H149" s="26"/>
      <c r="I149" s="418">
        <f>SUM(I150)</f>
        <v>450000</v>
      </c>
    </row>
    <row r="150" spans="1:12" ht="63" x14ac:dyDescent="0.25">
      <c r="A150" s="86" t="s">
        <v>153</v>
      </c>
      <c r="B150" s="37" t="s">
        <v>50</v>
      </c>
      <c r="C150" s="35" t="s">
        <v>20</v>
      </c>
      <c r="D150" s="37" t="s">
        <v>35</v>
      </c>
      <c r="E150" s="309" t="s">
        <v>735</v>
      </c>
      <c r="F150" s="310" t="s">
        <v>697</v>
      </c>
      <c r="G150" s="311" t="s">
        <v>698</v>
      </c>
      <c r="H150" s="35"/>
      <c r="I150" s="390">
        <f>SUM(I151)</f>
        <v>450000</v>
      </c>
    </row>
    <row r="151" spans="1:12" ht="78.75" x14ac:dyDescent="0.25">
      <c r="A151" s="87" t="s">
        <v>198</v>
      </c>
      <c r="B151" s="62" t="s">
        <v>50</v>
      </c>
      <c r="C151" s="51" t="s">
        <v>20</v>
      </c>
      <c r="D151" s="62" t="s">
        <v>35</v>
      </c>
      <c r="E151" s="312" t="s">
        <v>236</v>
      </c>
      <c r="F151" s="313" t="s">
        <v>697</v>
      </c>
      <c r="G151" s="314" t="s">
        <v>698</v>
      </c>
      <c r="H151" s="51"/>
      <c r="I151" s="391">
        <f>SUM(I152)</f>
        <v>450000</v>
      </c>
    </row>
    <row r="152" spans="1:12" ht="31.5" x14ac:dyDescent="0.25">
      <c r="A152" s="87" t="s">
        <v>736</v>
      </c>
      <c r="B152" s="62" t="s">
        <v>50</v>
      </c>
      <c r="C152" s="51" t="s">
        <v>20</v>
      </c>
      <c r="D152" s="62" t="s">
        <v>35</v>
      </c>
      <c r="E152" s="312" t="s">
        <v>236</v>
      </c>
      <c r="F152" s="313" t="s">
        <v>10</v>
      </c>
      <c r="G152" s="314" t="s">
        <v>698</v>
      </c>
      <c r="H152" s="51"/>
      <c r="I152" s="391">
        <f>SUM(I153)</f>
        <v>450000</v>
      </c>
    </row>
    <row r="153" spans="1:12" ht="31.5" x14ac:dyDescent="0.25">
      <c r="A153" s="87" t="s">
        <v>199</v>
      </c>
      <c r="B153" s="62" t="s">
        <v>50</v>
      </c>
      <c r="C153" s="51" t="s">
        <v>20</v>
      </c>
      <c r="D153" s="62" t="s">
        <v>35</v>
      </c>
      <c r="E153" s="312" t="s">
        <v>236</v>
      </c>
      <c r="F153" s="313" t="s">
        <v>10</v>
      </c>
      <c r="G153" s="314" t="s">
        <v>737</v>
      </c>
      <c r="H153" s="51"/>
      <c r="I153" s="391">
        <f>SUM(I154)</f>
        <v>450000</v>
      </c>
    </row>
    <row r="154" spans="1:12" ht="31.5" x14ac:dyDescent="0.25">
      <c r="A154" s="3" t="s">
        <v>18</v>
      </c>
      <c r="B154" s="537" t="s">
        <v>50</v>
      </c>
      <c r="C154" s="51" t="s">
        <v>20</v>
      </c>
      <c r="D154" s="62" t="s">
        <v>35</v>
      </c>
      <c r="E154" s="312" t="s">
        <v>236</v>
      </c>
      <c r="F154" s="313" t="s">
        <v>10</v>
      </c>
      <c r="G154" s="314" t="s">
        <v>737</v>
      </c>
      <c r="H154" s="51" t="s">
        <v>17</v>
      </c>
      <c r="I154" s="393">
        <v>450000</v>
      </c>
    </row>
    <row r="155" spans="1:12" ht="15.75" x14ac:dyDescent="0.25">
      <c r="A155" s="110" t="s">
        <v>152</v>
      </c>
      <c r="B155" s="30" t="s">
        <v>50</v>
      </c>
      <c r="C155" s="26" t="s">
        <v>20</v>
      </c>
      <c r="D155" s="30" t="s">
        <v>32</v>
      </c>
      <c r="E155" s="111"/>
      <c r="F155" s="422"/>
      <c r="G155" s="423"/>
      <c r="H155" s="26"/>
      <c r="I155" s="418">
        <f>SUM(I156)</f>
        <v>7056882</v>
      </c>
    </row>
    <row r="156" spans="1:12" ht="63" x14ac:dyDescent="0.25">
      <c r="A156" s="86" t="s">
        <v>153</v>
      </c>
      <c r="B156" s="37" t="s">
        <v>50</v>
      </c>
      <c r="C156" s="35" t="s">
        <v>20</v>
      </c>
      <c r="D156" s="37" t="s">
        <v>32</v>
      </c>
      <c r="E156" s="309" t="s">
        <v>735</v>
      </c>
      <c r="F156" s="310" t="s">
        <v>697</v>
      </c>
      <c r="G156" s="311" t="s">
        <v>698</v>
      </c>
      <c r="H156" s="35"/>
      <c r="I156" s="390">
        <f>SUM(I157+I167)</f>
        <v>7056882</v>
      </c>
    </row>
    <row r="157" spans="1:12" ht="78.75" x14ac:dyDescent="0.25">
      <c r="A157" s="87" t="s">
        <v>154</v>
      </c>
      <c r="B157" s="62" t="s">
        <v>50</v>
      </c>
      <c r="C157" s="51" t="s">
        <v>20</v>
      </c>
      <c r="D157" s="62" t="s">
        <v>32</v>
      </c>
      <c r="E157" s="312" t="s">
        <v>228</v>
      </c>
      <c r="F157" s="313" t="s">
        <v>697</v>
      </c>
      <c r="G157" s="314" t="s">
        <v>698</v>
      </c>
      <c r="H157" s="51"/>
      <c r="I157" s="391">
        <f>SUM(I158)</f>
        <v>7008882</v>
      </c>
    </row>
    <row r="158" spans="1:12" ht="47.25" x14ac:dyDescent="0.25">
      <c r="A158" s="87" t="s">
        <v>738</v>
      </c>
      <c r="B158" s="62" t="s">
        <v>50</v>
      </c>
      <c r="C158" s="51" t="s">
        <v>20</v>
      </c>
      <c r="D158" s="62" t="s">
        <v>32</v>
      </c>
      <c r="E158" s="312" t="s">
        <v>228</v>
      </c>
      <c r="F158" s="313" t="s">
        <v>10</v>
      </c>
      <c r="G158" s="314" t="s">
        <v>698</v>
      </c>
      <c r="H158" s="51"/>
      <c r="I158" s="391">
        <f>SUM(I159+I161+I163+I165)</f>
        <v>7008882</v>
      </c>
    </row>
    <row r="159" spans="1:12" ht="31.5" x14ac:dyDescent="0.25">
      <c r="A159" s="87" t="s">
        <v>155</v>
      </c>
      <c r="B159" s="62" t="s">
        <v>50</v>
      </c>
      <c r="C159" s="51" t="s">
        <v>20</v>
      </c>
      <c r="D159" s="62" t="s">
        <v>32</v>
      </c>
      <c r="E159" s="312" t="s">
        <v>228</v>
      </c>
      <c r="F159" s="313" t="s">
        <v>10</v>
      </c>
      <c r="G159" s="314" t="s">
        <v>739</v>
      </c>
      <c r="H159" s="51"/>
      <c r="I159" s="391">
        <f>SUM(I160)</f>
        <v>3224644</v>
      </c>
      <c r="J159" s="557"/>
      <c r="K159" s="558"/>
      <c r="L159" s="558"/>
    </row>
    <row r="160" spans="1:12" ht="31.5" x14ac:dyDescent="0.25">
      <c r="A160" s="87" t="s">
        <v>197</v>
      </c>
      <c r="B160" s="62" t="s">
        <v>50</v>
      </c>
      <c r="C160" s="51" t="s">
        <v>20</v>
      </c>
      <c r="D160" s="62" t="s">
        <v>32</v>
      </c>
      <c r="E160" s="312" t="s">
        <v>228</v>
      </c>
      <c r="F160" s="313" t="s">
        <v>10</v>
      </c>
      <c r="G160" s="314" t="s">
        <v>739</v>
      </c>
      <c r="H160" s="51" t="s">
        <v>192</v>
      </c>
      <c r="I160" s="393">
        <v>3224644</v>
      </c>
    </row>
    <row r="161" spans="1:9" ht="31.5" x14ac:dyDescent="0.25">
      <c r="A161" s="87" t="s">
        <v>923</v>
      </c>
      <c r="B161" s="62" t="s">
        <v>50</v>
      </c>
      <c r="C161" s="51" t="s">
        <v>20</v>
      </c>
      <c r="D161" s="62" t="s">
        <v>32</v>
      </c>
      <c r="E161" s="312" t="s">
        <v>228</v>
      </c>
      <c r="F161" s="313" t="s">
        <v>10</v>
      </c>
      <c r="G161" s="314" t="s">
        <v>924</v>
      </c>
      <c r="H161" s="51"/>
      <c r="I161" s="391">
        <f>SUM(I162)</f>
        <v>14000</v>
      </c>
    </row>
    <row r="162" spans="1:9" ht="31.5" x14ac:dyDescent="0.25">
      <c r="A162" s="101" t="s">
        <v>908</v>
      </c>
      <c r="B162" s="62" t="s">
        <v>50</v>
      </c>
      <c r="C162" s="51" t="s">
        <v>20</v>
      </c>
      <c r="D162" s="62" t="s">
        <v>32</v>
      </c>
      <c r="E162" s="312" t="s">
        <v>228</v>
      </c>
      <c r="F162" s="313" t="s">
        <v>10</v>
      </c>
      <c r="G162" s="314" t="s">
        <v>924</v>
      </c>
      <c r="H162" s="51" t="s">
        <v>16</v>
      </c>
      <c r="I162" s="393">
        <v>14000</v>
      </c>
    </row>
    <row r="163" spans="1:9" ht="47.25" x14ac:dyDescent="0.25">
      <c r="A163" s="87" t="s">
        <v>740</v>
      </c>
      <c r="B163" s="62" t="s">
        <v>50</v>
      </c>
      <c r="C163" s="51" t="s">
        <v>20</v>
      </c>
      <c r="D163" s="62" t="s">
        <v>32</v>
      </c>
      <c r="E163" s="312" t="s">
        <v>228</v>
      </c>
      <c r="F163" s="313" t="s">
        <v>10</v>
      </c>
      <c r="G163" s="314" t="s">
        <v>741</v>
      </c>
      <c r="H163" s="51"/>
      <c r="I163" s="391">
        <f>SUM(I164)</f>
        <v>2935238</v>
      </c>
    </row>
    <row r="164" spans="1:9" ht="31.5" x14ac:dyDescent="0.25">
      <c r="A164" s="87" t="s">
        <v>21</v>
      </c>
      <c r="B164" s="62" t="s">
        <v>50</v>
      </c>
      <c r="C164" s="51" t="s">
        <v>20</v>
      </c>
      <c r="D164" s="62" t="s">
        <v>32</v>
      </c>
      <c r="E164" s="116" t="s">
        <v>228</v>
      </c>
      <c r="F164" s="359" t="s">
        <v>10</v>
      </c>
      <c r="G164" s="360" t="s">
        <v>741</v>
      </c>
      <c r="H164" s="51" t="s">
        <v>75</v>
      </c>
      <c r="I164" s="393">
        <v>2935238</v>
      </c>
    </row>
    <row r="165" spans="1:9" ht="47.25" x14ac:dyDescent="0.25">
      <c r="A165" s="87" t="s">
        <v>742</v>
      </c>
      <c r="B165" s="62" t="s">
        <v>50</v>
      </c>
      <c r="C165" s="51" t="s">
        <v>20</v>
      </c>
      <c r="D165" s="62" t="s">
        <v>32</v>
      </c>
      <c r="E165" s="312" t="s">
        <v>228</v>
      </c>
      <c r="F165" s="313" t="s">
        <v>10</v>
      </c>
      <c r="G165" s="314" t="s">
        <v>743</v>
      </c>
      <c r="H165" s="51"/>
      <c r="I165" s="391">
        <f>SUM(I166)</f>
        <v>835000</v>
      </c>
    </row>
    <row r="166" spans="1:9" ht="31.5" x14ac:dyDescent="0.25">
      <c r="A166" s="87" t="s">
        <v>21</v>
      </c>
      <c r="B166" s="62" t="s">
        <v>50</v>
      </c>
      <c r="C166" s="51" t="s">
        <v>20</v>
      </c>
      <c r="D166" s="62" t="s">
        <v>32</v>
      </c>
      <c r="E166" s="312" t="s">
        <v>228</v>
      </c>
      <c r="F166" s="313" t="s">
        <v>10</v>
      </c>
      <c r="G166" s="314" t="s">
        <v>743</v>
      </c>
      <c r="H166" s="51" t="s">
        <v>75</v>
      </c>
      <c r="I166" s="393">
        <v>835000</v>
      </c>
    </row>
    <row r="167" spans="1:9" ht="78.75" x14ac:dyDescent="0.25">
      <c r="A167" s="87" t="s">
        <v>271</v>
      </c>
      <c r="B167" s="62" t="s">
        <v>50</v>
      </c>
      <c r="C167" s="51" t="s">
        <v>20</v>
      </c>
      <c r="D167" s="137" t="s">
        <v>32</v>
      </c>
      <c r="E167" s="312" t="s">
        <v>269</v>
      </c>
      <c r="F167" s="313" t="s">
        <v>697</v>
      </c>
      <c r="G167" s="314" t="s">
        <v>698</v>
      </c>
      <c r="H167" s="51"/>
      <c r="I167" s="391">
        <f>SUM(I168)</f>
        <v>48000</v>
      </c>
    </row>
    <row r="168" spans="1:9" ht="47.25" x14ac:dyDescent="0.25">
      <c r="A168" s="87" t="s">
        <v>744</v>
      </c>
      <c r="B168" s="62" t="s">
        <v>50</v>
      </c>
      <c r="C168" s="51" t="s">
        <v>20</v>
      </c>
      <c r="D168" s="137" t="s">
        <v>32</v>
      </c>
      <c r="E168" s="312" t="s">
        <v>269</v>
      </c>
      <c r="F168" s="313" t="s">
        <v>10</v>
      </c>
      <c r="G168" s="314" t="s">
        <v>698</v>
      </c>
      <c r="H168" s="51"/>
      <c r="I168" s="391">
        <f>SUM(I169)</f>
        <v>48000</v>
      </c>
    </row>
    <row r="169" spans="1:9" ht="31.5" x14ac:dyDescent="0.25">
      <c r="A169" s="87" t="s">
        <v>270</v>
      </c>
      <c r="B169" s="62" t="s">
        <v>50</v>
      </c>
      <c r="C169" s="51" t="s">
        <v>20</v>
      </c>
      <c r="D169" s="137" t="s">
        <v>32</v>
      </c>
      <c r="E169" s="312" t="s">
        <v>269</v>
      </c>
      <c r="F169" s="313" t="s">
        <v>10</v>
      </c>
      <c r="G169" s="314" t="s">
        <v>745</v>
      </c>
      <c r="H169" s="51"/>
      <c r="I169" s="391">
        <f>SUM(I170)</f>
        <v>48000</v>
      </c>
    </row>
    <row r="170" spans="1:9" ht="31.5" x14ac:dyDescent="0.25">
      <c r="A170" s="101" t="s">
        <v>908</v>
      </c>
      <c r="B170" s="410" t="s">
        <v>50</v>
      </c>
      <c r="C170" s="51" t="s">
        <v>20</v>
      </c>
      <c r="D170" s="137" t="s">
        <v>32</v>
      </c>
      <c r="E170" s="312" t="s">
        <v>269</v>
      </c>
      <c r="F170" s="313" t="s">
        <v>10</v>
      </c>
      <c r="G170" s="314" t="s">
        <v>745</v>
      </c>
      <c r="H170" s="51" t="s">
        <v>16</v>
      </c>
      <c r="I170" s="393">
        <v>48000</v>
      </c>
    </row>
    <row r="171" spans="1:9" ht="15.75" x14ac:dyDescent="0.25">
      <c r="A171" s="110" t="s">
        <v>26</v>
      </c>
      <c r="B171" s="30" t="s">
        <v>50</v>
      </c>
      <c r="C171" s="26" t="s">
        <v>20</v>
      </c>
      <c r="D171" s="30">
        <v>12</v>
      </c>
      <c r="E171" s="111"/>
      <c r="F171" s="422"/>
      <c r="G171" s="423"/>
      <c r="H171" s="26"/>
      <c r="I171" s="418">
        <f>SUM(I172,I177,I182)</f>
        <v>858600</v>
      </c>
    </row>
    <row r="172" spans="1:9" ht="47.25" x14ac:dyDescent="0.25">
      <c r="A172" s="34" t="s">
        <v>145</v>
      </c>
      <c r="B172" s="37" t="s">
        <v>50</v>
      </c>
      <c r="C172" s="35" t="s">
        <v>20</v>
      </c>
      <c r="D172" s="37">
        <v>12</v>
      </c>
      <c r="E172" s="309" t="s">
        <v>723</v>
      </c>
      <c r="F172" s="310" t="s">
        <v>697</v>
      </c>
      <c r="G172" s="311" t="s">
        <v>698</v>
      </c>
      <c r="H172" s="35"/>
      <c r="I172" s="390">
        <f>SUM(I173)</f>
        <v>274000</v>
      </c>
    </row>
    <row r="173" spans="1:9" ht="78.75" x14ac:dyDescent="0.25">
      <c r="A173" s="63" t="s">
        <v>146</v>
      </c>
      <c r="B173" s="62" t="s">
        <v>50</v>
      </c>
      <c r="C173" s="2" t="s">
        <v>20</v>
      </c>
      <c r="D173" s="537">
        <v>12</v>
      </c>
      <c r="E173" s="324" t="s">
        <v>218</v>
      </c>
      <c r="F173" s="325" t="s">
        <v>697</v>
      </c>
      <c r="G173" s="326" t="s">
        <v>698</v>
      </c>
      <c r="H173" s="2"/>
      <c r="I173" s="391">
        <f>SUM(I174)</f>
        <v>274000</v>
      </c>
    </row>
    <row r="174" spans="1:9" ht="47.25" x14ac:dyDescent="0.25">
      <c r="A174" s="63" t="s">
        <v>724</v>
      </c>
      <c r="B174" s="62" t="s">
        <v>50</v>
      </c>
      <c r="C174" s="2" t="s">
        <v>20</v>
      </c>
      <c r="D174" s="537">
        <v>12</v>
      </c>
      <c r="E174" s="324" t="s">
        <v>218</v>
      </c>
      <c r="F174" s="325" t="s">
        <v>10</v>
      </c>
      <c r="G174" s="326" t="s">
        <v>698</v>
      </c>
      <c r="H174" s="2"/>
      <c r="I174" s="391">
        <f>SUM(I175)</f>
        <v>274000</v>
      </c>
    </row>
    <row r="175" spans="1:9" ht="31.5" x14ac:dyDescent="0.25">
      <c r="A175" s="96" t="s">
        <v>726</v>
      </c>
      <c r="B175" s="537" t="s">
        <v>50</v>
      </c>
      <c r="C175" s="2" t="s">
        <v>20</v>
      </c>
      <c r="D175" s="537">
        <v>12</v>
      </c>
      <c r="E175" s="324" t="s">
        <v>218</v>
      </c>
      <c r="F175" s="325" t="s">
        <v>10</v>
      </c>
      <c r="G175" s="326" t="s">
        <v>725</v>
      </c>
      <c r="H175" s="2"/>
      <c r="I175" s="391">
        <f>SUM(I176)</f>
        <v>274000</v>
      </c>
    </row>
    <row r="176" spans="1:9" ht="31.5" x14ac:dyDescent="0.25">
      <c r="A176" s="101" t="s">
        <v>908</v>
      </c>
      <c r="B176" s="410" t="s">
        <v>50</v>
      </c>
      <c r="C176" s="2" t="s">
        <v>20</v>
      </c>
      <c r="D176" s="537">
        <v>12</v>
      </c>
      <c r="E176" s="324" t="s">
        <v>218</v>
      </c>
      <c r="F176" s="325" t="s">
        <v>10</v>
      </c>
      <c r="G176" s="326" t="s">
        <v>725</v>
      </c>
      <c r="H176" s="2" t="s">
        <v>16</v>
      </c>
      <c r="I176" s="392">
        <v>274000</v>
      </c>
    </row>
    <row r="177" spans="1:9" ht="31.5" x14ac:dyDescent="0.25">
      <c r="A177" s="76" t="s">
        <v>156</v>
      </c>
      <c r="B177" s="40" t="s">
        <v>50</v>
      </c>
      <c r="C177" s="36" t="s">
        <v>20</v>
      </c>
      <c r="D177" s="36" t="s">
        <v>85</v>
      </c>
      <c r="E177" s="303" t="s">
        <v>230</v>
      </c>
      <c r="F177" s="304" t="s">
        <v>697</v>
      </c>
      <c r="G177" s="305" t="s">
        <v>698</v>
      </c>
      <c r="H177" s="35"/>
      <c r="I177" s="390">
        <f>SUM(I178)</f>
        <v>200000</v>
      </c>
    </row>
    <row r="178" spans="1:9" ht="63" x14ac:dyDescent="0.25">
      <c r="A178" s="96" t="s">
        <v>157</v>
      </c>
      <c r="B178" s="539" t="s">
        <v>50</v>
      </c>
      <c r="C178" s="5" t="s">
        <v>20</v>
      </c>
      <c r="D178" s="539">
        <v>12</v>
      </c>
      <c r="E178" s="324" t="s">
        <v>231</v>
      </c>
      <c r="F178" s="325" t="s">
        <v>697</v>
      </c>
      <c r="G178" s="326" t="s">
        <v>698</v>
      </c>
      <c r="H178" s="358"/>
      <c r="I178" s="391">
        <f>SUM(I179)</f>
        <v>200000</v>
      </c>
    </row>
    <row r="179" spans="1:9" ht="63" x14ac:dyDescent="0.25">
      <c r="A179" s="96" t="s">
        <v>749</v>
      </c>
      <c r="B179" s="539" t="s">
        <v>50</v>
      </c>
      <c r="C179" s="5" t="s">
        <v>20</v>
      </c>
      <c r="D179" s="539">
        <v>12</v>
      </c>
      <c r="E179" s="324" t="s">
        <v>231</v>
      </c>
      <c r="F179" s="325" t="s">
        <v>10</v>
      </c>
      <c r="G179" s="326" t="s">
        <v>698</v>
      </c>
      <c r="H179" s="358"/>
      <c r="I179" s="391">
        <f>SUM(I180)</f>
        <v>200000</v>
      </c>
    </row>
    <row r="180" spans="1:9" ht="31.5" x14ac:dyDescent="0.25">
      <c r="A180" s="3" t="s">
        <v>751</v>
      </c>
      <c r="B180" s="539" t="s">
        <v>50</v>
      </c>
      <c r="C180" s="5" t="s">
        <v>20</v>
      </c>
      <c r="D180" s="539">
        <v>12</v>
      </c>
      <c r="E180" s="324" t="s">
        <v>231</v>
      </c>
      <c r="F180" s="325" t="s">
        <v>10</v>
      </c>
      <c r="G180" s="326" t="s">
        <v>750</v>
      </c>
      <c r="H180" s="358"/>
      <c r="I180" s="391">
        <f>SUM(I181)</f>
        <v>200000</v>
      </c>
    </row>
    <row r="181" spans="1:9" ht="31.5" x14ac:dyDescent="0.25">
      <c r="A181" s="96" t="s">
        <v>18</v>
      </c>
      <c r="B181" s="539" t="s">
        <v>50</v>
      </c>
      <c r="C181" s="5" t="s">
        <v>20</v>
      </c>
      <c r="D181" s="539">
        <v>12</v>
      </c>
      <c r="E181" s="324" t="s">
        <v>231</v>
      </c>
      <c r="F181" s="325" t="s">
        <v>10</v>
      </c>
      <c r="G181" s="326" t="s">
        <v>750</v>
      </c>
      <c r="H181" s="358" t="s">
        <v>17</v>
      </c>
      <c r="I181" s="393">
        <v>200000</v>
      </c>
    </row>
    <row r="182" spans="1:9" ht="31.5" x14ac:dyDescent="0.25">
      <c r="A182" s="76" t="s">
        <v>147</v>
      </c>
      <c r="B182" s="40" t="s">
        <v>50</v>
      </c>
      <c r="C182" s="36" t="s">
        <v>20</v>
      </c>
      <c r="D182" s="36" t="s">
        <v>85</v>
      </c>
      <c r="E182" s="303" t="s">
        <v>223</v>
      </c>
      <c r="F182" s="304" t="s">
        <v>697</v>
      </c>
      <c r="G182" s="305" t="s">
        <v>698</v>
      </c>
      <c r="H182" s="35"/>
      <c r="I182" s="390">
        <f>SUM(I183)</f>
        <v>384600</v>
      </c>
    </row>
    <row r="183" spans="1:9" ht="31.5" x14ac:dyDescent="0.25">
      <c r="A183" s="96" t="s">
        <v>148</v>
      </c>
      <c r="B183" s="539" t="s">
        <v>50</v>
      </c>
      <c r="C183" s="5" t="s">
        <v>20</v>
      </c>
      <c r="D183" s="539">
        <v>12</v>
      </c>
      <c r="E183" s="324" t="s">
        <v>224</v>
      </c>
      <c r="F183" s="325" t="s">
        <v>697</v>
      </c>
      <c r="G183" s="326" t="s">
        <v>698</v>
      </c>
      <c r="H183" s="358"/>
      <c r="I183" s="391">
        <f>SUM(I184)</f>
        <v>384600</v>
      </c>
    </row>
    <row r="184" spans="1:9" ht="31.5" x14ac:dyDescent="0.25">
      <c r="A184" s="3" t="s">
        <v>102</v>
      </c>
      <c r="B184" s="539" t="s">
        <v>50</v>
      </c>
      <c r="C184" s="5" t="s">
        <v>20</v>
      </c>
      <c r="D184" s="539">
        <v>12</v>
      </c>
      <c r="E184" s="324" t="s">
        <v>224</v>
      </c>
      <c r="F184" s="325" t="s">
        <v>697</v>
      </c>
      <c r="G184" s="326" t="s">
        <v>731</v>
      </c>
      <c r="H184" s="358"/>
      <c r="I184" s="391">
        <f>SUM(I185:I187)</f>
        <v>384600</v>
      </c>
    </row>
    <row r="185" spans="1:9" ht="63" x14ac:dyDescent="0.25">
      <c r="A185" s="114" t="s">
        <v>92</v>
      </c>
      <c r="B185" s="537" t="s">
        <v>50</v>
      </c>
      <c r="C185" s="5" t="s">
        <v>20</v>
      </c>
      <c r="D185" s="539">
        <v>12</v>
      </c>
      <c r="E185" s="324" t="s">
        <v>224</v>
      </c>
      <c r="F185" s="325" t="s">
        <v>697</v>
      </c>
      <c r="G185" s="326" t="s">
        <v>731</v>
      </c>
      <c r="H185" s="358" t="s">
        <v>13</v>
      </c>
      <c r="I185" s="393">
        <v>367600</v>
      </c>
    </row>
    <row r="186" spans="1:9" ht="31.5" x14ac:dyDescent="0.25">
      <c r="A186" s="125" t="s">
        <v>908</v>
      </c>
      <c r="B186" s="411" t="s">
        <v>50</v>
      </c>
      <c r="C186" s="5" t="s">
        <v>20</v>
      </c>
      <c r="D186" s="539">
        <v>12</v>
      </c>
      <c r="E186" s="324" t="s">
        <v>224</v>
      </c>
      <c r="F186" s="325" t="s">
        <v>697</v>
      </c>
      <c r="G186" s="326" t="s">
        <v>731</v>
      </c>
      <c r="H186" s="358" t="s">
        <v>16</v>
      </c>
      <c r="I186" s="393">
        <v>16000</v>
      </c>
    </row>
    <row r="187" spans="1:9" ht="31.5" x14ac:dyDescent="0.25">
      <c r="A187" s="3" t="s">
        <v>18</v>
      </c>
      <c r="B187" s="539" t="s">
        <v>50</v>
      </c>
      <c r="C187" s="5" t="s">
        <v>20</v>
      </c>
      <c r="D187" s="539">
        <v>12</v>
      </c>
      <c r="E187" s="324" t="s">
        <v>224</v>
      </c>
      <c r="F187" s="325" t="s">
        <v>697</v>
      </c>
      <c r="G187" s="326" t="s">
        <v>731</v>
      </c>
      <c r="H187" s="358" t="s">
        <v>17</v>
      </c>
      <c r="I187" s="393">
        <v>1000</v>
      </c>
    </row>
    <row r="188" spans="1:9" ht="15.75" x14ac:dyDescent="0.25">
      <c r="A188" s="18" t="s">
        <v>160</v>
      </c>
      <c r="B188" s="24" t="s">
        <v>50</v>
      </c>
      <c r="C188" s="19" t="s">
        <v>116</v>
      </c>
      <c r="D188" s="24"/>
      <c r="E188" s="419"/>
      <c r="F188" s="420"/>
      <c r="G188" s="421"/>
      <c r="H188" s="368"/>
      <c r="I188" s="417">
        <f>SUM(I189+I197+I227)</f>
        <v>15212689</v>
      </c>
    </row>
    <row r="189" spans="1:9" s="10" customFormat="1" ht="15.75" x14ac:dyDescent="0.25">
      <c r="A189" s="25" t="s">
        <v>260</v>
      </c>
      <c r="B189" s="414" t="s">
        <v>50</v>
      </c>
      <c r="C189" s="29" t="s">
        <v>116</v>
      </c>
      <c r="D189" s="369" t="s">
        <v>10</v>
      </c>
      <c r="E189" s="355"/>
      <c r="F189" s="356"/>
      <c r="G189" s="357"/>
      <c r="H189" s="28"/>
      <c r="I189" s="418">
        <f>SUM(I190)</f>
        <v>33379</v>
      </c>
    </row>
    <row r="190" spans="1:9" ht="47.25" x14ac:dyDescent="0.25">
      <c r="A190" s="34" t="s">
        <v>204</v>
      </c>
      <c r="B190" s="40" t="s">
        <v>50</v>
      </c>
      <c r="C190" s="36" t="s">
        <v>116</v>
      </c>
      <c r="D190" s="139" t="s">
        <v>10</v>
      </c>
      <c r="E190" s="309" t="s">
        <v>752</v>
      </c>
      <c r="F190" s="310" t="s">
        <v>697</v>
      </c>
      <c r="G190" s="311" t="s">
        <v>698</v>
      </c>
      <c r="H190" s="38"/>
      <c r="I190" s="390">
        <f>SUM(I191)</f>
        <v>33379</v>
      </c>
    </row>
    <row r="191" spans="1:9" ht="78.75" x14ac:dyDescent="0.25">
      <c r="A191" s="3" t="s">
        <v>262</v>
      </c>
      <c r="B191" s="539" t="s">
        <v>50</v>
      </c>
      <c r="C191" s="5" t="s">
        <v>116</v>
      </c>
      <c r="D191" s="138" t="s">
        <v>10</v>
      </c>
      <c r="E191" s="324" t="s">
        <v>261</v>
      </c>
      <c r="F191" s="325" t="s">
        <v>697</v>
      </c>
      <c r="G191" s="326" t="s">
        <v>698</v>
      </c>
      <c r="H191" s="70"/>
      <c r="I191" s="391">
        <f>SUM(I192)</f>
        <v>33379</v>
      </c>
    </row>
    <row r="192" spans="1:9" ht="47.25" x14ac:dyDescent="0.25">
      <c r="A192" s="72" t="s">
        <v>967</v>
      </c>
      <c r="B192" s="138" t="s">
        <v>50</v>
      </c>
      <c r="C192" s="5" t="s">
        <v>116</v>
      </c>
      <c r="D192" s="138" t="s">
        <v>10</v>
      </c>
      <c r="E192" s="324" t="s">
        <v>261</v>
      </c>
      <c r="F192" s="325" t="s">
        <v>10</v>
      </c>
      <c r="G192" s="326" t="s">
        <v>698</v>
      </c>
      <c r="H192" s="70"/>
      <c r="I192" s="391">
        <f>SUM(I193+I195)</f>
        <v>33379</v>
      </c>
    </row>
    <row r="193" spans="1:9" ht="31.5" x14ac:dyDescent="0.25">
      <c r="A193" s="119" t="s">
        <v>272</v>
      </c>
      <c r="B193" s="62" t="s">
        <v>50</v>
      </c>
      <c r="C193" s="5" t="s">
        <v>116</v>
      </c>
      <c r="D193" s="138" t="s">
        <v>10</v>
      </c>
      <c r="E193" s="324" t="s">
        <v>261</v>
      </c>
      <c r="F193" s="325" t="s">
        <v>10</v>
      </c>
      <c r="G193" s="326" t="s">
        <v>754</v>
      </c>
      <c r="H193" s="70"/>
      <c r="I193" s="391">
        <f>SUM(I194)</f>
        <v>0</v>
      </c>
    </row>
    <row r="194" spans="1:9" ht="31.5" x14ac:dyDescent="0.25">
      <c r="A194" s="125" t="s">
        <v>908</v>
      </c>
      <c r="B194" s="411" t="s">
        <v>50</v>
      </c>
      <c r="C194" s="5" t="s">
        <v>116</v>
      </c>
      <c r="D194" s="138" t="s">
        <v>10</v>
      </c>
      <c r="E194" s="324" t="s">
        <v>261</v>
      </c>
      <c r="F194" s="325" t="s">
        <v>10</v>
      </c>
      <c r="G194" s="326" t="s">
        <v>754</v>
      </c>
      <c r="H194" s="70" t="s">
        <v>16</v>
      </c>
      <c r="I194" s="393"/>
    </row>
    <row r="195" spans="1:9" ht="31.5" x14ac:dyDescent="0.25">
      <c r="A195" s="119" t="s">
        <v>755</v>
      </c>
      <c r="B195" s="439" t="s">
        <v>50</v>
      </c>
      <c r="C195" s="5" t="s">
        <v>116</v>
      </c>
      <c r="D195" s="138" t="s">
        <v>10</v>
      </c>
      <c r="E195" s="324" t="s">
        <v>261</v>
      </c>
      <c r="F195" s="325" t="s">
        <v>10</v>
      </c>
      <c r="G195" s="326" t="s">
        <v>756</v>
      </c>
      <c r="H195" s="70"/>
      <c r="I195" s="391">
        <f>SUM(I196)</f>
        <v>33379</v>
      </c>
    </row>
    <row r="196" spans="1:9" ht="31.5" x14ac:dyDescent="0.25">
      <c r="A196" s="87" t="s">
        <v>21</v>
      </c>
      <c r="B196" s="436" t="s">
        <v>50</v>
      </c>
      <c r="C196" s="5" t="s">
        <v>116</v>
      </c>
      <c r="D196" s="138" t="s">
        <v>10</v>
      </c>
      <c r="E196" s="324" t="s">
        <v>261</v>
      </c>
      <c r="F196" s="325" t="s">
        <v>10</v>
      </c>
      <c r="G196" s="326" t="s">
        <v>756</v>
      </c>
      <c r="H196" s="70" t="s">
        <v>75</v>
      </c>
      <c r="I196" s="393">
        <v>33379</v>
      </c>
    </row>
    <row r="197" spans="1:9" ht="15.75" x14ac:dyDescent="0.25">
      <c r="A197" s="25" t="s">
        <v>161</v>
      </c>
      <c r="B197" s="414" t="s">
        <v>50</v>
      </c>
      <c r="C197" s="29" t="s">
        <v>116</v>
      </c>
      <c r="D197" s="26" t="s">
        <v>12</v>
      </c>
      <c r="E197" s="355"/>
      <c r="F197" s="356"/>
      <c r="G197" s="357"/>
      <c r="H197" s="28"/>
      <c r="I197" s="418">
        <f>SUM(I198+I211+I216)</f>
        <v>14179310</v>
      </c>
    </row>
    <row r="198" spans="1:9" ht="47.25" x14ac:dyDescent="0.25">
      <c r="A198" s="34" t="s">
        <v>193</v>
      </c>
      <c r="B198" s="40" t="s">
        <v>50</v>
      </c>
      <c r="C198" s="36" t="s">
        <v>116</v>
      </c>
      <c r="D198" s="40" t="s">
        <v>12</v>
      </c>
      <c r="E198" s="309" t="s">
        <v>757</v>
      </c>
      <c r="F198" s="310" t="s">
        <v>697</v>
      </c>
      <c r="G198" s="311" t="s">
        <v>698</v>
      </c>
      <c r="H198" s="38"/>
      <c r="I198" s="390">
        <f>SUM(I199)</f>
        <v>2858773</v>
      </c>
    </row>
    <row r="199" spans="1:9" ht="47.25" x14ac:dyDescent="0.25">
      <c r="A199" s="63" t="s">
        <v>194</v>
      </c>
      <c r="B199" s="436" t="s">
        <v>50</v>
      </c>
      <c r="C199" s="5" t="s">
        <v>116</v>
      </c>
      <c r="D199" s="539" t="s">
        <v>12</v>
      </c>
      <c r="E199" s="324" t="s">
        <v>232</v>
      </c>
      <c r="F199" s="325" t="s">
        <v>697</v>
      </c>
      <c r="G199" s="326" t="s">
        <v>698</v>
      </c>
      <c r="H199" s="70"/>
      <c r="I199" s="391">
        <f>SUM(I200)</f>
        <v>2858773</v>
      </c>
    </row>
    <row r="200" spans="1:9" ht="31.5" x14ac:dyDescent="0.25">
      <c r="A200" s="119" t="s">
        <v>758</v>
      </c>
      <c r="B200" s="439" t="s">
        <v>50</v>
      </c>
      <c r="C200" s="5" t="s">
        <v>116</v>
      </c>
      <c r="D200" s="539" t="s">
        <v>12</v>
      </c>
      <c r="E200" s="324" t="s">
        <v>232</v>
      </c>
      <c r="F200" s="325" t="s">
        <v>10</v>
      </c>
      <c r="G200" s="326" t="s">
        <v>698</v>
      </c>
      <c r="H200" s="70"/>
      <c r="I200" s="391">
        <f>SUM(I201+I203+I205+I207+I209)</f>
        <v>2858773</v>
      </c>
    </row>
    <row r="201" spans="1:9" ht="63" x14ac:dyDescent="0.25">
      <c r="A201" s="119" t="s">
        <v>925</v>
      </c>
      <c r="B201" s="439" t="s">
        <v>50</v>
      </c>
      <c r="C201" s="5" t="s">
        <v>116</v>
      </c>
      <c r="D201" s="539" t="s">
        <v>12</v>
      </c>
      <c r="E201" s="324" t="s">
        <v>232</v>
      </c>
      <c r="F201" s="325" t="s">
        <v>10</v>
      </c>
      <c r="G201" s="588">
        <v>13421</v>
      </c>
      <c r="H201" s="70"/>
      <c r="I201" s="391">
        <f>SUM(I202)</f>
        <v>1216000</v>
      </c>
    </row>
    <row r="202" spans="1:9" ht="31.5" x14ac:dyDescent="0.25">
      <c r="A202" s="119" t="s">
        <v>21</v>
      </c>
      <c r="B202" s="439" t="s">
        <v>50</v>
      </c>
      <c r="C202" s="5" t="s">
        <v>116</v>
      </c>
      <c r="D202" s="539" t="s">
        <v>12</v>
      </c>
      <c r="E202" s="324" t="s">
        <v>232</v>
      </c>
      <c r="F202" s="325" t="s">
        <v>10</v>
      </c>
      <c r="G202" s="588">
        <v>13421</v>
      </c>
      <c r="H202" s="70" t="s">
        <v>75</v>
      </c>
      <c r="I202" s="393">
        <v>1216000</v>
      </c>
    </row>
    <row r="203" spans="1:9" ht="47.25" x14ac:dyDescent="0.25">
      <c r="A203" s="119" t="s">
        <v>926</v>
      </c>
      <c r="B203" s="439" t="s">
        <v>50</v>
      </c>
      <c r="C203" s="5" t="s">
        <v>116</v>
      </c>
      <c r="D203" s="539" t="s">
        <v>12</v>
      </c>
      <c r="E203" s="324" t="s">
        <v>232</v>
      </c>
      <c r="F203" s="325" t="s">
        <v>10</v>
      </c>
      <c r="G203" s="588">
        <v>13431</v>
      </c>
      <c r="H203" s="70"/>
      <c r="I203" s="391">
        <f>SUM(I204)</f>
        <v>1318000</v>
      </c>
    </row>
    <row r="204" spans="1:9" ht="31.5" x14ac:dyDescent="0.25">
      <c r="A204" s="119" t="s">
        <v>21</v>
      </c>
      <c r="B204" s="439" t="s">
        <v>50</v>
      </c>
      <c r="C204" s="5" t="s">
        <v>116</v>
      </c>
      <c r="D204" s="539" t="s">
        <v>12</v>
      </c>
      <c r="E204" s="324" t="s">
        <v>232</v>
      </c>
      <c r="F204" s="325" t="s">
        <v>10</v>
      </c>
      <c r="G204" s="588">
        <v>13431</v>
      </c>
      <c r="H204" s="70" t="s">
        <v>75</v>
      </c>
      <c r="I204" s="393">
        <v>1318000</v>
      </c>
    </row>
    <row r="205" spans="1:9" ht="31.5" x14ac:dyDescent="0.25">
      <c r="A205" s="119" t="s">
        <v>927</v>
      </c>
      <c r="B205" s="439" t="s">
        <v>50</v>
      </c>
      <c r="C205" s="5" t="s">
        <v>116</v>
      </c>
      <c r="D205" s="539" t="s">
        <v>12</v>
      </c>
      <c r="E205" s="324" t="s">
        <v>232</v>
      </c>
      <c r="F205" s="325" t="s">
        <v>10</v>
      </c>
      <c r="G205" s="326" t="s">
        <v>928</v>
      </c>
      <c r="H205" s="70"/>
      <c r="I205" s="391">
        <f>SUM(I206)</f>
        <v>106000</v>
      </c>
    </row>
    <row r="206" spans="1:9" ht="31.5" x14ac:dyDescent="0.25">
      <c r="A206" s="87" t="s">
        <v>21</v>
      </c>
      <c r="B206" s="439" t="s">
        <v>50</v>
      </c>
      <c r="C206" s="5" t="s">
        <v>116</v>
      </c>
      <c r="D206" s="539" t="s">
        <v>12</v>
      </c>
      <c r="E206" s="324" t="s">
        <v>232</v>
      </c>
      <c r="F206" s="325" t="s">
        <v>10</v>
      </c>
      <c r="G206" s="326" t="s">
        <v>928</v>
      </c>
      <c r="H206" s="70" t="s">
        <v>75</v>
      </c>
      <c r="I206" s="393">
        <v>106000</v>
      </c>
    </row>
    <row r="207" spans="1:9" s="50" customFormat="1" ht="63" x14ac:dyDescent="0.25">
      <c r="A207" s="87" t="s">
        <v>762</v>
      </c>
      <c r="B207" s="436" t="s">
        <v>50</v>
      </c>
      <c r="C207" s="5" t="s">
        <v>116</v>
      </c>
      <c r="D207" s="539" t="s">
        <v>12</v>
      </c>
      <c r="E207" s="324" t="s">
        <v>232</v>
      </c>
      <c r="F207" s="325" t="s">
        <v>10</v>
      </c>
      <c r="G207" s="326" t="s">
        <v>763</v>
      </c>
      <c r="H207" s="70"/>
      <c r="I207" s="391">
        <f>SUM(I208)</f>
        <v>66557</v>
      </c>
    </row>
    <row r="208" spans="1:9" s="50" customFormat="1" ht="31.5" x14ac:dyDescent="0.25">
      <c r="A208" s="87" t="s">
        <v>21</v>
      </c>
      <c r="B208" s="436" t="s">
        <v>50</v>
      </c>
      <c r="C208" s="5" t="s">
        <v>116</v>
      </c>
      <c r="D208" s="539" t="s">
        <v>12</v>
      </c>
      <c r="E208" s="324" t="s">
        <v>232</v>
      </c>
      <c r="F208" s="325" t="s">
        <v>10</v>
      </c>
      <c r="G208" s="326" t="s">
        <v>763</v>
      </c>
      <c r="H208" s="70" t="s">
        <v>75</v>
      </c>
      <c r="I208" s="393">
        <v>66557</v>
      </c>
    </row>
    <row r="209" spans="1:9" s="50" customFormat="1" ht="63" x14ac:dyDescent="0.25">
      <c r="A209" s="87" t="s">
        <v>929</v>
      </c>
      <c r="B209" s="436" t="s">
        <v>50</v>
      </c>
      <c r="C209" s="5" t="s">
        <v>116</v>
      </c>
      <c r="D209" s="539" t="s">
        <v>12</v>
      </c>
      <c r="E209" s="324" t="s">
        <v>232</v>
      </c>
      <c r="F209" s="325" t="s">
        <v>10</v>
      </c>
      <c r="G209" s="326" t="s">
        <v>930</v>
      </c>
      <c r="H209" s="70"/>
      <c r="I209" s="391">
        <f>SUM(I210)</f>
        <v>152216</v>
      </c>
    </row>
    <row r="210" spans="1:9" s="50" customFormat="1" ht="31.5" x14ac:dyDescent="0.25">
      <c r="A210" s="87" t="s">
        <v>21</v>
      </c>
      <c r="B210" s="436" t="s">
        <v>50</v>
      </c>
      <c r="C210" s="5" t="s">
        <v>116</v>
      </c>
      <c r="D210" s="539" t="s">
        <v>12</v>
      </c>
      <c r="E210" s="324" t="s">
        <v>232</v>
      </c>
      <c r="F210" s="325" t="s">
        <v>10</v>
      </c>
      <c r="G210" s="326" t="s">
        <v>930</v>
      </c>
      <c r="H210" s="70" t="s">
        <v>75</v>
      </c>
      <c r="I210" s="393">
        <v>152216</v>
      </c>
    </row>
    <row r="211" spans="1:9" s="50" customFormat="1" ht="47.25" x14ac:dyDescent="0.25">
      <c r="A211" s="34" t="s">
        <v>204</v>
      </c>
      <c r="B211" s="40" t="s">
        <v>50</v>
      </c>
      <c r="C211" s="36" t="s">
        <v>116</v>
      </c>
      <c r="D211" s="139" t="s">
        <v>12</v>
      </c>
      <c r="E211" s="309" t="s">
        <v>752</v>
      </c>
      <c r="F211" s="310" t="s">
        <v>697</v>
      </c>
      <c r="G211" s="311" t="s">
        <v>698</v>
      </c>
      <c r="H211" s="38"/>
      <c r="I211" s="390">
        <f>SUM(I212)</f>
        <v>280000</v>
      </c>
    </row>
    <row r="212" spans="1:9" s="50" customFormat="1" ht="78.75" x14ac:dyDescent="0.25">
      <c r="A212" s="63" t="s">
        <v>262</v>
      </c>
      <c r="B212" s="436" t="s">
        <v>50</v>
      </c>
      <c r="C212" s="5" t="s">
        <v>116</v>
      </c>
      <c r="D212" s="138" t="s">
        <v>12</v>
      </c>
      <c r="E212" s="324" t="s">
        <v>261</v>
      </c>
      <c r="F212" s="325" t="s">
        <v>697</v>
      </c>
      <c r="G212" s="326" t="s">
        <v>698</v>
      </c>
      <c r="H212" s="358"/>
      <c r="I212" s="391">
        <f>SUM(I213)</f>
        <v>280000</v>
      </c>
    </row>
    <row r="213" spans="1:9" s="50" customFormat="1" ht="47.25" x14ac:dyDescent="0.25">
      <c r="A213" s="119" t="s">
        <v>753</v>
      </c>
      <c r="B213" s="439" t="s">
        <v>50</v>
      </c>
      <c r="C213" s="5" t="s">
        <v>116</v>
      </c>
      <c r="D213" s="138" t="s">
        <v>12</v>
      </c>
      <c r="E213" s="324" t="s">
        <v>261</v>
      </c>
      <c r="F213" s="325" t="s">
        <v>10</v>
      </c>
      <c r="G213" s="326" t="s">
        <v>698</v>
      </c>
      <c r="H213" s="358"/>
      <c r="I213" s="391">
        <f>SUM(I214)</f>
        <v>280000</v>
      </c>
    </row>
    <row r="214" spans="1:9" s="50" customFormat="1" ht="31.5" x14ac:dyDescent="0.25">
      <c r="A214" s="119" t="s">
        <v>840</v>
      </c>
      <c r="B214" s="439" t="s">
        <v>50</v>
      </c>
      <c r="C214" s="5" t="s">
        <v>116</v>
      </c>
      <c r="D214" s="138" t="s">
        <v>12</v>
      </c>
      <c r="E214" s="324" t="s">
        <v>261</v>
      </c>
      <c r="F214" s="325" t="s">
        <v>10</v>
      </c>
      <c r="G214" s="326" t="s">
        <v>841</v>
      </c>
      <c r="H214" s="358"/>
      <c r="I214" s="391">
        <f>SUM(I215)</f>
        <v>280000</v>
      </c>
    </row>
    <row r="215" spans="1:9" s="50" customFormat="1" ht="31.5" x14ac:dyDescent="0.25">
      <c r="A215" s="87" t="s">
        <v>21</v>
      </c>
      <c r="B215" s="436" t="s">
        <v>50</v>
      </c>
      <c r="C215" s="5" t="s">
        <v>116</v>
      </c>
      <c r="D215" s="138" t="s">
        <v>12</v>
      </c>
      <c r="E215" s="324" t="s">
        <v>261</v>
      </c>
      <c r="F215" s="325" t="s">
        <v>10</v>
      </c>
      <c r="G215" s="326" t="s">
        <v>841</v>
      </c>
      <c r="H215" s="358" t="s">
        <v>75</v>
      </c>
      <c r="I215" s="393">
        <v>280000</v>
      </c>
    </row>
    <row r="216" spans="1:9" s="50" customFormat="1" ht="31.5" x14ac:dyDescent="0.25">
      <c r="A216" s="34" t="s">
        <v>195</v>
      </c>
      <c r="B216" s="40" t="s">
        <v>50</v>
      </c>
      <c r="C216" s="36" t="s">
        <v>116</v>
      </c>
      <c r="D216" s="40" t="s">
        <v>12</v>
      </c>
      <c r="E216" s="309" t="s">
        <v>233</v>
      </c>
      <c r="F216" s="310" t="s">
        <v>697</v>
      </c>
      <c r="G216" s="311" t="s">
        <v>698</v>
      </c>
      <c r="H216" s="38"/>
      <c r="I216" s="390">
        <f>SUM(I217)</f>
        <v>11040537</v>
      </c>
    </row>
    <row r="217" spans="1:9" s="50" customFormat="1" ht="63" x14ac:dyDescent="0.25">
      <c r="A217" s="63" t="s">
        <v>196</v>
      </c>
      <c r="B217" s="436" t="s">
        <v>50</v>
      </c>
      <c r="C217" s="5" t="s">
        <v>116</v>
      </c>
      <c r="D217" s="539" t="s">
        <v>12</v>
      </c>
      <c r="E217" s="324" t="s">
        <v>234</v>
      </c>
      <c r="F217" s="325" t="s">
        <v>697</v>
      </c>
      <c r="G217" s="326" t="s">
        <v>698</v>
      </c>
      <c r="H217" s="70"/>
      <c r="I217" s="391">
        <f>SUM(I218)</f>
        <v>11040537</v>
      </c>
    </row>
    <row r="218" spans="1:9" s="50" customFormat="1" ht="47.25" x14ac:dyDescent="0.25">
      <c r="A218" s="63" t="s">
        <v>759</v>
      </c>
      <c r="B218" s="436" t="s">
        <v>50</v>
      </c>
      <c r="C218" s="5" t="s">
        <v>116</v>
      </c>
      <c r="D218" s="539" t="s">
        <v>12</v>
      </c>
      <c r="E218" s="324" t="s">
        <v>234</v>
      </c>
      <c r="F218" s="325" t="s">
        <v>12</v>
      </c>
      <c r="G218" s="326" t="s">
        <v>698</v>
      </c>
      <c r="H218" s="70"/>
      <c r="I218" s="391">
        <f>SUM(I219+I221+I223+I225)</f>
        <v>11040537</v>
      </c>
    </row>
    <row r="219" spans="1:9" s="50" customFormat="1" ht="47.25" x14ac:dyDescent="0.25">
      <c r="A219" s="63" t="s">
        <v>933</v>
      </c>
      <c r="B219" s="436" t="s">
        <v>50</v>
      </c>
      <c r="C219" s="5" t="s">
        <v>116</v>
      </c>
      <c r="D219" s="539" t="s">
        <v>12</v>
      </c>
      <c r="E219" s="324" t="s">
        <v>234</v>
      </c>
      <c r="F219" s="325" t="s">
        <v>12</v>
      </c>
      <c r="G219" s="588">
        <v>50181</v>
      </c>
      <c r="H219" s="70"/>
      <c r="I219" s="391">
        <f>SUM(I220)</f>
        <v>3229486</v>
      </c>
    </row>
    <row r="220" spans="1:9" s="50" customFormat="1" ht="31.5" x14ac:dyDescent="0.25">
      <c r="A220" s="3" t="s">
        <v>21</v>
      </c>
      <c r="B220" s="436" t="s">
        <v>50</v>
      </c>
      <c r="C220" s="5" t="s">
        <v>116</v>
      </c>
      <c r="D220" s="539" t="s">
        <v>12</v>
      </c>
      <c r="E220" s="324" t="s">
        <v>234</v>
      </c>
      <c r="F220" s="325" t="s">
        <v>12</v>
      </c>
      <c r="G220" s="588">
        <v>50181</v>
      </c>
      <c r="H220" s="70" t="s">
        <v>75</v>
      </c>
      <c r="I220" s="393">
        <v>3229486</v>
      </c>
    </row>
    <row r="221" spans="1:9" s="50" customFormat="1" ht="31.5" x14ac:dyDescent="0.25">
      <c r="A221" s="63" t="s">
        <v>760</v>
      </c>
      <c r="B221" s="436" t="s">
        <v>50</v>
      </c>
      <c r="C221" s="5" t="s">
        <v>116</v>
      </c>
      <c r="D221" s="539" t="s">
        <v>12</v>
      </c>
      <c r="E221" s="324" t="s">
        <v>234</v>
      </c>
      <c r="F221" s="325" t="s">
        <v>12</v>
      </c>
      <c r="G221" s="326" t="s">
        <v>761</v>
      </c>
      <c r="H221" s="70"/>
      <c r="I221" s="391">
        <f>SUM(I222)</f>
        <v>1797884</v>
      </c>
    </row>
    <row r="222" spans="1:9" s="50" customFormat="1" ht="31.5" x14ac:dyDescent="0.25">
      <c r="A222" s="3" t="s">
        <v>21</v>
      </c>
      <c r="B222" s="539" t="s">
        <v>50</v>
      </c>
      <c r="C222" s="5" t="s">
        <v>116</v>
      </c>
      <c r="D222" s="539" t="s">
        <v>12</v>
      </c>
      <c r="E222" s="324" t="s">
        <v>234</v>
      </c>
      <c r="F222" s="325" t="s">
        <v>12</v>
      </c>
      <c r="G222" s="326" t="s">
        <v>761</v>
      </c>
      <c r="H222" s="70" t="s">
        <v>75</v>
      </c>
      <c r="I222" s="393">
        <v>1797884</v>
      </c>
    </row>
    <row r="223" spans="1:9" s="50" customFormat="1" ht="31.5" x14ac:dyDescent="0.25">
      <c r="A223" s="3" t="s">
        <v>934</v>
      </c>
      <c r="B223" s="539" t="s">
        <v>50</v>
      </c>
      <c r="C223" s="5" t="s">
        <v>116</v>
      </c>
      <c r="D223" s="539" t="s">
        <v>12</v>
      </c>
      <c r="E223" s="324" t="s">
        <v>234</v>
      </c>
      <c r="F223" s="325" t="s">
        <v>12</v>
      </c>
      <c r="G223" s="326" t="s">
        <v>935</v>
      </c>
      <c r="H223" s="70"/>
      <c r="I223" s="391">
        <f>SUM(I224)</f>
        <v>5858522</v>
      </c>
    </row>
    <row r="224" spans="1:9" s="50" customFormat="1" ht="31.5" x14ac:dyDescent="0.25">
      <c r="A224" s="3" t="s">
        <v>21</v>
      </c>
      <c r="B224" s="539" t="s">
        <v>50</v>
      </c>
      <c r="C224" s="5" t="s">
        <v>116</v>
      </c>
      <c r="D224" s="539" t="s">
        <v>12</v>
      </c>
      <c r="E224" s="324" t="s">
        <v>234</v>
      </c>
      <c r="F224" s="325" t="s">
        <v>12</v>
      </c>
      <c r="G224" s="326" t="s">
        <v>935</v>
      </c>
      <c r="H224" s="70" t="s">
        <v>75</v>
      </c>
      <c r="I224" s="393">
        <v>5858522</v>
      </c>
    </row>
    <row r="225" spans="1:9" s="50" customFormat="1" ht="47.25" x14ac:dyDescent="0.25">
      <c r="A225" s="72" t="s">
        <v>936</v>
      </c>
      <c r="B225" s="539" t="s">
        <v>50</v>
      </c>
      <c r="C225" s="5" t="s">
        <v>116</v>
      </c>
      <c r="D225" s="539" t="s">
        <v>12</v>
      </c>
      <c r="E225" s="324" t="s">
        <v>234</v>
      </c>
      <c r="F225" s="325" t="s">
        <v>12</v>
      </c>
      <c r="G225" s="326" t="s">
        <v>937</v>
      </c>
      <c r="H225" s="70"/>
      <c r="I225" s="391">
        <f>SUM(I226)</f>
        <v>154645</v>
      </c>
    </row>
    <row r="226" spans="1:9" s="50" customFormat="1" ht="31.5" x14ac:dyDescent="0.25">
      <c r="A226" s="3" t="s">
        <v>21</v>
      </c>
      <c r="B226" s="539" t="s">
        <v>50</v>
      </c>
      <c r="C226" s="5" t="s">
        <v>116</v>
      </c>
      <c r="D226" s="539" t="s">
        <v>12</v>
      </c>
      <c r="E226" s="324" t="s">
        <v>234</v>
      </c>
      <c r="F226" s="325" t="s">
        <v>12</v>
      </c>
      <c r="G226" s="326" t="s">
        <v>937</v>
      </c>
      <c r="H226" s="70" t="s">
        <v>75</v>
      </c>
      <c r="I226" s="393">
        <v>154645</v>
      </c>
    </row>
    <row r="227" spans="1:9" s="50" customFormat="1" ht="15.75" x14ac:dyDescent="0.25">
      <c r="A227" s="124" t="s">
        <v>938</v>
      </c>
      <c r="B227" s="30" t="s">
        <v>50</v>
      </c>
      <c r="C227" s="30" t="s">
        <v>116</v>
      </c>
      <c r="D227" s="26" t="s">
        <v>15</v>
      </c>
      <c r="E227" s="355"/>
      <c r="F227" s="356"/>
      <c r="G227" s="357"/>
      <c r="H227" s="26"/>
      <c r="I227" s="418">
        <f>SUM(I228)</f>
        <v>1000000</v>
      </c>
    </row>
    <row r="228" spans="1:9" ht="47.25" x14ac:dyDescent="0.25">
      <c r="A228" s="34" t="s">
        <v>193</v>
      </c>
      <c r="B228" s="40" t="s">
        <v>50</v>
      </c>
      <c r="C228" s="36" t="s">
        <v>116</v>
      </c>
      <c r="D228" s="40" t="s">
        <v>15</v>
      </c>
      <c r="E228" s="309" t="s">
        <v>757</v>
      </c>
      <c r="F228" s="310" t="s">
        <v>697</v>
      </c>
      <c r="G228" s="311" t="s">
        <v>698</v>
      </c>
      <c r="H228" s="38"/>
      <c r="I228" s="390">
        <f>SUM(I229)</f>
        <v>1000000</v>
      </c>
    </row>
    <row r="229" spans="1:9" s="50" customFormat="1" ht="47.25" x14ac:dyDescent="0.25">
      <c r="A229" s="63" t="s">
        <v>194</v>
      </c>
      <c r="B229" s="436" t="s">
        <v>50</v>
      </c>
      <c r="C229" s="5" t="s">
        <v>116</v>
      </c>
      <c r="D229" s="539" t="s">
        <v>15</v>
      </c>
      <c r="E229" s="324" t="s">
        <v>232</v>
      </c>
      <c r="F229" s="325" t="s">
        <v>697</v>
      </c>
      <c r="G229" s="326" t="s">
        <v>698</v>
      </c>
      <c r="H229" s="70"/>
      <c r="I229" s="391">
        <f>SUM(I230)</f>
        <v>1000000</v>
      </c>
    </row>
    <row r="230" spans="1:9" s="50" customFormat="1" ht="31.5" x14ac:dyDescent="0.25">
      <c r="A230" s="119" t="s">
        <v>758</v>
      </c>
      <c r="B230" s="439" t="s">
        <v>50</v>
      </c>
      <c r="C230" s="5" t="s">
        <v>116</v>
      </c>
      <c r="D230" s="539" t="s">
        <v>15</v>
      </c>
      <c r="E230" s="324" t="s">
        <v>232</v>
      </c>
      <c r="F230" s="325" t="s">
        <v>10</v>
      </c>
      <c r="G230" s="326" t="s">
        <v>698</v>
      </c>
      <c r="H230" s="70"/>
      <c r="I230" s="391">
        <f>SUM(I231)</f>
        <v>1000000</v>
      </c>
    </row>
    <row r="231" spans="1:9" s="50" customFormat="1" ht="31.5" x14ac:dyDescent="0.25">
      <c r="A231" s="119" t="s">
        <v>939</v>
      </c>
      <c r="B231" s="439" t="s">
        <v>50</v>
      </c>
      <c r="C231" s="5" t="s">
        <v>116</v>
      </c>
      <c r="D231" s="539" t="s">
        <v>15</v>
      </c>
      <c r="E231" s="324" t="s">
        <v>232</v>
      </c>
      <c r="F231" s="325" t="s">
        <v>10</v>
      </c>
      <c r="G231" s="326" t="s">
        <v>940</v>
      </c>
      <c r="H231" s="70"/>
      <c r="I231" s="391">
        <f>SUM(I232)</f>
        <v>1000000</v>
      </c>
    </row>
    <row r="232" spans="1:9" s="50" customFormat="1" ht="31.5" x14ac:dyDescent="0.25">
      <c r="A232" s="87" t="s">
        <v>197</v>
      </c>
      <c r="B232" s="436" t="s">
        <v>50</v>
      </c>
      <c r="C232" s="5" t="s">
        <v>116</v>
      </c>
      <c r="D232" s="539" t="s">
        <v>15</v>
      </c>
      <c r="E232" s="324" t="s">
        <v>232</v>
      </c>
      <c r="F232" s="325" t="s">
        <v>10</v>
      </c>
      <c r="G232" s="326" t="s">
        <v>940</v>
      </c>
      <c r="H232" s="70" t="s">
        <v>192</v>
      </c>
      <c r="I232" s="393">
        <v>1000000</v>
      </c>
    </row>
    <row r="233" spans="1:9" s="50" customFormat="1" ht="15.75" x14ac:dyDescent="0.25">
      <c r="A233" s="128" t="s">
        <v>37</v>
      </c>
      <c r="B233" s="20" t="s">
        <v>50</v>
      </c>
      <c r="C233" s="20">
        <v>10</v>
      </c>
      <c r="D233" s="20"/>
      <c r="E233" s="337"/>
      <c r="F233" s="338"/>
      <c r="G233" s="339"/>
      <c r="H233" s="16"/>
      <c r="I233" s="388">
        <f>SUM(I234+I244)</f>
        <v>3290722</v>
      </c>
    </row>
    <row r="234" spans="1:9" s="50" customFormat="1" ht="15.75" x14ac:dyDescent="0.25">
      <c r="A234" s="124" t="s">
        <v>41</v>
      </c>
      <c r="B234" s="30" t="s">
        <v>50</v>
      </c>
      <c r="C234" s="30">
        <v>10</v>
      </c>
      <c r="D234" s="26" t="s">
        <v>15</v>
      </c>
      <c r="E234" s="355"/>
      <c r="F234" s="356"/>
      <c r="G234" s="357"/>
      <c r="H234" s="26"/>
      <c r="I234" s="418">
        <f>SUM(I235)</f>
        <v>264600</v>
      </c>
    </row>
    <row r="235" spans="1:9" ht="47.25" x14ac:dyDescent="0.25">
      <c r="A235" s="112" t="s">
        <v>204</v>
      </c>
      <c r="B235" s="37" t="s">
        <v>50</v>
      </c>
      <c r="C235" s="37">
        <v>10</v>
      </c>
      <c r="D235" s="35" t="s">
        <v>15</v>
      </c>
      <c r="E235" s="303" t="s">
        <v>752</v>
      </c>
      <c r="F235" s="304" t="s">
        <v>697</v>
      </c>
      <c r="G235" s="305" t="s">
        <v>698</v>
      </c>
      <c r="H235" s="35"/>
      <c r="I235" s="390">
        <f>SUM(I236)</f>
        <v>264600</v>
      </c>
    </row>
    <row r="236" spans="1:9" ht="94.5" x14ac:dyDescent="0.25">
      <c r="A236" s="72" t="s">
        <v>205</v>
      </c>
      <c r="B236" s="537" t="s">
        <v>50</v>
      </c>
      <c r="C236" s="537">
        <v>10</v>
      </c>
      <c r="D236" s="2" t="s">
        <v>15</v>
      </c>
      <c r="E236" s="306" t="s">
        <v>235</v>
      </c>
      <c r="F236" s="307" t="s">
        <v>697</v>
      </c>
      <c r="G236" s="308" t="s">
        <v>698</v>
      </c>
      <c r="H236" s="2"/>
      <c r="I236" s="391">
        <f>SUM(I237)</f>
        <v>264600</v>
      </c>
    </row>
    <row r="237" spans="1:9" ht="47.25" x14ac:dyDescent="0.25">
      <c r="A237" s="72" t="s">
        <v>766</v>
      </c>
      <c r="B237" s="537" t="s">
        <v>50</v>
      </c>
      <c r="C237" s="537">
        <v>10</v>
      </c>
      <c r="D237" s="2" t="s">
        <v>15</v>
      </c>
      <c r="E237" s="306" t="s">
        <v>235</v>
      </c>
      <c r="F237" s="307" t="s">
        <v>10</v>
      </c>
      <c r="G237" s="308" t="s">
        <v>698</v>
      </c>
      <c r="H237" s="2"/>
      <c r="I237" s="391">
        <f>SUM(I238+I240+I242)</f>
        <v>264600</v>
      </c>
    </row>
    <row r="238" spans="1:9" ht="47.25" x14ac:dyDescent="0.25">
      <c r="A238" s="72" t="s">
        <v>960</v>
      </c>
      <c r="B238" s="537" t="s">
        <v>50</v>
      </c>
      <c r="C238" s="537">
        <v>10</v>
      </c>
      <c r="D238" s="2" t="s">
        <v>15</v>
      </c>
      <c r="E238" s="306" t="s">
        <v>235</v>
      </c>
      <c r="F238" s="307" t="s">
        <v>10</v>
      </c>
      <c r="G238" s="591" t="s">
        <v>961</v>
      </c>
      <c r="H238" s="2"/>
      <c r="I238" s="391">
        <f>SUM(I239)</f>
        <v>96620</v>
      </c>
    </row>
    <row r="239" spans="1:9" ht="15.75" x14ac:dyDescent="0.25">
      <c r="A239" s="72" t="s">
        <v>21</v>
      </c>
      <c r="B239" s="537" t="s">
        <v>50</v>
      </c>
      <c r="C239" s="537">
        <v>10</v>
      </c>
      <c r="D239" s="2" t="s">
        <v>15</v>
      </c>
      <c r="E239" s="306" t="s">
        <v>235</v>
      </c>
      <c r="F239" s="307" t="s">
        <v>10</v>
      </c>
      <c r="G239" s="591" t="s">
        <v>961</v>
      </c>
      <c r="H239" s="2" t="s">
        <v>75</v>
      </c>
      <c r="I239" s="393">
        <v>96620</v>
      </c>
    </row>
    <row r="240" spans="1:9" ht="31.5" x14ac:dyDescent="0.25">
      <c r="A240" s="72" t="s">
        <v>879</v>
      </c>
      <c r="B240" s="537" t="s">
        <v>50</v>
      </c>
      <c r="C240" s="537">
        <v>10</v>
      </c>
      <c r="D240" s="2" t="s">
        <v>15</v>
      </c>
      <c r="E240" s="306" t="s">
        <v>235</v>
      </c>
      <c r="F240" s="307" t="s">
        <v>10</v>
      </c>
      <c r="G240" s="308" t="s">
        <v>878</v>
      </c>
      <c r="H240" s="2"/>
      <c r="I240" s="391">
        <f>SUM(I241)</f>
        <v>96544</v>
      </c>
    </row>
    <row r="241" spans="1:9" ht="15.75" x14ac:dyDescent="0.25">
      <c r="A241" s="116" t="s">
        <v>21</v>
      </c>
      <c r="B241" s="62" t="s">
        <v>50</v>
      </c>
      <c r="C241" s="537">
        <v>10</v>
      </c>
      <c r="D241" s="2" t="s">
        <v>15</v>
      </c>
      <c r="E241" s="306" t="s">
        <v>235</v>
      </c>
      <c r="F241" s="307" t="s">
        <v>10</v>
      </c>
      <c r="G241" s="308" t="s">
        <v>878</v>
      </c>
      <c r="H241" s="2" t="s">
        <v>75</v>
      </c>
      <c r="I241" s="393">
        <v>96544</v>
      </c>
    </row>
    <row r="242" spans="1:9" ht="31.5" x14ac:dyDescent="0.25">
      <c r="A242" s="116" t="s">
        <v>962</v>
      </c>
      <c r="B242" s="537" t="s">
        <v>50</v>
      </c>
      <c r="C242" s="537">
        <v>10</v>
      </c>
      <c r="D242" s="2" t="s">
        <v>15</v>
      </c>
      <c r="E242" s="306" t="s">
        <v>235</v>
      </c>
      <c r="F242" s="307" t="s">
        <v>10</v>
      </c>
      <c r="G242" s="308" t="s">
        <v>963</v>
      </c>
      <c r="H242" s="2"/>
      <c r="I242" s="391">
        <f>SUM(I243)</f>
        <v>71436</v>
      </c>
    </row>
    <row r="243" spans="1:9" ht="15.75" x14ac:dyDescent="0.25">
      <c r="A243" s="116" t="s">
        <v>21</v>
      </c>
      <c r="B243" s="537" t="s">
        <v>50</v>
      </c>
      <c r="C243" s="537">
        <v>10</v>
      </c>
      <c r="D243" s="2" t="s">
        <v>15</v>
      </c>
      <c r="E243" s="306" t="s">
        <v>235</v>
      </c>
      <c r="F243" s="307" t="s">
        <v>10</v>
      </c>
      <c r="G243" s="308" t="s">
        <v>963</v>
      </c>
      <c r="H243" s="2" t="s">
        <v>75</v>
      </c>
      <c r="I243" s="393">
        <v>71436</v>
      </c>
    </row>
    <row r="244" spans="1:9" ht="15.75" x14ac:dyDescent="0.25">
      <c r="A244" s="124" t="s">
        <v>42</v>
      </c>
      <c r="B244" s="30" t="s">
        <v>50</v>
      </c>
      <c r="C244" s="30">
        <v>10</v>
      </c>
      <c r="D244" s="26" t="s">
        <v>20</v>
      </c>
      <c r="E244" s="355"/>
      <c r="F244" s="356"/>
      <c r="G244" s="357"/>
      <c r="H244" s="26"/>
      <c r="I244" s="418">
        <f>SUM(I245)</f>
        <v>3026122</v>
      </c>
    </row>
    <row r="245" spans="1:9" ht="47.25" x14ac:dyDescent="0.25">
      <c r="A245" s="115" t="s">
        <v>130</v>
      </c>
      <c r="B245" s="37" t="s">
        <v>50</v>
      </c>
      <c r="C245" s="37">
        <v>10</v>
      </c>
      <c r="D245" s="35" t="s">
        <v>20</v>
      </c>
      <c r="E245" s="303" t="s">
        <v>206</v>
      </c>
      <c r="F245" s="304" t="s">
        <v>697</v>
      </c>
      <c r="G245" s="305" t="s">
        <v>698</v>
      </c>
      <c r="H245" s="35"/>
      <c r="I245" s="390">
        <f>SUM(I246)</f>
        <v>3026122</v>
      </c>
    </row>
    <row r="246" spans="1:9" ht="78.75" x14ac:dyDescent="0.25">
      <c r="A246" s="72" t="s">
        <v>131</v>
      </c>
      <c r="B246" s="537" t="s">
        <v>50</v>
      </c>
      <c r="C246" s="6">
        <v>10</v>
      </c>
      <c r="D246" s="2" t="s">
        <v>20</v>
      </c>
      <c r="E246" s="306" t="s">
        <v>239</v>
      </c>
      <c r="F246" s="307" t="s">
        <v>697</v>
      </c>
      <c r="G246" s="308" t="s">
        <v>698</v>
      </c>
      <c r="H246" s="2"/>
      <c r="I246" s="391">
        <f>SUM(I247)</f>
        <v>3026122</v>
      </c>
    </row>
    <row r="247" spans="1:9" ht="47.25" x14ac:dyDescent="0.25">
      <c r="A247" s="72" t="s">
        <v>705</v>
      </c>
      <c r="B247" s="537" t="s">
        <v>50</v>
      </c>
      <c r="C247" s="6">
        <v>10</v>
      </c>
      <c r="D247" s="2" t="s">
        <v>20</v>
      </c>
      <c r="E247" s="306" t="s">
        <v>239</v>
      </c>
      <c r="F247" s="307" t="s">
        <v>10</v>
      </c>
      <c r="G247" s="308" t="s">
        <v>698</v>
      </c>
      <c r="H247" s="2"/>
      <c r="I247" s="391">
        <f>SUM(I248)</f>
        <v>3026122</v>
      </c>
    </row>
    <row r="248" spans="1:9" ht="47.25" x14ac:dyDescent="0.25">
      <c r="A248" s="72" t="s">
        <v>488</v>
      </c>
      <c r="B248" s="537" t="s">
        <v>50</v>
      </c>
      <c r="C248" s="6">
        <v>10</v>
      </c>
      <c r="D248" s="2" t="s">
        <v>20</v>
      </c>
      <c r="E248" s="306" t="s">
        <v>239</v>
      </c>
      <c r="F248" s="307" t="s">
        <v>10</v>
      </c>
      <c r="G248" s="308" t="s">
        <v>815</v>
      </c>
      <c r="H248" s="2"/>
      <c r="I248" s="391">
        <f>SUM(I249:I250)</f>
        <v>3026122</v>
      </c>
    </row>
    <row r="249" spans="1:9" ht="31.5" hidden="1" x14ac:dyDescent="0.25">
      <c r="A249" s="125" t="s">
        <v>908</v>
      </c>
      <c r="B249" s="411" t="s">
        <v>50</v>
      </c>
      <c r="C249" s="6">
        <v>10</v>
      </c>
      <c r="D249" s="2" t="s">
        <v>20</v>
      </c>
      <c r="E249" s="306" t="s">
        <v>239</v>
      </c>
      <c r="F249" s="307" t="s">
        <v>10</v>
      </c>
      <c r="G249" s="308" t="s">
        <v>815</v>
      </c>
      <c r="H249" s="2" t="s">
        <v>16</v>
      </c>
      <c r="I249" s="393"/>
    </row>
    <row r="250" spans="1:9" ht="15.75" x14ac:dyDescent="0.25">
      <c r="A250" s="72" t="s">
        <v>40</v>
      </c>
      <c r="B250" s="537" t="s">
        <v>50</v>
      </c>
      <c r="C250" s="6">
        <v>10</v>
      </c>
      <c r="D250" s="2" t="s">
        <v>20</v>
      </c>
      <c r="E250" s="306" t="s">
        <v>239</v>
      </c>
      <c r="F250" s="307" t="s">
        <v>10</v>
      </c>
      <c r="G250" s="308" t="s">
        <v>815</v>
      </c>
      <c r="H250" s="2" t="s">
        <v>39</v>
      </c>
      <c r="I250" s="393">
        <v>3026122</v>
      </c>
    </row>
    <row r="251" spans="1:9" s="50" customFormat="1" ht="31.5" x14ac:dyDescent="0.25">
      <c r="A251" s="123" t="s">
        <v>55</v>
      </c>
      <c r="B251" s="129" t="s">
        <v>56</v>
      </c>
      <c r="C251" s="405"/>
      <c r="D251" s="406"/>
      <c r="E251" s="407"/>
      <c r="F251" s="408"/>
      <c r="G251" s="409"/>
      <c r="H251" s="370"/>
      <c r="I251" s="398">
        <f>SUM(I252+I280+I319)</f>
        <v>17810950</v>
      </c>
    </row>
    <row r="252" spans="1:9" s="50" customFormat="1" ht="15.75" x14ac:dyDescent="0.25">
      <c r="A252" s="400" t="s">
        <v>9</v>
      </c>
      <c r="B252" s="435" t="s">
        <v>56</v>
      </c>
      <c r="C252" s="16" t="s">
        <v>10</v>
      </c>
      <c r="D252" s="16"/>
      <c r="E252" s="425"/>
      <c r="F252" s="426"/>
      <c r="G252" s="427"/>
      <c r="H252" s="16"/>
      <c r="I252" s="417">
        <f>SUM(I253+I270)</f>
        <v>2807919</v>
      </c>
    </row>
    <row r="253" spans="1:9" ht="31.5" x14ac:dyDescent="0.25">
      <c r="A253" s="110" t="s">
        <v>79</v>
      </c>
      <c r="B253" s="30" t="s">
        <v>56</v>
      </c>
      <c r="C253" s="26" t="s">
        <v>10</v>
      </c>
      <c r="D253" s="26" t="s">
        <v>78</v>
      </c>
      <c r="E253" s="300"/>
      <c r="F253" s="301"/>
      <c r="G253" s="302"/>
      <c r="H253" s="27"/>
      <c r="I253" s="418">
        <f>SUM(I254,I259,I264)</f>
        <v>2610000</v>
      </c>
    </row>
    <row r="254" spans="1:9" ht="47.25" x14ac:dyDescent="0.25">
      <c r="A254" s="86" t="s">
        <v>123</v>
      </c>
      <c r="B254" s="37" t="s">
        <v>56</v>
      </c>
      <c r="C254" s="35" t="s">
        <v>10</v>
      </c>
      <c r="D254" s="35" t="s">
        <v>78</v>
      </c>
      <c r="E254" s="303" t="s">
        <v>700</v>
      </c>
      <c r="F254" s="304" t="s">
        <v>697</v>
      </c>
      <c r="G254" s="305" t="s">
        <v>698</v>
      </c>
      <c r="H254" s="35"/>
      <c r="I254" s="390">
        <f>SUM(I255)</f>
        <v>448000</v>
      </c>
    </row>
    <row r="255" spans="1:9" ht="63" x14ac:dyDescent="0.25">
      <c r="A255" s="87" t="s">
        <v>137</v>
      </c>
      <c r="B255" s="62" t="s">
        <v>56</v>
      </c>
      <c r="C255" s="2" t="s">
        <v>10</v>
      </c>
      <c r="D255" s="2" t="s">
        <v>78</v>
      </c>
      <c r="E255" s="306" t="s">
        <v>701</v>
      </c>
      <c r="F255" s="307" t="s">
        <v>697</v>
      </c>
      <c r="G255" s="308" t="s">
        <v>698</v>
      </c>
      <c r="H255" s="51"/>
      <c r="I255" s="391">
        <f>SUM(I256)</f>
        <v>448000</v>
      </c>
    </row>
    <row r="256" spans="1:9" ht="47.25" x14ac:dyDescent="0.25">
      <c r="A256" s="87" t="s">
        <v>704</v>
      </c>
      <c r="B256" s="62" t="s">
        <v>56</v>
      </c>
      <c r="C256" s="2" t="s">
        <v>10</v>
      </c>
      <c r="D256" s="2" t="s">
        <v>78</v>
      </c>
      <c r="E256" s="306" t="s">
        <v>701</v>
      </c>
      <c r="F256" s="307" t="s">
        <v>10</v>
      </c>
      <c r="G256" s="308" t="s">
        <v>698</v>
      </c>
      <c r="H256" s="51"/>
      <c r="I256" s="391">
        <f>SUM(I257)</f>
        <v>448000</v>
      </c>
    </row>
    <row r="257" spans="1:9" ht="15.75" x14ac:dyDescent="0.25">
      <c r="A257" s="87" t="s">
        <v>125</v>
      </c>
      <c r="B257" s="62" t="s">
        <v>56</v>
      </c>
      <c r="C257" s="2" t="s">
        <v>10</v>
      </c>
      <c r="D257" s="2" t="s">
        <v>78</v>
      </c>
      <c r="E257" s="306" t="s">
        <v>701</v>
      </c>
      <c r="F257" s="307" t="s">
        <v>10</v>
      </c>
      <c r="G257" s="308" t="s">
        <v>703</v>
      </c>
      <c r="H257" s="51"/>
      <c r="I257" s="391">
        <f>SUM(I258)</f>
        <v>448000</v>
      </c>
    </row>
    <row r="258" spans="1:9" ht="31.5" x14ac:dyDescent="0.25">
      <c r="A258" s="101" t="s">
        <v>908</v>
      </c>
      <c r="B258" s="410" t="s">
        <v>56</v>
      </c>
      <c r="C258" s="2" t="s">
        <v>10</v>
      </c>
      <c r="D258" s="2" t="s">
        <v>78</v>
      </c>
      <c r="E258" s="306" t="s">
        <v>701</v>
      </c>
      <c r="F258" s="307" t="s">
        <v>10</v>
      </c>
      <c r="G258" s="308" t="s">
        <v>703</v>
      </c>
      <c r="H258" s="2" t="s">
        <v>16</v>
      </c>
      <c r="I258" s="393">
        <v>448000</v>
      </c>
    </row>
    <row r="259" spans="1:9" s="44" customFormat="1" ht="63" x14ac:dyDescent="0.25">
      <c r="A259" s="86" t="s">
        <v>149</v>
      </c>
      <c r="B259" s="37" t="s">
        <v>56</v>
      </c>
      <c r="C259" s="35" t="s">
        <v>10</v>
      </c>
      <c r="D259" s="35" t="s">
        <v>78</v>
      </c>
      <c r="E259" s="303" t="s">
        <v>225</v>
      </c>
      <c r="F259" s="304" t="s">
        <v>697</v>
      </c>
      <c r="G259" s="305" t="s">
        <v>698</v>
      </c>
      <c r="H259" s="35"/>
      <c r="I259" s="390">
        <f>SUM(I260)</f>
        <v>24000</v>
      </c>
    </row>
    <row r="260" spans="1:9" s="44" customFormat="1" ht="110.25" x14ac:dyDescent="0.25">
      <c r="A260" s="87" t="s">
        <v>165</v>
      </c>
      <c r="B260" s="62" t="s">
        <v>56</v>
      </c>
      <c r="C260" s="2" t="s">
        <v>10</v>
      </c>
      <c r="D260" s="2" t="s">
        <v>78</v>
      </c>
      <c r="E260" s="306" t="s">
        <v>227</v>
      </c>
      <c r="F260" s="307" t="s">
        <v>697</v>
      </c>
      <c r="G260" s="308" t="s">
        <v>698</v>
      </c>
      <c r="H260" s="2"/>
      <c r="I260" s="391">
        <f>SUM(I261)</f>
        <v>24000</v>
      </c>
    </row>
    <row r="261" spans="1:9" s="44" customFormat="1" ht="47.25" x14ac:dyDescent="0.25">
      <c r="A261" s="87" t="s">
        <v>717</v>
      </c>
      <c r="B261" s="62" t="s">
        <v>56</v>
      </c>
      <c r="C261" s="2" t="s">
        <v>10</v>
      </c>
      <c r="D261" s="2" t="s">
        <v>78</v>
      </c>
      <c r="E261" s="306" t="s">
        <v>227</v>
      </c>
      <c r="F261" s="307" t="s">
        <v>10</v>
      </c>
      <c r="G261" s="308" t="s">
        <v>698</v>
      </c>
      <c r="H261" s="2"/>
      <c r="I261" s="391">
        <f>SUM(I262)</f>
        <v>24000</v>
      </c>
    </row>
    <row r="262" spans="1:9" s="44" customFormat="1" ht="31.5" x14ac:dyDescent="0.25">
      <c r="A262" s="3" t="s">
        <v>117</v>
      </c>
      <c r="B262" s="537" t="s">
        <v>56</v>
      </c>
      <c r="C262" s="2" t="s">
        <v>10</v>
      </c>
      <c r="D262" s="2" t="s">
        <v>78</v>
      </c>
      <c r="E262" s="306" t="s">
        <v>227</v>
      </c>
      <c r="F262" s="307" t="s">
        <v>10</v>
      </c>
      <c r="G262" s="308" t="s">
        <v>718</v>
      </c>
      <c r="H262" s="2"/>
      <c r="I262" s="391">
        <f>SUM(I263)</f>
        <v>24000</v>
      </c>
    </row>
    <row r="263" spans="1:9" s="44" customFormat="1" ht="31.5" x14ac:dyDescent="0.25">
      <c r="A263" s="101" t="s">
        <v>908</v>
      </c>
      <c r="B263" s="410" t="s">
        <v>56</v>
      </c>
      <c r="C263" s="2" t="s">
        <v>10</v>
      </c>
      <c r="D263" s="2" t="s">
        <v>78</v>
      </c>
      <c r="E263" s="306" t="s">
        <v>227</v>
      </c>
      <c r="F263" s="307" t="s">
        <v>10</v>
      </c>
      <c r="G263" s="308" t="s">
        <v>718</v>
      </c>
      <c r="H263" s="2" t="s">
        <v>16</v>
      </c>
      <c r="I263" s="392">
        <v>24000</v>
      </c>
    </row>
    <row r="264" spans="1:9" ht="47.25" x14ac:dyDescent="0.25">
      <c r="A264" s="34" t="s">
        <v>141</v>
      </c>
      <c r="B264" s="37" t="s">
        <v>56</v>
      </c>
      <c r="C264" s="35" t="s">
        <v>10</v>
      </c>
      <c r="D264" s="35" t="s">
        <v>78</v>
      </c>
      <c r="E264" s="303" t="s">
        <v>237</v>
      </c>
      <c r="F264" s="304" t="s">
        <v>697</v>
      </c>
      <c r="G264" s="305" t="s">
        <v>698</v>
      </c>
      <c r="H264" s="35"/>
      <c r="I264" s="390">
        <f>SUM(I265)</f>
        <v>2138000</v>
      </c>
    </row>
    <row r="265" spans="1:9" ht="63" x14ac:dyDescent="0.25">
      <c r="A265" s="3" t="s">
        <v>142</v>
      </c>
      <c r="B265" s="537" t="s">
        <v>56</v>
      </c>
      <c r="C265" s="2" t="s">
        <v>10</v>
      </c>
      <c r="D265" s="2" t="s">
        <v>78</v>
      </c>
      <c r="E265" s="306" t="s">
        <v>238</v>
      </c>
      <c r="F265" s="307" t="s">
        <v>697</v>
      </c>
      <c r="G265" s="308" t="s">
        <v>698</v>
      </c>
      <c r="H265" s="2"/>
      <c r="I265" s="391">
        <f>SUM(I266)</f>
        <v>2138000</v>
      </c>
    </row>
    <row r="266" spans="1:9" ht="78.75" x14ac:dyDescent="0.25">
      <c r="A266" s="3" t="s">
        <v>719</v>
      </c>
      <c r="B266" s="537" t="s">
        <v>56</v>
      </c>
      <c r="C266" s="2" t="s">
        <v>10</v>
      </c>
      <c r="D266" s="2" t="s">
        <v>78</v>
      </c>
      <c r="E266" s="306" t="s">
        <v>238</v>
      </c>
      <c r="F266" s="307" t="s">
        <v>10</v>
      </c>
      <c r="G266" s="308" t="s">
        <v>698</v>
      </c>
      <c r="H266" s="2"/>
      <c r="I266" s="391">
        <f>SUM(I267)</f>
        <v>2138000</v>
      </c>
    </row>
    <row r="267" spans="1:9" ht="31.5" x14ac:dyDescent="0.25">
      <c r="A267" s="3" t="s">
        <v>91</v>
      </c>
      <c r="B267" s="537" t="s">
        <v>56</v>
      </c>
      <c r="C267" s="2" t="s">
        <v>10</v>
      </c>
      <c r="D267" s="2" t="s">
        <v>78</v>
      </c>
      <c r="E267" s="306" t="s">
        <v>238</v>
      </c>
      <c r="F267" s="307" t="s">
        <v>10</v>
      </c>
      <c r="G267" s="308" t="s">
        <v>702</v>
      </c>
      <c r="H267" s="2"/>
      <c r="I267" s="391">
        <f>SUM(I268:I269)</f>
        <v>2138000</v>
      </c>
    </row>
    <row r="268" spans="1:9" ht="63" x14ac:dyDescent="0.25">
      <c r="A268" s="96" t="s">
        <v>92</v>
      </c>
      <c r="B268" s="537" t="s">
        <v>56</v>
      </c>
      <c r="C268" s="2" t="s">
        <v>10</v>
      </c>
      <c r="D268" s="2" t="s">
        <v>78</v>
      </c>
      <c r="E268" s="306" t="s">
        <v>238</v>
      </c>
      <c r="F268" s="307" t="s">
        <v>10</v>
      </c>
      <c r="G268" s="308" t="s">
        <v>702</v>
      </c>
      <c r="H268" s="2" t="s">
        <v>13</v>
      </c>
      <c r="I268" s="392">
        <v>2133000</v>
      </c>
    </row>
    <row r="269" spans="1:9" ht="15.75" x14ac:dyDescent="0.25">
      <c r="A269" s="3" t="s">
        <v>18</v>
      </c>
      <c r="B269" s="537" t="s">
        <v>56</v>
      </c>
      <c r="C269" s="2" t="s">
        <v>10</v>
      </c>
      <c r="D269" s="2" t="s">
        <v>78</v>
      </c>
      <c r="E269" s="306" t="s">
        <v>238</v>
      </c>
      <c r="F269" s="307" t="s">
        <v>10</v>
      </c>
      <c r="G269" s="308" t="s">
        <v>702</v>
      </c>
      <c r="H269" s="2" t="s">
        <v>17</v>
      </c>
      <c r="I269" s="392">
        <v>5000</v>
      </c>
    </row>
    <row r="270" spans="1:9" ht="15.75" x14ac:dyDescent="0.25">
      <c r="A270" s="110" t="s">
        <v>23</v>
      </c>
      <c r="B270" s="30" t="s">
        <v>56</v>
      </c>
      <c r="C270" s="26" t="s">
        <v>10</v>
      </c>
      <c r="D270" s="30">
        <v>13</v>
      </c>
      <c r="E270" s="327"/>
      <c r="F270" s="328"/>
      <c r="G270" s="329"/>
      <c r="H270" s="26"/>
      <c r="I270" s="418">
        <f>SUM(I271+I276)</f>
        <v>197919</v>
      </c>
    </row>
    <row r="271" spans="1:9" ht="47.25" x14ac:dyDescent="0.25">
      <c r="A271" s="86" t="s">
        <v>144</v>
      </c>
      <c r="B271" s="37" t="s">
        <v>56</v>
      </c>
      <c r="C271" s="35" t="s">
        <v>10</v>
      </c>
      <c r="D271" s="39">
        <v>13</v>
      </c>
      <c r="E271" s="334" t="s">
        <v>206</v>
      </c>
      <c r="F271" s="335" t="s">
        <v>697</v>
      </c>
      <c r="G271" s="336" t="s">
        <v>698</v>
      </c>
      <c r="H271" s="35"/>
      <c r="I271" s="390">
        <f>SUM(I272)</f>
        <v>112400</v>
      </c>
    </row>
    <row r="272" spans="1:9" ht="63" x14ac:dyDescent="0.25">
      <c r="A272" s="99" t="s">
        <v>143</v>
      </c>
      <c r="B272" s="6" t="s">
        <v>56</v>
      </c>
      <c r="C272" s="2" t="s">
        <v>10</v>
      </c>
      <c r="D272" s="6">
        <v>13</v>
      </c>
      <c r="E272" s="321" t="s">
        <v>240</v>
      </c>
      <c r="F272" s="322" t="s">
        <v>697</v>
      </c>
      <c r="G272" s="323" t="s">
        <v>698</v>
      </c>
      <c r="H272" s="2"/>
      <c r="I272" s="391">
        <f>SUM(I273)</f>
        <v>112400</v>
      </c>
    </row>
    <row r="273" spans="1:9" ht="47.25" x14ac:dyDescent="0.25">
      <c r="A273" s="99" t="s">
        <v>721</v>
      </c>
      <c r="B273" s="6" t="s">
        <v>56</v>
      </c>
      <c r="C273" s="2" t="s">
        <v>10</v>
      </c>
      <c r="D273" s="6">
        <v>13</v>
      </c>
      <c r="E273" s="321" t="s">
        <v>240</v>
      </c>
      <c r="F273" s="322" t="s">
        <v>10</v>
      </c>
      <c r="G273" s="323" t="s">
        <v>698</v>
      </c>
      <c r="H273" s="2"/>
      <c r="I273" s="391">
        <f>SUM(I274)</f>
        <v>112400</v>
      </c>
    </row>
    <row r="274" spans="1:9" ht="47.25" x14ac:dyDescent="0.25">
      <c r="A274" s="3" t="s">
        <v>99</v>
      </c>
      <c r="B274" s="537" t="s">
        <v>56</v>
      </c>
      <c r="C274" s="2" t="s">
        <v>10</v>
      </c>
      <c r="D274" s="6">
        <v>13</v>
      </c>
      <c r="E274" s="321" t="s">
        <v>240</v>
      </c>
      <c r="F274" s="322" t="s">
        <v>10</v>
      </c>
      <c r="G274" s="323" t="s">
        <v>722</v>
      </c>
      <c r="H274" s="2"/>
      <c r="I274" s="391">
        <f>SUM(I275)</f>
        <v>112400</v>
      </c>
    </row>
    <row r="275" spans="1:9" ht="31.5" x14ac:dyDescent="0.25">
      <c r="A275" s="101" t="s">
        <v>100</v>
      </c>
      <c r="B275" s="410" t="s">
        <v>56</v>
      </c>
      <c r="C275" s="2" t="s">
        <v>10</v>
      </c>
      <c r="D275" s="6">
        <v>13</v>
      </c>
      <c r="E275" s="321" t="s">
        <v>240</v>
      </c>
      <c r="F275" s="322" t="s">
        <v>10</v>
      </c>
      <c r="G275" s="323" t="s">
        <v>722</v>
      </c>
      <c r="H275" s="2" t="s">
        <v>86</v>
      </c>
      <c r="I275" s="392">
        <v>112400</v>
      </c>
    </row>
    <row r="276" spans="1:9" ht="31.5" x14ac:dyDescent="0.25">
      <c r="A276" s="86" t="s">
        <v>24</v>
      </c>
      <c r="B276" s="37" t="s">
        <v>56</v>
      </c>
      <c r="C276" s="35" t="s">
        <v>10</v>
      </c>
      <c r="D276" s="37">
        <v>13</v>
      </c>
      <c r="E276" s="309" t="s">
        <v>219</v>
      </c>
      <c r="F276" s="310" t="s">
        <v>697</v>
      </c>
      <c r="G276" s="311" t="s">
        <v>698</v>
      </c>
      <c r="H276" s="35"/>
      <c r="I276" s="390">
        <f>SUM(I277)</f>
        <v>85519</v>
      </c>
    </row>
    <row r="277" spans="1:9" ht="31.5" x14ac:dyDescent="0.25">
      <c r="A277" s="96" t="s">
        <v>101</v>
      </c>
      <c r="B277" s="537" t="s">
        <v>56</v>
      </c>
      <c r="C277" s="2" t="s">
        <v>10</v>
      </c>
      <c r="D277" s="537">
        <v>13</v>
      </c>
      <c r="E277" s="324" t="s">
        <v>220</v>
      </c>
      <c r="F277" s="325" t="s">
        <v>697</v>
      </c>
      <c r="G277" s="326" t="s">
        <v>698</v>
      </c>
      <c r="H277" s="2"/>
      <c r="I277" s="391">
        <f>SUM(I278)</f>
        <v>85519</v>
      </c>
    </row>
    <row r="278" spans="1:9" ht="31.5" x14ac:dyDescent="0.25">
      <c r="A278" s="3" t="s">
        <v>119</v>
      </c>
      <c r="B278" s="537" t="s">
        <v>56</v>
      </c>
      <c r="C278" s="2" t="s">
        <v>10</v>
      </c>
      <c r="D278" s="537">
        <v>13</v>
      </c>
      <c r="E278" s="324" t="s">
        <v>220</v>
      </c>
      <c r="F278" s="325" t="s">
        <v>697</v>
      </c>
      <c r="G278" s="326" t="s">
        <v>727</v>
      </c>
      <c r="H278" s="2"/>
      <c r="I278" s="391">
        <f>SUM(I279)</f>
        <v>85519</v>
      </c>
    </row>
    <row r="279" spans="1:9" ht="31.5" x14ac:dyDescent="0.25">
      <c r="A279" s="3" t="s">
        <v>18</v>
      </c>
      <c r="B279" s="537" t="s">
        <v>56</v>
      </c>
      <c r="C279" s="2" t="s">
        <v>10</v>
      </c>
      <c r="D279" s="537">
        <v>13</v>
      </c>
      <c r="E279" s="324" t="s">
        <v>220</v>
      </c>
      <c r="F279" s="325" t="s">
        <v>697</v>
      </c>
      <c r="G279" s="326" t="s">
        <v>727</v>
      </c>
      <c r="H279" s="2" t="s">
        <v>17</v>
      </c>
      <c r="I279" s="392">
        <v>85519</v>
      </c>
    </row>
    <row r="280" spans="1:9" ht="15.75" x14ac:dyDescent="0.25">
      <c r="A280" s="128" t="s">
        <v>37</v>
      </c>
      <c r="B280" s="20" t="s">
        <v>56</v>
      </c>
      <c r="C280" s="20">
        <v>10</v>
      </c>
      <c r="D280" s="20"/>
      <c r="E280" s="337"/>
      <c r="F280" s="338"/>
      <c r="G280" s="339"/>
      <c r="H280" s="16"/>
      <c r="I280" s="417">
        <f>SUM(I281+I287+I305)</f>
        <v>10383516</v>
      </c>
    </row>
    <row r="281" spans="1:9" ht="15.75" x14ac:dyDescent="0.25">
      <c r="A281" s="124" t="s">
        <v>38</v>
      </c>
      <c r="B281" s="30" t="s">
        <v>56</v>
      </c>
      <c r="C281" s="30">
        <v>10</v>
      </c>
      <c r="D281" s="26" t="s">
        <v>10</v>
      </c>
      <c r="E281" s="300"/>
      <c r="F281" s="301"/>
      <c r="G281" s="302"/>
      <c r="H281" s="26"/>
      <c r="I281" s="418">
        <f>SUM(I282)</f>
        <v>557059</v>
      </c>
    </row>
    <row r="282" spans="1:9" ht="47.25" x14ac:dyDescent="0.25">
      <c r="A282" s="115" t="s">
        <v>130</v>
      </c>
      <c r="B282" s="37" t="s">
        <v>56</v>
      </c>
      <c r="C282" s="37">
        <v>10</v>
      </c>
      <c r="D282" s="35" t="s">
        <v>10</v>
      </c>
      <c r="E282" s="303" t="s">
        <v>206</v>
      </c>
      <c r="F282" s="304" t="s">
        <v>697</v>
      </c>
      <c r="G282" s="305" t="s">
        <v>698</v>
      </c>
      <c r="H282" s="35"/>
      <c r="I282" s="390">
        <f>SUM(I283)</f>
        <v>557059</v>
      </c>
    </row>
    <row r="283" spans="1:9" ht="63" x14ac:dyDescent="0.25">
      <c r="A283" s="72" t="s">
        <v>182</v>
      </c>
      <c r="B283" s="537" t="s">
        <v>56</v>
      </c>
      <c r="C283" s="537">
        <v>10</v>
      </c>
      <c r="D283" s="2" t="s">
        <v>10</v>
      </c>
      <c r="E283" s="306" t="s">
        <v>208</v>
      </c>
      <c r="F283" s="307" t="s">
        <v>697</v>
      </c>
      <c r="G283" s="308" t="s">
        <v>698</v>
      </c>
      <c r="H283" s="2"/>
      <c r="I283" s="391">
        <f>SUM(I284)</f>
        <v>557059</v>
      </c>
    </row>
    <row r="284" spans="1:9" ht="47.25" x14ac:dyDescent="0.25">
      <c r="A284" s="72" t="s">
        <v>805</v>
      </c>
      <c r="B284" s="537" t="s">
        <v>56</v>
      </c>
      <c r="C284" s="537">
        <v>10</v>
      </c>
      <c r="D284" s="2" t="s">
        <v>10</v>
      </c>
      <c r="E284" s="306" t="s">
        <v>208</v>
      </c>
      <c r="F284" s="307" t="s">
        <v>10</v>
      </c>
      <c r="G284" s="308" t="s">
        <v>698</v>
      </c>
      <c r="H284" s="2"/>
      <c r="I284" s="391">
        <f>SUM(I285)</f>
        <v>557059</v>
      </c>
    </row>
    <row r="285" spans="1:9" ht="31.5" x14ac:dyDescent="0.25">
      <c r="A285" s="72" t="s">
        <v>183</v>
      </c>
      <c r="B285" s="537" t="s">
        <v>56</v>
      </c>
      <c r="C285" s="537">
        <v>10</v>
      </c>
      <c r="D285" s="2" t="s">
        <v>10</v>
      </c>
      <c r="E285" s="306" t="s">
        <v>208</v>
      </c>
      <c r="F285" s="307" t="s">
        <v>10</v>
      </c>
      <c r="G285" s="308" t="s">
        <v>806</v>
      </c>
      <c r="H285" s="2"/>
      <c r="I285" s="391">
        <f>SUM(I286)</f>
        <v>557059</v>
      </c>
    </row>
    <row r="286" spans="1:9" ht="15.75" x14ac:dyDescent="0.25">
      <c r="A286" s="72" t="s">
        <v>40</v>
      </c>
      <c r="B286" s="537" t="s">
        <v>56</v>
      </c>
      <c r="C286" s="537">
        <v>10</v>
      </c>
      <c r="D286" s="2" t="s">
        <v>10</v>
      </c>
      <c r="E286" s="306" t="s">
        <v>208</v>
      </c>
      <c r="F286" s="307" t="s">
        <v>10</v>
      </c>
      <c r="G286" s="308" t="s">
        <v>806</v>
      </c>
      <c r="H286" s="2" t="s">
        <v>39</v>
      </c>
      <c r="I286" s="392">
        <v>557059</v>
      </c>
    </row>
    <row r="287" spans="1:9" ht="15.75" x14ac:dyDescent="0.25">
      <c r="A287" s="124" t="s">
        <v>41</v>
      </c>
      <c r="B287" s="30" t="s">
        <v>56</v>
      </c>
      <c r="C287" s="30">
        <v>10</v>
      </c>
      <c r="D287" s="26" t="s">
        <v>15</v>
      </c>
      <c r="E287" s="300"/>
      <c r="F287" s="301"/>
      <c r="G287" s="302"/>
      <c r="H287" s="26"/>
      <c r="I287" s="418">
        <f>SUM(I288)</f>
        <v>7732806</v>
      </c>
    </row>
    <row r="288" spans="1:9" ht="47.25" x14ac:dyDescent="0.25">
      <c r="A288" s="115" t="s">
        <v>130</v>
      </c>
      <c r="B288" s="37" t="s">
        <v>56</v>
      </c>
      <c r="C288" s="37">
        <v>10</v>
      </c>
      <c r="D288" s="35" t="s">
        <v>15</v>
      </c>
      <c r="E288" s="303" t="s">
        <v>206</v>
      </c>
      <c r="F288" s="304" t="s">
        <v>697</v>
      </c>
      <c r="G288" s="305" t="s">
        <v>698</v>
      </c>
      <c r="H288" s="35"/>
      <c r="I288" s="390">
        <f>SUM(I289)</f>
        <v>7732806</v>
      </c>
    </row>
    <row r="289" spans="1:9" ht="63" x14ac:dyDescent="0.25">
      <c r="A289" s="72" t="s">
        <v>182</v>
      </c>
      <c r="B289" s="537" t="s">
        <v>56</v>
      </c>
      <c r="C289" s="537">
        <v>10</v>
      </c>
      <c r="D289" s="2" t="s">
        <v>15</v>
      </c>
      <c r="E289" s="306" t="s">
        <v>208</v>
      </c>
      <c r="F289" s="307" t="s">
        <v>697</v>
      </c>
      <c r="G289" s="308" t="s">
        <v>698</v>
      </c>
      <c r="H289" s="2"/>
      <c r="I289" s="391">
        <f>SUM(I290)</f>
        <v>7732806</v>
      </c>
    </row>
    <row r="290" spans="1:9" ht="47.25" x14ac:dyDescent="0.25">
      <c r="A290" s="72" t="s">
        <v>805</v>
      </c>
      <c r="B290" s="537" t="s">
        <v>56</v>
      </c>
      <c r="C290" s="537">
        <v>10</v>
      </c>
      <c r="D290" s="2" t="s">
        <v>15</v>
      </c>
      <c r="E290" s="306" t="s">
        <v>208</v>
      </c>
      <c r="F290" s="307" t="s">
        <v>10</v>
      </c>
      <c r="G290" s="308" t="s">
        <v>698</v>
      </c>
      <c r="H290" s="2"/>
      <c r="I290" s="391">
        <f>SUM(I291+I293+I296+I299+I302)</f>
        <v>7732806</v>
      </c>
    </row>
    <row r="291" spans="1:9" ht="15.75" x14ac:dyDescent="0.25">
      <c r="A291" s="114" t="s">
        <v>959</v>
      </c>
      <c r="B291" s="537" t="s">
        <v>56</v>
      </c>
      <c r="C291" s="537">
        <v>10</v>
      </c>
      <c r="D291" s="2" t="s">
        <v>15</v>
      </c>
      <c r="E291" s="306" t="s">
        <v>208</v>
      </c>
      <c r="F291" s="307" t="s">
        <v>10</v>
      </c>
      <c r="G291" s="308" t="s">
        <v>810</v>
      </c>
      <c r="H291" s="2"/>
      <c r="I291" s="391">
        <f>SUM(I292)</f>
        <v>2795551</v>
      </c>
    </row>
    <row r="292" spans="1:9" ht="15.75" x14ac:dyDescent="0.25">
      <c r="A292" s="72" t="s">
        <v>40</v>
      </c>
      <c r="B292" s="537" t="s">
        <v>56</v>
      </c>
      <c r="C292" s="537">
        <v>10</v>
      </c>
      <c r="D292" s="2" t="s">
        <v>15</v>
      </c>
      <c r="E292" s="306" t="s">
        <v>208</v>
      </c>
      <c r="F292" s="307" t="s">
        <v>10</v>
      </c>
      <c r="G292" s="308" t="s">
        <v>810</v>
      </c>
      <c r="H292" s="2" t="s">
        <v>39</v>
      </c>
      <c r="I292" s="393">
        <v>2795551</v>
      </c>
    </row>
    <row r="293" spans="1:9" ht="31.5" x14ac:dyDescent="0.25">
      <c r="A293" s="114" t="s">
        <v>105</v>
      </c>
      <c r="B293" s="537" t="s">
        <v>56</v>
      </c>
      <c r="C293" s="537">
        <v>10</v>
      </c>
      <c r="D293" s="2" t="s">
        <v>15</v>
      </c>
      <c r="E293" s="306" t="s">
        <v>208</v>
      </c>
      <c r="F293" s="307" t="s">
        <v>10</v>
      </c>
      <c r="G293" s="308" t="s">
        <v>811</v>
      </c>
      <c r="H293" s="2"/>
      <c r="I293" s="391">
        <f>SUM(I294:I295)</f>
        <v>65141</v>
      </c>
    </row>
    <row r="294" spans="1:9" ht="31.5" x14ac:dyDescent="0.25">
      <c r="A294" s="125" t="s">
        <v>908</v>
      </c>
      <c r="B294" s="411" t="s">
        <v>56</v>
      </c>
      <c r="C294" s="537">
        <v>10</v>
      </c>
      <c r="D294" s="2" t="s">
        <v>15</v>
      </c>
      <c r="E294" s="306" t="s">
        <v>208</v>
      </c>
      <c r="F294" s="307" t="s">
        <v>10</v>
      </c>
      <c r="G294" s="308" t="s">
        <v>811</v>
      </c>
      <c r="H294" s="2" t="s">
        <v>16</v>
      </c>
      <c r="I294" s="393">
        <v>1067</v>
      </c>
    </row>
    <row r="295" spans="1:9" ht="15.75" x14ac:dyDescent="0.25">
      <c r="A295" s="72" t="s">
        <v>40</v>
      </c>
      <c r="B295" s="537" t="s">
        <v>56</v>
      </c>
      <c r="C295" s="537">
        <v>10</v>
      </c>
      <c r="D295" s="2" t="s">
        <v>15</v>
      </c>
      <c r="E295" s="306" t="s">
        <v>208</v>
      </c>
      <c r="F295" s="307" t="s">
        <v>10</v>
      </c>
      <c r="G295" s="308" t="s">
        <v>811</v>
      </c>
      <c r="H295" s="2" t="s">
        <v>39</v>
      </c>
      <c r="I295" s="392">
        <v>64074</v>
      </c>
    </row>
    <row r="296" spans="1:9" ht="31.5" x14ac:dyDescent="0.25">
      <c r="A296" s="114" t="s">
        <v>106</v>
      </c>
      <c r="B296" s="537" t="s">
        <v>56</v>
      </c>
      <c r="C296" s="537">
        <v>10</v>
      </c>
      <c r="D296" s="2" t="s">
        <v>15</v>
      </c>
      <c r="E296" s="306" t="s">
        <v>208</v>
      </c>
      <c r="F296" s="307" t="s">
        <v>10</v>
      </c>
      <c r="G296" s="308" t="s">
        <v>812</v>
      </c>
      <c r="H296" s="2"/>
      <c r="I296" s="391">
        <f>SUM(I297:I298)</f>
        <v>435831</v>
      </c>
    </row>
    <row r="297" spans="1:9" s="90" customFormat="1" ht="31.5" x14ac:dyDescent="0.25">
      <c r="A297" s="125" t="s">
        <v>908</v>
      </c>
      <c r="B297" s="411" t="s">
        <v>56</v>
      </c>
      <c r="C297" s="537">
        <v>10</v>
      </c>
      <c r="D297" s="2" t="s">
        <v>15</v>
      </c>
      <c r="E297" s="306" t="s">
        <v>208</v>
      </c>
      <c r="F297" s="307" t="s">
        <v>10</v>
      </c>
      <c r="G297" s="308" t="s">
        <v>812</v>
      </c>
      <c r="H297" s="89" t="s">
        <v>16</v>
      </c>
      <c r="I297" s="396">
        <v>6150</v>
      </c>
    </row>
    <row r="298" spans="1:9" ht="15.75" x14ac:dyDescent="0.25">
      <c r="A298" s="72" t="s">
        <v>40</v>
      </c>
      <c r="B298" s="537" t="s">
        <v>56</v>
      </c>
      <c r="C298" s="537">
        <v>10</v>
      </c>
      <c r="D298" s="2" t="s">
        <v>15</v>
      </c>
      <c r="E298" s="306" t="s">
        <v>208</v>
      </c>
      <c r="F298" s="307" t="s">
        <v>10</v>
      </c>
      <c r="G298" s="308" t="s">
        <v>812</v>
      </c>
      <c r="H298" s="2" t="s">
        <v>39</v>
      </c>
      <c r="I298" s="393">
        <v>429681</v>
      </c>
    </row>
    <row r="299" spans="1:9" ht="15.75" x14ac:dyDescent="0.25">
      <c r="A299" s="126" t="s">
        <v>107</v>
      </c>
      <c r="B299" s="58" t="s">
        <v>56</v>
      </c>
      <c r="C299" s="537">
        <v>10</v>
      </c>
      <c r="D299" s="2" t="s">
        <v>15</v>
      </c>
      <c r="E299" s="306" t="s">
        <v>208</v>
      </c>
      <c r="F299" s="307" t="s">
        <v>10</v>
      </c>
      <c r="G299" s="308" t="s">
        <v>813</v>
      </c>
      <c r="H299" s="2"/>
      <c r="I299" s="391">
        <f>SUM(I300:I301)</f>
        <v>3708536</v>
      </c>
    </row>
    <row r="300" spans="1:9" ht="31.5" x14ac:dyDescent="0.25">
      <c r="A300" s="125" t="s">
        <v>908</v>
      </c>
      <c r="B300" s="411" t="s">
        <v>56</v>
      </c>
      <c r="C300" s="537">
        <v>10</v>
      </c>
      <c r="D300" s="2" t="s">
        <v>15</v>
      </c>
      <c r="E300" s="306" t="s">
        <v>208</v>
      </c>
      <c r="F300" s="307" t="s">
        <v>10</v>
      </c>
      <c r="G300" s="308" t="s">
        <v>813</v>
      </c>
      <c r="H300" s="2" t="s">
        <v>16</v>
      </c>
      <c r="I300" s="393">
        <v>56915</v>
      </c>
    </row>
    <row r="301" spans="1:9" ht="15.75" x14ac:dyDescent="0.25">
      <c r="A301" s="72" t="s">
        <v>40</v>
      </c>
      <c r="B301" s="537" t="s">
        <v>56</v>
      </c>
      <c r="C301" s="537">
        <v>10</v>
      </c>
      <c r="D301" s="2" t="s">
        <v>15</v>
      </c>
      <c r="E301" s="306" t="s">
        <v>208</v>
      </c>
      <c r="F301" s="307" t="s">
        <v>10</v>
      </c>
      <c r="G301" s="308" t="s">
        <v>813</v>
      </c>
      <c r="H301" s="2" t="s">
        <v>39</v>
      </c>
      <c r="I301" s="392">
        <v>3651621</v>
      </c>
    </row>
    <row r="302" spans="1:9" ht="15.75" x14ac:dyDescent="0.25">
      <c r="A302" s="114" t="s">
        <v>108</v>
      </c>
      <c r="B302" s="537" t="s">
        <v>56</v>
      </c>
      <c r="C302" s="537">
        <v>10</v>
      </c>
      <c r="D302" s="2" t="s">
        <v>15</v>
      </c>
      <c r="E302" s="306" t="s">
        <v>208</v>
      </c>
      <c r="F302" s="307" t="s">
        <v>10</v>
      </c>
      <c r="G302" s="308" t="s">
        <v>814</v>
      </c>
      <c r="H302" s="2"/>
      <c r="I302" s="391">
        <f>SUM(I303:I304)</f>
        <v>727747</v>
      </c>
    </row>
    <row r="303" spans="1:9" ht="31.5" x14ac:dyDescent="0.25">
      <c r="A303" s="125" t="s">
        <v>908</v>
      </c>
      <c r="B303" s="411" t="s">
        <v>56</v>
      </c>
      <c r="C303" s="537">
        <v>10</v>
      </c>
      <c r="D303" s="2" t="s">
        <v>15</v>
      </c>
      <c r="E303" s="306" t="s">
        <v>208</v>
      </c>
      <c r="F303" s="307" t="s">
        <v>10</v>
      </c>
      <c r="G303" s="308" t="s">
        <v>814</v>
      </c>
      <c r="H303" s="2" t="s">
        <v>16</v>
      </c>
      <c r="I303" s="393">
        <v>11856</v>
      </c>
    </row>
    <row r="304" spans="1:9" ht="15.75" x14ac:dyDescent="0.25">
      <c r="A304" s="72" t="s">
        <v>40</v>
      </c>
      <c r="B304" s="537" t="s">
        <v>56</v>
      </c>
      <c r="C304" s="537">
        <v>10</v>
      </c>
      <c r="D304" s="2" t="s">
        <v>15</v>
      </c>
      <c r="E304" s="306" t="s">
        <v>208</v>
      </c>
      <c r="F304" s="307" t="s">
        <v>10</v>
      </c>
      <c r="G304" s="308" t="s">
        <v>814</v>
      </c>
      <c r="H304" s="2" t="s">
        <v>39</v>
      </c>
      <c r="I304" s="393">
        <v>715891</v>
      </c>
    </row>
    <row r="305" spans="1:9" s="10" customFormat="1" ht="15.75" x14ac:dyDescent="0.25">
      <c r="A305" s="113" t="s">
        <v>80</v>
      </c>
      <c r="B305" s="30" t="s">
        <v>56</v>
      </c>
      <c r="C305" s="30">
        <v>10</v>
      </c>
      <c r="D305" s="29" t="s">
        <v>78</v>
      </c>
      <c r="E305" s="300"/>
      <c r="F305" s="301"/>
      <c r="G305" s="302"/>
      <c r="H305" s="61"/>
      <c r="I305" s="418">
        <f>SUM(I306)</f>
        <v>2093651</v>
      </c>
    </row>
    <row r="306" spans="1:9" ht="47.25" x14ac:dyDescent="0.25">
      <c r="A306" s="120" t="s">
        <v>144</v>
      </c>
      <c r="B306" s="412" t="s">
        <v>56</v>
      </c>
      <c r="C306" s="78">
        <v>10</v>
      </c>
      <c r="D306" s="79" t="s">
        <v>78</v>
      </c>
      <c r="E306" s="352" t="s">
        <v>206</v>
      </c>
      <c r="F306" s="353" t="s">
        <v>697</v>
      </c>
      <c r="G306" s="354" t="s">
        <v>698</v>
      </c>
      <c r="H306" s="38"/>
      <c r="I306" s="390">
        <f>SUM(I307+I315)</f>
        <v>2093651</v>
      </c>
    </row>
    <row r="307" spans="1:9" ht="63" x14ac:dyDescent="0.25">
      <c r="A307" s="127" t="s">
        <v>143</v>
      </c>
      <c r="B307" s="6" t="s">
        <v>56</v>
      </c>
      <c r="C307" s="41">
        <v>10</v>
      </c>
      <c r="D307" s="42" t="s">
        <v>78</v>
      </c>
      <c r="E307" s="349" t="s">
        <v>240</v>
      </c>
      <c r="F307" s="350" t="s">
        <v>697</v>
      </c>
      <c r="G307" s="351" t="s">
        <v>698</v>
      </c>
      <c r="H307" s="358"/>
      <c r="I307" s="391">
        <f>SUM(I308)</f>
        <v>2088651</v>
      </c>
    </row>
    <row r="308" spans="1:9" ht="47.25" x14ac:dyDescent="0.25">
      <c r="A308" s="127" t="s">
        <v>721</v>
      </c>
      <c r="B308" s="6" t="s">
        <v>56</v>
      </c>
      <c r="C308" s="41">
        <v>10</v>
      </c>
      <c r="D308" s="42" t="s">
        <v>78</v>
      </c>
      <c r="E308" s="349" t="s">
        <v>240</v>
      </c>
      <c r="F308" s="350" t="s">
        <v>10</v>
      </c>
      <c r="G308" s="351" t="s">
        <v>698</v>
      </c>
      <c r="H308" s="358"/>
      <c r="I308" s="391">
        <f>SUM(I309+I313)</f>
        <v>2088651</v>
      </c>
    </row>
    <row r="309" spans="1:9" ht="31.5" x14ac:dyDescent="0.25">
      <c r="A309" s="72" t="s">
        <v>109</v>
      </c>
      <c r="B309" s="537" t="s">
        <v>56</v>
      </c>
      <c r="C309" s="41">
        <v>10</v>
      </c>
      <c r="D309" s="42" t="s">
        <v>78</v>
      </c>
      <c r="E309" s="349" t="s">
        <v>240</v>
      </c>
      <c r="F309" s="350" t="s">
        <v>10</v>
      </c>
      <c r="G309" s="351" t="s">
        <v>817</v>
      </c>
      <c r="H309" s="358"/>
      <c r="I309" s="391">
        <f>SUM(I310:I312)</f>
        <v>1896000</v>
      </c>
    </row>
    <row r="310" spans="1:9" ht="63" x14ac:dyDescent="0.25">
      <c r="A310" s="114" t="s">
        <v>92</v>
      </c>
      <c r="B310" s="537" t="s">
        <v>56</v>
      </c>
      <c r="C310" s="41">
        <v>10</v>
      </c>
      <c r="D310" s="42" t="s">
        <v>78</v>
      </c>
      <c r="E310" s="349" t="s">
        <v>240</v>
      </c>
      <c r="F310" s="350" t="s">
        <v>10</v>
      </c>
      <c r="G310" s="351" t="s">
        <v>817</v>
      </c>
      <c r="H310" s="2" t="s">
        <v>13</v>
      </c>
      <c r="I310" s="393">
        <v>1700000</v>
      </c>
    </row>
    <row r="311" spans="1:9" ht="31.5" x14ac:dyDescent="0.25">
      <c r="A311" s="125" t="s">
        <v>908</v>
      </c>
      <c r="B311" s="411" t="s">
        <v>56</v>
      </c>
      <c r="C311" s="41">
        <v>10</v>
      </c>
      <c r="D311" s="42" t="s">
        <v>78</v>
      </c>
      <c r="E311" s="349" t="s">
        <v>240</v>
      </c>
      <c r="F311" s="350" t="s">
        <v>10</v>
      </c>
      <c r="G311" s="351" t="s">
        <v>817</v>
      </c>
      <c r="H311" s="2" t="s">
        <v>16</v>
      </c>
      <c r="I311" s="393">
        <v>196000</v>
      </c>
    </row>
    <row r="312" spans="1:9" ht="15.75" x14ac:dyDescent="0.25">
      <c r="A312" s="72" t="s">
        <v>18</v>
      </c>
      <c r="B312" s="537" t="s">
        <v>56</v>
      </c>
      <c r="C312" s="41">
        <v>10</v>
      </c>
      <c r="D312" s="42" t="s">
        <v>78</v>
      </c>
      <c r="E312" s="349" t="s">
        <v>240</v>
      </c>
      <c r="F312" s="350" t="s">
        <v>10</v>
      </c>
      <c r="G312" s="351" t="s">
        <v>817</v>
      </c>
      <c r="H312" s="2" t="s">
        <v>17</v>
      </c>
      <c r="I312" s="393"/>
    </row>
    <row r="313" spans="1:9" ht="31.5" x14ac:dyDescent="0.25">
      <c r="A313" s="3" t="s">
        <v>91</v>
      </c>
      <c r="B313" s="411" t="s">
        <v>56</v>
      </c>
      <c r="C313" s="41">
        <v>10</v>
      </c>
      <c r="D313" s="42" t="s">
        <v>78</v>
      </c>
      <c r="E313" s="349" t="s">
        <v>240</v>
      </c>
      <c r="F313" s="350" t="s">
        <v>10</v>
      </c>
      <c r="G313" s="351" t="s">
        <v>702</v>
      </c>
      <c r="H313" s="2"/>
      <c r="I313" s="391">
        <f>SUM(I314)</f>
        <v>192651</v>
      </c>
    </row>
    <row r="314" spans="1:9" ht="63" x14ac:dyDescent="0.25">
      <c r="A314" s="96" t="s">
        <v>92</v>
      </c>
      <c r="B314" s="411" t="s">
        <v>56</v>
      </c>
      <c r="C314" s="41">
        <v>10</v>
      </c>
      <c r="D314" s="42" t="s">
        <v>78</v>
      </c>
      <c r="E314" s="349" t="s">
        <v>240</v>
      </c>
      <c r="F314" s="350" t="s">
        <v>10</v>
      </c>
      <c r="G314" s="351" t="s">
        <v>702</v>
      </c>
      <c r="H314" s="2" t="s">
        <v>13</v>
      </c>
      <c r="I314" s="393">
        <v>192651</v>
      </c>
    </row>
    <row r="315" spans="1:9" ht="78.75" x14ac:dyDescent="0.25">
      <c r="A315" s="116" t="s">
        <v>131</v>
      </c>
      <c r="B315" s="62" t="s">
        <v>56</v>
      </c>
      <c r="C315" s="41">
        <v>10</v>
      </c>
      <c r="D315" s="42" t="s">
        <v>78</v>
      </c>
      <c r="E315" s="349" t="s">
        <v>239</v>
      </c>
      <c r="F315" s="350" t="s">
        <v>697</v>
      </c>
      <c r="G315" s="351" t="s">
        <v>698</v>
      </c>
      <c r="H315" s="2"/>
      <c r="I315" s="391">
        <f>SUM(I316)</f>
        <v>5000</v>
      </c>
    </row>
    <row r="316" spans="1:9" ht="47.25" x14ac:dyDescent="0.25">
      <c r="A316" s="359" t="s">
        <v>705</v>
      </c>
      <c r="B316" s="62" t="s">
        <v>56</v>
      </c>
      <c r="C316" s="41">
        <v>10</v>
      </c>
      <c r="D316" s="42" t="s">
        <v>78</v>
      </c>
      <c r="E316" s="349" t="s">
        <v>239</v>
      </c>
      <c r="F316" s="350" t="s">
        <v>10</v>
      </c>
      <c r="G316" s="351" t="s">
        <v>698</v>
      </c>
      <c r="H316" s="2"/>
      <c r="I316" s="391">
        <f>SUM(I317)</f>
        <v>5000</v>
      </c>
    </row>
    <row r="317" spans="1:9" ht="31.5" x14ac:dyDescent="0.25">
      <c r="A317" s="91" t="s">
        <v>120</v>
      </c>
      <c r="B317" s="62" t="s">
        <v>56</v>
      </c>
      <c r="C317" s="41">
        <v>10</v>
      </c>
      <c r="D317" s="42" t="s">
        <v>78</v>
      </c>
      <c r="E317" s="349" t="s">
        <v>239</v>
      </c>
      <c r="F317" s="350" t="s">
        <v>10</v>
      </c>
      <c r="G317" s="351" t="s">
        <v>707</v>
      </c>
      <c r="H317" s="2"/>
      <c r="I317" s="391">
        <f>SUM(I318)</f>
        <v>5000</v>
      </c>
    </row>
    <row r="318" spans="1:9" ht="31.5" x14ac:dyDescent="0.25">
      <c r="A318" s="125" t="s">
        <v>908</v>
      </c>
      <c r="B318" s="411" t="s">
        <v>56</v>
      </c>
      <c r="C318" s="41">
        <v>10</v>
      </c>
      <c r="D318" s="42" t="s">
        <v>78</v>
      </c>
      <c r="E318" s="349" t="s">
        <v>239</v>
      </c>
      <c r="F318" s="350" t="s">
        <v>10</v>
      </c>
      <c r="G318" s="351" t="s">
        <v>707</v>
      </c>
      <c r="H318" s="2" t="s">
        <v>16</v>
      </c>
      <c r="I318" s="392">
        <v>5000</v>
      </c>
    </row>
    <row r="319" spans="1:9" ht="47.25" x14ac:dyDescent="0.25">
      <c r="A319" s="128" t="s">
        <v>46</v>
      </c>
      <c r="B319" s="20" t="s">
        <v>56</v>
      </c>
      <c r="C319" s="20">
        <v>14</v>
      </c>
      <c r="D319" s="20"/>
      <c r="E319" s="337"/>
      <c r="F319" s="338"/>
      <c r="G319" s="339"/>
      <c r="H319" s="16"/>
      <c r="I319" s="417">
        <f>SUM(I320+I326)</f>
        <v>4619515</v>
      </c>
    </row>
    <row r="320" spans="1:9" ht="31.5" x14ac:dyDescent="0.25">
      <c r="A320" s="124" t="s">
        <v>47</v>
      </c>
      <c r="B320" s="30" t="s">
        <v>56</v>
      </c>
      <c r="C320" s="30">
        <v>14</v>
      </c>
      <c r="D320" s="26" t="s">
        <v>10</v>
      </c>
      <c r="E320" s="300"/>
      <c r="F320" s="301"/>
      <c r="G320" s="302"/>
      <c r="H320" s="26"/>
      <c r="I320" s="418">
        <f>SUM(I321)</f>
        <v>4423438</v>
      </c>
    </row>
    <row r="321" spans="1:9" ht="47.25" x14ac:dyDescent="0.25">
      <c r="A321" s="115" t="s">
        <v>141</v>
      </c>
      <c r="B321" s="37" t="s">
        <v>56</v>
      </c>
      <c r="C321" s="37">
        <v>14</v>
      </c>
      <c r="D321" s="35" t="s">
        <v>10</v>
      </c>
      <c r="E321" s="303" t="s">
        <v>237</v>
      </c>
      <c r="F321" s="304" t="s">
        <v>697</v>
      </c>
      <c r="G321" s="305" t="s">
        <v>698</v>
      </c>
      <c r="H321" s="35"/>
      <c r="I321" s="390">
        <f>SUM(I322)</f>
        <v>4423438</v>
      </c>
    </row>
    <row r="322" spans="1:9" ht="63" x14ac:dyDescent="0.25">
      <c r="A322" s="114" t="s">
        <v>191</v>
      </c>
      <c r="B322" s="537" t="s">
        <v>56</v>
      </c>
      <c r="C322" s="537">
        <v>14</v>
      </c>
      <c r="D322" s="2" t="s">
        <v>10</v>
      </c>
      <c r="E322" s="306" t="s">
        <v>241</v>
      </c>
      <c r="F322" s="307" t="s">
        <v>697</v>
      </c>
      <c r="G322" s="308" t="s">
        <v>698</v>
      </c>
      <c r="H322" s="2"/>
      <c r="I322" s="391">
        <f>SUM(I323)</f>
        <v>4423438</v>
      </c>
    </row>
    <row r="323" spans="1:9" ht="47.25" x14ac:dyDescent="0.25">
      <c r="A323" s="114" t="s">
        <v>822</v>
      </c>
      <c r="B323" s="537" t="s">
        <v>56</v>
      </c>
      <c r="C323" s="537">
        <v>14</v>
      </c>
      <c r="D323" s="2" t="s">
        <v>10</v>
      </c>
      <c r="E323" s="306" t="s">
        <v>241</v>
      </c>
      <c r="F323" s="307" t="s">
        <v>12</v>
      </c>
      <c r="G323" s="308" t="s">
        <v>698</v>
      </c>
      <c r="H323" s="2"/>
      <c r="I323" s="391">
        <f>SUM(I324)</f>
        <v>4423438</v>
      </c>
    </row>
    <row r="324" spans="1:9" ht="47.25" x14ac:dyDescent="0.25">
      <c r="A324" s="114" t="s">
        <v>824</v>
      </c>
      <c r="B324" s="537" t="s">
        <v>56</v>
      </c>
      <c r="C324" s="537">
        <v>14</v>
      </c>
      <c r="D324" s="2" t="s">
        <v>10</v>
      </c>
      <c r="E324" s="306" t="s">
        <v>241</v>
      </c>
      <c r="F324" s="307" t="s">
        <v>12</v>
      </c>
      <c r="G324" s="308" t="s">
        <v>823</v>
      </c>
      <c r="H324" s="2"/>
      <c r="I324" s="391">
        <f>SUM(I325)</f>
        <v>4423438</v>
      </c>
    </row>
    <row r="325" spans="1:9" ht="15.75" x14ac:dyDescent="0.25">
      <c r="A325" s="114" t="s">
        <v>21</v>
      </c>
      <c r="B325" s="537" t="s">
        <v>56</v>
      </c>
      <c r="C325" s="537">
        <v>14</v>
      </c>
      <c r="D325" s="2" t="s">
        <v>10</v>
      </c>
      <c r="E325" s="306" t="s">
        <v>241</v>
      </c>
      <c r="F325" s="307" t="s">
        <v>12</v>
      </c>
      <c r="G325" s="308" t="s">
        <v>823</v>
      </c>
      <c r="H325" s="2" t="s">
        <v>75</v>
      </c>
      <c r="I325" s="393">
        <v>4423438</v>
      </c>
    </row>
    <row r="326" spans="1:9" ht="15.75" x14ac:dyDescent="0.25">
      <c r="A326" s="124" t="s">
        <v>200</v>
      </c>
      <c r="B326" s="30" t="s">
        <v>56</v>
      </c>
      <c r="C326" s="30">
        <v>14</v>
      </c>
      <c r="D326" s="26" t="s">
        <v>15</v>
      </c>
      <c r="E326" s="300"/>
      <c r="F326" s="301"/>
      <c r="G326" s="302"/>
      <c r="H326" s="27"/>
      <c r="I326" s="418">
        <f>SUM(I327)</f>
        <v>196077</v>
      </c>
    </row>
    <row r="327" spans="1:9" ht="47.25" x14ac:dyDescent="0.25">
      <c r="A327" s="115" t="s">
        <v>141</v>
      </c>
      <c r="B327" s="37" t="s">
        <v>56</v>
      </c>
      <c r="C327" s="37">
        <v>14</v>
      </c>
      <c r="D327" s="35" t="s">
        <v>15</v>
      </c>
      <c r="E327" s="303" t="s">
        <v>237</v>
      </c>
      <c r="F327" s="304" t="s">
        <v>697</v>
      </c>
      <c r="G327" s="305" t="s">
        <v>698</v>
      </c>
      <c r="H327" s="35"/>
      <c r="I327" s="390">
        <f>SUM(I328)</f>
        <v>196077</v>
      </c>
    </row>
    <row r="328" spans="1:9" ht="63" x14ac:dyDescent="0.25">
      <c r="A328" s="114" t="s">
        <v>191</v>
      </c>
      <c r="B328" s="537" t="s">
        <v>56</v>
      </c>
      <c r="C328" s="537">
        <v>14</v>
      </c>
      <c r="D328" s="2" t="s">
        <v>15</v>
      </c>
      <c r="E328" s="306" t="s">
        <v>241</v>
      </c>
      <c r="F328" s="307" t="s">
        <v>697</v>
      </c>
      <c r="G328" s="308" t="s">
        <v>698</v>
      </c>
      <c r="H328" s="83"/>
      <c r="I328" s="391">
        <f>SUM(I329)</f>
        <v>196077</v>
      </c>
    </row>
    <row r="329" spans="1:9" ht="37.5" customHeight="1" x14ac:dyDescent="0.25">
      <c r="A329" s="595" t="s">
        <v>964</v>
      </c>
      <c r="B329" s="415" t="s">
        <v>56</v>
      </c>
      <c r="C329" s="537">
        <v>14</v>
      </c>
      <c r="D329" s="2" t="s">
        <v>15</v>
      </c>
      <c r="E329" s="349" t="s">
        <v>241</v>
      </c>
      <c r="F329" s="350" t="s">
        <v>20</v>
      </c>
      <c r="G329" s="351" t="s">
        <v>698</v>
      </c>
      <c r="H329" s="596"/>
      <c r="I329" s="391">
        <f>SUM(I330)</f>
        <v>196077</v>
      </c>
    </row>
    <row r="330" spans="1:9" ht="47.25" x14ac:dyDescent="0.25">
      <c r="A330" s="117" t="s">
        <v>965</v>
      </c>
      <c r="B330" s="415" t="s">
        <v>56</v>
      </c>
      <c r="C330" s="537">
        <v>14</v>
      </c>
      <c r="D330" s="2" t="s">
        <v>15</v>
      </c>
      <c r="E330" s="349" t="s">
        <v>241</v>
      </c>
      <c r="F330" s="350" t="s">
        <v>20</v>
      </c>
      <c r="G330" s="351" t="s">
        <v>966</v>
      </c>
      <c r="H330" s="596"/>
      <c r="I330" s="391">
        <f>SUM(I331)</f>
        <v>196077</v>
      </c>
    </row>
    <row r="331" spans="1:9" ht="15.75" x14ac:dyDescent="0.25">
      <c r="A331" s="126" t="s">
        <v>21</v>
      </c>
      <c r="B331" s="58" t="s">
        <v>56</v>
      </c>
      <c r="C331" s="537">
        <v>14</v>
      </c>
      <c r="D331" s="2" t="s">
        <v>15</v>
      </c>
      <c r="E331" s="349" t="s">
        <v>241</v>
      </c>
      <c r="F331" s="350" t="s">
        <v>20</v>
      </c>
      <c r="G331" s="351" t="s">
        <v>966</v>
      </c>
      <c r="H331" s="43" t="s">
        <v>75</v>
      </c>
      <c r="I331" s="397">
        <v>196077</v>
      </c>
    </row>
    <row r="332" spans="1:9" ht="31.5" x14ac:dyDescent="0.25">
      <c r="A332" s="31" t="s">
        <v>53</v>
      </c>
      <c r="B332" s="32" t="s">
        <v>54</v>
      </c>
      <c r="C332" s="23"/>
      <c r="D332" s="141"/>
      <c r="E332" s="147"/>
      <c r="F332" s="292"/>
      <c r="G332" s="142"/>
      <c r="H332" s="33"/>
      <c r="I332" s="398">
        <f>SUM(I333)</f>
        <v>892000</v>
      </c>
    </row>
    <row r="333" spans="1:9" ht="15.75" x14ac:dyDescent="0.25">
      <c r="A333" s="400" t="s">
        <v>9</v>
      </c>
      <c r="B333" s="435" t="s">
        <v>54</v>
      </c>
      <c r="C333" s="16" t="s">
        <v>10</v>
      </c>
      <c r="D333" s="16"/>
      <c r="E333" s="425"/>
      <c r="F333" s="426"/>
      <c r="G333" s="427"/>
      <c r="H333" s="16"/>
      <c r="I333" s="417">
        <f>SUM(I334)</f>
        <v>892000</v>
      </c>
    </row>
    <row r="334" spans="1:9" ht="47.25" x14ac:dyDescent="0.25">
      <c r="A334" s="25" t="s">
        <v>14</v>
      </c>
      <c r="B334" s="30" t="s">
        <v>54</v>
      </c>
      <c r="C334" s="26" t="s">
        <v>10</v>
      </c>
      <c r="D334" s="26" t="s">
        <v>15</v>
      </c>
      <c r="E334" s="300"/>
      <c r="F334" s="301"/>
      <c r="G334" s="302"/>
      <c r="H334" s="27"/>
      <c r="I334" s="418">
        <f>SUM(I335,I340,I344)</f>
        <v>892000</v>
      </c>
    </row>
    <row r="335" spans="1:9" ht="47.25" x14ac:dyDescent="0.25">
      <c r="A335" s="86" t="s">
        <v>123</v>
      </c>
      <c r="B335" s="37" t="s">
        <v>54</v>
      </c>
      <c r="C335" s="35" t="s">
        <v>10</v>
      </c>
      <c r="D335" s="35" t="s">
        <v>15</v>
      </c>
      <c r="E335" s="315" t="s">
        <v>700</v>
      </c>
      <c r="F335" s="316" t="s">
        <v>697</v>
      </c>
      <c r="G335" s="317" t="s">
        <v>698</v>
      </c>
      <c r="H335" s="35"/>
      <c r="I335" s="390">
        <f>SUM(I336)</f>
        <v>57000</v>
      </c>
    </row>
    <row r="336" spans="1:9" ht="63" x14ac:dyDescent="0.25">
      <c r="A336" s="87" t="s">
        <v>124</v>
      </c>
      <c r="B336" s="62" t="s">
        <v>54</v>
      </c>
      <c r="C336" s="2" t="s">
        <v>10</v>
      </c>
      <c r="D336" s="2" t="s">
        <v>15</v>
      </c>
      <c r="E336" s="318" t="s">
        <v>701</v>
      </c>
      <c r="F336" s="319" t="s">
        <v>697</v>
      </c>
      <c r="G336" s="320" t="s">
        <v>698</v>
      </c>
      <c r="H336" s="51"/>
      <c r="I336" s="391">
        <f>SUM(I337)</f>
        <v>57000</v>
      </c>
    </row>
    <row r="337" spans="1:10" ht="47.25" x14ac:dyDescent="0.25">
      <c r="A337" s="87" t="s">
        <v>704</v>
      </c>
      <c r="B337" s="62" t="s">
        <v>54</v>
      </c>
      <c r="C337" s="2" t="s">
        <v>10</v>
      </c>
      <c r="D337" s="2" t="s">
        <v>15</v>
      </c>
      <c r="E337" s="318" t="s">
        <v>701</v>
      </c>
      <c r="F337" s="319" t="s">
        <v>10</v>
      </c>
      <c r="G337" s="320" t="s">
        <v>698</v>
      </c>
      <c r="H337" s="51"/>
      <c r="I337" s="391">
        <f>SUM(I338)</f>
        <v>57000</v>
      </c>
    </row>
    <row r="338" spans="1:10" ht="31.5" x14ac:dyDescent="0.25">
      <c r="A338" s="87" t="s">
        <v>125</v>
      </c>
      <c r="B338" s="62" t="s">
        <v>54</v>
      </c>
      <c r="C338" s="2" t="s">
        <v>10</v>
      </c>
      <c r="D338" s="2" t="s">
        <v>15</v>
      </c>
      <c r="E338" s="318" t="s">
        <v>701</v>
      </c>
      <c r="F338" s="319" t="s">
        <v>10</v>
      </c>
      <c r="G338" s="320" t="s">
        <v>703</v>
      </c>
      <c r="H338" s="51"/>
      <c r="I338" s="391">
        <f>SUM(I339)</f>
        <v>57000</v>
      </c>
    </row>
    <row r="339" spans="1:10" ht="31.5" x14ac:dyDescent="0.25">
      <c r="A339" s="97" t="s">
        <v>908</v>
      </c>
      <c r="B339" s="410" t="s">
        <v>54</v>
      </c>
      <c r="C339" s="2" t="s">
        <v>10</v>
      </c>
      <c r="D339" s="2" t="s">
        <v>15</v>
      </c>
      <c r="E339" s="318" t="s">
        <v>701</v>
      </c>
      <c r="F339" s="319" t="s">
        <v>10</v>
      </c>
      <c r="G339" s="320" t="s">
        <v>703</v>
      </c>
      <c r="H339" s="2" t="s">
        <v>16</v>
      </c>
      <c r="I339" s="393">
        <v>57000</v>
      </c>
    </row>
    <row r="340" spans="1:10" ht="31.5" x14ac:dyDescent="0.25">
      <c r="A340" s="34" t="s">
        <v>126</v>
      </c>
      <c r="B340" s="37" t="s">
        <v>54</v>
      </c>
      <c r="C340" s="35" t="s">
        <v>10</v>
      </c>
      <c r="D340" s="35" t="s">
        <v>15</v>
      </c>
      <c r="E340" s="303" t="s">
        <v>242</v>
      </c>
      <c r="F340" s="304" t="s">
        <v>697</v>
      </c>
      <c r="G340" s="305" t="s">
        <v>698</v>
      </c>
      <c r="H340" s="35"/>
      <c r="I340" s="390">
        <f>SUM(I341)</f>
        <v>398000</v>
      </c>
    </row>
    <row r="341" spans="1:10" ht="31.5" x14ac:dyDescent="0.25">
      <c r="A341" s="3" t="s">
        <v>127</v>
      </c>
      <c r="B341" s="537" t="s">
        <v>54</v>
      </c>
      <c r="C341" s="2" t="s">
        <v>10</v>
      </c>
      <c r="D341" s="2" t="s">
        <v>15</v>
      </c>
      <c r="E341" s="306" t="s">
        <v>243</v>
      </c>
      <c r="F341" s="307" t="s">
        <v>697</v>
      </c>
      <c r="G341" s="308" t="s">
        <v>698</v>
      </c>
      <c r="H341" s="2"/>
      <c r="I341" s="391">
        <f>SUM(I342)</f>
        <v>398000</v>
      </c>
    </row>
    <row r="342" spans="1:10" ht="31.5" x14ac:dyDescent="0.25">
      <c r="A342" s="3" t="s">
        <v>91</v>
      </c>
      <c r="B342" s="537" t="s">
        <v>54</v>
      </c>
      <c r="C342" s="2" t="s">
        <v>10</v>
      </c>
      <c r="D342" s="2" t="s">
        <v>15</v>
      </c>
      <c r="E342" s="306" t="s">
        <v>243</v>
      </c>
      <c r="F342" s="307" t="s">
        <v>697</v>
      </c>
      <c r="G342" s="308" t="s">
        <v>702</v>
      </c>
      <c r="H342" s="2"/>
      <c r="I342" s="391">
        <f>SUM(I343)</f>
        <v>398000</v>
      </c>
    </row>
    <row r="343" spans="1:10" ht="63" x14ac:dyDescent="0.25">
      <c r="A343" s="96" t="s">
        <v>92</v>
      </c>
      <c r="B343" s="537" t="s">
        <v>54</v>
      </c>
      <c r="C343" s="2" t="s">
        <v>10</v>
      </c>
      <c r="D343" s="2" t="s">
        <v>15</v>
      </c>
      <c r="E343" s="306" t="s">
        <v>243</v>
      </c>
      <c r="F343" s="307" t="s">
        <v>697</v>
      </c>
      <c r="G343" s="308" t="s">
        <v>702</v>
      </c>
      <c r="H343" s="2" t="s">
        <v>13</v>
      </c>
      <c r="I343" s="392">
        <v>398000</v>
      </c>
    </row>
    <row r="344" spans="1:10" ht="31.5" x14ac:dyDescent="0.25">
      <c r="A344" s="34" t="s">
        <v>128</v>
      </c>
      <c r="B344" s="37" t="s">
        <v>54</v>
      </c>
      <c r="C344" s="35" t="s">
        <v>10</v>
      </c>
      <c r="D344" s="35" t="s">
        <v>15</v>
      </c>
      <c r="E344" s="303" t="s">
        <v>244</v>
      </c>
      <c r="F344" s="304" t="s">
        <v>697</v>
      </c>
      <c r="G344" s="305" t="s">
        <v>698</v>
      </c>
      <c r="H344" s="35"/>
      <c r="I344" s="390">
        <f>SUM(I345)</f>
        <v>437000</v>
      </c>
    </row>
    <row r="345" spans="1:10" ht="15.75" x14ac:dyDescent="0.25">
      <c r="A345" s="3" t="s">
        <v>129</v>
      </c>
      <c r="B345" s="537" t="s">
        <v>54</v>
      </c>
      <c r="C345" s="2" t="s">
        <v>10</v>
      </c>
      <c r="D345" s="2" t="s">
        <v>15</v>
      </c>
      <c r="E345" s="306" t="s">
        <v>245</v>
      </c>
      <c r="F345" s="307" t="s">
        <v>697</v>
      </c>
      <c r="G345" s="308" t="s">
        <v>698</v>
      </c>
      <c r="H345" s="2"/>
      <c r="I345" s="391">
        <f>SUM(I346)</f>
        <v>437000</v>
      </c>
    </row>
    <row r="346" spans="1:10" ht="31.5" x14ac:dyDescent="0.25">
      <c r="A346" s="3" t="s">
        <v>91</v>
      </c>
      <c r="B346" s="537" t="s">
        <v>54</v>
      </c>
      <c r="C346" s="2" t="s">
        <v>10</v>
      </c>
      <c r="D346" s="2" t="s">
        <v>15</v>
      </c>
      <c r="E346" s="306" t="s">
        <v>245</v>
      </c>
      <c r="F346" s="307" t="s">
        <v>697</v>
      </c>
      <c r="G346" s="308" t="s">
        <v>702</v>
      </c>
      <c r="H346" s="2"/>
      <c r="I346" s="391">
        <f>SUM(I347:I348)</f>
        <v>437000</v>
      </c>
    </row>
    <row r="347" spans="1:10" ht="63" x14ac:dyDescent="0.25">
      <c r="A347" s="96" t="s">
        <v>92</v>
      </c>
      <c r="B347" s="537" t="s">
        <v>54</v>
      </c>
      <c r="C347" s="2" t="s">
        <v>10</v>
      </c>
      <c r="D347" s="2" t="s">
        <v>15</v>
      </c>
      <c r="E347" s="306" t="s">
        <v>245</v>
      </c>
      <c r="F347" s="307" t="s">
        <v>697</v>
      </c>
      <c r="G347" s="308" t="s">
        <v>702</v>
      </c>
      <c r="H347" s="2" t="s">
        <v>13</v>
      </c>
      <c r="I347" s="392">
        <v>435000</v>
      </c>
    </row>
    <row r="348" spans="1:10" ht="15.75" x14ac:dyDescent="0.25">
      <c r="A348" s="3" t="s">
        <v>18</v>
      </c>
      <c r="B348" s="537" t="s">
        <v>54</v>
      </c>
      <c r="C348" s="2" t="s">
        <v>10</v>
      </c>
      <c r="D348" s="2" t="s">
        <v>15</v>
      </c>
      <c r="E348" s="306" t="s">
        <v>245</v>
      </c>
      <c r="F348" s="307" t="s">
        <v>697</v>
      </c>
      <c r="G348" s="308" t="s">
        <v>702</v>
      </c>
      <c r="H348" s="2" t="s">
        <v>17</v>
      </c>
      <c r="I348" s="392">
        <v>2000</v>
      </c>
    </row>
    <row r="349" spans="1:10" ht="31.5" x14ac:dyDescent="0.25">
      <c r="A349" s="21" t="s">
        <v>51</v>
      </c>
      <c r="B349" s="22" t="s">
        <v>52</v>
      </c>
      <c r="C349" s="23"/>
      <c r="D349" s="140"/>
      <c r="E349" s="146"/>
      <c r="F349" s="291"/>
      <c r="G349" s="142"/>
      <c r="H349" s="33"/>
      <c r="I349" s="398">
        <f>SUM(I350+I367+I378+I383+I433+I441+I469+I357)</f>
        <v>186272556</v>
      </c>
      <c r="J349" s="496"/>
    </row>
    <row r="350" spans="1:10" ht="15.75" x14ac:dyDescent="0.25">
      <c r="A350" s="399" t="s">
        <v>25</v>
      </c>
      <c r="B350" s="20" t="s">
        <v>52</v>
      </c>
      <c r="C350" s="16" t="s">
        <v>20</v>
      </c>
      <c r="D350" s="20"/>
      <c r="E350" s="419"/>
      <c r="F350" s="420"/>
      <c r="G350" s="421"/>
      <c r="H350" s="16"/>
      <c r="I350" s="417">
        <f t="shared" ref="I350:I362" si="0">SUM(I351)</f>
        <v>400000</v>
      </c>
    </row>
    <row r="351" spans="1:10" ht="15.75" x14ac:dyDescent="0.25">
      <c r="A351" s="110" t="s">
        <v>26</v>
      </c>
      <c r="B351" s="30" t="s">
        <v>52</v>
      </c>
      <c r="C351" s="26" t="s">
        <v>20</v>
      </c>
      <c r="D351" s="30">
        <v>12</v>
      </c>
      <c r="E351" s="111"/>
      <c r="F351" s="422"/>
      <c r="G351" s="423"/>
      <c r="H351" s="26"/>
      <c r="I351" s="418">
        <f t="shared" si="0"/>
        <v>400000</v>
      </c>
    </row>
    <row r="352" spans="1:10" ht="47.25" x14ac:dyDescent="0.25">
      <c r="A352" s="34" t="s">
        <v>158</v>
      </c>
      <c r="B352" s="37" t="s">
        <v>52</v>
      </c>
      <c r="C352" s="35" t="s">
        <v>20</v>
      </c>
      <c r="D352" s="37">
        <v>12</v>
      </c>
      <c r="E352" s="309" t="s">
        <v>746</v>
      </c>
      <c r="F352" s="310" t="s">
        <v>697</v>
      </c>
      <c r="G352" s="311" t="s">
        <v>698</v>
      </c>
      <c r="H352" s="35"/>
      <c r="I352" s="390">
        <f t="shared" si="0"/>
        <v>400000</v>
      </c>
    </row>
    <row r="353" spans="1:9" ht="63" x14ac:dyDescent="0.25">
      <c r="A353" s="361" t="s">
        <v>159</v>
      </c>
      <c r="B353" s="424" t="s">
        <v>52</v>
      </c>
      <c r="C353" s="5" t="s">
        <v>20</v>
      </c>
      <c r="D353" s="539">
        <v>12</v>
      </c>
      <c r="E353" s="324" t="s">
        <v>229</v>
      </c>
      <c r="F353" s="325" t="s">
        <v>697</v>
      </c>
      <c r="G353" s="326" t="s">
        <v>698</v>
      </c>
      <c r="H353" s="2"/>
      <c r="I353" s="391">
        <f t="shared" si="0"/>
        <v>400000</v>
      </c>
    </row>
    <row r="354" spans="1:9" ht="47.25" x14ac:dyDescent="0.25">
      <c r="A354" s="102" t="s">
        <v>747</v>
      </c>
      <c r="B354" s="411" t="s">
        <v>52</v>
      </c>
      <c r="C354" s="5" t="s">
        <v>20</v>
      </c>
      <c r="D354" s="539">
        <v>12</v>
      </c>
      <c r="E354" s="324" t="s">
        <v>229</v>
      </c>
      <c r="F354" s="325" t="s">
        <v>10</v>
      </c>
      <c r="G354" s="326" t="s">
        <v>698</v>
      </c>
      <c r="H354" s="358"/>
      <c r="I354" s="391">
        <f t="shared" si="0"/>
        <v>400000</v>
      </c>
    </row>
    <row r="355" spans="1:9" ht="31.5" x14ac:dyDescent="0.25">
      <c r="A355" s="72" t="s">
        <v>115</v>
      </c>
      <c r="B355" s="537" t="s">
        <v>52</v>
      </c>
      <c r="C355" s="5" t="s">
        <v>20</v>
      </c>
      <c r="D355" s="539">
        <v>12</v>
      </c>
      <c r="E355" s="324" t="s">
        <v>229</v>
      </c>
      <c r="F355" s="325" t="s">
        <v>10</v>
      </c>
      <c r="G355" s="326" t="s">
        <v>748</v>
      </c>
      <c r="H355" s="70"/>
      <c r="I355" s="391">
        <f t="shared" si="0"/>
        <v>400000</v>
      </c>
    </row>
    <row r="356" spans="1:9" ht="31.5" x14ac:dyDescent="0.25">
      <c r="A356" s="125" t="s">
        <v>908</v>
      </c>
      <c r="B356" s="411" t="s">
        <v>52</v>
      </c>
      <c r="C356" s="5" t="s">
        <v>20</v>
      </c>
      <c r="D356" s="539">
        <v>12</v>
      </c>
      <c r="E356" s="324" t="s">
        <v>229</v>
      </c>
      <c r="F356" s="325" t="s">
        <v>10</v>
      </c>
      <c r="G356" s="326" t="s">
        <v>748</v>
      </c>
      <c r="H356" s="70" t="s">
        <v>16</v>
      </c>
      <c r="I356" s="393">
        <v>400000</v>
      </c>
    </row>
    <row r="357" spans="1:9" ht="15.75" x14ac:dyDescent="0.25">
      <c r="A357" s="399" t="s">
        <v>160</v>
      </c>
      <c r="B357" s="20" t="s">
        <v>52</v>
      </c>
      <c r="C357" s="16" t="s">
        <v>116</v>
      </c>
      <c r="D357" s="20"/>
      <c r="E357" s="419"/>
      <c r="F357" s="420"/>
      <c r="G357" s="421"/>
      <c r="H357" s="16"/>
      <c r="I357" s="417">
        <f t="shared" si="0"/>
        <v>865000</v>
      </c>
    </row>
    <row r="358" spans="1:9" ht="15.75" x14ac:dyDescent="0.25">
      <c r="A358" s="110" t="s">
        <v>161</v>
      </c>
      <c r="B358" s="30" t="s">
        <v>52</v>
      </c>
      <c r="C358" s="26" t="s">
        <v>116</v>
      </c>
      <c r="D358" s="65" t="s">
        <v>12</v>
      </c>
      <c r="E358" s="111"/>
      <c r="F358" s="422"/>
      <c r="G358" s="423"/>
      <c r="H358" s="26"/>
      <c r="I358" s="418">
        <f t="shared" si="0"/>
        <v>865000</v>
      </c>
    </row>
    <row r="359" spans="1:9" ht="47.25" x14ac:dyDescent="0.25">
      <c r="A359" s="34" t="s">
        <v>204</v>
      </c>
      <c r="B359" s="37" t="s">
        <v>52</v>
      </c>
      <c r="C359" s="35" t="s">
        <v>116</v>
      </c>
      <c r="D359" s="49" t="s">
        <v>12</v>
      </c>
      <c r="E359" s="309" t="s">
        <v>752</v>
      </c>
      <c r="F359" s="310" t="s">
        <v>697</v>
      </c>
      <c r="G359" s="311" t="s">
        <v>698</v>
      </c>
      <c r="H359" s="35"/>
      <c r="I359" s="390">
        <f t="shared" si="0"/>
        <v>865000</v>
      </c>
    </row>
    <row r="360" spans="1:9" ht="94.5" x14ac:dyDescent="0.25">
      <c r="A360" s="361" t="s">
        <v>205</v>
      </c>
      <c r="B360" s="424" t="s">
        <v>52</v>
      </c>
      <c r="C360" s="5" t="s">
        <v>116</v>
      </c>
      <c r="D360" s="597" t="s">
        <v>12</v>
      </c>
      <c r="E360" s="324" t="s">
        <v>235</v>
      </c>
      <c r="F360" s="325" t="s">
        <v>697</v>
      </c>
      <c r="G360" s="326" t="s">
        <v>698</v>
      </c>
      <c r="H360" s="2"/>
      <c r="I360" s="391">
        <f t="shared" si="0"/>
        <v>865000</v>
      </c>
    </row>
    <row r="361" spans="1:9" ht="47.25" x14ac:dyDescent="0.25">
      <c r="A361" s="102" t="s">
        <v>766</v>
      </c>
      <c r="B361" s="411" t="s">
        <v>52</v>
      </c>
      <c r="C361" s="5" t="s">
        <v>116</v>
      </c>
      <c r="D361" s="597" t="s">
        <v>12</v>
      </c>
      <c r="E361" s="324" t="s">
        <v>235</v>
      </c>
      <c r="F361" s="325" t="s">
        <v>10</v>
      </c>
      <c r="G361" s="326" t="s">
        <v>698</v>
      </c>
      <c r="H361" s="358"/>
      <c r="I361" s="391">
        <f t="shared" si="0"/>
        <v>865000</v>
      </c>
    </row>
    <row r="362" spans="1:9" ht="31.5" x14ac:dyDescent="0.25">
      <c r="A362" s="125" t="s">
        <v>931</v>
      </c>
      <c r="B362" s="537" t="s">
        <v>52</v>
      </c>
      <c r="C362" s="5" t="s">
        <v>116</v>
      </c>
      <c r="D362" s="597" t="s">
        <v>12</v>
      </c>
      <c r="E362" s="324" t="s">
        <v>235</v>
      </c>
      <c r="F362" s="325" t="s">
        <v>10</v>
      </c>
      <c r="G362" s="326" t="s">
        <v>932</v>
      </c>
      <c r="H362" s="70"/>
      <c r="I362" s="391">
        <f t="shared" si="0"/>
        <v>865000</v>
      </c>
    </row>
    <row r="363" spans="1:9" ht="31.5" x14ac:dyDescent="0.25">
      <c r="A363" s="125" t="s">
        <v>197</v>
      </c>
      <c r="B363" s="411" t="s">
        <v>52</v>
      </c>
      <c r="C363" s="5" t="s">
        <v>116</v>
      </c>
      <c r="D363" s="597" t="s">
        <v>12</v>
      </c>
      <c r="E363" s="324" t="s">
        <v>235</v>
      </c>
      <c r="F363" s="325" t="s">
        <v>10</v>
      </c>
      <c r="G363" s="326" t="s">
        <v>932</v>
      </c>
      <c r="H363" s="70" t="s">
        <v>192</v>
      </c>
      <c r="I363" s="393">
        <v>865000</v>
      </c>
    </row>
    <row r="364" spans="1:9" ht="15.75" x14ac:dyDescent="0.25">
      <c r="A364" s="399" t="s">
        <v>27</v>
      </c>
      <c r="B364" s="20" t="s">
        <v>52</v>
      </c>
      <c r="C364" s="16" t="s">
        <v>29</v>
      </c>
      <c r="D364" s="20"/>
      <c r="E364" s="419"/>
      <c r="F364" s="420"/>
      <c r="G364" s="421"/>
      <c r="H364" s="16"/>
      <c r="I364" s="417">
        <f>SUM(I365,I383,I433,I441)</f>
        <v>176803650</v>
      </c>
    </row>
    <row r="365" spans="1:9" ht="15.75" x14ac:dyDescent="0.25">
      <c r="A365" s="110" t="s">
        <v>28</v>
      </c>
      <c r="B365" s="30" t="s">
        <v>52</v>
      </c>
      <c r="C365" s="26" t="s">
        <v>29</v>
      </c>
      <c r="D365" s="26" t="s">
        <v>10</v>
      </c>
      <c r="E365" s="355"/>
      <c r="F365" s="356"/>
      <c r="G365" s="357"/>
      <c r="H365" s="26"/>
      <c r="I365" s="418">
        <f>SUM(I366,I378)</f>
        <v>19657218</v>
      </c>
    </row>
    <row r="366" spans="1:9" ht="31.5" x14ac:dyDescent="0.25">
      <c r="A366" s="34" t="s">
        <v>162</v>
      </c>
      <c r="B366" s="40" t="s">
        <v>52</v>
      </c>
      <c r="C366" s="36" t="s">
        <v>29</v>
      </c>
      <c r="D366" s="36" t="s">
        <v>10</v>
      </c>
      <c r="E366" s="303" t="s">
        <v>767</v>
      </c>
      <c r="F366" s="304" t="s">
        <v>697</v>
      </c>
      <c r="G366" s="305" t="s">
        <v>698</v>
      </c>
      <c r="H366" s="38"/>
      <c r="I366" s="390">
        <f>SUM(I367)</f>
        <v>19548618</v>
      </c>
    </row>
    <row r="367" spans="1:9" ht="47.25" x14ac:dyDescent="0.25">
      <c r="A367" s="3" t="s">
        <v>163</v>
      </c>
      <c r="B367" s="539" t="s">
        <v>52</v>
      </c>
      <c r="C367" s="5" t="s">
        <v>29</v>
      </c>
      <c r="D367" s="5" t="s">
        <v>10</v>
      </c>
      <c r="E367" s="306" t="s">
        <v>246</v>
      </c>
      <c r="F367" s="307" t="s">
        <v>697</v>
      </c>
      <c r="G367" s="308" t="s">
        <v>698</v>
      </c>
      <c r="H367" s="70"/>
      <c r="I367" s="391">
        <f>SUM(I368)</f>
        <v>19548618</v>
      </c>
    </row>
    <row r="368" spans="1:9" ht="15.75" x14ac:dyDescent="0.25">
      <c r="A368" s="3" t="s">
        <v>768</v>
      </c>
      <c r="B368" s="539" t="s">
        <v>52</v>
      </c>
      <c r="C368" s="5" t="s">
        <v>29</v>
      </c>
      <c r="D368" s="5" t="s">
        <v>10</v>
      </c>
      <c r="E368" s="306" t="s">
        <v>246</v>
      </c>
      <c r="F368" s="307" t="s">
        <v>10</v>
      </c>
      <c r="G368" s="308" t="s">
        <v>698</v>
      </c>
      <c r="H368" s="70"/>
      <c r="I368" s="391">
        <f>SUM(I369+I372+I374)</f>
        <v>19548618</v>
      </c>
    </row>
    <row r="369" spans="1:9" ht="94.5" x14ac:dyDescent="0.25">
      <c r="A369" s="3" t="s">
        <v>769</v>
      </c>
      <c r="B369" s="539" t="s">
        <v>52</v>
      </c>
      <c r="C369" s="5" t="s">
        <v>29</v>
      </c>
      <c r="D369" s="5" t="s">
        <v>10</v>
      </c>
      <c r="E369" s="306" t="s">
        <v>246</v>
      </c>
      <c r="F369" s="307" t="s">
        <v>10</v>
      </c>
      <c r="G369" s="308" t="s">
        <v>770</v>
      </c>
      <c r="H369" s="2"/>
      <c r="I369" s="391">
        <f>SUM(I370:I371)</f>
        <v>10023335</v>
      </c>
    </row>
    <row r="370" spans="1:9" ht="63" x14ac:dyDescent="0.25">
      <c r="A370" s="114" t="s">
        <v>92</v>
      </c>
      <c r="B370" s="537" t="s">
        <v>52</v>
      </c>
      <c r="C370" s="5" t="s">
        <v>29</v>
      </c>
      <c r="D370" s="5" t="s">
        <v>10</v>
      </c>
      <c r="E370" s="306" t="s">
        <v>246</v>
      </c>
      <c r="F370" s="307" t="s">
        <v>10</v>
      </c>
      <c r="G370" s="308" t="s">
        <v>770</v>
      </c>
      <c r="H370" s="358" t="s">
        <v>13</v>
      </c>
      <c r="I370" s="393">
        <v>9985096</v>
      </c>
    </row>
    <row r="371" spans="1:9" ht="31.5" x14ac:dyDescent="0.25">
      <c r="A371" s="125" t="s">
        <v>908</v>
      </c>
      <c r="B371" s="411" t="s">
        <v>52</v>
      </c>
      <c r="C371" s="5" t="s">
        <v>29</v>
      </c>
      <c r="D371" s="5" t="s">
        <v>10</v>
      </c>
      <c r="E371" s="306" t="s">
        <v>246</v>
      </c>
      <c r="F371" s="307" t="s">
        <v>10</v>
      </c>
      <c r="G371" s="308" t="s">
        <v>770</v>
      </c>
      <c r="H371" s="358" t="s">
        <v>16</v>
      </c>
      <c r="I371" s="393">
        <v>38239</v>
      </c>
    </row>
    <row r="372" spans="1:9" ht="31.5" x14ac:dyDescent="0.25">
      <c r="A372" s="590" t="s">
        <v>941</v>
      </c>
      <c r="B372" s="411" t="s">
        <v>52</v>
      </c>
      <c r="C372" s="5" t="s">
        <v>29</v>
      </c>
      <c r="D372" s="5" t="s">
        <v>10</v>
      </c>
      <c r="E372" s="306" t="s">
        <v>246</v>
      </c>
      <c r="F372" s="307" t="s">
        <v>10</v>
      </c>
      <c r="G372" s="308" t="s">
        <v>942</v>
      </c>
      <c r="H372" s="358"/>
      <c r="I372" s="391">
        <f>SUM(I373)</f>
        <v>800333</v>
      </c>
    </row>
    <row r="373" spans="1:9" ht="31.5" x14ac:dyDescent="0.25">
      <c r="A373" s="125" t="s">
        <v>908</v>
      </c>
      <c r="B373" s="411" t="s">
        <v>52</v>
      </c>
      <c r="C373" s="5" t="s">
        <v>29</v>
      </c>
      <c r="D373" s="5" t="s">
        <v>10</v>
      </c>
      <c r="E373" s="306" t="s">
        <v>246</v>
      </c>
      <c r="F373" s="307" t="s">
        <v>10</v>
      </c>
      <c r="G373" s="308" t="s">
        <v>942</v>
      </c>
      <c r="H373" s="358" t="s">
        <v>16</v>
      </c>
      <c r="I373" s="393">
        <v>800333</v>
      </c>
    </row>
    <row r="374" spans="1:9" ht="31.5" x14ac:dyDescent="0.25">
      <c r="A374" s="3" t="s">
        <v>102</v>
      </c>
      <c r="B374" s="539" t="s">
        <v>52</v>
      </c>
      <c r="C374" s="5" t="s">
        <v>29</v>
      </c>
      <c r="D374" s="5" t="s">
        <v>10</v>
      </c>
      <c r="E374" s="306" t="s">
        <v>246</v>
      </c>
      <c r="F374" s="307" t="s">
        <v>10</v>
      </c>
      <c r="G374" s="308" t="s">
        <v>731</v>
      </c>
      <c r="H374" s="70"/>
      <c r="I374" s="391">
        <f>SUM(I375:I377)</f>
        <v>8724950</v>
      </c>
    </row>
    <row r="375" spans="1:9" ht="63" x14ac:dyDescent="0.25">
      <c r="A375" s="114" t="s">
        <v>92</v>
      </c>
      <c r="B375" s="537" t="s">
        <v>52</v>
      </c>
      <c r="C375" s="5" t="s">
        <v>29</v>
      </c>
      <c r="D375" s="5" t="s">
        <v>10</v>
      </c>
      <c r="E375" s="306" t="s">
        <v>246</v>
      </c>
      <c r="F375" s="307" t="s">
        <v>10</v>
      </c>
      <c r="G375" s="308" t="s">
        <v>731</v>
      </c>
      <c r="H375" s="70" t="s">
        <v>13</v>
      </c>
      <c r="I375" s="393">
        <v>3369000</v>
      </c>
    </row>
    <row r="376" spans="1:9" ht="31.5" x14ac:dyDescent="0.25">
      <c r="A376" s="125" t="s">
        <v>908</v>
      </c>
      <c r="B376" s="411" t="s">
        <v>52</v>
      </c>
      <c r="C376" s="5" t="s">
        <v>29</v>
      </c>
      <c r="D376" s="5" t="s">
        <v>10</v>
      </c>
      <c r="E376" s="306" t="s">
        <v>246</v>
      </c>
      <c r="F376" s="307" t="s">
        <v>10</v>
      </c>
      <c r="G376" s="308" t="s">
        <v>731</v>
      </c>
      <c r="H376" s="70" t="s">
        <v>16</v>
      </c>
      <c r="I376" s="393">
        <v>5276550</v>
      </c>
    </row>
    <row r="377" spans="1:9" ht="15.75" x14ac:dyDescent="0.25">
      <c r="A377" s="3" t="s">
        <v>18</v>
      </c>
      <c r="B377" s="539" t="s">
        <v>52</v>
      </c>
      <c r="C377" s="5" t="s">
        <v>29</v>
      </c>
      <c r="D377" s="5" t="s">
        <v>10</v>
      </c>
      <c r="E377" s="306" t="s">
        <v>246</v>
      </c>
      <c r="F377" s="307" t="s">
        <v>10</v>
      </c>
      <c r="G377" s="308" t="s">
        <v>731</v>
      </c>
      <c r="H377" s="70" t="s">
        <v>17</v>
      </c>
      <c r="I377" s="393">
        <v>79400</v>
      </c>
    </row>
    <row r="378" spans="1:9" ht="63" x14ac:dyDescent="0.25">
      <c r="A378" s="86" t="s">
        <v>149</v>
      </c>
      <c r="B378" s="37" t="s">
        <v>52</v>
      </c>
      <c r="C378" s="35" t="s">
        <v>29</v>
      </c>
      <c r="D378" s="49" t="s">
        <v>10</v>
      </c>
      <c r="E378" s="315" t="s">
        <v>225</v>
      </c>
      <c r="F378" s="316" t="s">
        <v>697</v>
      </c>
      <c r="G378" s="317" t="s">
        <v>698</v>
      </c>
      <c r="H378" s="35"/>
      <c r="I378" s="390">
        <f>SUM(I379)</f>
        <v>108600</v>
      </c>
    </row>
    <row r="379" spans="1:9" ht="110.25" x14ac:dyDescent="0.25">
      <c r="A379" s="87" t="s">
        <v>165</v>
      </c>
      <c r="B379" s="62" t="s">
        <v>52</v>
      </c>
      <c r="C379" s="2" t="s">
        <v>29</v>
      </c>
      <c r="D379" s="8" t="s">
        <v>10</v>
      </c>
      <c r="E379" s="343" t="s">
        <v>227</v>
      </c>
      <c r="F379" s="344" t="s">
        <v>697</v>
      </c>
      <c r="G379" s="345" t="s">
        <v>698</v>
      </c>
      <c r="H379" s="2"/>
      <c r="I379" s="391">
        <f>SUM(I380)</f>
        <v>108600</v>
      </c>
    </row>
    <row r="380" spans="1:9" ht="47.25" x14ac:dyDescent="0.25">
      <c r="A380" s="87" t="s">
        <v>717</v>
      </c>
      <c r="B380" s="62" t="s">
        <v>52</v>
      </c>
      <c r="C380" s="2" t="s">
        <v>29</v>
      </c>
      <c r="D380" s="8" t="s">
        <v>10</v>
      </c>
      <c r="E380" s="343" t="s">
        <v>227</v>
      </c>
      <c r="F380" s="344" t="s">
        <v>10</v>
      </c>
      <c r="G380" s="345" t="s">
        <v>698</v>
      </c>
      <c r="H380" s="2"/>
      <c r="I380" s="391">
        <f>SUM(I381)</f>
        <v>108600</v>
      </c>
    </row>
    <row r="381" spans="1:9" ht="31.5" x14ac:dyDescent="0.25">
      <c r="A381" s="3" t="s">
        <v>117</v>
      </c>
      <c r="B381" s="537" t="s">
        <v>52</v>
      </c>
      <c r="C381" s="2" t="s">
        <v>29</v>
      </c>
      <c r="D381" s="8" t="s">
        <v>10</v>
      </c>
      <c r="E381" s="343" t="s">
        <v>227</v>
      </c>
      <c r="F381" s="344" t="s">
        <v>10</v>
      </c>
      <c r="G381" s="345" t="s">
        <v>718</v>
      </c>
      <c r="H381" s="2"/>
      <c r="I381" s="391">
        <f>SUM(I382)</f>
        <v>108600</v>
      </c>
    </row>
    <row r="382" spans="1:9" ht="31.5" x14ac:dyDescent="0.25">
      <c r="A382" s="101" t="s">
        <v>908</v>
      </c>
      <c r="B382" s="410" t="s">
        <v>52</v>
      </c>
      <c r="C382" s="2" t="s">
        <v>29</v>
      </c>
      <c r="D382" s="8" t="s">
        <v>10</v>
      </c>
      <c r="E382" s="343" t="s">
        <v>227</v>
      </c>
      <c r="F382" s="344" t="s">
        <v>10</v>
      </c>
      <c r="G382" s="345" t="s">
        <v>718</v>
      </c>
      <c r="H382" s="2" t="s">
        <v>16</v>
      </c>
      <c r="I382" s="392">
        <v>108600</v>
      </c>
    </row>
    <row r="383" spans="1:9" ht="15.75" x14ac:dyDescent="0.25">
      <c r="A383" s="110" t="s">
        <v>30</v>
      </c>
      <c r="B383" s="30" t="s">
        <v>52</v>
      </c>
      <c r="C383" s="26" t="s">
        <v>29</v>
      </c>
      <c r="D383" s="26" t="s">
        <v>12</v>
      </c>
      <c r="E383" s="355"/>
      <c r="F383" s="356"/>
      <c r="G383" s="357"/>
      <c r="H383" s="26"/>
      <c r="I383" s="418">
        <f>SUM(I384+I423+I428)</f>
        <v>149638483</v>
      </c>
    </row>
    <row r="384" spans="1:9" ht="31.5" x14ac:dyDescent="0.25">
      <c r="A384" s="34" t="s">
        <v>162</v>
      </c>
      <c r="B384" s="37" t="s">
        <v>52</v>
      </c>
      <c r="C384" s="35" t="s">
        <v>29</v>
      </c>
      <c r="D384" s="35" t="s">
        <v>12</v>
      </c>
      <c r="E384" s="303" t="s">
        <v>767</v>
      </c>
      <c r="F384" s="304" t="s">
        <v>697</v>
      </c>
      <c r="G384" s="305" t="s">
        <v>698</v>
      </c>
      <c r="H384" s="35"/>
      <c r="I384" s="390">
        <f>SUM(I385+I413+I419)</f>
        <v>148792583</v>
      </c>
    </row>
    <row r="385" spans="1:9" ht="47.25" x14ac:dyDescent="0.25">
      <c r="A385" s="72" t="s">
        <v>163</v>
      </c>
      <c r="B385" s="537" t="s">
        <v>52</v>
      </c>
      <c r="C385" s="2" t="s">
        <v>29</v>
      </c>
      <c r="D385" s="2" t="s">
        <v>12</v>
      </c>
      <c r="E385" s="306" t="s">
        <v>246</v>
      </c>
      <c r="F385" s="307" t="s">
        <v>697</v>
      </c>
      <c r="G385" s="308" t="s">
        <v>698</v>
      </c>
      <c r="H385" s="2"/>
      <c r="I385" s="391">
        <f>SUM(I386)</f>
        <v>141438864</v>
      </c>
    </row>
    <row r="386" spans="1:9" ht="15.75" x14ac:dyDescent="0.25">
      <c r="A386" s="402" t="s">
        <v>780</v>
      </c>
      <c r="B386" s="537" t="s">
        <v>52</v>
      </c>
      <c r="C386" s="2" t="s">
        <v>29</v>
      </c>
      <c r="D386" s="2" t="s">
        <v>12</v>
      </c>
      <c r="E386" s="306" t="s">
        <v>246</v>
      </c>
      <c r="F386" s="307" t="s">
        <v>12</v>
      </c>
      <c r="G386" s="308" t="s">
        <v>698</v>
      </c>
      <c r="H386" s="2"/>
      <c r="I386" s="391">
        <f>SUM(I387+I390+I392+I396+I394+I398+I401+I403+I405+I409+I411)</f>
        <v>141438864</v>
      </c>
    </row>
    <row r="387" spans="1:9" ht="94.5" x14ac:dyDescent="0.25">
      <c r="A387" s="59" t="s">
        <v>166</v>
      </c>
      <c r="B387" s="537" t="s">
        <v>52</v>
      </c>
      <c r="C387" s="2" t="s">
        <v>29</v>
      </c>
      <c r="D387" s="2" t="s">
        <v>12</v>
      </c>
      <c r="E387" s="306" t="s">
        <v>246</v>
      </c>
      <c r="F387" s="307" t="s">
        <v>12</v>
      </c>
      <c r="G387" s="308" t="s">
        <v>771</v>
      </c>
      <c r="H387" s="2"/>
      <c r="I387" s="391">
        <f>SUM(I388:I389)</f>
        <v>116311876</v>
      </c>
    </row>
    <row r="388" spans="1:9" ht="63" x14ac:dyDescent="0.25">
      <c r="A388" s="114" t="s">
        <v>92</v>
      </c>
      <c r="B388" s="537" t="s">
        <v>52</v>
      </c>
      <c r="C388" s="2" t="s">
        <v>29</v>
      </c>
      <c r="D388" s="2" t="s">
        <v>12</v>
      </c>
      <c r="E388" s="306" t="s">
        <v>246</v>
      </c>
      <c r="F388" s="307" t="s">
        <v>12</v>
      </c>
      <c r="G388" s="308" t="s">
        <v>771</v>
      </c>
      <c r="H388" s="2" t="s">
        <v>13</v>
      </c>
      <c r="I388" s="393">
        <v>111915489</v>
      </c>
    </row>
    <row r="389" spans="1:9" ht="31.5" x14ac:dyDescent="0.25">
      <c r="A389" s="125" t="s">
        <v>908</v>
      </c>
      <c r="B389" s="411" t="s">
        <v>52</v>
      </c>
      <c r="C389" s="2" t="s">
        <v>29</v>
      </c>
      <c r="D389" s="2" t="s">
        <v>12</v>
      </c>
      <c r="E389" s="306" t="s">
        <v>246</v>
      </c>
      <c r="F389" s="307" t="s">
        <v>12</v>
      </c>
      <c r="G389" s="308" t="s">
        <v>771</v>
      </c>
      <c r="H389" s="2" t="s">
        <v>16</v>
      </c>
      <c r="I389" s="393">
        <v>4396387</v>
      </c>
    </row>
    <row r="390" spans="1:9" ht="31.5" x14ac:dyDescent="0.25">
      <c r="A390" s="590" t="s">
        <v>943</v>
      </c>
      <c r="B390" s="411" t="s">
        <v>52</v>
      </c>
      <c r="C390" s="2" t="s">
        <v>29</v>
      </c>
      <c r="D390" s="2" t="s">
        <v>12</v>
      </c>
      <c r="E390" s="306" t="s">
        <v>246</v>
      </c>
      <c r="F390" s="307" t="s">
        <v>12</v>
      </c>
      <c r="G390" s="308" t="s">
        <v>944</v>
      </c>
      <c r="H390" s="2"/>
      <c r="I390" s="391">
        <f>SUM(I391)</f>
        <v>1295123</v>
      </c>
    </row>
    <row r="391" spans="1:9" ht="31.5" x14ac:dyDescent="0.25">
      <c r="A391" s="125" t="s">
        <v>908</v>
      </c>
      <c r="B391" s="411" t="s">
        <v>52</v>
      </c>
      <c r="C391" s="2" t="s">
        <v>29</v>
      </c>
      <c r="D391" s="2" t="s">
        <v>12</v>
      </c>
      <c r="E391" s="306" t="s">
        <v>246</v>
      </c>
      <c r="F391" s="307" t="s">
        <v>12</v>
      </c>
      <c r="G391" s="308" t="s">
        <v>944</v>
      </c>
      <c r="H391" s="2" t="s">
        <v>16</v>
      </c>
      <c r="I391" s="393">
        <v>1295123</v>
      </c>
    </row>
    <row r="392" spans="1:9" ht="31.5" x14ac:dyDescent="0.25">
      <c r="A392" s="590" t="s">
        <v>945</v>
      </c>
      <c r="B392" s="411" t="s">
        <v>52</v>
      </c>
      <c r="C392" s="2" t="s">
        <v>29</v>
      </c>
      <c r="D392" s="2" t="s">
        <v>12</v>
      </c>
      <c r="E392" s="306" t="s">
        <v>246</v>
      </c>
      <c r="F392" s="307" t="s">
        <v>12</v>
      </c>
      <c r="G392" s="308" t="s">
        <v>946</v>
      </c>
      <c r="H392" s="2"/>
      <c r="I392" s="391">
        <f>SUM(I393)</f>
        <v>52884</v>
      </c>
    </row>
    <row r="393" spans="1:9" ht="63" x14ac:dyDescent="0.25">
      <c r="A393" s="114" t="s">
        <v>92</v>
      </c>
      <c r="B393" s="411" t="s">
        <v>52</v>
      </c>
      <c r="C393" s="2" t="s">
        <v>29</v>
      </c>
      <c r="D393" s="2" t="s">
        <v>12</v>
      </c>
      <c r="E393" s="306" t="s">
        <v>246</v>
      </c>
      <c r="F393" s="307" t="s">
        <v>12</v>
      </c>
      <c r="G393" s="308" t="s">
        <v>946</v>
      </c>
      <c r="H393" s="2" t="s">
        <v>13</v>
      </c>
      <c r="I393" s="393">
        <v>52884</v>
      </c>
    </row>
    <row r="394" spans="1:9" ht="63" x14ac:dyDescent="0.25">
      <c r="A394" s="590" t="s">
        <v>947</v>
      </c>
      <c r="B394" s="411" t="s">
        <v>52</v>
      </c>
      <c r="C394" s="2" t="s">
        <v>29</v>
      </c>
      <c r="D394" s="2" t="s">
        <v>12</v>
      </c>
      <c r="E394" s="306" t="s">
        <v>246</v>
      </c>
      <c r="F394" s="307" t="s">
        <v>12</v>
      </c>
      <c r="G394" s="308" t="s">
        <v>948</v>
      </c>
      <c r="H394" s="2"/>
      <c r="I394" s="391">
        <f>SUM(I395)</f>
        <v>188736</v>
      </c>
    </row>
    <row r="395" spans="1:9" ht="31.5" x14ac:dyDescent="0.25">
      <c r="A395" s="125" t="s">
        <v>908</v>
      </c>
      <c r="B395" s="411" t="s">
        <v>52</v>
      </c>
      <c r="C395" s="2" t="s">
        <v>29</v>
      </c>
      <c r="D395" s="2" t="s">
        <v>12</v>
      </c>
      <c r="E395" s="306" t="s">
        <v>246</v>
      </c>
      <c r="F395" s="307" t="s">
        <v>12</v>
      </c>
      <c r="G395" s="308" t="s">
        <v>948</v>
      </c>
      <c r="H395" s="2" t="s">
        <v>16</v>
      </c>
      <c r="I395" s="393">
        <v>188736</v>
      </c>
    </row>
    <row r="396" spans="1:9" ht="31.5" x14ac:dyDescent="0.25">
      <c r="A396" s="590" t="s">
        <v>941</v>
      </c>
      <c r="B396" s="411" t="s">
        <v>52</v>
      </c>
      <c r="C396" s="2" t="s">
        <v>29</v>
      </c>
      <c r="D396" s="2" t="s">
        <v>12</v>
      </c>
      <c r="E396" s="306" t="s">
        <v>246</v>
      </c>
      <c r="F396" s="307" t="s">
        <v>12</v>
      </c>
      <c r="G396" s="308" t="s">
        <v>942</v>
      </c>
      <c r="H396" s="2"/>
      <c r="I396" s="391">
        <f>SUM(I397)</f>
        <v>834911</v>
      </c>
    </row>
    <row r="397" spans="1:9" ht="31.5" x14ac:dyDescent="0.25">
      <c r="A397" s="125" t="s">
        <v>908</v>
      </c>
      <c r="B397" s="411" t="s">
        <v>52</v>
      </c>
      <c r="C397" s="2" t="s">
        <v>29</v>
      </c>
      <c r="D397" s="2" t="s">
        <v>12</v>
      </c>
      <c r="E397" s="306" t="s">
        <v>246</v>
      </c>
      <c r="F397" s="307" t="s">
        <v>12</v>
      </c>
      <c r="G397" s="308" t="s">
        <v>942</v>
      </c>
      <c r="H397" s="2" t="s">
        <v>16</v>
      </c>
      <c r="I397" s="393">
        <v>834911</v>
      </c>
    </row>
    <row r="398" spans="1:9" ht="31.5" x14ac:dyDescent="0.25">
      <c r="A398" s="364" t="s">
        <v>773</v>
      </c>
      <c r="B398" s="411" t="s">
        <v>52</v>
      </c>
      <c r="C398" s="2" t="s">
        <v>29</v>
      </c>
      <c r="D398" s="2" t="s">
        <v>12</v>
      </c>
      <c r="E398" s="306" t="s">
        <v>246</v>
      </c>
      <c r="F398" s="307" t="s">
        <v>12</v>
      </c>
      <c r="G398" s="308" t="s">
        <v>774</v>
      </c>
      <c r="H398" s="2"/>
      <c r="I398" s="391">
        <f>SUM(I399:I400)</f>
        <v>308200</v>
      </c>
    </row>
    <row r="399" spans="1:9" ht="63" x14ac:dyDescent="0.25">
      <c r="A399" s="114" t="s">
        <v>92</v>
      </c>
      <c r="B399" s="537" t="s">
        <v>52</v>
      </c>
      <c r="C399" s="2" t="s">
        <v>29</v>
      </c>
      <c r="D399" s="2" t="s">
        <v>12</v>
      </c>
      <c r="E399" s="306" t="s">
        <v>246</v>
      </c>
      <c r="F399" s="307" t="s">
        <v>12</v>
      </c>
      <c r="G399" s="308" t="s">
        <v>774</v>
      </c>
      <c r="H399" s="2" t="s">
        <v>13</v>
      </c>
      <c r="I399" s="393">
        <v>210800</v>
      </c>
    </row>
    <row r="400" spans="1:9" ht="15.75" x14ac:dyDescent="0.25">
      <c r="A400" s="72" t="s">
        <v>40</v>
      </c>
      <c r="B400" s="537" t="s">
        <v>52</v>
      </c>
      <c r="C400" s="2" t="s">
        <v>29</v>
      </c>
      <c r="D400" s="2" t="s">
        <v>12</v>
      </c>
      <c r="E400" s="306" t="s">
        <v>246</v>
      </c>
      <c r="F400" s="307" t="s">
        <v>12</v>
      </c>
      <c r="G400" s="308" t="s">
        <v>774</v>
      </c>
      <c r="H400" s="358" t="s">
        <v>39</v>
      </c>
      <c r="I400" s="393">
        <v>97400</v>
      </c>
    </row>
    <row r="401" spans="1:9" ht="63" x14ac:dyDescent="0.25">
      <c r="A401" s="364" t="s">
        <v>775</v>
      </c>
      <c r="B401" s="411" t="s">
        <v>52</v>
      </c>
      <c r="C401" s="51" t="s">
        <v>29</v>
      </c>
      <c r="D401" s="51" t="s">
        <v>12</v>
      </c>
      <c r="E401" s="346" t="s">
        <v>246</v>
      </c>
      <c r="F401" s="347" t="s">
        <v>12</v>
      </c>
      <c r="G401" s="348" t="s">
        <v>776</v>
      </c>
      <c r="H401" s="51"/>
      <c r="I401" s="391">
        <f>SUM(I402)</f>
        <v>1475000</v>
      </c>
    </row>
    <row r="402" spans="1:9" ht="31.5" x14ac:dyDescent="0.25">
      <c r="A402" s="403" t="s">
        <v>908</v>
      </c>
      <c r="B402" s="411" t="s">
        <v>52</v>
      </c>
      <c r="C402" s="70" t="s">
        <v>29</v>
      </c>
      <c r="D402" s="51" t="s">
        <v>12</v>
      </c>
      <c r="E402" s="346" t="s">
        <v>246</v>
      </c>
      <c r="F402" s="347" t="s">
        <v>12</v>
      </c>
      <c r="G402" s="348" t="s">
        <v>776</v>
      </c>
      <c r="H402" s="51" t="s">
        <v>16</v>
      </c>
      <c r="I402" s="393">
        <v>1475000</v>
      </c>
    </row>
    <row r="403" spans="1:9" ht="15.75" x14ac:dyDescent="0.25">
      <c r="A403" s="103" t="s">
        <v>487</v>
      </c>
      <c r="B403" s="537" t="s">
        <v>52</v>
      </c>
      <c r="C403" s="5" t="s">
        <v>29</v>
      </c>
      <c r="D403" s="5" t="s">
        <v>12</v>
      </c>
      <c r="E403" s="306" t="s">
        <v>246</v>
      </c>
      <c r="F403" s="307" t="s">
        <v>12</v>
      </c>
      <c r="G403" s="308" t="s">
        <v>772</v>
      </c>
      <c r="H403" s="2"/>
      <c r="I403" s="391">
        <f>SUM(I404)</f>
        <v>920826</v>
      </c>
    </row>
    <row r="404" spans="1:9" ht="63" x14ac:dyDescent="0.25">
      <c r="A404" s="114" t="s">
        <v>92</v>
      </c>
      <c r="B404" s="537" t="s">
        <v>52</v>
      </c>
      <c r="C404" s="5" t="s">
        <v>29</v>
      </c>
      <c r="D404" s="5" t="s">
        <v>12</v>
      </c>
      <c r="E404" s="306" t="s">
        <v>246</v>
      </c>
      <c r="F404" s="307" t="s">
        <v>12</v>
      </c>
      <c r="G404" s="308" t="s">
        <v>772</v>
      </c>
      <c r="H404" s="2" t="s">
        <v>13</v>
      </c>
      <c r="I404" s="393">
        <v>920826</v>
      </c>
    </row>
    <row r="405" spans="1:9" ht="31.5" x14ac:dyDescent="0.25">
      <c r="A405" s="72" t="s">
        <v>102</v>
      </c>
      <c r="B405" s="537" t="s">
        <v>52</v>
      </c>
      <c r="C405" s="5" t="s">
        <v>29</v>
      </c>
      <c r="D405" s="5" t="s">
        <v>12</v>
      </c>
      <c r="E405" s="306" t="s">
        <v>246</v>
      </c>
      <c r="F405" s="307" t="s">
        <v>12</v>
      </c>
      <c r="G405" s="308" t="s">
        <v>731</v>
      </c>
      <c r="H405" s="2"/>
      <c r="I405" s="391">
        <f>SUM(I406:I408)</f>
        <v>19518086</v>
      </c>
    </row>
    <row r="406" spans="1:9" ht="63" x14ac:dyDescent="0.25">
      <c r="A406" s="114" t="s">
        <v>92</v>
      </c>
      <c r="B406" s="537" t="s">
        <v>52</v>
      </c>
      <c r="C406" s="5" t="s">
        <v>29</v>
      </c>
      <c r="D406" s="5" t="s">
        <v>12</v>
      </c>
      <c r="E406" s="306" t="s">
        <v>246</v>
      </c>
      <c r="F406" s="307" t="s">
        <v>12</v>
      </c>
      <c r="G406" s="308" t="s">
        <v>731</v>
      </c>
      <c r="H406" s="2" t="s">
        <v>13</v>
      </c>
      <c r="I406" s="392">
        <v>4560</v>
      </c>
    </row>
    <row r="407" spans="1:9" ht="31.5" x14ac:dyDescent="0.25">
      <c r="A407" s="125" t="s">
        <v>908</v>
      </c>
      <c r="B407" s="411" t="s">
        <v>52</v>
      </c>
      <c r="C407" s="5" t="s">
        <v>29</v>
      </c>
      <c r="D407" s="5" t="s">
        <v>12</v>
      </c>
      <c r="E407" s="306" t="s">
        <v>246</v>
      </c>
      <c r="F407" s="307" t="s">
        <v>12</v>
      </c>
      <c r="G407" s="308" t="s">
        <v>731</v>
      </c>
      <c r="H407" s="2" t="s">
        <v>16</v>
      </c>
      <c r="I407" s="392">
        <v>16407126</v>
      </c>
    </row>
    <row r="408" spans="1:9" ht="15.75" x14ac:dyDescent="0.25">
      <c r="A408" s="72" t="s">
        <v>18</v>
      </c>
      <c r="B408" s="537" t="s">
        <v>52</v>
      </c>
      <c r="C408" s="51" t="s">
        <v>29</v>
      </c>
      <c r="D408" s="51" t="s">
        <v>12</v>
      </c>
      <c r="E408" s="346" t="s">
        <v>246</v>
      </c>
      <c r="F408" s="347" t="s">
        <v>12</v>
      </c>
      <c r="G408" s="348" t="s">
        <v>731</v>
      </c>
      <c r="H408" s="51" t="s">
        <v>17</v>
      </c>
      <c r="I408" s="392">
        <v>3106400</v>
      </c>
    </row>
    <row r="409" spans="1:9" ht="31.5" x14ac:dyDescent="0.25">
      <c r="A409" s="72" t="s">
        <v>949</v>
      </c>
      <c r="B409" s="537" t="s">
        <v>52</v>
      </c>
      <c r="C409" s="51" t="s">
        <v>29</v>
      </c>
      <c r="D409" s="51" t="s">
        <v>12</v>
      </c>
      <c r="E409" s="346" t="s">
        <v>246</v>
      </c>
      <c r="F409" s="347" t="s">
        <v>12</v>
      </c>
      <c r="G409" s="348" t="s">
        <v>950</v>
      </c>
      <c r="H409" s="51"/>
      <c r="I409" s="391">
        <f>SUM(I410)</f>
        <v>399000</v>
      </c>
    </row>
    <row r="410" spans="1:9" ht="31.5" x14ac:dyDescent="0.25">
      <c r="A410" s="125" t="s">
        <v>908</v>
      </c>
      <c r="B410" s="537" t="s">
        <v>52</v>
      </c>
      <c r="C410" s="51" t="s">
        <v>29</v>
      </c>
      <c r="D410" s="51" t="s">
        <v>12</v>
      </c>
      <c r="E410" s="346" t="s">
        <v>246</v>
      </c>
      <c r="F410" s="347" t="s">
        <v>12</v>
      </c>
      <c r="G410" s="348" t="s">
        <v>950</v>
      </c>
      <c r="H410" s="51" t="s">
        <v>16</v>
      </c>
      <c r="I410" s="392">
        <v>399000</v>
      </c>
    </row>
    <row r="411" spans="1:9" ht="15.75" x14ac:dyDescent="0.25">
      <c r="A411" s="72" t="s">
        <v>951</v>
      </c>
      <c r="B411" s="537" t="s">
        <v>52</v>
      </c>
      <c r="C411" s="2" t="s">
        <v>29</v>
      </c>
      <c r="D411" s="2" t="s">
        <v>12</v>
      </c>
      <c r="E411" s="306" t="s">
        <v>246</v>
      </c>
      <c r="F411" s="307" t="s">
        <v>12</v>
      </c>
      <c r="G411" s="348" t="s">
        <v>952</v>
      </c>
      <c r="H411" s="2"/>
      <c r="I411" s="391">
        <f>SUM(I412)</f>
        <v>134222</v>
      </c>
    </row>
    <row r="412" spans="1:9" ht="31.5" x14ac:dyDescent="0.25">
      <c r="A412" s="403" t="s">
        <v>908</v>
      </c>
      <c r="B412" s="411" t="s">
        <v>52</v>
      </c>
      <c r="C412" s="70" t="s">
        <v>29</v>
      </c>
      <c r="D412" s="51" t="s">
        <v>12</v>
      </c>
      <c r="E412" s="346" t="s">
        <v>246</v>
      </c>
      <c r="F412" s="347" t="s">
        <v>12</v>
      </c>
      <c r="G412" s="348" t="s">
        <v>952</v>
      </c>
      <c r="H412" s="51" t="s">
        <v>16</v>
      </c>
      <c r="I412" s="393">
        <v>134222</v>
      </c>
    </row>
    <row r="413" spans="1:9" s="44" customFormat="1" ht="63" x14ac:dyDescent="0.25">
      <c r="A413" s="72" t="s">
        <v>167</v>
      </c>
      <c r="B413" s="537" t="s">
        <v>52</v>
      </c>
      <c r="C413" s="51" t="s">
        <v>29</v>
      </c>
      <c r="D413" s="51" t="s">
        <v>12</v>
      </c>
      <c r="E413" s="346" t="s">
        <v>247</v>
      </c>
      <c r="F413" s="347" t="s">
        <v>697</v>
      </c>
      <c r="G413" s="348" t="s">
        <v>698</v>
      </c>
      <c r="H413" s="51"/>
      <c r="I413" s="391">
        <f>SUM(I414)</f>
        <v>7353719</v>
      </c>
    </row>
    <row r="414" spans="1:9" s="44" customFormat="1" ht="31.5" x14ac:dyDescent="0.25">
      <c r="A414" s="72" t="s">
        <v>784</v>
      </c>
      <c r="B414" s="537" t="s">
        <v>52</v>
      </c>
      <c r="C414" s="51" t="s">
        <v>29</v>
      </c>
      <c r="D414" s="51" t="s">
        <v>12</v>
      </c>
      <c r="E414" s="346" t="s">
        <v>247</v>
      </c>
      <c r="F414" s="347" t="s">
        <v>10</v>
      </c>
      <c r="G414" s="348" t="s">
        <v>698</v>
      </c>
      <c r="H414" s="51"/>
      <c r="I414" s="391">
        <f>SUM(I415)</f>
        <v>7353719</v>
      </c>
    </row>
    <row r="415" spans="1:9" s="44" customFormat="1" ht="31.5" x14ac:dyDescent="0.25">
      <c r="A415" s="72" t="s">
        <v>102</v>
      </c>
      <c r="B415" s="537" t="s">
        <v>52</v>
      </c>
      <c r="C415" s="51" t="s">
        <v>29</v>
      </c>
      <c r="D415" s="51" t="s">
        <v>12</v>
      </c>
      <c r="E415" s="346" t="s">
        <v>247</v>
      </c>
      <c r="F415" s="347" t="s">
        <v>10</v>
      </c>
      <c r="G415" s="348" t="s">
        <v>731</v>
      </c>
      <c r="H415" s="51"/>
      <c r="I415" s="391">
        <f>SUM(I416:I418)</f>
        <v>7353719</v>
      </c>
    </row>
    <row r="416" spans="1:9" s="44" customFormat="1" ht="63" x14ac:dyDescent="0.25">
      <c r="A416" s="114" t="s">
        <v>92</v>
      </c>
      <c r="B416" s="537" t="s">
        <v>52</v>
      </c>
      <c r="C416" s="51" t="s">
        <v>29</v>
      </c>
      <c r="D416" s="51" t="s">
        <v>12</v>
      </c>
      <c r="E416" s="346" t="s">
        <v>247</v>
      </c>
      <c r="F416" s="347" t="s">
        <v>10</v>
      </c>
      <c r="G416" s="348" t="s">
        <v>731</v>
      </c>
      <c r="H416" s="51" t="s">
        <v>13</v>
      </c>
      <c r="I416" s="393">
        <v>4199000</v>
      </c>
    </row>
    <row r="417" spans="1:9" s="44" customFormat="1" ht="31.5" x14ac:dyDescent="0.25">
      <c r="A417" s="125" t="s">
        <v>908</v>
      </c>
      <c r="B417" s="411" t="s">
        <v>52</v>
      </c>
      <c r="C417" s="51" t="s">
        <v>29</v>
      </c>
      <c r="D417" s="51" t="s">
        <v>12</v>
      </c>
      <c r="E417" s="349" t="s">
        <v>247</v>
      </c>
      <c r="F417" s="350" t="s">
        <v>10</v>
      </c>
      <c r="G417" s="351" t="s">
        <v>731</v>
      </c>
      <c r="H417" s="2" t="s">
        <v>16</v>
      </c>
      <c r="I417" s="392">
        <v>1683719</v>
      </c>
    </row>
    <row r="418" spans="1:9" s="44" customFormat="1" ht="15.75" x14ac:dyDescent="0.25">
      <c r="A418" s="72" t="s">
        <v>18</v>
      </c>
      <c r="B418" s="537" t="s">
        <v>52</v>
      </c>
      <c r="C418" s="51" t="s">
        <v>29</v>
      </c>
      <c r="D418" s="51" t="s">
        <v>12</v>
      </c>
      <c r="E418" s="349" t="s">
        <v>247</v>
      </c>
      <c r="F418" s="350" t="s">
        <v>10</v>
      </c>
      <c r="G418" s="351" t="s">
        <v>731</v>
      </c>
      <c r="H418" s="2" t="s">
        <v>17</v>
      </c>
      <c r="I418" s="392">
        <v>1471000</v>
      </c>
    </row>
    <row r="419" spans="1:9" ht="63" hidden="1" x14ac:dyDescent="0.25">
      <c r="A419" s="116" t="s">
        <v>168</v>
      </c>
      <c r="B419" s="62" t="s">
        <v>52</v>
      </c>
      <c r="C419" s="51" t="s">
        <v>29</v>
      </c>
      <c r="D419" s="51" t="s">
        <v>12</v>
      </c>
      <c r="E419" s="346" t="s">
        <v>248</v>
      </c>
      <c r="F419" s="347" t="s">
        <v>697</v>
      </c>
      <c r="G419" s="348" t="s">
        <v>698</v>
      </c>
      <c r="H419" s="51"/>
      <c r="I419" s="391">
        <f>SUM(I420)</f>
        <v>0</v>
      </c>
    </row>
    <row r="420" spans="1:9" ht="31.5" hidden="1" x14ac:dyDescent="0.25">
      <c r="A420" s="359" t="s">
        <v>777</v>
      </c>
      <c r="B420" s="62" t="s">
        <v>52</v>
      </c>
      <c r="C420" s="51" t="s">
        <v>29</v>
      </c>
      <c r="D420" s="51" t="s">
        <v>12</v>
      </c>
      <c r="E420" s="346" t="s">
        <v>248</v>
      </c>
      <c r="F420" s="347" t="s">
        <v>10</v>
      </c>
      <c r="G420" s="348" t="s">
        <v>698</v>
      </c>
      <c r="H420" s="51"/>
      <c r="I420" s="391">
        <f>SUM(I421)</f>
        <v>0</v>
      </c>
    </row>
    <row r="421" spans="1:9" ht="15.75" hidden="1" x14ac:dyDescent="0.25">
      <c r="A421" s="91" t="s">
        <v>778</v>
      </c>
      <c r="B421" s="62" t="s">
        <v>52</v>
      </c>
      <c r="C421" s="51" t="s">
        <v>29</v>
      </c>
      <c r="D421" s="51" t="s">
        <v>12</v>
      </c>
      <c r="E421" s="346" t="s">
        <v>248</v>
      </c>
      <c r="F421" s="347" t="s">
        <v>10</v>
      </c>
      <c r="G421" s="348" t="s">
        <v>779</v>
      </c>
      <c r="H421" s="51"/>
      <c r="I421" s="391">
        <f>SUM(I422)</f>
        <v>0</v>
      </c>
    </row>
    <row r="422" spans="1:9" ht="31.5" hidden="1" x14ac:dyDescent="0.25">
      <c r="A422" s="125" t="s">
        <v>908</v>
      </c>
      <c r="B422" s="411" t="s">
        <v>52</v>
      </c>
      <c r="C422" s="2" t="s">
        <v>29</v>
      </c>
      <c r="D422" s="2" t="s">
        <v>12</v>
      </c>
      <c r="E422" s="306" t="s">
        <v>248</v>
      </c>
      <c r="F422" s="307" t="s">
        <v>10</v>
      </c>
      <c r="G422" s="308" t="s">
        <v>779</v>
      </c>
      <c r="H422" s="2" t="s">
        <v>16</v>
      </c>
      <c r="I422" s="393"/>
    </row>
    <row r="423" spans="1:9" s="75" customFormat="1" ht="47.25" hidden="1" x14ac:dyDescent="0.25">
      <c r="A423" s="115" t="s">
        <v>132</v>
      </c>
      <c r="B423" s="37" t="s">
        <v>52</v>
      </c>
      <c r="C423" s="35" t="s">
        <v>29</v>
      </c>
      <c r="D423" s="35" t="s">
        <v>12</v>
      </c>
      <c r="E423" s="303" t="s">
        <v>712</v>
      </c>
      <c r="F423" s="304" t="s">
        <v>697</v>
      </c>
      <c r="G423" s="305" t="s">
        <v>698</v>
      </c>
      <c r="H423" s="35"/>
      <c r="I423" s="390">
        <f>SUM(I424)</f>
        <v>0</v>
      </c>
    </row>
    <row r="424" spans="1:9" s="75" customFormat="1" ht="63" hidden="1" x14ac:dyDescent="0.25">
      <c r="A424" s="116" t="s">
        <v>169</v>
      </c>
      <c r="B424" s="62" t="s">
        <v>52</v>
      </c>
      <c r="C424" s="42" t="s">
        <v>29</v>
      </c>
      <c r="D424" s="42" t="s">
        <v>12</v>
      </c>
      <c r="E424" s="349" t="s">
        <v>249</v>
      </c>
      <c r="F424" s="350" t="s">
        <v>697</v>
      </c>
      <c r="G424" s="351" t="s">
        <v>698</v>
      </c>
      <c r="H424" s="82"/>
      <c r="I424" s="394">
        <f>SUM(I425)</f>
        <v>0</v>
      </c>
    </row>
    <row r="425" spans="1:9" s="75" customFormat="1" ht="31.5" hidden="1" x14ac:dyDescent="0.25">
      <c r="A425" s="116" t="s">
        <v>781</v>
      </c>
      <c r="B425" s="62" t="s">
        <v>52</v>
      </c>
      <c r="C425" s="42" t="s">
        <v>29</v>
      </c>
      <c r="D425" s="42" t="s">
        <v>12</v>
      </c>
      <c r="E425" s="349" t="s">
        <v>249</v>
      </c>
      <c r="F425" s="350" t="s">
        <v>10</v>
      </c>
      <c r="G425" s="351" t="s">
        <v>698</v>
      </c>
      <c r="H425" s="82"/>
      <c r="I425" s="394">
        <f>SUM(I426)</f>
        <v>0</v>
      </c>
    </row>
    <row r="426" spans="1:9" s="44" customFormat="1" ht="31.5" hidden="1" x14ac:dyDescent="0.25">
      <c r="A426" s="117" t="s">
        <v>170</v>
      </c>
      <c r="B426" s="415" t="s">
        <v>52</v>
      </c>
      <c r="C426" s="42" t="s">
        <v>29</v>
      </c>
      <c r="D426" s="42" t="s">
        <v>12</v>
      </c>
      <c r="E426" s="349" t="s">
        <v>249</v>
      </c>
      <c r="F426" s="350" t="s">
        <v>10</v>
      </c>
      <c r="G426" s="351" t="s">
        <v>782</v>
      </c>
      <c r="H426" s="82"/>
      <c r="I426" s="394">
        <f>SUM(I427)</f>
        <v>0</v>
      </c>
    </row>
    <row r="427" spans="1:9" s="44" customFormat="1" ht="31.5" hidden="1" x14ac:dyDescent="0.25">
      <c r="A427" s="118" t="s">
        <v>908</v>
      </c>
      <c r="B427" s="416" t="s">
        <v>52</v>
      </c>
      <c r="C427" s="42" t="s">
        <v>29</v>
      </c>
      <c r="D427" s="42" t="s">
        <v>12</v>
      </c>
      <c r="E427" s="349" t="s">
        <v>249</v>
      </c>
      <c r="F427" s="350" t="s">
        <v>10</v>
      </c>
      <c r="G427" s="351" t="s">
        <v>782</v>
      </c>
      <c r="H427" s="82" t="s">
        <v>16</v>
      </c>
      <c r="I427" s="395"/>
    </row>
    <row r="428" spans="1:9" s="44" customFormat="1" ht="63" x14ac:dyDescent="0.25">
      <c r="A428" s="115" t="s">
        <v>149</v>
      </c>
      <c r="B428" s="37" t="s">
        <v>52</v>
      </c>
      <c r="C428" s="35" t="s">
        <v>29</v>
      </c>
      <c r="D428" s="49" t="s">
        <v>12</v>
      </c>
      <c r="E428" s="315" t="s">
        <v>225</v>
      </c>
      <c r="F428" s="316" t="s">
        <v>697</v>
      </c>
      <c r="G428" s="317" t="s">
        <v>698</v>
      </c>
      <c r="H428" s="35"/>
      <c r="I428" s="390">
        <f>SUM(I429)</f>
        <v>845900</v>
      </c>
    </row>
    <row r="429" spans="1:9" s="44" customFormat="1" ht="110.25" x14ac:dyDescent="0.25">
      <c r="A429" s="116" t="s">
        <v>165</v>
      </c>
      <c r="B429" s="62" t="s">
        <v>52</v>
      </c>
      <c r="C429" s="2" t="s">
        <v>29</v>
      </c>
      <c r="D429" s="42" t="s">
        <v>12</v>
      </c>
      <c r="E429" s="349" t="s">
        <v>227</v>
      </c>
      <c r="F429" s="350" t="s">
        <v>697</v>
      </c>
      <c r="G429" s="351" t="s">
        <v>698</v>
      </c>
      <c r="H429" s="2"/>
      <c r="I429" s="391">
        <f>SUM(I430)</f>
        <v>845900</v>
      </c>
    </row>
    <row r="430" spans="1:9" s="44" customFormat="1" ht="47.25" x14ac:dyDescent="0.25">
      <c r="A430" s="116" t="s">
        <v>717</v>
      </c>
      <c r="B430" s="62" t="s">
        <v>52</v>
      </c>
      <c r="C430" s="2" t="s">
        <v>29</v>
      </c>
      <c r="D430" s="42" t="s">
        <v>12</v>
      </c>
      <c r="E430" s="349" t="s">
        <v>227</v>
      </c>
      <c r="F430" s="350" t="s">
        <v>10</v>
      </c>
      <c r="G430" s="351" t="s">
        <v>698</v>
      </c>
      <c r="H430" s="2"/>
      <c r="I430" s="391">
        <f>SUM(I431)</f>
        <v>845900</v>
      </c>
    </row>
    <row r="431" spans="1:9" s="44" customFormat="1" ht="31.5" x14ac:dyDescent="0.25">
      <c r="A431" s="72" t="s">
        <v>117</v>
      </c>
      <c r="B431" s="537" t="s">
        <v>52</v>
      </c>
      <c r="C431" s="2" t="s">
        <v>29</v>
      </c>
      <c r="D431" s="42" t="s">
        <v>12</v>
      </c>
      <c r="E431" s="349" t="s">
        <v>227</v>
      </c>
      <c r="F431" s="350" t="s">
        <v>10</v>
      </c>
      <c r="G431" s="351" t="s">
        <v>718</v>
      </c>
      <c r="H431" s="2"/>
      <c r="I431" s="391">
        <f>SUM(I432)</f>
        <v>845900</v>
      </c>
    </row>
    <row r="432" spans="1:9" s="44" customFormat="1" ht="31.5" x14ac:dyDescent="0.25">
      <c r="A432" s="125" t="s">
        <v>908</v>
      </c>
      <c r="B432" s="411" t="s">
        <v>52</v>
      </c>
      <c r="C432" s="2" t="s">
        <v>29</v>
      </c>
      <c r="D432" s="42" t="s">
        <v>12</v>
      </c>
      <c r="E432" s="349" t="s">
        <v>227</v>
      </c>
      <c r="F432" s="350" t="s">
        <v>10</v>
      </c>
      <c r="G432" s="351" t="s">
        <v>718</v>
      </c>
      <c r="H432" s="2" t="s">
        <v>16</v>
      </c>
      <c r="I432" s="392">
        <v>845900</v>
      </c>
    </row>
    <row r="433" spans="1:9" ht="15.75" x14ac:dyDescent="0.25">
      <c r="A433" s="124" t="s">
        <v>836</v>
      </c>
      <c r="B433" s="30" t="s">
        <v>52</v>
      </c>
      <c r="C433" s="26" t="s">
        <v>29</v>
      </c>
      <c r="D433" s="26" t="s">
        <v>29</v>
      </c>
      <c r="E433" s="355"/>
      <c r="F433" s="356"/>
      <c r="G433" s="357"/>
      <c r="H433" s="26"/>
      <c r="I433" s="418">
        <f>SUM(I434)</f>
        <v>562000</v>
      </c>
    </row>
    <row r="434" spans="1:9" ht="63" x14ac:dyDescent="0.25">
      <c r="A434" s="115" t="s">
        <v>173</v>
      </c>
      <c r="B434" s="37" t="s">
        <v>52</v>
      </c>
      <c r="C434" s="35" t="s">
        <v>29</v>
      </c>
      <c r="D434" s="35" t="s">
        <v>29</v>
      </c>
      <c r="E434" s="303" t="s">
        <v>785</v>
      </c>
      <c r="F434" s="304" t="s">
        <v>697</v>
      </c>
      <c r="G434" s="305" t="s">
        <v>698</v>
      </c>
      <c r="H434" s="35"/>
      <c r="I434" s="390">
        <f>SUM(I435)</f>
        <v>562000</v>
      </c>
    </row>
    <row r="435" spans="1:9" ht="78.75" x14ac:dyDescent="0.25">
      <c r="A435" s="116" t="s">
        <v>175</v>
      </c>
      <c r="B435" s="62" t="s">
        <v>52</v>
      </c>
      <c r="C435" s="51" t="s">
        <v>29</v>
      </c>
      <c r="D435" s="51" t="s">
        <v>29</v>
      </c>
      <c r="E435" s="346" t="s">
        <v>250</v>
      </c>
      <c r="F435" s="347" t="s">
        <v>697</v>
      </c>
      <c r="G435" s="348" t="s">
        <v>698</v>
      </c>
      <c r="H435" s="51"/>
      <c r="I435" s="391">
        <f>SUM(I436)</f>
        <v>562000</v>
      </c>
    </row>
    <row r="436" spans="1:9" ht="31.5" x14ac:dyDescent="0.25">
      <c r="A436" s="116" t="s">
        <v>788</v>
      </c>
      <c r="B436" s="62" t="s">
        <v>52</v>
      </c>
      <c r="C436" s="51" t="s">
        <v>29</v>
      </c>
      <c r="D436" s="51" t="s">
        <v>29</v>
      </c>
      <c r="E436" s="346" t="s">
        <v>250</v>
      </c>
      <c r="F436" s="347" t="s">
        <v>10</v>
      </c>
      <c r="G436" s="348" t="s">
        <v>698</v>
      </c>
      <c r="H436" s="51"/>
      <c r="I436" s="391">
        <f>SUM(I437+I439)</f>
        <v>562000</v>
      </c>
    </row>
    <row r="437" spans="1:9" ht="31.5" x14ac:dyDescent="0.25">
      <c r="A437" s="114" t="s">
        <v>789</v>
      </c>
      <c r="B437" s="537" t="s">
        <v>52</v>
      </c>
      <c r="C437" s="2" t="s">
        <v>29</v>
      </c>
      <c r="D437" s="2" t="s">
        <v>29</v>
      </c>
      <c r="E437" s="346" t="s">
        <v>250</v>
      </c>
      <c r="F437" s="307" t="s">
        <v>10</v>
      </c>
      <c r="G437" s="308" t="s">
        <v>790</v>
      </c>
      <c r="H437" s="2"/>
      <c r="I437" s="391">
        <f>SUM(I438)</f>
        <v>388800</v>
      </c>
    </row>
    <row r="438" spans="1:9" ht="31.5" x14ac:dyDescent="0.25">
      <c r="A438" s="125" t="s">
        <v>908</v>
      </c>
      <c r="B438" s="411" t="s">
        <v>52</v>
      </c>
      <c r="C438" s="2" t="s">
        <v>29</v>
      </c>
      <c r="D438" s="2" t="s">
        <v>29</v>
      </c>
      <c r="E438" s="346" t="s">
        <v>250</v>
      </c>
      <c r="F438" s="307" t="s">
        <v>10</v>
      </c>
      <c r="G438" s="308" t="s">
        <v>790</v>
      </c>
      <c r="H438" s="2" t="s">
        <v>16</v>
      </c>
      <c r="I438" s="393">
        <v>388800</v>
      </c>
    </row>
    <row r="439" spans="1:9" ht="15.75" x14ac:dyDescent="0.25">
      <c r="A439" s="102" t="s">
        <v>955</v>
      </c>
      <c r="B439" s="411" t="s">
        <v>52</v>
      </c>
      <c r="C439" s="2" t="s">
        <v>29</v>
      </c>
      <c r="D439" s="2" t="s">
        <v>29</v>
      </c>
      <c r="E439" s="346" t="s">
        <v>250</v>
      </c>
      <c r="F439" s="307" t="s">
        <v>10</v>
      </c>
      <c r="G439" s="308" t="s">
        <v>956</v>
      </c>
      <c r="H439" s="2"/>
      <c r="I439" s="391">
        <f>SUM(I440)</f>
        <v>173200</v>
      </c>
    </row>
    <row r="440" spans="1:9" ht="31.5" x14ac:dyDescent="0.25">
      <c r="A440" s="125" t="s">
        <v>908</v>
      </c>
      <c r="B440" s="411" t="s">
        <v>52</v>
      </c>
      <c r="C440" s="2" t="s">
        <v>29</v>
      </c>
      <c r="D440" s="2" t="s">
        <v>29</v>
      </c>
      <c r="E440" s="346" t="s">
        <v>250</v>
      </c>
      <c r="F440" s="307" t="s">
        <v>10</v>
      </c>
      <c r="G440" s="308" t="s">
        <v>956</v>
      </c>
      <c r="H440" s="2" t="s">
        <v>16</v>
      </c>
      <c r="I440" s="393">
        <v>173200</v>
      </c>
    </row>
    <row r="441" spans="1:9" ht="15.75" x14ac:dyDescent="0.25">
      <c r="A441" s="124" t="s">
        <v>31</v>
      </c>
      <c r="B441" s="30" t="s">
        <v>52</v>
      </c>
      <c r="C441" s="26" t="s">
        <v>29</v>
      </c>
      <c r="D441" s="26" t="s">
        <v>32</v>
      </c>
      <c r="E441" s="355"/>
      <c r="F441" s="356"/>
      <c r="G441" s="357"/>
      <c r="H441" s="26"/>
      <c r="I441" s="418">
        <f>SUM(I447,I442,I459,I464)</f>
        <v>6945949</v>
      </c>
    </row>
    <row r="442" spans="1:9" s="75" customFormat="1" ht="47.25" x14ac:dyDescent="0.25">
      <c r="A442" s="115" t="s">
        <v>130</v>
      </c>
      <c r="B442" s="37" t="s">
        <v>52</v>
      </c>
      <c r="C442" s="35" t="s">
        <v>29</v>
      </c>
      <c r="D442" s="35" t="s">
        <v>32</v>
      </c>
      <c r="E442" s="303" t="s">
        <v>206</v>
      </c>
      <c r="F442" s="304" t="s">
        <v>697</v>
      </c>
      <c r="G442" s="305" t="s">
        <v>698</v>
      </c>
      <c r="H442" s="35"/>
      <c r="I442" s="390">
        <f>SUM(I443)</f>
        <v>3000</v>
      </c>
    </row>
    <row r="443" spans="1:9" s="44" customFormat="1" ht="78.75" x14ac:dyDescent="0.25">
      <c r="A443" s="117" t="s">
        <v>131</v>
      </c>
      <c r="B443" s="415" t="s">
        <v>52</v>
      </c>
      <c r="C443" s="81" t="s">
        <v>29</v>
      </c>
      <c r="D443" s="42" t="s">
        <v>32</v>
      </c>
      <c r="E443" s="349" t="s">
        <v>239</v>
      </c>
      <c r="F443" s="350" t="s">
        <v>697</v>
      </c>
      <c r="G443" s="351" t="s">
        <v>698</v>
      </c>
      <c r="H443" s="82"/>
      <c r="I443" s="394">
        <f>SUM(I444)</f>
        <v>3000</v>
      </c>
    </row>
    <row r="444" spans="1:9" s="44" customFormat="1" ht="47.25" x14ac:dyDescent="0.25">
      <c r="A444" s="404" t="s">
        <v>705</v>
      </c>
      <c r="B444" s="415" t="s">
        <v>52</v>
      </c>
      <c r="C444" s="81" t="s">
        <v>29</v>
      </c>
      <c r="D444" s="42" t="s">
        <v>32</v>
      </c>
      <c r="E444" s="349" t="s">
        <v>239</v>
      </c>
      <c r="F444" s="350" t="s">
        <v>10</v>
      </c>
      <c r="G444" s="351" t="s">
        <v>698</v>
      </c>
      <c r="H444" s="82"/>
      <c r="I444" s="394">
        <f>SUM(I445)</f>
        <v>3000</v>
      </c>
    </row>
    <row r="445" spans="1:9" s="44" customFormat="1" ht="31.5" x14ac:dyDescent="0.25">
      <c r="A445" s="91" t="s">
        <v>120</v>
      </c>
      <c r="B445" s="62" t="s">
        <v>52</v>
      </c>
      <c r="C445" s="81" t="s">
        <v>29</v>
      </c>
      <c r="D445" s="42" t="s">
        <v>32</v>
      </c>
      <c r="E445" s="349" t="s">
        <v>239</v>
      </c>
      <c r="F445" s="350" t="s">
        <v>10</v>
      </c>
      <c r="G445" s="351" t="s">
        <v>707</v>
      </c>
      <c r="H445" s="2"/>
      <c r="I445" s="391">
        <f>SUM(I446)</f>
        <v>3000</v>
      </c>
    </row>
    <row r="446" spans="1:9" s="44" customFormat="1" ht="31.5" x14ac:dyDescent="0.25">
      <c r="A446" s="118" t="s">
        <v>908</v>
      </c>
      <c r="B446" s="416" t="s">
        <v>52</v>
      </c>
      <c r="C446" s="81" t="s">
        <v>29</v>
      </c>
      <c r="D446" s="42" t="s">
        <v>32</v>
      </c>
      <c r="E446" s="349" t="s">
        <v>239</v>
      </c>
      <c r="F446" s="350" t="s">
        <v>10</v>
      </c>
      <c r="G446" s="351" t="s">
        <v>707</v>
      </c>
      <c r="H446" s="82" t="s">
        <v>16</v>
      </c>
      <c r="I446" s="395">
        <v>3000</v>
      </c>
    </row>
    <row r="447" spans="1:9" ht="31.5" x14ac:dyDescent="0.25">
      <c r="A447" s="112" t="s">
        <v>162</v>
      </c>
      <c r="B447" s="37" t="s">
        <v>52</v>
      </c>
      <c r="C447" s="35" t="s">
        <v>29</v>
      </c>
      <c r="D447" s="35" t="s">
        <v>32</v>
      </c>
      <c r="E447" s="303" t="s">
        <v>767</v>
      </c>
      <c r="F447" s="304" t="s">
        <v>697</v>
      </c>
      <c r="G447" s="305" t="s">
        <v>698</v>
      </c>
      <c r="H447" s="35"/>
      <c r="I447" s="390">
        <f>SUM(I448)</f>
        <v>6915249</v>
      </c>
    </row>
    <row r="448" spans="1:9" ht="63" x14ac:dyDescent="0.25">
      <c r="A448" s="72" t="s">
        <v>176</v>
      </c>
      <c r="B448" s="537" t="s">
        <v>52</v>
      </c>
      <c r="C448" s="2" t="s">
        <v>29</v>
      </c>
      <c r="D448" s="2" t="s">
        <v>32</v>
      </c>
      <c r="E448" s="306" t="s">
        <v>251</v>
      </c>
      <c r="F448" s="307" t="s">
        <v>697</v>
      </c>
      <c r="G448" s="308" t="s">
        <v>698</v>
      </c>
      <c r="H448" s="2"/>
      <c r="I448" s="391">
        <f>SUM(I449+I456)</f>
        <v>6915249</v>
      </c>
    </row>
    <row r="449" spans="1:9" ht="47.25" x14ac:dyDescent="0.25">
      <c r="A449" s="72" t="s">
        <v>791</v>
      </c>
      <c r="B449" s="537" t="s">
        <v>52</v>
      </c>
      <c r="C449" s="2" t="s">
        <v>29</v>
      </c>
      <c r="D449" s="2" t="s">
        <v>32</v>
      </c>
      <c r="E449" s="306" t="s">
        <v>251</v>
      </c>
      <c r="F449" s="307" t="s">
        <v>10</v>
      </c>
      <c r="G449" s="308" t="s">
        <v>698</v>
      </c>
      <c r="H449" s="2"/>
      <c r="I449" s="391">
        <f>SUM(I450+I452)</f>
        <v>5812349</v>
      </c>
    </row>
    <row r="450" spans="1:9" ht="47.25" x14ac:dyDescent="0.25">
      <c r="A450" s="72" t="s">
        <v>177</v>
      </c>
      <c r="B450" s="537" t="s">
        <v>52</v>
      </c>
      <c r="C450" s="2" t="s">
        <v>29</v>
      </c>
      <c r="D450" s="2" t="s">
        <v>32</v>
      </c>
      <c r="E450" s="306" t="s">
        <v>251</v>
      </c>
      <c r="F450" s="307" t="s">
        <v>10</v>
      </c>
      <c r="G450" s="308" t="s">
        <v>792</v>
      </c>
      <c r="H450" s="2"/>
      <c r="I450" s="391">
        <f>SUM(I451)</f>
        <v>35149</v>
      </c>
    </row>
    <row r="451" spans="1:9" ht="63" x14ac:dyDescent="0.25">
      <c r="A451" s="114" t="s">
        <v>92</v>
      </c>
      <c r="B451" s="537" t="s">
        <v>52</v>
      </c>
      <c r="C451" s="2" t="s">
        <v>29</v>
      </c>
      <c r="D451" s="2" t="s">
        <v>32</v>
      </c>
      <c r="E451" s="306" t="s">
        <v>251</v>
      </c>
      <c r="F451" s="307" t="s">
        <v>10</v>
      </c>
      <c r="G451" s="308" t="s">
        <v>792</v>
      </c>
      <c r="H451" s="2" t="s">
        <v>13</v>
      </c>
      <c r="I451" s="393">
        <v>35149</v>
      </c>
    </row>
    <row r="452" spans="1:9" ht="31.5" x14ac:dyDescent="0.25">
      <c r="A452" s="72" t="s">
        <v>102</v>
      </c>
      <c r="B452" s="537" t="s">
        <v>52</v>
      </c>
      <c r="C452" s="51" t="s">
        <v>29</v>
      </c>
      <c r="D452" s="51" t="s">
        <v>32</v>
      </c>
      <c r="E452" s="346" t="s">
        <v>251</v>
      </c>
      <c r="F452" s="347" t="s">
        <v>10</v>
      </c>
      <c r="G452" s="348" t="s">
        <v>731</v>
      </c>
      <c r="H452" s="51"/>
      <c r="I452" s="391">
        <f>SUM(I453:I455)</f>
        <v>5777200</v>
      </c>
    </row>
    <row r="453" spans="1:9" ht="63" x14ac:dyDescent="0.25">
      <c r="A453" s="114" t="s">
        <v>92</v>
      </c>
      <c r="B453" s="537" t="s">
        <v>52</v>
      </c>
      <c r="C453" s="2" t="s">
        <v>29</v>
      </c>
      <c r="D453" s="2" t="s">
        <v>32</v>
      </c>
      <c r="E453" s="306" t="s">
        <v>251</v>
      </c>
      <c r="F453" s="307" t="s">
        <v>10</v>
      </c>
      <c r="G453" s="308" t="s">
        <v>731</v>
      </c>
      <c r="H453" s="2" t="s">
        <v>13</v>
      </c>
      <c r="I453" s="393">
        <v>4774000</v>
      </c>
    </row>
    <row r="454" spans="1:9" ht="31.5" x14ac:dyDescent="0.25">
      <c r="A454" s="125" t="s">
        <v>908</v>
      </c>
      <c r="B454" s="411" t="s">
        <v>52</v>
      </c>
      <c r="C454" s="2" t="s">
        <v>29</v>
      </c>
      <c r="D454" s="2" t="s">
        <v>32</v>
      </c>
      <c r="E454" s="306" t="s">
        <v>251</v>
      </c>
      <c r="F454" s="307" t="s">
        <v>10</v>
      </c>
      <c r="G454" s="308" t="s">
        <v>731</v>
      </c>
      <c r="H454" s="2" t="s">
        <v>16</v>
      </c>
      <c r="I454" s="393">
        <v>999700</v>
      </c>
    </row>
    <row r="455" spans="1:9" ht="15.75" x14ac:dyDescent="0.25">
      <c r="A455" s="72" t="s">
        <v>18</v>
      </c>
      <c r="B455" s="537" t="s">
        <v>52</v>
      </c>
      <c r="C455" s="2" t="s">
        <v>29</v>
      </c>
      <c r="D455" s="2" t="s">
        <v>32</v>
      </c>
      <c r="E455" s="306" t="s">
        <v>251</v>
      </c>
      <c r="F455" s="307" t="s">
        <v>10</v>
      </c>
      <c r="G455" s="308" t="s">
        <v>731</v>
      </c>
      <c r="H455" s="2" t="s">
        <v>17</v>
      </c>
      <c r="I455" s="393">
        <v>3500</v>
      </c>
    </row>
    <row r="456" spans="1:9" ht="78.75" x14ac:dyDescent="0.25">
      <c r="A456" s="72" t="s">
        <v>793</v>
      </c>
      <c r="B456" s="537" t="s">
        <v>52</v>
      </c>
      <c r="C456" s="2" t="s">
        <v>29</v>
      </c>
      <c r="D456" s="2" t="s">
        <v>32</v>
      </c>
      <c r="E456" s="306" t="s">
        <v>251</v>
      </c>
      <c r="F456" s="307" t="s">
        <v>12</v>
      </c>
      <c r="G456" s="308" t="s">
        <v>698</v>
      </c>
      <c r="H456" s="2"/>
      <c r="I456" s="391">
        <f>SUM(I457)</f>
        <v>1102900</v>
      </c>
    </row>
    <row r="457" spans="1:9" ht="31.5" x14ac:dyDescent="0.25">
      <c r="A457" s="72" t="s">
        <v>91</v>
      </c>
      <c r="B457" s="537" t="s">
        <v>52</v>
      </c>
      <c r="C457" s="2" t="s">
        <v>29</v>
      </c>
      <c r="D457" s="2" t="s">
        <v>32</v>
      </c>
      <c r="E457" s="306" t="s">
        <v>251</v>
      </c>
      <c r="F457" s="307" t="s">
        <v>12</v>
      </c>
      <c r="G457" s="308" t="s">
        <v>702</v>
      </c>
      <c r="H457" s="2"/>
      <c r="I457" s="391">
        <f>SUM(I458)</f>
        <v>1102900</v>
      </c>
    </row>
    <row r="458" spans="1:9" ht="63" x14ac:dyDescent="0.25">
      <c r="A458" s="114" t="s">
        <v>92</v>
      </c>
      <c r="B458" s="537" t="s">
        <v>52</v>
      </c>
      <c r="C458" s="2" t="s">
        <v>29</v>
      </c>
      <c r="D458" s="2" t="s">
        <v>32</v>
      </c>
      <c r="E458" s="306" t="s">
        <v>251</v>
      </c>
      <c r="F458" s="307" t="s">
        <v>12</v>
      </c>
      <c r="G458" s="308" t="s">
        <v>702</v>
      </c>
      <c r="H458" s="2" t="s">
        <v>13</v>
      </c>
      <c r="I458" s="392">
        <v>1102900</v>
      </c>
    </row>
    <row r="459" spans="1:9" ht="47.25" hidden="1" x14ac:dyDescent="0.25">
      <c r="A459" s="115" t="s">
        <v>132</v>
      </c>
      <c r="B459" s="37" t="s">
        <v>52</v>
      </c>
      <c r="C459" s="35" t="s">
        <v>29</v>
      </c>
      <c r="D459" s="35" t="s">
        <v>32</v>
      </c>
      <c r="E459" s="303" t="s">
        <v>712</v>
      </c>
      <c r="F459" s="304" t="s">
        <v>697</v>
      </c>
      <c r="G459" s="305" t="s">
        <v>698</v>
      </c>
      <c r="H459" s="35"/>
      <c r="I459" s="390">
        <f>SUM(I460)</f>
        <v>0</v>
      </c>
    </row>
    <row r="460" spans="1:9" ht="63" hidden="1" x14ac:dyDescent="0.25">
      <c r="A460" s="116" t="s">
        <v>169</v>
      </c>
      <c r="B460" s="62" t="s">
        <v>52</v>
      </c>
      <c r="C460" s="42" t="s">
        <v>29</v>
      </c>
      <c r="D460" s="51" t="s">
        <v>32</v>
      </c>
      <c r="E460" s="346" t="s">
        <v>249</v>
      </c>
      <c r="F460" s="347" t="s">
        <v>697</v>
      </c>
      <c r="G460" s="348" t="s">
        <v>698</v>
      </c>
      <c r="H460" s="82"/>
      <c r="I460" s="394">
        <f>SUM(I461)</f>
        <v>0</v>
      </c>
    </row>
    <row r="461" spans="1:9" ht="31.5" hidden="1" x14ac:dyDescent="0.25">
      <c r="A461" s="116" t="s">
        <v>781</v>
      </c>
      <c r="B461" s="62" t="s">
        <v>52</v>
      </c>
      <c r="C461" s="42" t="s">
        <v>29</v>
      </c>
      <c r="D461" s="51" t="s">
        <v>32</v>
      </c>
      <c r="E461" s="346" t="s">
        <v>249</v>
      </c>
      <c r="F461" s="347" t="s">
        <v>10</v>
      </c>
      <c r="G461" s="348" t="s">
        <v>698</v>
      </c>
      <c r="H461" s="82"/>
      <c r="I461" s="394">
        <f>SUM(I462)</f>
        <v>0</v>
      </c>
    </row>
    <row r="462" spans="1:9" ht="31.5" hidden="1" x14ac:dyDescent="0.25">
      <c r="A462" s="117" t="s">
        <v>170</v>
      </c>
      <c r="B462" s="415" t="s">
        <v>52</v>
      </c>
      <c r="C462" s="42" t="s">
        <v>29</v>
      </c>
      <c r="D462" s="51" t="s">
        <v>32</v>
      </c>
      <c r="E462" s="346" t="s">
        <v>249</v>
      </c>
      <c r="F462" s="347" t="s">
        <v>10</v>
      </c>
      <c r="G462" s="348" t="s">
        <v>782</v>
      </c>
      <c r="H462" s="82"/>
      <c r="I462" s="394">
        <f>SUM(I463)</f>
        <v>0</v>
      </c>
    </row>
    <row r="463" spans="1:9" ht="31.5" hidden="1" x14ac:dyDescent="0.25">
      <c r="A463" s="118" t="s">
        <v>908</v>
      </c>
      <c r="B463" s="416" t="s">
        <v>52</v>
      </c>
      <c r="C463" s="51" t="s">
        <v>29</v>
      </c>
      <c r="D463" s="51" t="s">
        <v>32</v>
      </c>
      <c r="E463" s="346" t="s">
        <v>249</v>
      </c>
      <c r="F463" s="347" t="s">
        <v>10</v>
      </c>
      <c r="G463" s="348" t="s">
        <v>782</v>
      </c>
      <c r="H463" s="82" t="s">
        <v>16</v>
      </c>
      <c r="I463" s="395"/>
    </row>
    <row r="464" spans="1:9" s="44" customFormat="1" ht="63" x14ac:dyDescent="0.25">
      <c r="A464" s="115" t="s">
        <v>149</v>
      </c>
      <c r="B464" s="37" t="s">
        <v>52</v>
      </c>
      <c r="C464" s="35" t="s">
        <v>29</v>
      </c>
      <c r="D464" s="49" t="s">
        <v>32</v>
      </c>
      <c r="E464" s="315" t="s">
        <v>225</v>
      </c>
      <c r="F464" s="316" t="s">
        <v>697</v>
      </c>
      <c r="G464" s="317" t="s">
        <v>698</v>
      </c>
      <c r="H464" s="35"/>
      <c r="I464" s="390">
        <f>SUM(I465)</f>
        <v>27700</v>
      </c>
    </row>
    <row r="465" spans="1:9" s="44" customFormat="1" ht="110.25" x14ac:dyDescent="0.25">
      <c r="A465" s="116" t="s">
        <v>165</v>
      </c>
      <c r="B465" s="62" t="s">
        <v>52</v>
      </c>
      <c r="C465" s="2" t="s">
        <v>29</v>
      </c>
      <c r="D465" s="42" t="s">
        <v>32</v>
      </c>
      <c r="E465" s="349" t="s">
        <v>227</v>
      </c>
      <c r="F465" s="350" t="s">
        <v>697</v>
      </c>
      <c r="G465" s="351" t="s">
        <v>698</v>
      </c>
      <c r="H465" s="2"/>
      <c r="I465" s="391">
        <f>SUM(I466)</f>
        <v>27700</v>
      </c>
    </row>
    <row r="466" spans="1:9" s="44" customFormat="1" ht="47.25" x14ac:dyDescent="0.25">
      <c r="A466" s="116" t="s">
        <v>717</v>
      </c>
      <c r="B466" s="62" t="s">
        <v>52</v>
      </c>
      <c r="C466" s="2" t="s">
        <v>29</v>
      </c>
      <c r="D466" s="42" t="s">
        <v>32</v>
      </c>
      <c r="E466" s="349" t="s">
        <v>227</v>
      </c>
      <c r="F466" s="350" t="s">
        <v>10</v>
      </c>
      <c r="G466" s="351" t="s">
        <v>698</v>
      </c>
      <c r="H466" s="2"/>
      <c r="I466" s="391">
        <f>SUM(I467)</f>
        <v>27700</v>
      </c>
    </row>
    <row r="467" spans="1:9" s="44" customFormat="1" ht="31.5" x14ac:dyDescent="0.25">
      <c r="A467" s="72" t="s">
        <v>117</v>
      </c>
      <c r="B467" s="537" t="s">
        <v>52</v>
      </c>
      <c r="C467" s="2" t="s">
        <v>29</v>
      </c>
      <c r="D467" s="42" t="s">
        <v>32</v>
      </c>
      <c r="E467" s="349" t="s">
        <v>227</v>
      </c>
      <c r="F467" s="350" t="s">
        <v>10</v>
      </c>
      <c r="G467" s="351" t="s">
        <v>718</v>
      </c>
      <c r="H467" s="2"/>
      <c r="I467" s="391">
        <f>SUM(I468)</f>
        <v>27700</v>
      </c>
    </row>
    <row r="468" spans="1:9" s="44" customFormat="1" ht="31.5" x14ac:dyDescent="0.25">
      <c r="A468" s="125" t="s">
        <v>908</v>
      </c>
      <c r="B468" s="411" t="s">
        <v>52</v>
      </c>
      <c r="C468" s="2" t="s">
        <v>29</v>
      </c>
      <c r="D468" s="42" t="s">
        <v>32</v>
      </c>
      <c r="E468" s="349" t="s">
        <v>227</v>
      </c>
      <c r="F468" s="350" t="s">
        <v>10</v>
      </c>
      <c r="G468" s="351" t="s">
        <v>718</v>
      </c>
      <c r="H468" s="2" t="s">
        <v>16</v>
      </c>
      <c r="I468" s="392">
        <v>27700</v>
      </c>
    </row>
    <row r="469" spans="1:9" s="44" customFormat="1" ht="15.75" x14ac:dyDescent="0.25">
      <c r="A469" s="128" t="s">
        <v>37</v>
      </c>
      <c r="B469" s="20" t="s">
        <v>52</v>
      </c>
      <c r="C469" s="20">
        <v>10</v>
      </c>
      <c r="D469" s="20"/>
      <c r="E469" s="419"/>
      <c r="F469" s="420"/>
      <c r="G469" s="421"/>
      <c r="H469" s="16"/>
      <c r="I469" s="417">
        <f>SUM(I470+I498)</f>
        <v>8203906</v>
      </c>
    </row>
    <row r="470" spans="1:9" s="44" customFormat="1" ht="15.75" x14ac:dyDescent="0.25">
      <c r="A470" s="124" t="s">
        <v>41</v>
      </c>
      <c r="B470" s="30" t="s">
        <v>52</v>
      </c>
      <c r="C470" s="30">
        <v>10</v>
      </c>
      <c r="D470" s="26" t="s">
        <v>15</v>
      </c>
      <c r="E470" s="355"/>
      <c r="F470" s="356"/>
      <c r="G470" s="357"/>
      <c r="H470" s="26"/>
      <c r="I470" s="418">
        <f>SUM(I471)</f>
        <v>7123691</v>
      </c>
    </row>
    <row r="471" spans="1:9" ht="31.5" x14ac:dyDescent="0.25">
      <c r="A471" s="115" t="s">
        <v>162</v>
      </c>
      <c r="B471" s="37" t="s">
        <v>52</v>
      </c>
      <c r="C471" s="37">
        <v>10</v>
      </c>
      <c r="D471" s="35" t="s">
        <v>15</v>
      </c>
      <c r="E471" s="303" t="s">
        <v>767</v>
      </c>
      <c r="F471" s="304" t="s">
        <v>697</v>
      </c>
      <c r="G471" s="305" t="s">
        <v>698</v>
      </c>
      <c r="H471" s="35"/>
      <c r="I471" s="390">
        <f>SUM(I472,I489)</f>
        <v>7123691</v>
      </c>
    </row>
    <row r="472" spans="1:9" ht="47.25" x14ac:dyDescent="0.25">
      <c r="A472" s="114" t="s">
        <v>163</v>
      </c>
      <c r="B472" s="537" t="s">
        <v>52</v>
      </c>
      <c r="C472" s="537">
        <v>10</v>
      </c>
      <c r="D472" s="2" t="s">
        <v>15</v>
      </c>
      <c r="E472" s="306" t="s">
        <v>246</v>
      </c>
      <c r="F472" s="307" t="s">
        <v>697</v>
      </c>
      <c r="G472" s="308" t="s">
        <v>698</v>
      </c>
      <c r="H472" s="2"/>
      <c r="I472" s="391">
        <f>SUM(I473+I481)</f>
        <v>7000332</v>
      </c>
    </row>
    <row r="473" spans="1:9" ht="15.75" x14ac:dyDescent="0.25">
      <c r="A473" s="114" t="s">
        <v>768</v>
      </c>
      <c r="B473" s="537" t="s">
        <v>52</v>
      </c>
      <c r="C473" s="537">
        <v>10</v>
      </c>
      <c r="D473" s="2" t="s">
        <v>15</v>
      </c>
      <c r="E473" s="306" t="s">
        <v>246</v>
      </c>
      <c r="F473" s="307" t="s">
        <v>10</v>
      </c>
      <c r="G473" s="308" t="s">
        <v>698</v>
      </c>
      <c r="H473" s="2"/>
      <c r="I473" s="391">
        <f>SUM(I474+I476+I479)</f>
        <v>844850</v>
      </c>
    </row>
    <row r="474" spans="1:9" ht="31.5" x14ac:dyDescent="0.25">
      <c r="A474" s="114" t="s">
        <v>945</v>
      </c>
      <c r="B474" s="537" t="s">
        <v>52</v>
      </c>
      <c r="C474" s="537">
        <v>10</v>
      </c>
      <c r="D474" s="2" t="s">
        <v>15</v>
      </c>
      <c r="E474" s="306" t="s">
        <v>246</v>
      </c>
      <c r="F474" s="307" t="s">
        <v>10</v>
      </c>
      <c r="G474" s="308" t="s">
        <v>946</v>
      </c>
      <c r="H474" s="2"/>
      <c r="I474" s="391">
        <f>SUM(I475)</f>
        <v>14400</v>
      </c>
    </row>
    <row r="475" spans="1:9" ht="15.75" x14ac:dyDescent="0.25">
      <c r="A475" s="72" t="s">
        <v>40</v>
      </c>
      <c r="B475" s="537" t="s">
        <v>52</v>
      </c>
      <c r="C475" s="537">
        <v>10</v>
      </c>
      <c r="D475" s="2" t="s">
        <v>15</v>
      </c>
      <c r="E475" s="306" t="s">
        <v>246</v>
      </c>
      <c r="F475" s="307" t="s">
        <v>10</v>
      </c>
      <c r="G475" s="308" t="s">
        <v>946</v>
      </c>
      <c r="H475" s="2" t="s">
        <v>39</v>
      </c>
      <c r="I475" s="393">
        <v>14400</v>
      </c>
    </row>
    <row r="476" spans="1:9" ht="94.5" x14ac:dyDescent="0.25">
      <c r="A476" s="72" t="s">
        <v>114</v>
      </c>
      <c r="B476" s="537" t="s">
        <v>52</v>
      </c>
      <c r="C476" s="537">
        <v>10</v>
      </c>
      <c r="D476" s="2" t="s">
        <v>15</v>
      </c>
      <c r="E476" s="306" t="s">
        <v>246</v>
      </c>
      <c r="F476" s="307" t="s">
        <v>10</v>
      </c>
      <c r="G476" s="308" t="s">
        <v>808</v>
      </c>
      <c r="H476" s="2"/>
      <c r="I476" s="391">
        <f>SUM(I477:I478)</f>
        <v>772450</v>
      </c>
    </row>
    <row r="477" spans="1:9" ht="31.5" x14ac:dyDescent="0.25">
      <c r="A477" s="125" t="s">
        <v>908</v>
      </c>
      <c r="B477" s="411" t="s">
        <v>52</v>
      </c>
      <c r="C477" s="537">
        <v>10</v>
      </c>
      <c r="D477" s="2" t="s">
        <v>15</v>
      </c>
      <c r="E477" s="306" t="s">
        <v>246</v>
      </c>
      <c r="F477" s="307" t="s">
        <v>10</v>
      </c>
      <c r="G477" s="308" t="s">
        <v>808</v>
      </c>
      <c r="H477" s="2" t="s">
        <v>16</v>
      </c>
      <c r="I477" s="393">
        <v>3862</v>
      </c>
    </row>
    <row r="478" spans="1:9" ht="15.75" x14ac:dyDescent="0.25">
      <c r="A478" s="72" t="s">
        <v>40</v>
      </c>
      <c r="B478" s="537" t="s">
        <v>52</v>
      </c>
      <c r="C478" s="537">
        <v>10</v>
      </c>
      <c r="D478" s="2" t="s">
        <v>15</v>
      </c>
      <c r="E478" s="306" t="s">
        <v>246</v>
      </c>
      <c r="F478" s="307" t="s">
        <v>10</v>
      </c>
      <c r="G478" s="308" t="s">
        <v>808</v>
      </c>
      <c r="H478" s="2" t="s">
        <v>39</v>
      </c>
      <c r="I478" s="393">
        <v>768588</v>
      </c>
    </row>
    <row r="479" spans="1:9" ht="31.5" x14ac:dyDescent="0.25">
      <c r="A479" s="72" t="s">
        <v>773</v>
      </c>
      <c r="B479" s="537" t="s">
        <v>52</v>
      </c>
      <c r="C479" s="537">
        <v>10</v>
      </c>
      <c r="D479" s="2" t="s">
        <v>15</v>
      </c>
      <c r="E479" s="306" t="s">
        <v>246</v>
      </c>
      <c r="F479" s="307" t="s">
        <v>10</v>
      </c>
      <c r="G479" s="308" t="s">
        <v>774</v>
      </c>
      <c r="H479" s="2"/>
      <c r="I479" s="391">
        <f>SUM(I480)</f>
        <v>58000</v>
      </c>
    </row>
    <row r="480" spans="1:9" ht="15.75" x14ac:dyDescent="0.25">
      <c r="A480" s="72" t="s">
        <v>40</v>
      </c>
      <c r="B480" s="537" t="s">
        <v>52</v>
      </c>
      <c r="C480" s="537">
        <v>10</v>
      </c>
      <c r="D480" s="2" t="s">
        <v>15</v>
      </c>
      <c r="E480" s="306" t="s">
        <v>246</v>
      </c>
      <c r="F480" s="307" t="s">
        <v>10</v>
      </c>
      <c r="G480" s="308" t="s">
        <v>774</v>
      </c>
      <c r="H480" s="2" t="s">
        <v>39</v>
      </c>
      <c r="I480" s="393">
        <v>58000</v>
      </c>
    </row>
    <row r="481" spans="1:9" ht="15.75" x14ac:dyDescent="0.25">
      <c r="A481" s="72" t="s">
        <v>780</v>
      </c>
      <c r="B481" s="537" t="s">
        <v>52</v>
      </c>
      <c r="C481" s="537">
        <v>10</v>
      </c>
      <c r="D481" s="2" t="s">
        <v>15</v>
      </c>
      <c r="E481" s="306" t="s">
        <v>246</v>
      </c>
      <c r="F481" s="307" t="s">
        <v>12</v>
      </c>
      <c r="G481" s="308" t="s">
        <v>698</v>
      </c>
      <c r="H481" s="2"/>
      <c r="I481" s="391">
        <f>SUM(I482+I484+I487)</f>
        <v>6155482</v>
      </c>
    </row>
    <row r="482" spans="1:9" ht="31.5" x14ac:dyDescent="0.25">
      <c r="A482" s="114" t="s">
        <v>945</v>
      </c>
      <c r="B482" s="537" t="s">
        <v>52</v>
      </c>
      <c r="C482" s="537">
        <v>10</v>
      </c>
      <c r="D482" s="2" t="s">
        <v>15</v>
      </c>
      <c r="E482" s="306" t="s">
        <v>246</v>
      </c>
      <c r="F482" s="307" t="s">
        <v>12</v>
      </c>
      <c r="G482" s="308" t="s">
        <v>946</v>
      </c>
      <c r="H482" s="2"/>
      <c r="I482" s="391">
        <f>SUM(I483)</f>
        <v>19476</v>
      </c>
    </row>
    <row r="483" spans="1:9" ht="15.75" x14ac:dyDescent="0.25">
      <c r="A483" s="72" t="s">
        <v>40</v>
      </c>
      <c r="B483" s="537" t="s">
        <v>52</v>
      </c>
      <c r="C483" s="537">
        <v>10</v>
      </c>
      <c r="D483" s="2" t="s">
        <v>15</v>
      </c>
      <c r="E483" s="306" t="s">
        <v>246</v>
      </c>
      <c r="F483" s="307" t="s">
        <v>12</v>
      </c>
      <c r="G483" s="308" t="s">
        <v>946</v>
      </c>
      <c r="H483" s="2" t="s">
        <v>39</v>
      </c>
      <c r="I483" s="393">
        <v>19476</v>
      </c>
    </row>
    <row r="484" spans="1:9" ht="94.5" x14ac:dyDescent="0.25">
      <c r="A484" s="72" t="s">
        <v>114</v>
      </c>
      <c r="B484" s="537" t="s">
        <v>52</v>
      </c>
      <c r="C484" s="537">
        <v>10</v>
      </c>
      <c r="D484" s="2" t="s">
        <v>15</v>
      </c>
      <c r="E484" s="306" t="s">
        <v>246</v>
      </c>
      <c r="F484" s="307" t="s">
        <v>12</v>
      </c>
      <c r="G484" s="308" t="s">
        <v>808</v>
      </c>
      <c r="H484" s="2"/>
      <c r="I484" s="391">
        <f>SUM(I485:I486)</f>
        <v>6008706</v>
      </c>
    </row>
    <row r="485" spans="1:9" ht="31.5" x14ac:dyDescent="0.25">
      <c r="A485" s="125" t="s">
        <v>908</v>
      </c>
      <c r="B485" s="411" t="s">
        <v>52</v>
      </c>
      <c r="C485" s="537">
        <v>10</v>
      </c>
      <c r="D485" s="2" t="s">
        <v>15</v>
      </c>
      <c r="E485" s="306" t="s">
        <v>246</v>
      </c>
      <c r="F485" s="307" t="s">
        <v>12</v>
      </c>
      <c r="G485" s="308" t="s">
        <v>808</v>
      </c>
      <c r="H485" s="2" t="s">
        <v>16</v>
      </c>
      <c r="I485" s="393">
        <v>30043</v>
      </c>
    </row>
    <row r="486" spans="1:9" ht="15.75" x14ac:dyDescent="0.25">
      <c r="A486" s="72" t="s">
        <v>40</v>
      </c>
      <c r="B486" s="537" t="s">
        <v>52</v>
      </c>
      <c r="C486" s="537">
        <v>10</v>
      </c>
      <c r="D486" s="2" t="s">
        <v>15</v>
      </c>
      <c r="E486" s="306" t="s">
        <v>246</v>
      </c>
      <c r="F486" s="307" t="s">
        <v>12</v>
      </c>
      <c r="G486" s="308" t="s">
        <v>808</v>
      </c>
      <c r="H486" s="2" t="s">
        <v>39</v>
      </c>
      <c r="I486" s="393">
        <v>5978663</v>
      </c>
    </row>
    <row r="487" spans="1:9" ht="31.5" x14ac:dyDescent="0.25">
      <c r="A487" s="72" t="s">
        <v>773</v>
      </c>
      <c r="B487" s="537" t="s">
        <v>52</v>
      </c>
      <c r="C487" s="537">
        <v>10</v>
      </c>
      <c r="D487" s="2" t="s">
        <v>15</v>
      </c>
      <c r="E487" s="306" t="s">
        <v>246</v>
      </c>
      <c r="F487" s="307" t="s">
        <v>12</v>
      </c>
      <c r="G487" s="308" t="s">
        <v>774</v>
      </c>
      <c r="H487" s="2"/>
      <c r="I487" s="391">
        <f>SUM(I488)</f>
        <v>127300</v>
      </c>
    </row>
    <row r="488" spans="1:9" ht="15.75" x14ac:dyDescent="0.25">
      <c r="A488" s="72" t="s">
        <v>40</v>
      </c>
      <c r="B488" s="537" t="s">
        <v>52</v>
      </c>
      <c r="C488" s="537">
        <v>10</v>
      </c>
      <c r="D488" s="2" t="s">
        <v>15</v>
      </c>
      <c r="E488" s="306" t="s">
        <v>246</v>
      </c>
      <c r="F488" s="307" t="s">
        <v>12</v>
      </c>
      <c r="G488" s="308" t="s">
        <v>774</v>
      </c>
      <c r="H488" s="2" t="s">
        <v>39</v>
      </c>
      <c r="I488" s="393">
        <v>127300</v>
      </c>
    </row>
    <row r="489" spans="1:9" ht="63" x14ac:dyDescent="0.25">
      <c r="A489" s="72" t="s">
        <v>167</v>
      </c>
      <c r="B489" s="537" t="s">
        <v>52</v>
      </c>
      <c r="C489" s="537">
        <v>10</v>
      </c>
      <c r="D489" s="2" t="s">
        <v>15</v>
      </c>
      <c r="E489" s="306" t="s">
        <v>247</v>
      </c>
      <c r="F489" s="307" t="s">
        <v>697</v>
      </c>
      <c r="G489" s="308" t="s">
        <v>698</v>
      </c>
      <c r="H489" s="2"/>
      <c r="I489" s="391">
        <f>SUM(I490)</f>
        <v>123359</v>
      </c>
    </row>
    <row r="490" spans="1:9" ht="31.5" x14ac:dyDescent="0.25">
      <c r="A490" s="72" t="s">
        <v>784</v>
      </c>
      <c r="B490" s="537" t="s">
        <v>52</v>
      </c>
      <c r="C490" s="537">
        <v>10</v>
      </c>
      <c r="D490" s="2" t="s">
        <v>15</v>
      </c>
      <c r="E490" s="306" t="s">
        <v>247</v>
      </c>
      <c r="F490" s="307" t="s">
        <v>10</v>
      </c>
      <c r="G490" s="308" t="s">
        <v>698</v>
      </c>
      <c r="H490" s="2"/>
      <c r="I490" s="391">
        <f>SUM(I491+I493+I496)</f>
        <v>123359</v>
      </c>
    </row>
    <row r="491" spans="1:9" ht="31.5" x14ac:dyDescent="0.25">
      <c r="A491" s="114" t="s">
        <v>945</v>
      </c>
      <c r="B491" s="537" t="s">
        <v>52</v>
      </c>
      <c r="C491" s="537">
        <v>10</v>
      </c>
      <c r="D491" s="2" t="s">
        <v>15</v>
      </c>
      <c r="E491" s="306" t="s">
        <v>247</v>
      </c>
      <c r="F491" s="307" t="s">
        <v>10</v>
      </c>
      <c r="G491" s="308" t="s">
        <v>946</v>
      </c>
      <c r="H491" s="2"/>
      <c r="I491" s="391">
        <f>SUM(I492)</f>
        <v>4000</v>
      </c>
    </row>
    <row r="492" spans="1:9" ht="15.75" x14ac:dyDescent="0.25">
      <c r="A492" s="72" t="s">
        <v>40</v>
      </c>
      <c r="B492" s="537" t="s">
        <v>52</v>
      </c>
      <c r="C492" s="537">
        <v>10</v>
      </c>
      <c r="D492" s="2" t="s">
        <v>15</v>
      </c>
      <c r="E492" s="306" t="s">
        <v>247</v>
      </c>
      <c r="F492" s="307" t="s">
        <v>10</v>
      </c>
      <c r="G492" s="308" t="s">
        <v>946</v>
      </c>
      <c r="H492" s="2" t="s">
        <v>39</v>
      </c>
      <c r="I492" s="393">
        <v>4000</v>
      </c>
    </row>
    <row r="493" spans="1:9" ht="94.5" x14ac:dyDescent="0.25">
      <c r="A493" s="72" t="s">
        <v>114</v>
      </c>
      <c r="B493" s="537" t="s">
        <v>52</v>
      </c>
      <c r="C493" s="537">
        <v>10</v>
      </c>
      <c r="D493" s="2" t="s">
        <v>15</v>
      </c>
      <c r="E493" s="306" t="s">
        <v>247</v>
      </c>
      <c r="F493" s="441" t="s">
        <v>10</v>
      </c>
      <c r="G493" s="308" t="s">
        <v>808</v>
      </c>
      <c r="H493" s="2"/>
      <c r="I493" s="391">
        <f>SUM(I494:I495)</f>
        <v>95359</v>
      </c>
    </row>
    <row r="494" spans="1:9" ht="31.5" hidden="1" x14ac:dyDescent="0.25">
      <c r="A494" s="125" t="s">
        <v>908</v>
      </c>
      <c r="B494" s="411" t="s">
        <v>52</v>
      </c>
      <c r="C494" s="537">
        <v>10</v>
      </c>
      <c r="D494" s="2" t="s">
        <v>15</v>
      </c>
      <c r="E494" s="133" t="s">
        <v>247</v>
      </c>
      <c r="F494" s="443" t="s">
        <v>10</v>
      </c>
      <c r="G494" s="440" t="s">
        <v>808</v>
      </c>
      <c r="H494" s="2" t="s">
        <v>16</v>
      </c>
      <c r="I494" s="393"/>
    </row>
    <row r="495" spans="1:9" ht="15.75" x14ac:dyDescent="0.25">
      <c r="A495" s="72" t="s">
        <v>40</v>
      </c>
      <c r="B495" s="537" t="s">
        <v>52</v>
      </c>
      <c r="C495" s="537">
        <v>10</v>
      </c>
      <c r="D495" s="2" t="s">
        <v>15</v>
      </c>
      <c r="E495" s="306" t="s">
        <v>247</v>
      </c>
      <c r="F495" s="442" t="s">
        <v>10</v>
      </c>
      <c r="G495" s="308" t="s">
        <v>808</v>
      </c>
      <c r="H495" s="2" t="s">
        <v>39</v>
      </c>
      <c r="I495" s="393">
        <v>95359</v>
      </c>
    </row>
    <row r="496" spans="1:9" ht="31.5" x14ac:dyDescent="0.25">
      <c r="A496" s="72" t="s">
        <v>773</v>
      </c>
      <c r="B496" s="537" t="s">
        <v>52</v>
      </c>
      <c r="C496" s="537">
        <v>10</v>
      </c>
      <c r="D496" s="2" t="s">
        <v>15</v>
      </c>
      <c r="E496" s="306" t="s">
        <v>247</v>
      </c>
      <c r="F496" s="307" t="s">
        <v>10</v>
      </c>
      <c r="G496" s="308" t="s">
        <v>774</v>
      </c>
      <c r="H496" s="2"/>
      <c r="I496" s="391">
        <f>SUM(I497)</f>
        <v>24000</v>
      </c>
    </row>
    <row r="497" spans="1:10" ht="15.75" x14ac:dyDescent="0.25">
      <c r="A497" s="72" t="s">
        <v>40</v>
      </c>
      <c r="B497" s="537" t="s">
        <v>52</v>
      </c>
      <c r="C497" s="537">
        <v>10</v>
      </c>
      <c r="D497" s="2" t="s">
        <v>15</v>
      </c>
      <c r="E497" s="306" t="s">
        <v>247</v>
      </c>
      <c r="F497" s="307" t="s">
        <v>10</v>
      </c>
      <c r="G497" s="308" t="s">
        <v>774</v>
      </c>
      <c r="H497" s="2" t="s">
        <v>39</v>
      </c>
      <c r="I497" s="393">
        <v>24000</v>
      </c>
    </row>
    <row r="498" spans="1:10" ht="15.75" x14ac:dyDescent="0.25">
      <c r="A498" s="124" t="s">
        <v>42</v>
      </c>
      <c r="B498" s="30" t="s">
        <v>52</v>
      </c>
      <c r="C498" s="30">
        <v>10</v>
      </c>
      <c r="D498" s="26" t="s">
        <v>20</v>
      </c>
      <c r="E498" s="355"/>
      <c r="F498" s="356"/>
      <c r="G498" s="357"/>
      <c r="H498" s="26"/>
      <c r="I498" s="418">
        <f>SUM(I499)</f>
        <v>1080215</v>
      </c>
    </row>
    <row r="499" spans="1:10" ht="31.5" x14ac:dyDescent="0.25">
      <c r="A499" s="115" t="s">
        <v>185</v>
      </c>
      <c r="B499" s="37" t="s">
        <v>52</v>
      </c>
      <c r="C499" s="37">
        <v>10</v>
      </c>
      <c r="D499" s="35" t="s">
        <v>20</v>
      </c>
      <c r="E499" s="303" t="s">
        <v>767</v>
      </c>
      <c r="F499" s="304" t="s">
        <v>697</v>
      </c>
      <c r="G499" s="305" t="s">
        <v>698</v>
      </c>
      <c r="H499" s="35"/>
      <c r="I499" s="390">
        <f>SUM(I500)</f>
        <v>1080215</v>
      </c>
    </row>
    <row r="500" spans="1:10" ht="47.25" x14ac:dyDescent="0.25">
      <c r="A500" s="72" t="s">
        <v>186</v>
      </c>
      <c r="B500" s="537" t="s">
        <v>52</v>
      </c>
      <c r="C500" s="537">
        <v>10</v>
      </c>
      <c r="D500" s="2" t="s">
        <v>20</v>
      </c>
      <c r="E500" s="306" t="s">
        <v>246</v>
      </c>
      <c r="F500" s="307" t="s">
        <v>697</v>
      </c>
      <c r="G500" s="308" t="s">
        <v>698</v>
      </c>
      <c r="H500" s="2"/>
      <c r="I500" s="391">
        <f>SUM(I501)</f>
        <v>1080215</v>
      </c>
    </row>
    <row r="501" spans="1:10" ht="15.75" x14ac:dyDescent="0.25">
      <c r="A501" s="72" t="s">
        <v>768</v>
      </c>
      <c r="B501" s="537" t="s">
        <v>52</v>
      </c>
      <c r="C501" s="6">
        <v>10</v>
      </c>
      <c r="D501" s="2" t="s">
        <v>20</v>
      </c>
      <c r="E501" s="306" t="s">
        <v>246</v>
      </c>
      <c r="F501" s="307" t="s">
        <v>10</v>
      </c>
      <c r="G501" s="308" t="s">
        <v>698</v>
      </c>
      <c r="H501" s="2"/>
      <c r="I501" s="391">
        <f>SUM(I502)</f>
        <v>1080215</v>
      </c>
    </row>
    <row r="502" spans="1:10" ht="15.75" x14ac:dyDescent="0.25">
      <c r="A502" s="114" t="s">
        <v>187</v>
      </c>
      <c r="B502" s="537" t="s">
        <v>52</v>
      </c>
      <c r="C502" s="537">
        <v>10</v>
      </c>
      <c r="D502" s="2" t="s">
        <v>20</v>
      </c>
      <c r="E502" s="306" t="s">
        <v>246</v>
      </c>
      <c r="F502" s="307" t="s">
        <v>10</v>
      </c>
      <c r="G502" s="308" t="s">
        <v>816</v>
      </c>
      <c r="H502" s="2"/>
      <c r="I502" s="391">
        <f>SUM(I503:I504)</f>
        <v>1080215</v>
      </c>
    </row>
    <row r="503" spans="1:10" ht="31.5" hidden="1" x14ac:dyDescent="0.25">
      <c r="A503" s="125" t="s">
        <v>908</v>
      </c>
      <c r="B503" s="411" t="s">
        <v>52</v>
      </c>
      <c r="C503" s="537">
        <v>10</v>
      </c>
      <c r="D503" s="2" t="s">
        <v>20</v>
      </c>
      <c r="E503" s="306" t="s">
        <v>246</v>
      </c>
      <c r="F503" s="307" t="s">
        <v>10</v>
      </c>
      <c r="G503" s="308" t="s">
        <v>816</v>
      </c>
      <c r="H503" s="2" t="s">
        <v>16</v>
      </c>
      <c r="I503" s="393"/>
    </row>
    <row r="504" spans="1:10" ht="15.75" x14ac:dyDescent="0.25">
      <c r="A504" s="72" t="s">
        <v>40</v>
      </c>
      <c r="B504" s="537" t="s">
        <v>52</v>
      </c>
      <c r="C504" s="537">
        <v>10</v>
      </c>
      <c r="D504" s="2" t="s">
        <v>20</v>
      </c>
      <c r="E504" s="306" t="s">
        <v>246</v>
      </c>
      <c r="F504" s="307" t="s">
        <v>10</v>
      </c>
      <c r="G504" s="308" t="s">
        <v>816</v>
      </c>
      <c r="H504" s="2" t="s">
        <v>39</v>
      </c>
      <c r="I504" s="393">
        <v>1080215</v>
      </c>
    </row>
    <row r="505" spans="1:10" s="44" customFormat="1" ht="31.5" x14ac:dyDescent="0.25">
      <c r="A505" s="21" t="s">
        <v>58</v>
      </c>
      <c r="B505" s="22" t="s">
        <v>59</v>
      </c>
      <c r="C505" s="23"/>
      <c r="D505" s="141"/>
      <c r="E505" s="147"/>
      <c r="F505" s="292"/>
      <c r="G505" s="142"/>
      <c r="H505" s="33"/>
      <c r="I505" s="398">
        <f>SUM(I506+I513+I541+I582+I600)</f>
        <v>27241515</v>
      </c>
    </row>
    <row r="506" spans="1:10" s="44" customFormat="1" ht="15.75" hidden="1" x14ac:dyDescent="0.25">
      <c r="A506" s="400" t="s">
        <v>9</v>
      </c>
      <c r="B506" s="435" t="s">
        <v>59</v>
      </c>
      <c r="C506" s="16" t="s">
        <v>10</v>
      </c>
      <c r="D506" s="16"/>
      <c r="E506" s="425"/>
      <c r="F506" s="426"/>
      <c r="G506" s="427"/>
      <c r="H506" s="16"/>
      <c r="I506" s="417">
        <f t="shared" ref="I506:I511" si="1">SUM(I507)</f>
        <v>0</v>
      </c>
    </row>
    <row r="507" spans="1:10" s="44" customFormat="1" ht="15.75" hidden="1" x14ac:dyDescent="0.25">
      <c r="A507" s="110" t="s">
        <v>23</v>
      </c>
      <c r="B507" s="30" t="s">
        <v>59</v>
      </c>
      <c r="C507" s="26" t="s">
        <v>10</v>
      </c>
      <c r="D507" s="30">
        <v>13</v>
      </c>
      <c r="E507" s="111"/>
      <c r="F507" s="422"/>
      <c r="G507" s="423"/>
      <c r="H507" s="26"/>
      <c r="I507" s="418">
        <f t="shared" si="1"/>
        <v>0</v>
      </c>
    </row>
    <row r="508" spans="1:10" ht="31.5" hidden="1" x14ac:dyDescent="0.25">
      <c r="A508" s="34" t="s">
        <v>171</v>
      </c>
      <c r="B508" s="37" t="s">
        <v>59</v>
      </c>
      <c r="C508" s="35" t="s">
        <v>10</v>
      </c>
      <c r="D508" s="37">
        <v>13</v>
      </c>
      <c r="E508" s="303" t="s">
        <v>252</v>
      </c>
      <c r="F508" s="304" t="s">
        <v>697</v>
      </c>
      <c r="G508" s="305" t="s">
        <v>698</v>
      </c>
      <c r="H508" s="38"/>
      <c r="I508" s="390">
        <f t="shared" si="1"/>
        <v>0</v>
      </c>
    </row>
    <row r="509" spans="1:10" ht="47.25" hidden="1" x14ac:dyDescent="0.25">
      <c r="A509" s="3" t="s">
        <v>179</v>
      </c>
      <c r="B509" s="537" t="s">
        <v>59</v>
      </c>
      <c r="C509" s="2" t="s">
        <v>10</v>
      </c>
      <c r="D509" s="2">
        <v>13</v>
      </c>
      <c r="E509" s="306" t="s">
        <v>795</v>
      </c>
      <c r="F509" s="307" t="s">
        <v>697</v>
      </c>
      <c r="G509" s="308" t="s">
        <v>698</v>
      </c>
      <c r="H509" s="2"/>
      <c r="I509" s="391">
        <f t="shared" si="1"/>
        <v>0</v>
      </c>
    </row>
    <row r="510" spans="1:10" ht="15.75" hidden="1" x14ac:dyDescent="0.25">
      <c r="A510" s="366" t="s">
        <v>796</v>
      </c>
      <c r="B510" s="413" t="s">
        <v>59</v>
      </c>
      <c r="C510" s="2" t="s">
        <v>10</v>
      </c>
      <c r="D510" s="2">
        <v>13</v>
      </c>
      <c r="E510" s="306" t="s">
        <v>256</v>
      </c>
      <c r="F510" s="307" t="s">
        <v>10</v>
      </c>
      <c r="G510" s="308" t="s">
        <v>698</v>
      </c>
      <c r="H510" s="2"/>
      <c r="I510" s="391">
        <f t="shared" si="1"/>
        <v>0</v>
      </c>
      <c r="J510" s="367"/>
    </row>
    <row r="511" spans="1:10" ht="31.5" hidden="1" x14ac:dyDescent="0.25">
      <c r="A511" s="125" t="s">
        <v>765</v>
      </c>
      <c r="B511" s="411" t="s">
        <v>59</v>
      </c>
      <c r="C511" s="2" t="s">
        <v>10</v>
      </c>
      <c r="D511" s="2">
        <v>13</v>
      </c>
      <c r="E511" s="306" t="s">
        <v>256</v>
      </c>
      <c r="F511" s="307" t="s">
        <v>10</v>
      </c>
      <c r="G511" s="326" t="s">
        <v>764</v>
      </c>
      <c r="H511" s="2"/>
      <c r="I511" s="391">
        <f t="shared" si="1"/>
        <v>0</v>
      </c>
    </row>
    <row r="512" spans="1:10" ht="15.75" hidden="1" x14ac:dyDescent="0.25">
      <c r="A512" s="102" t="s">
        <v>21</v>
      </c>
      <c r="B512" s="411" t="s">
        <v>59</v>
      </c>
      <c r="C512" s="2" t="s">
        <v>10</v>
      </c>
      <c r="D512" s="2">
        <v>13</v>
      </c>
      <c r="E512" s="306" t="s">
        <v>256</v>
      </c>
      <c r="F512" s="307" t="s">
        <v>10</v>
      </c>
      <c r="G512" s="326" t="s">
        <v>764</v>
      </c>
      <c r="H512" s="2" t="s">
        <v>75</v>
      </c>
      <c r="I512" s="393"/>
    </row>
    <row r="513" spans="1:9" s="44" customFormat="1" ht="15.75" x14ac:dyDescent="0.25">
      <c r="A513" s="399" t="s">
        <v>27</v>
      </c>
      <c r="B513" s="20" t="s">
        <v>59</v>
      </c>
      <c r="C513" s="16" t="s">
        <v>29</v>
      </c>
      <c r="D513" s="20"/>
      <c r="E513" s="337"/>
      <c r="F513" s="338"/>
      <c r="G513" s="339"/>
      <c r="H513" s="16"/>
      <c r="I513" s="417">
        <f>SUM(I514+I522)</f>
        <v>5994783</v>
      </c>
    </row>
    <row r="514" spans="1:9" s="44" customFormat="1" ht="15.75" x14ac:dyDescent="0.25">
      <c r="A514" s="110" t="s">
        <v>30</v>
      </c>
      <c r="B514" s="30" t="s">
        <v>59</v>
      </c>
      <c r="C514" s="26" t="s">
        <v>29</v>
      </c>
      <c r="D514" s="26" t="s">
        <v>12</v>
      </c>
      <c r="E514" s="300"/>
      <c r="F514" s="301"/>
      <c r="G514" s="302"/>
      <c r="H514" s="26"/>
      <c r="I514" s="418">
        <f>SUM(I515)</f>
        <v>5262660</v>
      </c>
    </row>
    <row r="515" spans="1:9" s="44" customFormat="1" ht="31.5" x14ac:dyDescent="0.25">
      <c r="A515" s="112" t="s">
        <v>171</v>
      </c>
      <c r="B515" s="136" t="s">
        <v>59</v>
      </c>
      <c r="C515" s="35" t="s">
        <v>29</v>
      </c>
      <c r="D515" s="35" t="s">
        <v>12</v>
      </c>
      <c r="E515" s="303" t="s">
        <v>252</v>
      </c>
      <c r="F515" s="304" t="s">
        <v>697</v>
      </c>
      <c r="G515" s="305" t="s">
        <v>698</v>
      </c>
      <c r="H515" s="35"/>
      <c r="I515" s="390">
        <f>SUM(I516)</f>
        <v>5262660</v>
      </c>
    </row>
    <row r="516" spans="1:9" s="44" customFormat="1" ht="63" x14ac:dyDescent="0.25">
      <c r="A516" s="72" t="s">
        <v>172</v>
      </c>
      <c r="B516" s="150" t="s">
        <v>59</v>
      </c>
      <c r="C516" s="51" t="s">
        <v>29</v>
      </c>
      <c r="D516" s="51" t="s">
        <v>12</v>
      </c>
      <c r="E516" s="346" t="s">
        <v>253</v>
      </c>
      <c r="F516" s="347" t="s">
        <v>697</v>
      </c>
      <c r="G516" s="348" t="s">
        <v>698</v>
      </c>
      <c r="H516" s="51"/>
      <c r="I516" s="391">
        <f>SUM(I517)</f>
        <v>5262660</v>
      </c>
    </row>
    <row r="517" spans="1:9" s="44" customFormat="1" ht="47.25" x14ac:dyDescent="0.25">
      <c r="A517" s="72" t="s">
        <v>783</v>
      </c>
      <c r="B517" s="150" t="s">
        <v>59</v>
      </c>
      <c r="C517" s="51" t="s">
        <v>29</v>
      </c>
      <c r="D517" s="51" t="s">
        <v>12</v>
      </c>
      <c r="E517" s="346" t="s">
        <v>253</v>
      </c>
      <c r="F517" s="347" t="s">
        <v>10</v>
      </c>
      <c r="G517" s="348" t="s">
        <v>698</v>
      </c>
      <c r="H517" s="51"/>
      <c r="I517" s="391">
        <f>SUM(I518)</f>
        <v>5262660</v>
      </c>
    </row>
    <row r="518" spans="1:9" s="44" customFormat="1" ht="31.5" x14ac:dyDescent="0.25">
      <c r="A518" s="72" t="s">
        <v>102</v>
      </c>
      <c r="B518" s="150" t="s">
        <v>59</v>
      </c>
      <c r="C518" s="51" t="s">
        <v>29</v>
      </c>
      <c r="D518" s="51" t="s">
        <v>12</v>
      </c>
      <c r="E518" s="346" t="s">
        <v>253</v>
      </c>
      <c r="F518" s="347" t="s">
        <v>10</v>
      </c>
      <c r="G518" s="348" t="s">
        <v>731</v>
      </c>
      <c r="H518" s="51"/>
      <c r="I518" s="391">
        <f>SUM(I519:I521)</f>
        <v>5262660</v>
      </c>
    </row>
    <row r="519" spans="1:9" s="44" customFormat="1" ht="63" x14ac:dyDescent="0.25">
      <c r="A519" s="114" t="s">
        <v>92</v>
      </c>
      <c r="B519" s="150" t="s">
        <v>59</v>
      </c>
      <c r="C519" s="51" t="s">
        <v>29</v>
      </c>
      <c r="D519" s="51" t="s">
        <v>12</v>
      </c>
      <c r="E519" s="346" t="s">
        <v>253</v>
      </c>
      <c r="F519" s="347" t="s">
        <v>10</v>
      </c>
      <c r="G519" s="348" t="s">
        <v>731</v>
      </c>
      <c r="H519" s="51" t="s">
        <v>13</v>
      </c>
      <c r="I519" s="393">
        <v>4874760</v>
      </c>
    </row>
    <row r="520" spans="1:9" s="44" customFormat="1" ht="31.5" x14ac:dyDescent="0.25">
      <c r="A520" s="125" t="s">
        <v>908</v>
      </c>
      <c r="B520" s="411" t="s">
        <v>59</v>
      </c>
      <c r="C520" s="51" t="s">
        <v>29</v>
      </c>
      <c r="D520" s="51" t="s">
        <v>12</v>
      </c>
      <c r="E520" s="349" t="s">
        <v>253</v>
      </c>
      <c r="F520" s="350" t="s">
        <v>10</v>
      </c>
      <c r="G520" s="351" t="s">
        <v>731</v>
      </c>
      <c r="H520" s="2" t="s">
        <v>16</v>
      </c>
      <c r="I520" s="392">
        <v>378300</v>
      </c>
    </row>
    <row r="521" spans="1:9" s="44" customFormat="1" ht="15.75" x14ac:dyDescent="0.25">
      <c r="A521" s="72" t="s">
        <v>18</v>
      </c>
      <c r="B521" s="150" t="s">
        <v>59</v>
      </c>
      <c r="C521" s="51" t="s">
        <v>29</v>
      </c>
      <c r="D521" s="51" t="s">
        <v>12</v>
      </c>
      <c r="E521" s="349" t="s">
        <v>253</v>
      </c>
      <c r="F521" s="350" t="s">
        <v>10</v>
      </c>
      <c r="G521" s="351" t="s">
        <v>731</v>
      </c>
      <c r="H521" s="2" t="s">
        <v>17</v>
      </c>
      <c r="I521" s="392">
        <v>9600</v>
      </c>
    </row>
    <row r="522" spans="1:9" s="44" customFormat="1" ht="15.75" x14ac:dyDescent="0.25">
      <c r="A522" s="124" t="s">
        <v>836</v>
      </c>
      <c r="B522" s="30" t="s">
        <v>59</v>
      </c>
      <c r="C522" s="26" t="s">
        <v>29</v>
      </c>
      <c r="D522" s="26" t="s">
        <v>29</v>
      </c>
      <c r="E522" s="300"/>
      <c r="F522" s="301"/>
      <c r="G522" s="302"/>
      <c r="H522" s="26"/>
      <c r="I522" s="389">
        <f>SUM(I523+I536)</f>
        <v>732123</v>
      </c>
    </row>
    <row r="523" spans="1:9" ht="63" x14ac:dyDescent="0.25">
      <c r="A523" s="115" t="s">
        <v>173</v>
      </c>
      <c r="B523" s="37" t="s">
        <v>59</v>
      </c>
      <c r="C523" s="35" t="s">
        <v>29</v>
      </c>
      <c r="D523" s="35" t="s">
        <v>29</v>
      </c>
      <c r="E523" s="303" t="s">
        <v>785</v>
      </c>
      <c r="F523" s="304" t="s">
        <v>697</v>
      </c>
      <c r="G523" s="305" t="s">
        <v>698</v>
      </c>
      <c r="H523" s="35"/>
      <c r="I523" s="390">
        <f>SUM(I524+I528)</f>
        <v>722623</v>
      </c>
    </row>
    <row r="524" spans="1:9" ht="94.5" x14ac:dyDescent="0.25">
      <c r="A524" s="119" t="s">
        <v>174</v>
      </c>
      <c r="B524" s="62" t="s">
        <v>59</v>
      </c>
      <c r="C524" s="51" t="s">
        <v>29</v>
      </c>
      <c r="D524" s="51" t="s">
        <v>29</v>
      </c>
      <c r="E524" s="346" t="s">
        <v>254</v>
      </c>
      <c r="F524" s="347" t="s">
        <v>697</v>
      </c>
      <c r="G524" s="348" t="s">
        <v>698</v>
      </c>
      <c r="H524" s="51"/>
      <c r="I524" s="391">
        <f>SUM(I525)</f>
        <v>148000</v>
      </c>
    </row>
    <row r="525" spans="1:9" ht="31.5" x14ac:dyDescent="0.25">
      <c r="A525" s="119" t="s">
        <v>786</v>
      </c>
      <c r="B525" s="62" t="s">
        <v>59</v>
      </c>
      <c r="C525" s="51" t="s">
        <v>29</v>
      </c>
      <c r="D525" s="51" t="s">
        <v>29</v>
      </c>
      <c r="E525" s="346" t="s">
        <v>254</v>
      </c>
      <c r="F525" s="347" t="s">
        <v>10</v>
      </c>
      <c r="G525" s="348" t="s">
        <v>698</v>
      </c>
      <c r="H525" s="51"/>
      <c r="I525" s="391">
        <f>SUM(I526)</f>
        <v>148000</v>
      </c>
    </row>
    <row r="526" spans="1:9" ht="15.75" x14ac:dyDescent="0.25">
      <c r="A526" s="72" t="s">
        <v>103</v>
      </c>
      <c r="B526" s="537" t="s">
        <v>59</v>
      </c>
      <c r="C526" s="51" t="s">
        <v>29</v>
      </c>
      <c r="D526" s="51" t="s">
        <v>29</v>
      </c>
      <c r="E526" s="346" t="s">
        <v>254</v>
      </c>
      <c r="F526" s="347" t="s">
        <v>10</v>
      </c>
      <c r="G526" s="348" t="s">
        <v>787</v>
      </c>
      <c r="H526" s="51"/>
      <c r="I526" s="391">
        <f>SUM(I527)</f>
        <v>148000</v>
      </c>
    </row>
    <row r="527" spans="1:9" ht="31.5" x14ac:dyDescent="0.25">
      <c r="A527" s="125" t="s">
        <v>908</v>
      </c>
      <c r="B527" s="411" t="s">
        <v>59</v>
      </c>
      <c r="C527" s="51" t="s">
        <v>29</v>
      </c>
      <c r="D527" s="51" t="s">
        <v>29</v>
      </c>
      <c r="E527" s="346" t="s">
        <v>254</v>
      </c>
      <c r="F527" s="347" t="s">
        <v>10</v>
      </c>
      <c r="G527" s="348" t="s">
        <v>787</v>
      </c>
      <c r="H527" s="51" t="s">
        <v>16</v>
      </c>
      <c r="I527" s="393">
        <v>148000</v>
      </c>
    </row>
    <row r="528" spans="1:9" ht="78.75" x14ac:dyDescent="0.25">
      <c r="A528" s="116" t="s">
        <v>175</v>
      </c>
      <c r="B528" s="62" t="s">
        <v>59</v>
      </c>
      <c r="C528" s="51" t="s">
        <v>29</v>
      </c>
      <c r="D528" s="51" t="s">
        <v>29</v>
      </c>
      <c r="E528" s="346" t="s">
        <v>250</v>
      </c>
      <c r="F528" s="347" t="s">
        <v>697</v>
      </c>
      <c r="G528" s="348" t="s">
        <v>698</v>
      </c>
      <c r="H528" s="51"/>
      <c r="I528" s="391">
        <f>SUM(I529)</f>
        <v>574623</v>
      </c>
    </row>
    <row r="529" spans="1:9" ht="31.5" x14ac:dyDescent="0.25">
      <c r="A529" s="116" t="s">
        <v>788</v>
      </c>
      <c r="B529" s="62" t="s">
        <v>59</v>
      </c>
      <c r="C529" s="51" t="s">
        <v>29</v>
      </c>
      <c r="D529" s="51" t="s">
        <v>29</v>
      </c>
      <c r="E529" s="346" t="s">
        <v>250</v>
      </c>
      <c r="F529" s="347" t="s">
        <v>10</v>
      </c>
      <c r="G529" s="143" t="s">
        <v>698</v>
      </c>
      <c r="H529" s="51"/>
      <c r="I529" s="391">
        <f>SUM(I530+I532+I534)</f>
        <v>574623</v>
      </c>
    </row>
    <row r="530" spans="1:9" ht="15.75" x14ac:dyDescent="0.25">
      <c r="A530" s="116" t="s">
        <v>953</v>
      </c>
      <c r="B530" s="62" t="s">
        <v>59</v>
      </c>
      <c r="C530" s="51" t="s">
        <v>29</v>
      </c>
      <c r="D530" s="51" t="s">
        <v>29</v>
      </c>
      <c r="E530" s="346" t="s">
        <v>250</v>
      </c>
      <c r="F530" s="347" t="s">
        <v>10</v>
      </c>
      <c r="G530" s="348" t="s">
        <v>954</v>
      </c>
      <c r="H530" s="51"/>
      <c r="I530" s="391">
        <f>SUM(I531)</f>
        <v>295623</v>
      </c>
    </row>
    <row r="531" spans="1:9" ht="15.75" x14ac:dyDescent="0.25">
      <c r="A531" s="72" t="s">
        <v>40</v>
      </c>
      <c r="B531" s="62" t="s">
        <v>59</v>
      </c>
      <c r="C531" s="51" t="s">
        <v>29</v>
      </c>
      <c r="D531" s="51" t="s">
        <v>29</v>
      </c>
      <c r="E531" s="346" t="s">
        <v>250</v>
      </c>
      <c r="F531" s="347" t="s">
        <v>10</v>
      </c>
      <c r="G531" s="348" t="s">
        <v>954</v>
      </c>
      <c r="H531" s="51" t="s">
        <v>39</v>
      </c>
      <c r="I531" s="393">
        <v>295623</v>
      </c>
    </row>
    <row r="532" spans="1:9" ht="31.5" x14ac:dyDescent="0.25">
      <c r="A532" s="114" t="s">
        <v>789</v>
      </c>
      <c r="B532" s="537" t="s">
        <v>59</v>
      </c>
      <c r="C532" s="2" t="s">
        <v>29</v>
      </c>
      <c r="D532" s="2" t="s">
        <v>29</v>
      </c>
      <c r="E532" s="346" t="s">
        <v>250</v>
      </c>
      <c r="F532" s="307" t="s">
        <v>10</v>
      </c>
      <c r="G532" s="308" t="s">
        <v>790</v>
      </c>
      <c r="H532" s="2"/>
      <c r="I532" s="391">
        <f>SUM(I533:I533)</f>
        <v>175197</v>
      </c>
    </row>
    <row r="533" spans="1:9" ht="15.75" x14ac:dyDescent="0.25">
      <c r="A533" s="72" t="s">
        <v>40</v>
      </c>
      <c r="B533" s="537" t="s">
        <v>59</v>
      </c>
      <c r="C533" s="2" t="s">
        <v>29</v>
      </c>
      <c r="D533" s="2" t="s">
        <v>29</v>
      </c>
      <c r="E533" s="346" t="s">
        <v>250</v>
      </c>
      <c r="F533" s="307" t="s">
        <v>10</v>
      </c>
      <c r="G533" s="308" t="s">
        <v>790</v>
      </c>
      <c r="H533" s="2" t="s">
        <v>39</v>
      </c>
      <c r="I533" s="393">
        <v>175197</v>
      </c>
    </row>
    <row r="534" spans="1:9" ht="15.75" x14ac:dyDescent="0.25">
      <c r="A534" s="72" t="s">
        <v>955</v>
      </c>
      <c r="B534" s="537" t="s">
        <v>59</v>
      </c>
      <c r="C534" s="2" t="s">
        <v>29</v>
      </c>
      <c r="D534" s="2" t="s">
        <v>29</v>
      </c>
      <c r="E534" s="346" t="s">
        <v>250</v>
      </c>
      <c r="F534" s="307" t="s">
        <v>10</v>
      </c>
      <c r="G534" s="308" t="s">
        <v>968</v>
      </c>
      <c r="H534" s="2"/>
      <c r="I534" s="391">
        <f>SUM(I535)</f>
        <v>103803</v>
      </c>
    </row>
    <row r="535" spans="1:9" ht="31.5" x14ac:dyDescent="0.25">
      <c r="A535" s="125" t="s">
        <v>908</v>
      </c>
      <c r="B535" s="537" t="s">
        <v>59</v>
      </c>
      <c r="C535" s="2" t="s">
        <v>29</v>
      </c>
      <c r="D535" s="2" t="s">
        <v>29</v>
      </c>
      <c r="E535" s="346" t="s">
        <v>250</v>
      </c>
      <c r="F535" s="307" t="s">
        <v>10</v>
      </c>
      <c r="G535" s="308" t="s">
        <v>968</v>
      </c>
      <c r="H535" s="2" t="s">
        <v>16</v>
      </c>
      <c r="I535" s="393">
        <v>103803</v>
      </c>
    </row>
    <row r="536" spans="1:9" s="75" customFormat="1" ht="47.25" x14ac:dyDescent="0.25">
      <c r="A536" s="115" t="s">
        <v>132</v>
      </c>
      <c r="B536" s="37" t="s">
        <v>59</v>
      </c>
      <c r="C536" s="35" t="s">
        <v>29</v>
      </c>
      <c r="D536" s="35" t="s">
        <v>29</v>
      </c>
      <c r="E536" s="303" t="s">
        <v>712</v>
      </c>
      <c r="F536" s="304" t="s">
        <v>697</v>
      </c>
      <c r="G536" s="305" t="s">
        <v>698</v>
      </c>
      <c r="H536" s="35"/>
      <c r="I536" s="390">
        <f>SUM(I537)</f>
        <v>9500</v>
      </c>
    </row>
    <row r="537" spans="1:9" s="75" customFormat="1" ht="63" x14ac:dyDescent="0.25">
      <c r="A537" s="116" t="s">
        <v>169</v>
      </c>
      <c r="B537" s="62" t="s">
        <v>59</v>
      </c>
      <c r="C537" s="42" t="s">
        <v>29</v>
      </c>
      <c r="D537" s="51" t="s">
        <v>29</v>
      </c>
      <c r="E537" s="346" t="s">
        <v>249</v>
      </c>
      <c r="F537" s="347" t="s">
        <v>697</v>
      </c>
      <c r="G537" s="348" t="s">
        <v>698</v>
      </c>
      <c r="H537" s="82"/>
      <c r="I537" s="394">
        <f>SUM(I538)</f>
        <v>9500</v>
      </c>
    </row>
    <row r="538" spans="1:9" s="75" customFormat="1" ht="31.5" x14ac:dyDescent="0.25">
      <c r="A538" s="116" t="s">
        <v>781</v>
      </c>
      <c r="B538" s="62" t="s">
        <v>59</v>
      </c>
      <c r="C538" s="42" t="s">
        <v>29</v>
      </c>
      <c r="D538" s="51" t="s">
        <v>29</v>
      </c>
      <c r="E538" s="346" t="s">
        <v>249</v>
      </c>
      <c r="F538" s="347" t="s">
        <v>10</v>
      </c>
      <c r="G538" s="348" t="s">
        <v>698</v>
      </c>
      <c r="H538" s="82"/>
      <c r="I538" s="394">
        <f>SUM(I539)</f>
        <v>9500</v>
      </c>
    </row>
    <row r="539" spans="1:9" s="44" customFormat="1" ht="31.5" x14ac:dyDescent="0.25">
      <c r="A539" s="117" t="s">
        <v>170</v>
      </c>
      <c r="B539" s="415" t="s">
        <v>59</v>
      </c>
      <c r="C539" s="42" t="s">
        <v>29</v>
      </c>
      <c r="D539" s="51" t="s">
        <v>29</v>
      </c>
      <c r="E539" s="346" t="s">
        <v>249</v>
      </c>
      <c r="F539" s="347" t="s">
        <v>10</v>
      </c>
      <c r="G539" s="348" t="s">
        <v>782</v>
      </c>
      <c r="H539" s="82"/>
      <c r="I539" s="394">
        <f>SUM(I540)</f>
        <v>9500</v>
      </c>
    </row>
    <row r="540" spans="1:9" s="44" customFormat="1" ht="31.5" x14ac:dyDescent="0.25">
      <c r="A540" s="118" t="s">
        <v>908</v>
      </c>
      <c r="B540" s="416" t="s">
        <v>59</v>
      </c>
      <c r="C540" s="51" t="s">
        <v>29</v>
      </c>
      <c r="D540" s="51" t="s">
        <v>29</v>
      </c>
      <c r="E540" s="346" t="s">
        <v>249</v>
      </c>
      <c r="F540" s="347" t="s">
        <v>10</v>
      </c>
      <c r="G540" s="348" t="s">
        <v>782</v>
      </c>
      <c r="H540" s="82" t="s">
        <v>16</v>
      </c>
      <c r="I540" s="395">
        <v>9500</v>
      </c>
    </row>
    <row r="541" spans="1:9" ht="15.75" x14ac:dyDescent="0.25">
      <c r="A541" s="128" t="s">
        <v>33</v>
      </c>
      <c r="B541" s="20" t="s">
        <v>59</v>
      </c>
      <c r="C541" s="16" t="s">
        <v>35</v>
      </c>
      <c r="D541" s="16"/>
      <c r="E541" s="297"/>
      <c r="F541" s="298"/>
      <c r="G541" s="299"/>
      <c r="H541" s="16"/>
      <c r="I541" s="417">
        <f>SUM(I542,I563)</f>
        <v>20186658</v>
      </c>
    </row>
    <row r="542" spans="1:9" ht="15.75" x14ac:dyDescent="0.25">
      <c r="A542" s="124" t="s">
        <v>34</v>
      </c>
      <c r="B542" s="30" t="s">
        <v>59</v>
      </c>
      <c r="C542" s="26" t="s">
        <v>35</v>
      </c>
      <c r="D542" s="26" t="s">
        <v>10</v>
      </c>
      <c r="E542" s="300"/>
      <c r="F542" s="301"/>
      <c r="G542" s="302"/>
      <c r="H542" s="26"/>
      <c r="I542" s="418">
        <f>SUM(I543,I558)</f>
        <v>15488382</v>
      </c>
    </row>
    <row r="543" spans="1:9" ht="31.5" x14ac:dyDescent="0.25">
      <c r="A543" s="112" t="s">
        <v>171</v>
      </c>
      <c r="B543" s="37" t="s">
        <v>59</v>
      </c>
      <c r="C543" s="35" t="s">
        <v>35</v>
      </c>
      <c r="D543" s="35" t="s">
        <v>10</v>
      </c>
      <c r="E543" s="303" t="s">
        <v>252</v>
      </c>
      <c r="F543" s="304" t="s">
        <v>697</v>
      </c>
      <c r="G543" s="305" t="s">
        <v>698</v>
      </c>
      <c r="H543" s="38"/>
      <c r="I543" s="390">
        <f>SUM(I544,I552)</f>
        <v>15463382</v>
      </c>
    </row>
    <row r="544" spans="1:9" ht="47.25" x14ac:dyDescent="0.25">
      <c r="A544" s="114" t="s">
        <v>178</v>
      </c>
      <c r="B544" s="537" t="s">
        <v>59</v>
      </c>
      <c r="C544" s="2" t="s">
        <v>35</v>
      </c>
      <c r="D544" s="2" t="s">
        <v>10</v>
      </c>
      <c r="E544" s="306" t="s">
        <v>255</v>
      </c>
      <c r="F544" s="307" t="s">
        <v>697</v>
      </c>
      <c r="G544" s="308" t="s">
        <v>698</v>
      </c>
      <c r="H544" s="2"/>
      <c r="I544" s="391">
        <f>SUM(I545)</f>
        <v>7891171</v>
      </c>
    </row>
    <row r="545" spans="1:9" ht="31.5" x14ac:dyDescent="0.25">
      <c r="A545" s="114" t="s">
        <v>794</v>
      </c>
      <c r="B545" s="537" t="s">
        <v>59</v>
      </c>
      <c r="C545" s="2" t="s">
        <v>35</v>
      </c>
      <c r="D545" s="2" t="s">
        <v>10</v>
      </c>
      <c r="E545" s="306" t="s">
        <v>255</v>
      </c>
      <c r="F545" s="307" t="s">
        <v>10</v>
      </c>
      <c r="G545" s="308" t="s">
        <v>698</v>
      </c>
      <c r="H545" s="2"/>
      <c r="I545" s="391">
        <f>SUM(I546+I550)</f>
        <v>7891171</v>
      </c>
    </row>
    <row r="546" spans="1:9" ht="31.5" x14ac:dyDescent="0.25">
      <c r="A546" s="72" t="s">
        <v>102</v>
      </c>
      <c r="B546" s="537" t="s">
        <v>59</v>
      </c>
      <c r="C546" s="2" t="s">
        <v>35</v>
      </c>
      <c r="D546" s="2" t="s">
        <v>10</v>
      </c>
      <c r="E546" s="306" t="s">
        <v>255</v>
      </c>
      <c r="F546" s="307" t="s">
        <v>10</v>
      </c>
      <c r="G546" s="308" t="s">
        <v>731</v>
      </c>
      <c r="H546" s="2"/>
      <c r="I546" s="391">
        <f>SUM(I547:I549)</f>
        <v>7751171</v>
      </c>
    </row>
    <row r="547" spans="1:9" ht="63" x14ac:dyDescent="0.25">
      <c r="A547" s="114" t="s">
        <v>92</v>
      </c>
      <c r="B547" s="537" t="s">
        <v>59</v>
      </c>
      <c r="C547" s="2" t="s">
        <v>35</v>
      </c>
      <c r="D547" s="2" t="s">
        <v>10</v>
      </c>
      <c r="E547" s="306" t="s">
        <v>255</v>
      </c>
      <c r="F547" s="307" t="s">
        <v>10</v>
      </c>
      <c r="G547" s="308" t="s">
        <v>731</v>
      </c>
      <c r="H547" s="2" t="s">
        <v>13</v>
      </c>
      <c r="I547" s="393">
        <v>6455200</v>
      </c>
    </row>
    <row r="548" spans="1:9" ht="31.5" x14ac:dyDescent="0.25">
      <c r="A548" s="125" t="s">
        <v>908</v>
      </c>
      <c r="B548" s="411" t="s">
        <v>59</v>
      </c>
      <c r="C548" s="2" t="s">
        <v>35</v>
      </c>
      <c r="D548" s="2" t="s">
        <v>10</v>
      </c>
      <c r="E548" s="306" t="s">
        <v>255</v>
      </c>
      <c r="F548" s="307" t="s">
        <v>10</v>
      </c>
      <c r="G548" s="308" t="s">
        <v>731</v>
      </c>
      <c r="H548" s="2" t="s">
        <v>16</v>
      </c>
      <c r="I548" s="393">
        <v>1270971</v>
      </c>
    </row>
    <row r="549" spans="1:9" ht="15.75" x14ac:dyDescent="0.25">
      <c r="A549" s="72" t="s">
        <v>18</v>
      </c>
      <c r="B549" s="537" t="s">
        <v>59</v>
      </c>
      <c r="C549" s="2" t="s">
        <v>35</v>
      </c>
      <c r="D549" s="2" t="s">
        <v>10</v>
      </c>
      <c r="E549" s="306" t="s">
        <v>255</v>
      </c>
      <c r="F549" s="307" t="s">
        <v>10</v>
      </c>
      <c r="G549" s="308" t="s">
        <v>731</v>
      </c>
      <c r="H549" s="2" t="s">
        <v>17</v>
      </c>
      <c r="I549" s="393">
        <v>25000</v>
      </c>
    </row>
    <row r="550" spans="1:9" ht="31.5" x14ac:dyDescent="0.25">
      <c r="A550" s="72" t="s">
        <v>957</v>
      </c>
      <c r="B550" s="537" t="s">
        <v>59</v>
      </c>
      <c r="C550" s="2" t="s">
        <v>35</v>
      </c>
      <c r="D550" s="2" t="s">
        <v>10</v>
      </c>
      <c r="E550" s="306" t="s">
        <v>255</v>
      </c>
      <c r="F550" s="307" t="s">
        <v>10</v>
      </c>
      <c r="G550" s="308" t="s">
        <v>958</v>
      </c>
      <c r="H550" s="2"/>
      <c r="I550" s="391">
        <f>SUM(I551)</f>
        <v>140000</v>
      </c>
    </row>
    <row r="551" spans="1:9" ht="31.5" x14ac:dyDescent="0.25">
      <c r="A551" s="125" t="s">
        <v>908</v>
      </c>
      <c r="B551" s="537" t="s">
        <v>59</v>
      </c>
      <c r="C551" s="2" t="s">
        <v>35</v>
      </c>
      <c r="D551" s="2" t="s">
        <v>10</v>
      </c>
      <c r="E551" s="306" t="s">
        <v>255</v>
      </c>
      <c r="F551" s="307" t="s">
        <v>10</v>
      </c>
      <c r="G551" s="308" t="s">
        <v>958</v>
      </c>
      <c r="H551" s="2" t="s">
        <v>16</v>
      </c>
      <c r="I551" s="393">
        <v>140000</v>
      </c>
    </row>
    <row r="552" spans="1:9" ht="47.25" x14ac:dyDescent="0.25">
      <c r="A552" s="72" t="s">
        <v>179</v>
      </c>
      <c r="B552" s="537" t="s">
        <v>59</v>
      </c>
      <c r="C552" s="2" t="s">
        <v>35</v>
      </c>
      <c r="D552" s="2" t="s">
        <v>10</v>
      </c>
      <c r="E552" s="306" t="s">
        <v>795</v>
      </c>
      <c r="F552" s="307" t="s">
        <v>697</v>
      </c>
      <c r="G552" s="308" t="s">
        <v>698</v>
      </c>
      <c r="H552" s="2"/>
      <c r="I552" s="391">
        <f>SUM(I553)</f>
        <v>7572211</v>
      </c>
    </row>
    <row r="553" spans="1:9" ht="15.75" x14ac:dyDescent="0.25">
      <c r="A553" s="72" t="s">
        <v>796</v>
      </c>
      <c r="B553" s="537" t="s">
        <v>59</v>
      </c>
      <c r="C553" s="2" t="s">
        <v>35</v>
      </c>
      <c r="D553" s="2" t="s">
        <v>10</v>
      </c>
      <c r="E553" s="306" t="s">
        <v>256</v>
      </c>
      <c r="F553" s="307" t="s">
        <v>10</v>
      </c>
      <c r="G553" s="308" t="s">
        <v>698</v>
      </c>
      <c r="H553" s="2"/>
      <c r="I553" s="391">
        <f>SUM(I554)</f>
        <v>7572211</v>
      </c>
    </row>
    <row r="554" spans="1:9" ht="31.5" x14ac:dyDescent="0.25">
      <c r="A554" s="72" t="s">
        <v>102</v>
      </c>
      <c r="B554" s="537" t="s">
        <v>59</v>
      </c>
      <c r="C554" s="2" t="s">
        <v>35</v>
      </c>
      <c r="D554" s="2" t="s">
        <v>10</v>
      </c>
      <c r="E554" s="306" t="s">
        <v>256</v>
      </c>
      <c r="F554" s="307" t="s">
        <v>10</v>
      </c>
      <c r="G554" s="308" t="s">
        <v>731</v>
      </c>
      <c r="H554" s="2"/>
      <c r="I554" s="391">
        <f>SUM(I555:I557)</f>
        <v>7572211</v>
      </c>
    </row>
    <row r="555" spans="1:9" ht="63" x14ac:dyDescent="0.25">
      <c r="A555" s="114" t="s">
        <v>92</v>
      </c>
      <c r="B555" s="537" t="s">
        <v>59</v>
      </c>
      <c r="C555" s="2" t="s">
        <v>35</v>
      </c>
      <c r="D555" s="2" t="s">
        <v>10</v>
      </c>
      <c r="E555" s="306" t="s">
        <v>256</v>
      </c>
      <c r="F555" s="307" t="s">
        <v>10</v>
      </c>
      <c r="G555" s="308" t="s">
        <v>731</v>
      </c>
      <c r="H555" s="2" t="s">
        <v>13</v>
      </c>
      <c r="I555" s="393">
        <v>6958111</v>
      </c>
    </row>
    <row r="556" spans="1:9" ht="31.5" x14ac:dyDescent="0.25">
      <c r="A556" s="125" t="s">
        <v>908</v>
      </c>
      <c r="B556" s="411" t="s">
        <v>59</v>
      </c>
      <c r="C556" s="2" t="s">
        <v>35</v>
      </c>
      <c r="D556" s="2" t="s">
        <v>10</v>
      </c>
      <c r="E556" s="306" t="s">
        <v>256</v>
      </c>
      <c r="F556" s="307" t="s">
        <v>10</v>
      </c>
      <c r="G556" s="308" t="s">
        <v>731</v>
      </c>
      <c r="H556" s="2" t="s">
        <v>16</v>
      </c>
      <c r="I556" s="393">
        <v>601100</v>
      </c>
    </row>
    <row r="557" spans="1:9" ht="15.75" x14ac:dyDescent="0.25">
      <c r="A557" s="72" t="s">
        <v>18</v>
      </c>
      <c r="B557" s="537" t="s">
        <v>59</v>
      </c>
      <c r="C557" s="2" t="s">
        <v>35</v>
      </c>
      <c r="D557" s="2" t="s">
        <v>10</v>
      </c>
      <c r="E557" s="306" t="s">
        <v>256</v>
      </c>
      <c r="F557" s="307" t="s">
        <v>10</v>
      </c>
      <c r="G557" s="308" t="s">
        <v>731</v>
      </c>
      <c r="H557" s="2" t="s">
        <v>17</v>
      </c>
      <c r="I557" s="393">
        <v>13000</v>
      </c>
    </row>
    <row r="558" spans="1:9" s="75" customFormat="1" ht="31.5" x14ac:dyDescent="0.25">
      <c r="A558" s="112" t="s">
        <v>156</v>
      </c>
      <c r="B558" s="37" t="s">
        <v>59</v>
      </c>
      <c r="C558" s="35" t="s">
        <v>35</v>
      </c>
      <c r="D558" s="35" t="s">
        <v>10</v>
      </c>
      <c r="E558" s="303" t="s">
        <v>230</v>
      </c>
      <c r="F558" s="304" t="s">
        <v>697</v>
      </c>
      <c r="G558" s="305" t="s">
        <v>698</v>
      </c>
      <c r="H558" s="38"/>
      <c r="I558" s="390">
        <f>SUM(I559)</f>
        <v>25000</v>
      </c>
    </row>
    <row r="559" spans="1:9" s="75" customFormat="1" ht="63" x14ac:dyDescent="0.25">
      <c r="A559" s="114" t="s">
        <v>180</v>
      </c>
      <c r="B559" s="537" t="s">
        <v>59</v>
      </c>
      <c r="C559" s="2" t="s">
        <v>35</v>
      </c>
      <c r="D559" s="2" t="s">
        <v>10</v>
      </c>
      <c r="E559" s="306" t="s">
        <v>257</v>
      </c>
      <c r="F559" s="307" t="s">
        <v>697</v>
      </c>
      <c r="G559" s="308" t="s">
        <v>698</v>
      </c>
      <c r="H559" s="2"/>
      <c r="I559" s="391">
        <f>SUM(I560)</f>
        <v>25000</v>
      </c>
    </row>
    <row r="560" spans="1:9" s="75" customFormat="1" ht="47.25" x14ac:dyDescent="0.25">
      <c r="A560" s="114" t="s">
        <v>797</v>
      </c>
      <c r="B560" s="537" t="s">
        <v>59</v>
      </c>
      <c r="C560" s="2" t="s">
        <v>35</v>
      </c>
      <c r="D560" s="2" t="s">
        <v>10</v>
      </c>
      <c r="E560" s="306" t="s">
        <v>257</v>
      </c>
      <c r="F560" s="307" t="s">
        <v>12</v>
      </c>
      <c r="G560" s="308" t="s">
        <v>698</v>
      </c>
      <c r="H560" s="2"/>
      <c r="I560" s="391">
        <f>SUM(I561)</f>
        <v>25000</v>
      </c>
    </row>
    <row r="561" spans="1:9" s="75" customFormat="1" ht="31.5" x14ac:dyDescent="0.25">
      <c r="A561" s="72" t="s">
        <v>799</v>
      </c>
      <c r="B561" s="537" t="s">
        <v>59</v>
      </c>
      <c r="C561" s="2" t="s">
        <v>35</v>
      </c>
      <c r="D561" s="2" t="s">
        <v>10</v>
      </c>
      <c r="E561" s="306" t="s">
        <v>257</v>
      </c>
      <c r="F561" s="307" t="s">
        <v>12</v>
      </c>
      <c r="G561" s="308" t="s">
        <v>798</v>
      </c>
      <c r="H561" s="2"/>
      <c r="I561" s="391">
        <f>SUM(I562)</f>
        <v>25000</v>
      </c>
    </row>
    <row r="562" spans="1:9" s="75" customFormat="1" ht="31.5" x14ac:dyDescent="0.25">
      <c r="A562" s="125" t="s">
        <v>908</v>
      </c>
      <c r="B562" s="411" t="s">
        <v>59</v>
      </c>
      <c r="C562" s="2" t="s">
        <v>35</v>
      </c>
      <c r="D562" s="2" t="s">
        <v>10</v>
      </c>
      <c r="E562" s="306" t="s">
        <v>257</v>
      </c>
      <c r="F562" s="307" t="s">
        <v>12</v>
      </c>
      <c r="G562" s="308" t="s">
        <v>798</v>
      </c>
      <c r="H562" s="2" t="s">
        <v>16</v>
      </c>
      <c r="I562" s="393">
        <v>25000</v>
      </c>
    </row>
    <row r="563" spans="1:9" ht="15.75" x14ac:dyDescent="0.25">
      <c r="A563" s="124" t="s">
        <v>36</v>
      </c>
      <c r="B563" s="30" t="s">
        <v>59</v>
      </c>
      <c r="C563" s="26" t="s">
        <v>35</v>
      </c>
      <c r="D563" s="26" t="s">
        <v>20</v>
      </c>
      <c r="E563" s="300"/>
      <c r="F563" s="301"/>
      <c r="G563" s="302"/>
      <c r="H563" s="26"/>
      <c r="I563" s="418">
        <f>SUM(I564,I577)</f>
        <v>4698276</v>
      </c>
    </row>
    <row r="564" spans="1:9" ht="31.5" x14ac:dyDescent="0.25">
      <c r="A564" s="112" t="s">
        <v>171</v>
      </c>
      <c r="B564" s="37" t="s">
        <v>59</v>
      </c>
      <c r="C564" s="35" t="s">
        <v>35</v>
      </c>
      <c r="D564" s="35" t="s">
        <v>20</v>
      </c>
      <c r="E564" s="303" t="s">
        <v>252</v>
      </c>
      <c r="F564" s="304" t="s">
        <v>697</v>
      </c>
      <c r="G564" s="305" t="s">
        <v>698</v>
      </c>
      <c r="H564" s="35"/>
      <c r="I564" s="390">
        <f>SUM(I565)</f>
        <v>4684876</v>
      </c>
    </row>
    <row r="565" spans="1:9" ht="63" x14ac:dyDescent="0.25">
      <c r="A565" s="72" t="s">
        <v>181</v>
      </c>
      <c r="B565" s="537" t="s">
        <v>59</v>
      </c>
      <c r="C565" s="2" t="s">
        <v>35</v>
      </c>
      <c r="D565" s="2" t="s">
        <v>20</v>
      </c>
      <c r="E565" s="306" t="s">
        <v>258</v>
      </c>
      <c r="F565" s="307" t="s">
        <v>697</v>
      </c>
      <c r="G565" s="308" t="s">
        <v>698</v>
      </c>
      <c r="H565" s="2"/>
      <c r="I565" s="391">
        <f>SUM(I566+I570)</f>
        <v>4684876</v>
      </c>
    </row>
    <row r="566" spans="1:9" ht="78.75" x14ac:dyDescent="0.25">
      <c r="A566" s="72" t="s">
        <v>803</v>
      </c>
      <c r="B566" s="537" t="s">
        <v>59</v>
      </c>
      <c r="C566" s="2" t="s">
        <v>35</v>
      </c>
      <c r="D566" s="2" t="s">
        <v>20</v>
      </c>
      <c r="E566" s="306" t="s">
        <v>258</v>
      </c>
      <c r="F566" s="307" t="s">
        <v>10</v>
      </c>
      <c r="G566" s="308" t="s">
        <v>698</v>
      </c>
      <c r="H566" s="2"/>
      <c r="I566" s="391">
        <f>SUM(I567)</f>
        <v>1073200</v>
      </c>
    </row>
    <row r="567" spans="1:9" ht="31.5" x14ac:dyDescent="0.25">
      <c r="A567" s="72" t="s">
        <v>91</v>
      </c>
      <c r="B567" s="537" t="s">
        <v>59</v>
      </c>
      <c r="C567" s="51" t="s">
        <v>35</v>
      </c>
      <c r="D567" s="51" t="s">
        <v>20</v>
      </c>
      <c r="E567" s="346" t="s">
        <v>258</v>
      </c>
      <c r="F567" s="347" t="s">
        <v>804</v>
      </c>
      <c r="G567" s="348" t="s">
        <v>702</v>
      </c>
      <c r="H567" s="51"/>
      <c r="I567" s="391">
        <f>SUM(I568:I569)</f>
        <v>1073200</v>
      </c>
    </row>
    <row r="568" spans="1:9" ht="63" x14ac:dyDescent="0.25">
      <c r="A568" s="114" t="s">
        <v>92</v>
      </c>
      <c r="B568" s="537" t="s">
        <v>59</v>
      </c>
      <c r="C568" s="2" t="s">
        <v>35</v>
      </c>
      <c r="D568" s="2" t="s">
        <v>20</v>
      </c>
      <c r="E568" s="306" t="s">
        <v>258</v>
      </c>
      <c r="F568" s="307" t="s">
        <v>804</v>
      </c>
      <c r="G568" s="308" t="s">
        <v>702</v>
      </c>
      <c r="H568" s="2" t="s">
        <v>13</v>
      </c>
      <c r="I568" s="393">
        <v>1073000</v>
      </c>
    </row>
    <row r="569" spans="1:9" ht="15.75" x14ac:dyDescent="0.25">
      <c r="A569" s="72" t="s">
        <v>18</v>
      </c>
      <c r="B569" s="537" t="s">
        <v>59</v>
      </c>
      <c r="C569" s="2" t="s">
        <v>35</v>
      </c>
      <c r="D569" s="2" t="s">
        <v>20</v>
      </c>
      <c r="E569" s="306" t="s">
        <v>258</v>
      </c>
      <c r="F569" s="307" t="s">
        <v>804</v>
      </c>
      <c r="G569" s="308" t="s">
        <v>702</v>
      </c>
      <c r="H569" s="2" t="s">
        <v>17</v>
      </c>
      <c r="I569" s="393">
        <v>200</v>
      </c>
    </row>
    <row r="570" spans="1:9" ht="47.25" x14ac:dyDescent="0.25">
      <c r="A570" s="72" t="s">
        <v>800</v>
      </c>
      <c r="B570" s="537" t="s">
        <v>59</v>
      </c>
      <c r="C570" s="2" t="s">
        <v>35</v>
      </c>
      <c r="D570" s="2" t="s">
        <v>20</v>
      </c>
      <c r="E570" s="306" t="s">
        <v>258</v>
      </c>
      <c r="F570" s="307" t="s">
        <v>12</v>
      </c>
      <c r="G570" s="308" t="s">
        <v>698</v>
      </c>
      <c r="H570" s="2"/>
      <c r="I570" s="391">
        <f>SUM(I571+I573)</f>
        <v>3611676</v>
      </c>
    </row>
    <row r="571" spans="1:9" ht="47.25" x14ac:dyDescent="0.25">
      <c r="A571" s="72" t="s">
        <v>104</v>
      </c>
      <c r="B571" s="537" t="s">
        <v>59</v>
      </c>
      <c r="C571" s="2" t="s">
        <v>35</v>
      </c>
      <c r="D571" s="2" t="s">
        <v>20</v>
      </c>
      <c r="E571" s="306" t="s">
        <v>258</v>
      </c>
      <c r="F571" s="307" t="s">
        <v>801</v>
      </c>
      <c r="G571" s="308" t="s">
        <v>802</v>
      </c>
      <c r="H571" s="2"/>
      <c r="I571" s="391">
        <f>SUM(I572)</f>
        <v>24276</v>
      </c>
    </row>
    <row r="572" spans="1:9" ht="63" x14ac:dyDescent="0.25">
      <c r="A572" s="114" t="s">
        <v>92</v>
      </c>
      <c r="B572" s="537" t="s">
        <v>59</v>
      </c>
      <c r="C572" s="2" t="s">
        <v>35</v>
      </c>
      <c r="D572" s="2" t="s">
        <v>20</v>
      </c>
      <c r="E572" s="306" t="s">
        <v>258</v>
      </c>
      <c r="F572" s="307" t="s">
        <v>801</v>
      </c>
      <c r="G572" s="308" t="s">
        <v>802</v>
      </c>
      <c r="H572" s="2" t="s">
        <v>13</v>
      </c>
      <c r="I572" s="393">
        <v>24276</v>
      </c>
    </row>
    <row r="573" spans="1:9" ht="31.5" x14ac:dyDescent="0.25">
      <c r="A573" s="72" t="s">
        <v>102</v>
      </c>
      <c r="B573" s="537" t="s">
        <v>59</v>
      </c>
      <c r="C573" s="2" t="s">
        <v>35</v>
      </c>
      <c r="D573" s="2" t="s">
        <v>20</v>
      </c>
      <c r="E573" s="306" t="s">
        <v>258</v>
      </c>
      <c r="F573" s="307" t="s">
        <v>801</v>
      </c>
      <c r="G573" s="308" t="s">
        <v>731</v>
      </c>
      <c r="H573" s="2"/>
      <c r="I573" s="391">
        <f>SUM(I574:I576)</f>
        <v>3587400</v>
      </c>
    </row>
    <row r="574" spans="1:9" ht="63" x14ac:dyDescent="0.25">
      <c r="A574" s="114" t="s">
        <v>92</v>
      </c>
      <c r="B574" s="537" t="s">
        <v>59</v>
      </c>
      <c r="C574" s="2" t="s">
        <v>35</v>
      </c>
      <c r="D574" s="2" t="s">
        <v>20</v>
      </c>
      <c r="E574" s="306" t="s">
        <v>258</v>
      </c>
      <c r="F574" s="307" t="s">
        <v>801</v>
      </c>
      <c r="G574" s="308" t="s">
        <v>731</v>
      </c>
      <c r="H574" s="2" t="s">
        <v>13</v>
      </c>
      <c r="I574" s="393">
        <v>3399100</v>
      </c>
    </row>
    <row r="575" spans="1:9" ht="31.5" x14ac:dyDescent="0.25">
      <c r="A575" s="125" t="s">
        <v>908</v>
      </c>
      <c r="B575" s="411" t="s">
        <v>59</v>
      </c>
      <c r="C575" s="2" t="s">
        <v>35</v>
      </c>
      <c r="D575" s="2" t="s">
        <v>20</v>
      </c>
      <c r="E575" s="306" t="s">
        <v>258</v>
      </c>
      <c r="F575" s="307" t="s">
        <v>801</v>
      </c>
      <c r="G575" s="308" t="s">
        <v>731</v>
      </c>
      <c r="H575" s="2" t="s">
        <v>16</v>
      </c>
      <c r="I575" s="393">
        <v>187300</v>
      </c>
    </row>
    <row r="576" spans="1:9" ht="15.75" x14ac:dyDescent="0.25">
      <c r="A576" s="72" t="s">
        <v>18</v>
      </c>
      <c r="B576" s="537" t="s">
        <v>59</v>
      </c>
      <c r="C576" s="2" t="s">
        <v>35</v>
      </c>
      <c r="D576" s="2" t="s">
        <v>20</v>
      </c>
      <c r="E576" s="306" t="s">
        <v>258</v>
      </c>
      <c r="F576" s="307" t="s">
        <v>801</v>
      </c>
      <c r="G576" s="308" t="s">
        <v>731</v>
      </c>
      <c r="H576" s="2" t="s">
        <v>17</v>
      </c>
      <c r="I576" s="393">
        <v>1000</v>
      </c>
    </row>
    <row r="577" spans="1:9" ht="47.25" x14ac:dyDescent="0.25">
      <c r="A577" s="115" t="s">
        <v>123</v>
      </c>
      <c r="B577" s="37" t="s">
        <v>59</v>
      </c>
      <c r="C577" s="35" t="s">
        <v>35</v>
      </c>
      <c r="D577" s="35" t="s">
        <v>20</v>
      </c>
      <c r="E577" s="303" t="s">
        <v>700</v>
      </c>
      <c r="F577" s="304" t="s">
        <v>697</v>
      </c>
      <c r="G577" s="305" t="s">
        <v>698</v>
      </c>
      <c r="H577" s="35"/>
      <c r="I577" s="390">
        <f>SUM(I578)</f>
        <v>13400</v>
      </c>
    </row>
    <row r="578" spans="1:9" ht="63" x14ac:dyDescent="0.25">
      <c r="A578" s="116" t="s">
        <v>137</v>
      </c>
      <c r="B578" s="62" t="s">
        <v>59</v>
      </c>
      <c r="C578" s="2" t="s">
        <v>35</v>
      </c>
      <c r="D578" s="2" t="s">
        <v>20</v>
      </c>
      <c r="E578" s="306" t="s">
        <v>209</v>
      </c>
      <c r="F578" s="307" t="s">
        <v>697</v>
      </c>
      <c r="G578" s="308" t="s">
        <v>698</v>
      </c>
      <c r="H578" s="51"/>
      <c r="I578" s="391">
        <f>SUM(I579)</f>
        <v>13400</v>
      </c>
    </row>
    <row r="579" spans="1:9" ht="47.25" x14ac:dyDescent="0.25">
      <c r="A579" s="116" t="s">
        <v>704</v>
      </c>
      <c r="B579" s="62" t="s">
        <v>59</v>
      </c>
      <c r="C579" s="2" t="s">
        <v>35</v>
      </c>
      <c r="D579" s="2" t="s">
        <v>20</v>
      </c>
      <c r="E579" s="306" t="s">
        <v>209</v>
      </c>
      <c r="F579" s="307" t="s">
        <v>10</v>
      </c>
      <c r="G579" s="308" t="s">
        <v>698</v>
      </c>
      <c r="H579" s="51"/>
      <c r="I579" s="391">
        <f>SUM(I580)</f>
        <v>13400</v>
      </c>
    </row>
    <row r="580" spans="1:9" ht="15.75" x14ac:dyDescent="0.25">
      <c r="A580" s="116" t="s">
        <v>125</v>
      </c>
      <c r="B580" s="62" t="s">
        <v>59</v>
      </c>
      <c r="C580" s="2" t="s">
        <v>35</v>
      </c>
      <c r="D580" s="2" t="s">
        <v>20</v>
      </c>
      <c r="E580" s="306" t="s">
        <v>209</v>
      </c>
      <c r="F580" s="307" t="s">
        <v>10</v>
      </c>
      <c r="G580" s="308" t="s">
        <v>703</v>
      </c>
      <c r="H580" s="51"/>
      <c r="I580" s="391">
        <f>SUM(I581)</f>
        <v>13400</v>
      </c>
    </row>
    <row r="581" spans="1:9" ht="31.5" x14ac:dyDescent="0.25">
      <c r="A581" s="125" t="s">
        <v>908</v>
      </c>
      <c r="B581" s="411" t="s">
        <v>59</v>
      </c>
      <c r="C581" s="2" t="s">
        <v>35</v>
      </c>
      <c r="D581" s="2" t="s">
        <v>20</v>
      </c>
      <c r="E581" s="306" t="s">
        <v>209</v>
      </c>
      <c r="F581" s="307" t="s">
        <v>10</v>
      </c>
      <c r="G581" s="308" t="s">
        <v>703</v>
      </c>
      <c r="H581" s="2" t="s">
        <v>16</v>
      </c>
      <c r="I581" s="393">
        <v>13400</v>
      </c>
    </row>
    <row r="582" spans="1:9" ht="15.75" x14ac:dyDescent="0.25">
      <c r="A582" s="128" t="s">
        <v>37</v>
      </c>
      <c r="B582" s="20" t="s">
        <v>59</v>
      </c>
      <c r="C582" s="20">
        <v>10</v>
      </c>
      <c r="D582" s="20"/>
      <c r="E582" s="337"/>
      <c r="F582" s="338"/>
      <c r="G582" s="339"/>
      <c r="H582" s="16"/>
      <c r="I582" s="417">
        <f>SUM(I583)</f>
        <v>903074</v>
      </c>
    </row>
    <row r="583" spans="1:9" ht="15.75" x14ac:dyDescent="0.25">
      <c r="A583" s="124" t="s">
        <v>41</v>
      </c>
      <c r="B583" s="30" t="s">
        <v>59</v>
      </c>
      <c r="C583" s="30">
        <v>10</v>
      </c>
      <c r="D583" s="26" t="s">
        <v>15</v>
      </c>
      <c r="E583" s="300"/>
      <c r="F583" s="301"/>
      <c r="G583" s="302"/>
      <c r="H583" s="26"/>
      <c r="I583" s="418">
        <f>SUM(I584)</f>
        <v>903074</v>
      </c>
    </row>
    <row r="584" spans="1:9" ht="31.5" x14ac:dyDescent="0.25">
      <c r="A584" s="112" t="s">
        <v>171</v>
      </c>
      <c r="B584" s="37" t="s">
        <v>59</v>
      </c>
      <c r="C584" s="35" t="s">
        <v>57</v>
      </c>
      <c r="D584" s="35" t="s">
        <v>15</v>
      </c>
      <c r="E584" s="303" t="s">
        <v>252</v>
      </c>
      <c r="F584" s="304" t="s">
        <v>697</v>
      </c>
      <c r="G584" s="305" t="s">
        <v>698</v>
      </c>
      <c r="H584" s="35"/>
      <c r="I584" s="390">
        <f>SUM(I585,I590,I595)</f>
        <v>903074</v>
      </c>
    </row>
    <row r="585" spans="1:9" ht="47.25" x14ac:dyDescent="0.25">
      <c r="A585" s="114" t="s">
        <v>178</v>
      </c>
      <c r="B585" s="537" t="s">
        <v>59</v>
      </c>
      <c r="C585" s="62">
        <v>10</v>
      </c>
      <c r="D585" s="51" t="s">
        <v>15</v>
      </c>
      <c r="E585" s="346" t="s">
        <v>255</v>
      </c>
      <c r="F585" s="347" t="s">
        <v>697</v>
      </c>
      <c r="G585" s="348" t="s">
        <v>698</v>
      </c>
      <c r="H585" s="51"/>
      <c r="I585" s="391">
        <f>SUM(I586)</f>
        <v>400000</v>
      </c>
    </row>
    <row r="586" spans="1:9" ht="31.5" x14ac:dyDescent="0.25">
      <c r="A586" s="114" t="s">
        <v>794</v>
      </c>
      <c r="B586" s="537" t="s">
        <v>59</v>
      </c>
      <c r="C586" s="62">
        <v>10</v>
      </c>
      <c r="D586" s="51" t="s">
        <v>15</v>
      </c>
      <c r="E586" s="346" t="s">
        <v>255</v>
      </c>
      <c r="F586" s="347" t="s">
        <v>10</v>
      </c>
      <c r="G586" s="348" t="s">
        <v>698</v>
      </c>
      <c r="H586" s="51"/>
      <c r="I586" s="391">
        <f>SUM(I587)</f>
        <v>400000</v>
      </c>
    </row>
    <row r="587" spans="1:9" ht="47.25" x14ac:dyDescent="0.25">
      <c r="A587" s="114" t="s">
        <v>184</v>
      </c>
      <c r="B587" s="537" t="s">
        <v>59</v>
      </c>
      <c r="C587" s="62">
        <v>10</v>
      </c>
      <c r="D587" s="51" t="s">
        <v>15</v>
      </c>
      <c r="E587" s="346" t="s">
        <v>255</v>
      </c>
      <c r="F587" s="347" t="s">
        <v>804</v>
      </c>
      <c r="G587" s="348" t="s">
        <v>807</v>
      </c>
      <c r="H587" s="51"/>
      <c r="I587" s="391">
        <f>SUM(I588:I589)</f>
        <v>400000</v>
      </c>
    </row>
    <row r="588" spans="1:9" ht="31.5" x14ac:dyDescent="0.25">
      <c r="A588" s="125" t="s">
        <v>908</v>
      </c>
      <c r="B588" s="411" t="s">
        <v>59</v>
      </c>
      <c r="C588" s="62">
        <v>10</v>
      </c>
      <c r="D588" s="51" t="s">
        <v>15</v>
      </c>
      <c r="E588" s="346" t="s">
        <v>255</v>
      </c>
      <c r="F588" s="347" t="s">
        <v>804</v>
      </c>
      <c r="G588" s="348" t="s">
        <v>807</v>
      </c>
      <c r="H588" s="51" t="s">
        <v>16</v>
      </c>
      <c r="I588" s="393">
        <v>2000</v>
      </c>
    </row>
    <row r="589" spans="1:9" ht="15.75" x14ac:dyDescent="0.25">
      <c r="A589" s="72" t="s">
        <v>40</v>
      </c>
      <c r="B589" s="537" t="s">
        <v>59</v>
      </c>
      <c r="C589" s="62">
        <v>10</v>
      </c>
      <c r="D589" s="51" t="s">
        <v>15</v>
      </c>
      <c r="E589" s="346" t="s">
        <v>255</v>
      </c>
      <c r="F589" s="347" t="s">
        <v>804</v>
      </c>
      <c r="G589" s="348" t="s">
        <v>807</v>
      </c>
      <c r="H589" s="51" t="s">
        <v>39</v>
      </c>
      <c r="I589" s="393">
        <v>398000</v>
      </c>
    </row>
    <row r="590" spans="1:9" ht="47.25" x14ac:dyDescent="0.25">
      <c r="A590" s="72" t="s">
        <v>179</v>
      </c>
      <c r="B590" s="537" t="s">
        <v>59</v>
      </c>
      <c r="C590" s="62">
        <v>10</v>
      </c>
      <c r="D590" s="51" t="s">
        <v>15</v>
      </c>
      <c r="E590" s="346" t="s">
        <v>795</v>
      </c>
      <c r="F590" s="347" t="s">
        <v>697</v>
      </c>
      <c r="G590" s="348" t="s">
        <v>698</v>
      </c>
      <c r="H590" s="51"/>
      <c r="I590" s="391">
        <f>SUM(I591)</f>
        <v>359382</v>
      </c>
    </row>
    <row r="591" spans="1:9" ht="15.75" x14ac:dyDescent="0.25">
      <c r="A591" s="72" t="s">
        <v>796</v>
      </c>
      <c r="B591" s="537" t="s">
        <v>59</v>
      </c>
      <c r="C591" s="62">
        <v>10</v>
      </c>
      <c r="D591" s="51" t="s">
        <v>15</v>
      </c>
      <c r="E591" s="346" t="s">
        <v>256</v>
      </c>
      <c r="F591" s="347" t="s">
        <v>10</v>
      </c>
      <c r="G591" s="348" t="s">
        <v>698</v>
      </c>
      <c r="H591" s="51"/>
      <c r="I591" s="391">
        <f>SUM(I592)</f>
        <v>359382</v>
      </c>
    </row>
    <row r="592" spans="1:9" ht="47.25" x14ac:dyDescent="0.25">
      <c r="A592" s="114" t="s">
        <v>184</v>
      </c>
      <c r="B592" s="537" t="s">
        <v>59</v>
      </c>
      <c r="C592" s="62">
        <v>10</v>
      </c>
      <c r="D592" s="51" t="s">
        <v>15</v>
      </c>
      <c r="E592" s="346" t="s">
        <v>256</v>
      </c>
      <c r="F592" s="347" t="s">
        <v>804</v>
      </c>
      <c r="G592" s="348" t="s">
        <v>807</v>
      </c>
      <c r="H592" s="51"/>
      <c r="I592" s="391">
        <f>SUM(I593:I594)</f>
        <v>359382</v>
      </c>
    </row>
    <row r="593" spans="1:9" ht="31.5" x14ac:dyDescent="0.25">
      <c r="A593" s="125" t="s">
        <v>908</v>
      </c>
      <c r="B593" s="411" t="s">
        <v>59</v>
      </c>
      <c r="C593" s="62">
        <v>10</v>
      </c>
      <c r="D593" s="51" t="s">
        <v>15</v>
      </c>
      <c r="E593" s="346" t="s">
        <v>256</v>
      </c>
      <c r="F593" s="347" t="s">
        <v>804</v>
      </c>
      <c r="G593" s="348" t="s">
        <v>807</v>
      </c>
      <c r="H593" s="51" t="s">
        <v>16</v>
      </c>
      <c r="I593" s="393">
        <v>1800</v>
      </c>
    </row>
    <row r="594" spans="1:9" ht="15.75" x14ac:dyDescent="0.25">
      <c r="A594" s="72" t="s">
        <v>40</v>
      </c>
      <c r="B594" s="537" t="s">
        <v>59</v>
      </c>
      <c r="C594" s="62">
        <v>10</v>
      </c>
      <c r="D594" s="51" t="s">
        <v>15</v>
      </c>
      <c r="E594" s="346" t="s">
        <v>256</v>
      </c>
      <c r="F594" s="347" t="s">
        <v>804</v>
      </c>
      <c r="G594" s="348" t="s">
        <v>807</v>
      </c>
      <c r="H594" s="51" t="s">
        <v>39</v>
      </c>
      <c r="I594" s="393">
        <v>357582</v>
      </c>
    </row>
    <row r="595" spans="1:9" ht="63" x14ac:dyDescent="0.25">
      <c r="A595" s="72" t="s">
        <v>172</v>
      </c>
      <c r="B595" s="537" t="s">
        <v>59</v>
      </c>
      <c r="C595" s="62">
        <v>10</v>
      </c>
      <c r="D595" s="51" t="s">
        <v>15</v>
      </c>
      <c r="E595" s="346" t="s">
        <v>253</v>
      </c>
      <c r="F595" s="347" t="s">
        <v>697</v>
      </c>
      <c r="G595" s="348" t="s">
        <v>698</v>
      </c>
      <c r="H595" s="51"/>
      <c r="I595" s="391">
        <f>SUM(I596)</f>
        <v>143692</v>
      </c>
    </row>
    <row r="596" spans="1:9" ht="47.25" x14ac:dyDescent="0.25">
      <c r="A596" s="72" t="s">
        <v>783</v>
      </c>
      <c r="B596" s="537" t="s">
        <v>59</v>
      </c>
      <c r="C596" s="62">
        <v>10</v>
      </c>
      <c r="D596" s="51" t="s">
        <v>15</v>
      </c>
      <c r="E596" s="346" t="s">
        <v>253</v>
      </c>
      <c r="F596" s="347" t="s">
        <v>10</v>
      </c>
      <c r="G596" s="348" t="s">
        <v>698</v>
      </c>
      <c r="H596" s="51"/>
      <c r="I596" s="391">
        <f>SUM(I597)</f>
        <v>143692</v>
      </c>
    </row>
    <row r="597" spans="1:9" ht="78.75" x14ac:dyDescent="0.25">
      <c r="A597" s="72" t="s">
        <v>809</v>
      </c>
      <c r="B597" s="537" t="s">
        <v>59</v>
      </c>
      <c r="C597" s="62">
        <v>10</v>
      </c>
      <c r="D597" s="51" t="s">
        <v>15</v>
      </c>
      <c r="E597" s="346" t="s">
        <v>253</v>
      </c>
      <c r="F597" s="347" t="s">
        <v>10</v>
      </c>
      <c r="G597" s="348" t="s">
        <v>808</v>
      </c>
      <c r="H597" s="51"/>
      <c r="I597" s="391">
        <f>SUM(I598:I599)</f>
        <v>143692</v>
      </c>
    </row>
    <row r="598" spans="1:9" ht="31.5" x14ac:dyDescent="0.25">
      <c r="A598" s="125" t="s">
        <v>908</v>
      </c>
      <c r="B598" s="411" t="s">
        <v>59</v>
      </c>
      <c r="C598" s="62">
        <v>10</v>
      </c>
      <c r="D598" s="51" t="s">
        <v>15</v>
      </c>
      <c r="E598" s="346" t="s">
        <v>253</v>
      </c>
      <c r="F598" s="347" t="s">
        <v>10</v>
      </c>
      <c r="G598" s="348" t="s">
        <v>808</v>
      </c>
      <c r="H598" s="51" t="s">
        <v>16</v>
      </c>
      <c r="I598" s="393">
        <v>718</v>
      </c>
    </row>
    <row r="599" spans="1:9" ht="15.75" x14ac:dyDescent="0.25">
      <c r="A599" s="72" t="s">
        <v>40</v>
      </c>
      <c r="B599" s="537" t="s">
        <v>59</v>
      </c>
      <c r="C599" s="62">
        <v>10</v>
      </c>
      <c r="D599" s="51" t="s">
        <v>15</v>
      </c>
      <c r="E599" s="346" t="s">
        <v>253</v>
      </c>
      <c r="F599" s="347" t="s">
        <v>10</v>
      </c>
      <c r="G599" s="348" t="s">
        <v>808</v>
      </c>
      <c r="H599" s="51" t="s">
        <v>39</v>
      </c>
      <c r="I599" s="393">
        <v>142974</v>
      </c>
    </row>
    <row r="600" spans="1:9" ht="15.75" x14ac:dyDescent="0.25">
      <c r="A600" s="128" t="s">
        <v>43</v>
      </c>
      <c r="B600" s="20" t="s">
        <v>59</v>
      </c>
      <c r="C600" s="20">
        <v>11</v>
      </c>
      <c r="D600" s="20"/>
      <c r="E600" s="337"/>
      <c r="F600" s="338"/>
      <c r="G600" s="339"/>
      <c r="H600" s="16"/>
      <c r="I600" s="417">
        <f>SUM(I601)</f>
        <v>157000</v>
      </c>
    </row>
    <row r="601" spans="1:9" ht="15.75" x14ac:dyDescent="0.25">
      <c r="A601" s="124" t="s">
        <v>44</v>
      </c>
      <c r="B601" s="30" t="s">
        <v>59</v>
      </c>
      <c r="C601" s="30">
        <v>11</v>
      </c>
      <c r="D601" s="26" t="s">
        <v>12</v>
      </c>
      <c r="E601" s="300"/>
      <c r="F601" s="301"/>
      <c r="G601" s="302"/>
      <c r="H601" s="26"/>
      <c r="I601" s="418">
        <f>SUM(I602,I611)</f>
        <v>157000</v>
      </c>
    </row>
    <row r="602" spans="1:9" ht="47.25" x14ac:dyDescent="0.25">
      <c r="A602" s="120" t="s">
        <v>144</v>
      </c>
      <c r="B602" s="412" t="s">
        <v>59</v>
      </c>
      <c r="C602" s="35" t="s">
        <v>45</v>
      </c>
      <c r="D602" s="35" t="s">
        <v>12</v>
      </c>
      <c r="E602" s="303" t="s">
        <v>206</v>
      </c>
      <c r="F602" s="304" t="s">
        <v>697</v>
      </c>
      <c r="G602" s="305" t="s">
        <v>698</v>
      </c>
      <c r="H602" s="38"/>
      <c r="I602" s="390">
        <f>SUM(I607,I603)</f>
        <v>7000</v>
      </c>
    </row>
    <row r="603" spans="1:9" s="44" customFormat="1" ht="63" x14ac:dyDescent="0.25">
      <c r="A603" s="72" t="s">
        <v>182</v>
      </c>
      <c r="B603" s="537" t="s">
        <v>59</v>
      </c>
      <c r="C603" s="42" t="s">
        <v>45</v>
      </c>
      <c r="D603" s="42" t="s">
        <v>12</v>
      </c>
      <c r="E603" s="349" t="s">
        <v>208</v>
      </c>
      <c r="F603" s="350" t="s">
        <v>697</v>
      </c>
      <c r="G603" s="351" t="s">
        <v>698</v>
      </c>
      <c r="H603" s="43"/>
      <c r="I603" s="394">
        <f>SUM(I604)</f>
        <v>2000</v>
      </c>
    </row>
    <row r="604" spans="1:9" s="44" customFormat="1" ht="47.25" x14ac:dyDescent="0.25">
      <c r="A604" s="362" t="s">
        <v>805</v>
      </c>
      <c r="B604" s="537" t="s">
        <v>59</v>
      </c>
      <c r="C604" s="42" t="s">
        <v>45</v>
      </c>
      <c r="D604" s="42" t="s">
        <v>12</v>
      </c>
      <c r="E604" s="349" t="s">
        <v>208</v>
      </c>
      <c r="F604" s="350" t="s">
        <v>10</v>
      </c>
      <c r="G604" s="351" t="s">
        <v>698</v>
      </c>
      <c r="H604" s="43"/>
      <c r="I604" s="394">
        <f>SUM(I605)</f>
        <v>2000</v>
      </c>
    </row>
    <row r="605" spans="1:9" s="44" customFormat="1" ht="31.5" x14ac:dyDescent="0.25">
      <c r="A605" s="88" t="s">
        <v>819</v>
      </c>
      <c r="B605" s="415" t="s">
        <v>59</v>
      </c>
      <c r="C605" s="42" t="s">
        <v>45</v>
      </c>
      <c r="D605" s="42" t="s">
        <v>12</v>
      </c>
      <c r="E605" s="349" t="s">
        <v>208</v>
      </c>
      <c r="F605" s="350" t="s">
        <v>10</v>
      </c>
      <c r="G605" s="351" t="s">
        <v>818</v>
      </c>
      <c r="H605" s="43"/>
      <c r="I605" s="394">
        <f>SUM(I606)</f>
        <v>2000</v>
      </c>
    </row>
    <row r="606" spans="1:9" s="44" customFormat="1" ht="31.5" x14ac:dyDescent="0.25">
      <c r="A606" s="118" t="s">
        <v>908</v>
      </c>
      <c r="B606" s="416" t="s">
        <v>59</v>
      </c>
      <c r="C606" s="42" t="s">
        <v>45</v>
      </c>
      <c r="D606" s="42" t="s">
        <v>12</v>
      </c>
      <c r="E606" s="349" t="s">
        <v>208</v>
      </c>
      <c r="F606" s="350" t="s">
        <v>10</v>
      </c>
      <c r="G606" s="351" t="s">
        <v>818</v>
      </c>
      <c r="H606" s="43" t="s">
        <v>16</v>
      </c>
      <c r="I606" s="395">
        <v>2000</v>
      </c>
    </row>
    <row r="607" spans="1:9" ht="78.75" x14ac:dyDescent="0.25">
      <c r="A607" s="116" t="s">
        <v>188</v>
      </c>
      <c r="B607" s="62" t="s">
        <v>59</v>
      </c>
      <c r="C607" s="2" t="s">
        <v>45</v>
      </c>
      <c r="D607" s="2" t="s">
        <v>12</v>
      </c>
      <c r="E607" s="306" t="s">
        <v>239</v>
      </c>
      <c r="F607" s="307" t="s">
        <v>697</v>
      </c>
      <c r="G607" s="308" t="s">
        <v>698</v>
      </c>
      <c r="H607" s="2"/>
      <c r="I607" s="391">
        <f>SUM(I608)</f>
        <v>5000</v>
      </c>
    </row>
    <row r="608" spans="1:9" ht="47.25" x14ac:dyDescent="0.25">
      <c r="A608" s="359" t="s">
        <v>705</v>
      </c>
      <c r="B608" s="62" t="s">
        <v>59</v>
      </c>
      <c r="C608" s="42" t="s">
        <v>45</v>
      </c>
      <c r="D608" s="42" t="s">
        <v>12</v>
      </c>
      <c r="E608" s="306" t="s">
        <v>239</v>
      </c>
      <c r="F608" s="307" t="s">
        <v>10</v>
      </c>
      <c r="G608" s="308" t="s">
        <v>698</v>
      </c>
      <c r="H608" s="2"/>
      <c r="I608" s="391">
        <f>SUM(I609)</f>
        <v>5000</v>
      </c>
    </row>
    <row r="609" spans="1:9" ht="31.5" x14ac:dyDescent="0.25">
      <c r="A609" s="91" t="s">
        <v>120</v>
      </c>
      <c r="B609" s="62" t="s">
        <v>59</v>
      </c>
      <c r="C609" s="2" t="s">
        <v>45</v>
      </c>
      <c r="D609" s="2" t="s">
        <v>12</v>
      </c>
      <c r="E609" s="306" t="s">
        <v>239</v>
      </c>
      <c r="F609" s="307" t="s">
        <v>10</v>
      </c>
      <c r="G609" s="308" t="s">
        <v>707</v>
      </c>
      <c r="H609" s="2"/>
      <c r="I609" s="391">
        <f>SUM(I610)</f>
        <v>5000</v>
      </c>
    </row>
    <row r="610" spans="1:9" ht="31.5" x14ac:dyDescent="0.25">
      <c r="A610" s="125" t="s">
        <v>908</v>
      </c>
      <c r="B610" s="411" t="s">
        <v>59</v>
      </c>
      <c r="C610" s="2" t="s">
        <v>45</v>
      </c>
      <c r="D610" s="2" t="s">
        <v>12</v>
      </c>
      <c r="E610" s="306" t="s">
        <v>239</v>
      </c>
      <c r="F610" s="307" t="s">
        <v>10</v>
      </c>
      <c r="G610" s="308" t="s">
        <v>707</v>
      </c>
      <c r="H610" s="2" t="s">
        <v>16</v>
      </c>
      <c r="I610" s="392">
        <v>5000</v>
      </c>
    </row>
    <row r="611" spans="1:9" ht="63" x14ac:dyDescent="0.25">
      <c r="A611" s="121" t="s">
        <v>173</v>
      </c>
      <c r="B611" s="37" t="s">
        <v>59</v>
      </c>
      <c r="C611" s="35" t="s">
        <v>45</v>
      </c>
      <c r="D611" s="35" t="s">
        <v>12</v>
      </c>
      <c r="E611" s="303" t="s">
        <v>785</v>
      </c>
      <c r="F611" s="304" t="s">
        <v>697</v>
      </c>
      <c r="G611" s="305" t="s">
        <v>698</v>
      </c>
      <c r="H611" s="35"/>
      <c r="I611" s="390">
        <f>SUM(I612)</f>
        <v>150000</v>
      </c>
    </row>
    <row r="612" spans="1:9" ht="94.5" x14ac:dyDescent="0.25">
      <c r="A612" s="122" t="s">
        <v>189</v>
      </c>
      <c r="B612" s="62" t="s">
        <v>59</v>
      </c>
      <c r="C612" s="2" t="s">
        <v>45</v>
      </c>
      <c r="D612" s="2" t="s">
        <v>12</v>
      </c>
      <c r="E612" s="306" t="s">
        <v>259</v>
      </c>
      <c r="F612" s="307" t="s">
        <v>697</v>
      </c>
      <c r="G612" s="308" t="s">
        <v>698</v>
      </c>
      <c r="H612" s="2"/>
      <c r="I612" s="391">
        <f>SUM(I613)</f>
        <v>150000</v>
      </c>
    </row>
    <row r="613" spans="1:9" ht="31.5" x14ac:dyDescent="0.25">
      <c r="A613" s="122" t="s">
        <v>820</v>
      </c>
      <c r="B613" s="62" t="s">
        <v>59</v>
      </c>
      <c r="C613" s="2" t="s">
        <v>45</v>
      </c>
      <c r="D613" s="2" t="s">
        <v>12</v>
      </c>
      <c r="E613" s="306" t="s">
        <v>259</v>
      </c>
      <c r="F613" s="307" t="s">
        <v>10</v>
      </c>
      <c r="G613" s="308" t="s">
        <v>698</v>
      </c>
      <c r="H613" s="2"/>
      <c r="I613" s="391">
        <f>SUM(I614)</f>
        <v>150000</v>
      </c>
    </row>
    <row r="614" spans="1:9" ht="47.25" x14ac:dyDescent="0.25">
      <c r="A614" s="72" t="s">
        <v>190</v>
      </c>
      <c r="B614" s="537" t="s">
        <v>59</v>
      </c>
      <c r="C614" s="2" t="s">
        <v>45</v>
      </c>
      <c r="D614" s="2" t="s">
        <v>12</v>
      </c>
      <c r="E614" s="306" t="s">
        <v>259</v>
      </c>
      <c r="F614" s="307" t="s">
        <v>10</v>
      </c>
      <c r="G614" s="308" t="s">
        <v>821</v>
      </c>
      <c r="H614" s="2"/>
      <c r="I614" s="391">
        <f>SUM(I615)</f>
        <v>150000</v>
      </c>
    </row>
    <row r="615" spans="1:9" ht="31.5" x14ac:dyDescent="0.25">
      <c r="A615" s="125" t="s">
        <v>908</v>
      </c>
      <c r="B615" s="411" t="s">
        <v>59</v>
      </c>
      <c r="C615" s="2" t="s">
        <v>45</v>
      </c>
      <c r="D615" s="2" t="s">
        <v>12</v>
      </c>
      <c r="E615" s="306" t="s">
        <v>259</v>
      </c>
      <c r="F615" s="307" t="s">
        <v>10</v>
      </c>
      <c r="G615" s="308" t="s">
        <v>821</v>
      </c>
      <c r="H615" s="2" t="s">
        <v>16</v>
      </c>
      <c r="I615" s="393">
        <v>150000</v>
      </c>
    </row>
  </sheetData>
  <mergeCells count="5">
    <mergeCell ref="J159:L159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6"/>
  <sheetViews>
    <sheetView zoomScaleNormal="100" workbookViewId="0">
      <selection activeCell="A211" sqref="A211:XFD212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548" t="s">
        <v>659</v>
      </c>
      <c r="C1" s="548"/>
      <c r="D1" s="548"/>
      <c r="E1" s="548"/>
      <c r="F1" s="548"/>
    </row>
    <row r="2" spans="1:8" x14ac:dyDescent="0.25">
      <c r="B2" s="548" t="s">
        <v>111</v>
      </c>
      <c r="C2" s="548"/>
      <c r="D2" s="548"/>
      <c r="E2" s="548"/>
      <c r="F2" s="548"/>
    </row>
    <row r="3" spans="1:8" x14ac:dyDescent="0.25">
      <c r="B3" s="548" t="s">
        <v>112</v>
      </c>
      <c r="C3" s="548"/>
      <c r="D3" s="548"/>
      <c r="E3" s="548"/>
      <c r="F3" s="548"/>
    </row>
    <row r="4" spans="1:8" x14ac:dyDescent="0.25">
      <c r="B4" s="532" t="s">
        <v>113</v>
      </c>
      <c r="C4" s="532"/>
      <c r="D4" s="532"/>
      <c r="E4" s="532"/>
      <c r="F4" s="532"/>
      <c r="G4" s="530"/>
      <c r="H4" s="530"/>
    </row>
    <row r="5" spans="1:8" x14ac:dyDescent="0.25">
      <c r="B5" s="532" t="s">
        <v>657</v>
      </c>
      <c r="C5" s="532"/>
      <c r="D5" s="532"/>
      <c r="E5" s="532"/>
      <c r="F5" s="532"/>
      <c r="G5" s="530"/>
      <c r="H5" s="530"/>
    </row>
    <row r="6" spans="1:8" x14ac:dyDescent="0.25">
      <c r="B6" s="528" t="s">
        <v>905</v>
      </c>
      <c r="C6" s="528"/>
      <c r="D6" s="528"/>
      <c r="E6" s="528"/>
      <c r="F6" s="528"/>
    </row>
    <row r="7" spans="1:8" x14ac:dyDescent="0.25">
      <c r="B7" s="525" t="s">
        <v>906</v>
      </c>
      <c r="C7" s="525"/>
      <c r="D7" s="525"/>
      <c r="E7" s="525"/>
      <c r="F7" s="525"/>
    </row>
    <row r="8" spans="1:8" x14ac:dyDescent="0.25">
      <c r="B8" s="4"/>
      <c r="C8" s="4"/>
      <c r="D8" s="4"/>
      <c r="E8" s="4"/>
      <c r="F8" s="4"/>
    </row>
    <row r="9" spans="1:8" ht="15.75" x14ac:dyDescent="0.25">
      <c r="A9" s="552" t="s">
        <v>279</v>
      </c>
      <c r="B9" s="552"/>
      <c r="C9" s="552"/>
      <c r="D9" s="552"/>
      <c r="E9" s="552"/>
      <c r="F9" s="552"/>
    </row>
    <row r="10" spans="1:8" ht="15.75" x14ac:dyDescent="0.25">
      <c r="A10" s="552" t="s">
        <v>280</v>
      </c>
      <c r="B10" s="552"/>
      <c r="C10" s="552"/>
      <c r="D10" s="552"/>
      <c r="E10" s="552"/>
      <c r="F10" s="552"/>
    </row>
    <row r="11" spans="1:8" ht="15.75" x14ac:dyDescent="0.25">
      <c r="A11" s="552" t="s">
        <v>281</v>
      </c>
      <c r="B11" s="552"/>
      <c r="C11" s="552"/>
      <c r="D11" s="552"/>
      <c r="E11" s="552"/>
      <c r="F11" s="552"/>
    </row>
    <row r="12" spans="1:8" ht="15.75" x14ac:dyDescent="0.25">
      <c r="A12" s="552" t="s">
        <v>658</v>
      </c>
      <c r="B12" s="552"/>
      <c r="C12" s="552"/>
      <c r="D12" s="552"/>
      <c r="E12" s="552"/>
    </row>
    <row r="13" spans="1:8" ht="15.75" x14ac:dyDescent="0.25">
      <c r="B13" s="535"/>
      <c r="C13" s="535"/>
      <c r="D13" s="535"/>
      <c r="E13" s="535"/>
      <c r="F13" t="s">
        <v>854</v>
      </c>
    </row>
    <row r="14" spans="1:8" ht="15.75" x14ac:dyDescent="0.25">
      <c r="A14" s="58" t="s">
        <v>0</v>
      </c>
      <c r="B14" s="559" t="s">
        <v>3</v>
      </c>
      <c r="C14" s="560"/>
      <c r="D14" s="561"/>
      <c r="E14" s="58" t="s">
        <v>4</v>
      </c>
      <c r="F14" s="537" t="s">
        <v>282</v>
      </c>
    </row>
    <row r="15" spans="1:8" ht="15.75" x14ac:dyDescent="0.25">
      <c r="A15" s="159" t="s">
        <v>480</v>
      </c>
      <c r="B15" s="141"/>
      <c r="C15" s="330"/>
      <c r="D15" s="162"/>
      <c r="E15" s="33"/>
      <c r="F15" s="398">
        <f>SUM(F16+F60+F101+F181+F188+F193+F208+F231+F249+F254+F263+F282+F295+F314+F327+F336+F347+F352+F356+F361+F365+F370+F375+F393+F397+F403)</f>
        <v>281469344</v>
      </c>
    </row>
    <row r="16" spans="1:8" ht="31.5" x14ac:dyDescent="0.25">
      <c r="A16" s="160" t="s">
        <v>274</v>
      </c>
      <c r="B16" s="163" t="s">
        <v>252</v>
      </c>
      <c r="C16" s="331" t="s">
        <v>697</v>
      </c>
      <c r="D16" s="164" t="s">
        <v>698</v>
      </c>
      <c r="E16" s="161"/>
      <c r="F16" s="388">
        <f>SUM(F17+F28+F39+F48)</f>
        <v>26313992</v>
      </c>
    </row>
    <row r="17" spans="1:6" ht="31.5" x14ac:dyDescent="0.25">
      <c r="A17" s="158" t="s">
        <v>178</v>
      </c>
      <c r="B17" s="166" t="s">
        <v>255</v>
      </c>
      <c r="C17" s="455" t="s">
        <v>697</v>
      </c>
      <c r="D17" s="167" t="s">
        <v>698</v>
      </c>
      <c r="E17" s="165"/>
      <c r="F17" s="487">
        <f>SUM(F18)</f>
        <v>8291171</v>
      </c>
    </row>
    <row r="18" spans="1:6" ht="15.75" x14ac:dyDescent="0.25">
      <c r="A18" s="445" t="s">
        <v>794</v>
      </c>
      <c r="B18" s="446" t="s">
        <v>255</v>
      </c>
      <c r="C18" s="447" t="s">
        <v>10</v>
      </c>
      <c r="D18" s="448" t="s">
        <v>698</v>
      </c>
      <c r="E18" s="449"/>
      <c r="F18" s="394">
        <f>SUM(F19+F22+F26)</f>
        <v>8291171</v>
      </c>
    </row>
    <row r="19" spans="1:6" ht="31.5" x14ac:dyDescent="0.25">
      <c r="A19" s="34" t="s">
        <v>184</v>
      </c>
      <c r="B19" s="134" t="s">
        <v>255</v>
      </c>
      <c r="C19" s="290" t="s">
        <v>804</v>
      </c>
      <c r="D19" s="132" t="s">
        <v>807</v>
      </c>
      <c r="E19" s="168"/>
      <c r="F19" s="390">
        <f>SUM(F20:F21)</f>
        <v>400000</v>
      </c>
    </row>
    <row r="20" spans="1:6" ht="31.5" x14ac:dyDescent="0.25">
      <c r="A20" s="63" t="s">
        <v>908</v>
      </c>
      <c r="B20" s="148" t="s">
        <v>255</v>
      </c>
      <c r="C20" s="293" t="s">
        <v>804</v>
      </c>
      <c r="D20" s="143" t="s">
        <v>807</v>
      </c>
      <c r="E20" s="153" t="s">
        <v>16</v>
      </c>
      <c r="F20" s="393">
        <f>SUM([1]прил5!H461)</f>
        <v>2000</v>
      </c>
    </row>
    <row r="21" spans="1:6" ht="15.75" x14ac:dyDescent="0.25">
      <c r="A21" s="63" t="s">
        <v>40</v>
      </c>
      <c r="B21" s="148" t="s">
        <v>255</v>
      </c>
      <c r="C21" s="293" t="s">
        <v>804</v>
      </c>
      <c r="D21" s="143" t="s">
        <v>807</v>
      </c>
      <c r="E21" s="153" t="s">
        <v>39</v>
      </c>
      <c r="F21" s="393">
        <f>SUM([1]прил5!H462)</f>
        <v>398000</v>
      </c>
    </row>
    <row r="22" spans="1:6" ht="31.5" x14ac:dyDescent="0.25">
      <c r="A22" s="34" t="s">
        <v>102</v>
      </c>
      <c r="B22" s="469" t="s">
        <v>255</v>
      </c>
      <c r="C22" s="470" t="s">
        <v>10</v>
      </c>
      <c r="D22" s="132" t="s">
        <v>731</v>
      </c>
      <c r="E22" s="168"/>
      <c r="F22" s="390">
        <f>SUM(F23:F25)</f>
        <v>7751171</v>
      </c>
    </row>
    <row r="23" spans="1:6" ht="47.25" x14ac:dyDescent="0.25">
      <c r="A23" s="63" t="s">
        <v>92</v>
      </c>
      <c r="B23" s="471" t="s">
        <v>255</v>
      </c>
      <c r="C23" s="472" t="s">
        <v>10</v>
      </c>
      <c r="D23" s="143" t="s">
        <v>731</v>
      </c>
      <c r="E23" s="153" t="s">
        <v>13</v>
      </c>
      <c r="F23" s="393">
        <f>SUM([1]прил5!H414)</f>
        <v>6455200</v>
      </c>
    </row>
    <row r="24" spans="1:6" ht="31.5" x14ac:dyDescent="0.25">
      <c r="A24" s="63" t="s">
        <v>908</v>
      </c>
      <c r="B24" s="471" t="s">
        <v>255</v>
      </c>
      <c r="C24" s="472" t="s">
        <v>10</v>
      </c>
      <c r="D24" s="143" t="s">
        <v>731</v>
      </c>
      <c r="E24" s="153" t="s">
        <v>16</v>
      </c>
      <c r="F24" s="393">
        <f>SUM([1]прил5!H415)</f>
        <v>1270971</v>
      </c>
    </row>
    <row r="25" spans="1:6" ht="15.75" x14ac:dyDescent="0.25">
      <c r="A25" s="63" t="s">
        <v>18</v>
      </c>
      <c r="B25" s="471" t="s">
        <v>255</v>
      </c>
      <c r="C25" s="472" t="s">
        <v>10</v>
      </c>
      <c r="D25" s="143" t="s">
        <v>731</v>
      </c>
      <c r="E25" s="153" t="s">
        <v>17</v>
      </c>
      <c r="F25" s="393">
        <f>SUM([1]прил5!H416)</f>
        <v>25000</v>
      </c>
    </row>
    <row r="26" spans="1:6" ht="31.5" x14ac:dyDescent="0.25">
      <c r="A26" s="34" t="s">
        <v>957</v>
      </c>
      <c r="B26" s="469" t="s">
        <v>255</v>
      </c>
      <c r="C26" s="470" t="s">
        <v>10</v>
      </c>
      <c r="D26" s="132" t="s">
        <v>958</v>
      </c>
      <c r="E26" s="168"/>
      <c r="F26" s="390">
        <f>SUM(F27)</f>
        <v>140000</v>
      </c>
    </row>
    <row r="27" spans="1:6" ht="31.5" x14ac:dyDescent="0.25">
      <c r="A27" s="63" t="s">
        <v>908</v>
      </c>
      <c r="B27" s="471" t="s">
        <v>255</v>
      </c>
      <c r="C27" s="472" t="s">
        <v>10</v>
      </c>
      <c r="D27" s="143" t="s">
        <v>958</v>
      </c>
      <c r="E27" s="153" t="s">
        <v>16</v>
      </c>
      <c r="F27" s="393">
        <f>SUM([1]прил5!H418)</f>
        <v>140000</v>
      </c>
    </row>
    <row r="28" spans="1:6" ht="31.5" x14ac:dyDescent="0.25">
      <c r="A28" s="169" t="s">
        <v>179</v>
      </c>
      <c r="B28" s="460" t="s">
        <v>795</v>
      </c>
      <c r="C28" s="332" t="s">
        <v>697</v>
      </c>
      <c r="D28" s="171" t="s">
        <v>698</v>
      </c>
      <c r="E28" s="172"/>
      <c r="F28" s="488">
        <f>SUM(F30+F33+F37)</f>
        <v>7931593</v>
      </c>
    </row>
    <row r="29" spans="1:6" ht="15.75" x14ac:dyDescent="0.25">
      <c r="A29" s="450" t="s">
        <v>796</v>
      </c>
      <c r="B29" s="451" t="s">
        <v>256</v>
      </c>
      <c r="C29" s="452" t="s">
        <v>10</v>
      </c>
      <c r="D29" s="453" t="s">
        <v>698</v>
      </c>
      <c r="E29" s="454"/>
      <c r="F29" s="391">
        <f>SUM(F30+F33+F37)</f>
        <v>7931593</v>
      </c>
    </row>
    <row r="30" spans="1:6" ht="31.5" x14ac:dyDescent="0.25">
      <c r="A30" s="34" t="s">
        <v>184</v>
      </c>
      <c r="B30" s="134" t="s">
        <v>256</v>
      </c>
      <c r="C30" s="290" t="s">
        <v>804</v>
      </c>
      <c r="D30" s="132" t="s">
        <v>807</v>
      </c>
      <c r="E30" s="168"/>
      <c r="F30" s="390">
        <f>SUM(F31:F32)</f>
        <v>359382</v>
      </c>
    </row>
    <row r="31" spans="1:6" ht="31.5" x14ac:dyDescent="0.25">
      <c r="A31" s="63" t="s">
        <v>908</v>
      </c>
      <c r="B31" s="148" t="s">
        <v>256</v>
      </c>
      <c r="C31" s="293" t="s">
        <v>804</v>
      </c>
      <c r="D31" s="143" t="s">
        <v>807</v>
      </c>
      <c r="E31" s="153" t="s">
        <v>16</v>
      </c>
      <c r="F31" s="393">
        <f>SUM([1]прил5!H466)</f>
        <v>1800</v>
      </c>
    </row>
    <row r="32" spans="1:6" ht="15.75" x14ac:dyDescent="0.25">
      <c r="A32" s="63" t="s">
        <v>40</v>
      </c>
      <c r="B32" s="148" t="s">
        <v>256</v>
      </c>
      <c r="C32" s="293" t="s">
        <v>804</v>
      </c>
      <c r="D32" s="143" t="s">
        <v>807</v>
      </c>
      <c r="E32" s="153" t="s">
        <v>39</v>
      </c>
      <c r="F32" s="393">
        <f>SUM([1]прил5!H467)</f>
        <v>357582</v>
      </c>
    </row>
    <row r="33" spans="1:6" ht="31.5" x14ac:dyDescent="0.25">
      <c r="A33" s="34" t="s">
        <v>102</v>
      </c>
      <c r="B33" s="469" t="s">
        <v>256</v>
      </c>
      <c r="C33" s="470" t="s">
        <v>10</v>
      </c>
      <c r="D33" s="132" t="s">
        <v>731</v>
      </c>
      <c r="E33" s="168"/>
      <c r="F33" s="390">
        <f>SUM(F34:F36)</f>
        <v>7572211</v>
      </c>
    </row>
    <row r="34" spans="1:6" ht="47.25" x14ac:dyDescent="0.25">
      <c r="A34" s="63" t="s">
        <v>92</v>
      </c>
      <c r="B34" s="471" t="s">
        <v>256</v>
      </c>
      <c r="C34" s="472" t="s">
        <v>10</v>
      </c>
      <c r="D34" s="143" t="s">
        <v>731</v>
      </c>
      <c r="E34" s="153" t="s">
        <v>13</v>
      </c>
      <c r="F34" s="393">
        <f>SUM([1]прил5!H422)</f>
        <v>6958111</v>
      </c>
    </row>
    <row r="35" spans="1:6" ht="31.5" x14ac:dyDescent="0.25">
      <c r="A35" s="63" t="s">
        <v>908</v>
      </c>
      <c r="B35" s="471" t="s">
        <v>256</v>
      </c>
      <c r="C35" s="472" t="s">
        <v>10</v>
      </c>
      <c r="D35" s="143" t="s">
        <v>731</v>
      </c>
      <c r="E35" s="153" t="s">
        <v>16</v>
      </c>
      <c r="F35" s="393">
        <f>SUM([1]прил5!H423)</f>
        <v>601100</v>
      </c>
    </row>
    <row r="36" spans="1:6" ht="15.75" x14ac:dyDescent="0.25">
      <c r="A36" s="63" t="s">
        <v>18</v>
      </c>
      <c r="B36" s="471" t="s">
        <v>256</v>
      </c>
      <c r="C36" s="472" t="s">
        <v>10</v>
      </c>
      <c r="D36" s="143" t="s">
        <v>731</v>
      </c>
      <c r="E36" s="153" t="s">
        <v>17</v>
      </c>
      <c r="F36" s="393">
        <f>SUM([1]прил5!H424)</f>
        <v>13000</v>
      </c>
    </row>
    <row r="37" spans="1:6" ht="31.5" hidden="1" x14ac:dyDescent="0.25">
      <c r="A37" s="34" t="s">
        <v>765</v>
      </c>
      <c r="B37" s="469" t="s">
        <v>256</v>
      </c>
      <c r="C37" s="470" t="s">
        <v>10</v>
      </c>
      <c r="D37" s="132" t="s">
        <v>764</v>
      </c>
      <c r="E37" s="168"/>
      <c r="F37" s="390">
        <f>SUM(F38)</f>
        <v>0</v>
      </c>
    </row>
    <row r="38" spans="1:6" ht="15.75" hidden="1" x14ac:dyDescent="0.25">
      <c r="A38" s="63" t="s">
        <v>21</v>
      </c>
      <c r="B38" s="471" t="s">
        <v>256</v>
      </c>
      <c r="C38" s="472" t="s">
        <v>10</v>
      </c>
      <c r="D38" s="143" t="s">
        <v>764</v>
      </c>
      <c r="E38" s="153" t="s">
        <v>75</v>
      </c>
      <c r="F38" s="393">
        <f>SUM([1]прил5!H108)</f>
        <v>0</v>
      </c>
    </row>
    <row r="39" spans="1:6" s="50" customFormat="1" ht="47.25" x14ac:dyDescent="0.25">
      <c r="A39" s="173" t="s">
        <v>172</v>
      </c>
      <c r="B39" s="462" t="s">
        <v>253</v>
      </c>
      <c r="C39" s="461" t="s">
        <v>697</v>
      </c>
      <c r="D39" s="171" t="s">
        <v>698</v>
      </c>
      <c r="E39" s="174"/>
      <c r="F39" s="488">
        <f>SUM(F41+F44)</f>
        <v>5406352</v>
      </c>
    </row>
    <row r="40" spans="1:6" s="50" customFormat="1" ht="47.25" x14ac:dyDescent="0.25">
      <c r="A40" s="456" t="s">
        <v>783</v>
      </c>
      <c r="B40" s="457" t="s">
        <v>253</v>
      </c>
      <c r="C40" s="458" t="s">
        <v>10</v>
      </c>
      <c r="D40" s="463" t="s">
        <v>698</v>
      </c>
      <c r="E40" s="459"/>
      <c r="F40" s="391">
        <f>SUM(F41+F44)</f>
        <v>5406352</v>
      </c>
    </row>
    <row r="41" spans="1:6" s="50" customFormat="1" ht="78.75" x14ac:dyDescent="0.25">
      <c r="A41" s="86" t="s">
        <v>114</v>
      </c>
      <c r="B41" s="464" t="s">
        <v>253</v>
      </c>
      <c r="C41" s="465" t="s">
        <v>10</v>
      </c>
      <c r="D41" s="466" t="s">
        <v>808</v>
      </c>
      <c r="E41" s="37"/>
      <c r="F41" s="390">
        <f>SUM(F42:F43)</f>
        <v>143692</v>
      </c>
    </row>
    <row r="42" spans="1:6" s="50" customFormat="1" ht="31.5" x14ac:dyDescent="0.25">
      <c r="A42" s="154" t="s">
        <v>908</v>
      </c>
      <c r="B42" s="467" t="s">
        <v>253</v>
      </c>
      <c r="C42" s="468" t="s">
        <v>10</v>
      </c>
      <c r="D42" s="143" t="s">
        <v>808</v>
      </c>
      <c r="E42" s="62">
        <v>200</v>
      </c>
      <c r="F42" s="393">
        <f>SUM([1]прил5!H471)</f>
        <v>718</v>
      </c>
    </row>
    <row r="43" spans="1:6" s="50" customFormat="1" ht="15.75" x14ac:dyDescent="0.25">
      <c r="A43" s="154" t="s">
        <v>40</v>
      </c>
      <c r="B43" s="467" t="s">
        <v>253</v>
      </c>
      <c r="C43" s="468" t="s">
        <v>10</v>
      </c>
      <c r="D43" s="143" t="s">
        <v>808</v>
      </c>
      <c r="E43" s="62">
        <v>300</v>
      </c>
      <c r="F43" s="393">
        <f>SUM([1]прил5!H472)</f>
        <v>142974</v>
      </c>
    </row>
    <row r="44" spans="1:6" s="50" customFormat="1" ht="31.5" x14ac:dyDescent="0.25">
      <c r="A44" s="178" t="s">
        <v>102</v>
      </c>
      <c r="B44" s="473" t="s">
        <v>253</v>
      </c>
      <c r="C44" s="474" t="s">
        <v>10</v>
      </c>
      <c r="D44" s="179" t="s">
        <v>731</v>
      </c>
      <c r="E44" s="37"/>
      <c r="F44" s="390">
        <f>SUM(F45:F47)</f>
        <v>5262660</v>
      </c>
    </row>
    <row r="45" spans="1:6" s="50" customFormat="1" ht="47.25" x14ac:dyDescent="0.25">
      <c r="A45" s="154" t="s">
        <v>92</v>
      </c>
      <c r="B45" s="475" t="s">
        <v>253</v>
      </c>
      <c r="C45" s="476" t="s">
        <v>10</v>
      </c>
      <c r="D45" s="176" t="s">
        <v>731</v>
      </c>
      <c r="E45" s="62">
        <v>100</v>
      </c>
      <c r="F45" s="393">
        <f>SUM([1]прил5!H308)</f>
        <v>4874760</v>
      </c>
    </row>
    <row r="46" spans="1:6" s="50" customFormat="1" ht="31.5" x14ac:dyDescent="0.25">
      <c r="A46" s="154" t="s">
        <v>908</v>
      </c>
      <c r="B46" s="475" t="s">
        <v>253</v>
      </c>
      <c r="C46" s="476" t="s">
        <v>10</v>
      </c>
      <c r="D46" s="175" t="s">
        <v>731</v>
      </c>
      <c r="E46" s="62">
        <v>200</v>
      </c>
      <c r="F46" s="393">
        <f>SUM([1]прил5!H309)</f>
        <v>378300</v>
      </c>
    </row>
    <row r="47" spans="1:6" s="50" customFormat="1" ht="31.5" x14ac:dyDescent="0.25">
      <c r="A47" s="154" t="s">
        <v>18</v>
      </c>
      <c r="B47" s="475" t="s">
        <v>253</v>
      </c>
      <c r="C47" s="476" t="s">
        <v>10</v>
      </c>
      <c r="D47" s="176" t="s">
        <v>731</v>
      </c>
      <c r="E47" s="62">
        <v>800</v>
      </c>
      <c r="F47" s="393">
        <f>SUM([1]прил5!H310)</f>
        <v>9600</v>
      </c>
    </row>
    <row r="48" spans="1:6" s="50" customFormat="1" ht="47.25" x14ac:dyDescent="0.25">
      <c r="A48" s="180" t="s">
        <v>181</v>
      </c>
      <c r="B48" s="181" t="s">
        <v>258</v>
      </c>
      <c r="C48" s="190" t="s">
        <v>697</v>
      </c>
      <c r="D48" s="177" t="s">
        <v>698</v>
      </c>
      <c r="E48" s="174"/>
      <c r="F48" s="488">
        <f>SUM(F49+F53)</f>
        <v>4684876</v>
      </c>
    </row>
    <row r="49" spans="1:6" s="50" customFormat="1" ht="78.75" x14ac:dyDescent="0.25">
      <c r="A49" s="477" t="s">
        <v>803</v>
      </c>
      <c r="B49" s="481" t="s">
        <v>258</v>
      </c>
      <c r="C49" s="482" t="s">
        <v>10</v>
      </c>
      <c r="D49" s="480" t="s">
        <v>698</v>
      </c>
      <c r="E49" s="459"/>
      <c r="F49" s="391">
        <f>SUM(F50)</f>
        <v>1073200</v>
      </c>
    </row>
    <row r="50" spans="1:6" s="50" customFormat="1" ht="31.5" x14ac:dyDescent="0.25">
      <c r="A50" s="86" t="s">
        <v>91</v>
      </c>
      <c r="B50" s="483" t="s">
        <v>258</v>
      </c>
      <c r="C50" s="484" t="s">
        <v>804</v>
      </c>
      <c r="D50" s="179" t="s">
        <v>702</v>
      </c>
      <c r="E50" s="37"/>
      <c r="F50" s="390">
        <f>SUM(F51:F52)</f>
        <v>1073200</v>
      </c>
    </row>
    <row r="51" spans="1:6" s="50" customFormat="1" ht="47.25" x14ac:dyDescent="0.25">
      <c r="A51" s="87" t="s">
        <v>92</v>
      </c>
      <c r="B51" s="485" t="s">
        <v>258</v>
      </c>
      <c r="C51" s="486" t="s">
        <v>804</v>
      </c>
      <c r="D51" s="176" t="s">
        <v>702</v>
      </c>
      <c r="E51" s="62">
        <v>100</v>
      </c>
      <c r="F51" s="393">
        <f>SUM([1]прил5!H435)</f>
        <v>1073000</v>
      </c>
    </row>
    <row r="52" spans="1:6" s="50" customFormat="1" ht="31.5" x14ac:dyDescent="0.25">
      <c r="A52" s="154" t="s">
        <v>18</v>
      </c>
      <c r="B52" s="485" t="s">
        <v>258</v>
      </c>
      <c r="C52" s="486" t="s">
        <v>804</v>
      </c>
      <c r="D52" s="176" t="s">
        <v>702</v>
      </c>
      <c r="E52" s="62">
        <v>800</v>
      </c>
      <c r="F52" s="393">
        <f>SUM([1]прил5!H436)</f>
        <v>200</v>
      </c>
    </row>
    <row r="53" spans="1:6" s="50" customFormat="1" ht="47.25" x14ac:dyDescent="0.25">
      <c r="A53" s="477" t="s">
        <v>800</v>
      </c>
      <c r="B53" s="478" t="s">
        <v>258</v>
      </c>
      <c r="C53" s="479" t="s">
        <v>12</v>
      </c>
      <c r="D53" s="480" t="s">
        <v>698</v>
      </c>
      <c r="E53" s="459"/>
      <c r="F53" s="391">
        <f>SUM(F54+F56)</f>
        <v>3611676</v>
      </c>
    </row>
    <row r="54" spans="1:6" s="50" customFormat="1" ht="47.25" x14ac:dyDescent="0.25">
      <c r="A54" s="86" t="s">
        <v>104</v>
      </c>
      <c r="B54" s="483" t="s">
        <v>258</v>
      </c>
      <c r="C54" s="484" t="s">
        <v>801</v>
      </c>
      <c r="D54" s="179" t="s">
        <v>802</v>
      </c>
      <c r="E54" s="37"/>
      <c r="F54" s="390">
        <f>SUM(F55)</f>
        <v>24276</v>
      </c>
    </row>
    <row r="55" spans="1:6" s="50" customFormat="1" ht="47.25" x14ac:dyDescent="0.25">
      <c r="A55" s="87" t="s">
        <v>92</v>
      </c>
      <c r="B55" s="485" t="s">
        <v>258</v>
      </c>
      <c r="C55" s="486" t="s">
        <v>801</v>
      </c>
      <c r="D55" s="176" t="s">
        <v>802</v>
      </c>
      <c r="E55" s="62">
        <v>100</v>
      </c>
      <c r="F55" s="393">
        <f>SUM([1]прил5!H439)</f>
        <v>24276</v>
      </c>
    </row>
    <row r="56" spans="1:6" s="50" customFormat="1" ht="31.5" x14ac:dyDescent="0.25">
      <c r="A56" s="86" t="s">
        <v>102</v>
      </c>
      <c r="B56" s="483" t="s">
        <v>258</v>
      </c>
      <c r="C56" s="484" t="s">
        <v>801</v>
      </c>
      <c r="D56" s="179" t="s">
        <v>731</v>
      </c>
      <c r="E56" s="37"/>
      <c r="F56" s="390">
        <f>SUM(F57:F59)</f>
        <v>3587400</v>
      </c>
    </row>
    <row r="57" spans="1:6" s="50" customFormat="1" ht="47.25" x14ac:dyDescent="0.25">
      <c r="A57" s="87" t="s">
        <v>92</v>
      </c>
      <c r="B57" s="485" t="s">
        <v>258</v>
      </c>
      <c r="C57" s="486" t="s">
        <v>801</v>
      </c>
      <c r="D57" s="176" t="s">
        <v>731</v>
      </c>
      <c r="E57" s="62">
        <v>100</v>
      </c>
      <c r="F57" s="393">
        <f>SUM([1]прил5!H441)</f>
        <v>3399100</v>
      </c>
    </row>
    <row r="58" spans="1:6" s="50" customFormat="1" ht="31.5" x14ac:dyDescent="0.25">
      <c r="A58" s="87" t="s">
        <v>908</v>
      </c>
      <c r="B58" s="485" t="s">
        <v>258</v>
      </c>
      <c r="C58" s="486" t="s">
        <v>801</v>
      </c>
      <c r="D58" s="176" t="s">
        <v>731</v>
      </c>
      <c r="E58" s="62">
        <v>200</v>
      </c>
      <c r="F58" s="393">
        <f>SUM([1]прил5!H442)</f>
        <v>187300</v>
      </c>
    </row>
    <row r="59" spans="1:6" s="50" customFormat="1" ht="31.5" x14ac:dyDescent="0.25">
      <c r="A59" s="87" t="s">
        <v>18</v>
      </c>
      <c r="B59" s="485" t="s">
        <v>258</v>
      </c>
      <c r="C59" s="486" t="s">
        <v>801</v>
      </c>
      <c r="D59" s="176" t="s">
        <v>731</v>
      </c>
      <c r="E59" s="62">
        <v>800</v>
      </c>
      <c r="F59" s="393">
        <f>SUM([1]прил5!H443)</f>
        <v>1000</v>
      </c>
    </row>
    <row r="60" spans="1:6" s="50" customFormat="1" ht="47.25" x14ac:dyDescent="0.25">
      <c r="A60" s="68" t="s">
        <v>130</v>
      </c>
      <c r="B60" s="182" t="s">
        <v>206</v>
      </c>
      <c r="C60" s="333" t="s">
        <v>697</v>
      </c>
      <c r="D60" s="183" t="s">
        <v>698</v>
      </c>
      <c r="E60" s="46"/>
      <c r="F60" s="388">
        <f>SUM(F61+F71+F91)</f>
        <v>14251038</v>
      </c>
    </row>
    <row r="61" spans="1:6" s="50" customFormat="1" ht="63" x14ac:dyDescent="0.25">
      <c r="A61" s="169" t="s">
        <v>143</v>
      </c>
      <c r="B61" s="181" t="s">
        <v>240</v>
      </c>
      <c r="C61" s="190" t="s">
        <v>697</v>
      </c>
      <c r="D61" s="177" t="s">
        <v>698</v>
      </c>
      <c r="E61" s="174"/>
      <c r="F61" s="488">
        <f>SUM(F62)</f>
        <v>2201051</v>
      </c>
    </row>
    <row r="62" spans="1:6" s="50" customFormat="1" ht="47.25" x14ac:dyDescent="0.25">
      <c r="A62" s="450" t="s">
        <v>721</v>
      </c>
      <c r="B62" s="478" t="s">
        <v>240</v>
      </c>
      <c r="C62" s="479" t="s">
        <v>10</v>
      </c>
      <c r="D62" s="480" t="s">
        <v>698</v>
      </c>
      <c r="E62" s="459"/>
      <c r="F62" s="391">
        <f>SUM(F63+F65+F69)</f>
        <v>2201051</v>
      </c>
    </row>
    <row r="63" spans="1:6" s="50" customFormat="1" ht="31.5" x14ac:dyDescent="0.25">
      <c r="A63" s="34" t="s">
        <v>99</v>
      </c>
      <c r="B63" s="144" t="s">
        <v>240</v>
      </c>
      <c r="C63" s="188" t="s">
        <v>10</v>
      </c>
      <c r="D63" s="179" t="s">
        <v>722</v>
      </c>
      <c r="E63" s="37"/>
      <c r="F63" s="390">
        <f>SUM(F64)</f>
        <v>112400</v>
      </c>
    </row>
    <row r="64" spans="1:6" s="50" customFormat="1" ht="31.5" x14ac:dyDescent="0.25">
      <c r="A64" s="63" t="s">
        <v>100</v>
      </c>
      <c r="B64" s="145" t="s">
        <v>240</v>
      </c>
      <c r="C64" s="185" t="s">
        <v>10</v>
      </c>
      <c r="D64" s="176" t="s">
        <v>722</v>
      </c>
      <c r="E64" s="62">
        <v>600</v>
      </c>
      <c r="F64" s="393">
        <f>SUM([1]прил5!H113)</f>
        <v>112400</v>
      </c>
    </row>
    <row r="65" spans="1:6" s="50" customFormat="1" ht="31.5" x14ac:dyDescent="0.25">
      <c r="A65" s="34" t="s">
        <v>109</v>
      </c>
      <c r="B65" s="144" t="s">
        <v>240</v>
      </c>
      <c r="C65" s="188" t="s">
        <v>10</v>
      </c>
      <c r="D65" s="179" t="s">
        <v>817</v>
      </c>
      <c r="E65" s="37"/>
      <c r="F65" s="390">
        <f>SUM(F66:F68)</f>
        <v>1896000</v>
      </c>
    </row>
    <row r="66" spans="1:6" s="50" customFormat="1" ht="47.25" x14ac:dyDescent="0.25">
      <c r="A66" s="63" t="s">
        <v>92</v>
      </c>
      <c r="B66" s="145" t="s">
        <v>240</v>
      </c>
      <c r="C66" s="185" t="s">
        <v>10</v>
      </c>
      <c r="D66" s="176" t="s">
        <v>817</v>
      </c>
      <c r="E66" s="62">
        <v>100</v>
      </c>
      <c r="F66" s="393">
        <f>SUM([1]прил5!H544)</f>
        <v>1700000</v>
      </c>
    </row>
    <row r="67" spans="1:6" s="50" customFormat="1" ht="31.5" x14ac:dyDescent="0.25">
      <c r="A67" s="63" t="s">
        <v>908</v>
      </c>
      <c r="B67" s="145" t="s">
        <v>240</v>
      </c>
      <c r="C67" s="185" t="s">
        <v>10</v>
      </c>
      <c r="D67" s="176" t="s">
        <v>817</v>
      </c>
      <c r="E67" s="62">
        <v>200</v>
      </c>
      <c r="F67" s="393">
        <f>SUM([1]прил5!H545)</f>
        <v>196000</v>
      </c>
    </row>
    <row r="68" spans="1:6" s="50" customFormat="1" ht="31.5" hidden="1" x14ac:dyDescent="0.25">
      <c r="A68" s="72" t="s">
        <v>18</v>
      </c>
      <c r="B68" s="145" t="s">
        <v>240</v>
      </c>
      <c r="C68" s="185" t="s">
        <v>10</v>
      </c>
      <c r="D68" s="176" t="s">
        <v>817</v>
      </c>
      <c r="E68" s="62">
        <v>800</v>
      </c>
      <c r="F68" s="393">
        <f>SUM([1]прил5!H546)</f>
        <v>0</v>
      </c>
    </row>
    <row r="69" spans="1:6" s="50" customFormat="1" ht="31.5" x14ac:dyDescent="0.25">
      <c r="A69" s="86" t="s">
        <v>91</v>
      </c>
      <c r="B69" s="144" t="s">
        <v>240</v>
      </c>
      <c r="C69" s="188" t="s">
        <v>10</v>
      </c>
      <c r="D69" s="179" t="s">
        <v>702</v>
      </c>
      <c r="E69" s="37"/>
      <c r="F69" s="390">
        <f>SUM(F70)</f>
        <v>192651</v>
      </c>
    </row>
    <row r="70" spans="1:6" s="50" customFormat="1" ht="47.25" x14ac:dyDescent="0.25">
      <c r="A70" s="63" t="s">
        <v>92</v>
      </c>
      <c r="B70" s="145" t="s">
        <v>240</v>
      </c>
      <c r="C70" s="185" t="s">
        <v>10</v>
      </c>
      <c r="D70" s="176" t="s">
        <v>702</v>
      </c>
      <c r="E70" s="62">
        <v>100</v>
      </c>
      <c r="F70" s="393">
        <f>SUM([1]прил5!H548)</f>
        <v>192651</v>
      </c>
    </row>
    <row r="71" spans="1:6" s="50" customFormat="1" ht="47.25" x14ac:dyDescent="0.25">
      <c r="A71" s="169" t="s">
        <v>182</v>
      </c>
      <c r="B71" s="181" t="s">
        <v>208</v>
      </c>
      <c r="C71" s="190" t="s">
        <v>697</v>
      </c>
      <c r="D71" s="177" t="s">
        <v>698</v>
      </c>
      <c r="E71" s="174"/>
      <c r="F71" s="488">
        <f>SUM(F72)</f>
        <v>8291865</v>
      </c>
    </row>
    <row r="72" spans="1:6" s="50" customFormat="1" ht="47.25" x14ac:dyDescent="0.25">
      <c r="A72" s="450" t="s">
        <v>805</v>
      </c>
      <c r="B72" s="478" t="s">
        <v>208</v>
      </c>
      <c r="C72" s="479" t="s">
        <v>10</v>
      </c>
      <c r="D72" s="480" t="s">
        <v>698</v>
      </c>
      <c r="E72" s="459"/>
      <c r="F72" s="391">
        <f>SUM(F73+F75+F78+F81+F84+F87+F89)</f>
        <v>8291865</v>
      </c>
    </row>
    <row r="73" spans="1:6" s="50" customFormat="1" ht="31.5" x14ac:dyDescent="0.25">
      <c r="A73" s="34" t="s">
        <v>959</v>
      </c>
      <c r="B73" s="144" t="s">
        <v>208</v>
      </c>
      <c r="C73" s="188" t="s">
        <v>10</v>
      </c>
      <c r="D73" s="179" t="s">
        <v>810</v>
      </c>
      <c r="E73" s="37"/>
      <c r="F73" s="390">
        <f>SUM(F74)</f>
        <v>2795551</v>
      </c>
    </row>
    <row r="74" spans="1:6" s="50" customFormat="1" ht="31.5" x14ac:dyDescent="0.25">
      <c r="A74" s="63" t="s">
        <v>40</v>
      </c>
      <c r="B74" s="145" t="s">
        <v>208</v>
      </c>
      <c r="C74" s="185" t="s">
        <v>10</v>
      </c>
      <c r="D74" s="176" t="s">
        <v>810</v>
      </c>
      <c r="E74" s="62" t="s">
        <v>39</v>
      </c>
      <c r="F74" s="393">
        <f>SUM([1]прил5!H477)</f>
        <v>2795551</v>
      </c>
    </row>
    <row r="75" spans="1:6" s="50" customFormat="1" ht="31.5" x14ac:dyDescent="0.25">
      <c r="A75" s="34" t="s">
        <v>105</v>
      </c>
      <c r="B75" s="144" t="s">
        <v>208</v>
      </c>
      <c r="C75" s="188" t="s">
        <v>10</v>
      </c>
      <c r="D75" s="179" t="s">
        <v>811</v>
      </c>
      <c r="E75" s="37"/>
      <c r="F75" s="390">
        <f>SUM(F76:F77)</f>
        <v>65141</v>
      </c>
    </row>
    <row r="76" spans="1:6" s="50" customFormat="1" ht="31.5" x14ac:dyDescent="0.25">
      <c r="A76" s="63" t="s">
        <v>908</v>
      </c>
      <c r="B76" s="145" t="s">
        <v>208</v>
      </c>
      <c r="C76" s="185" t="s">
        <v>10</v>
      </c>
      <c r="D76" s="176" t="s">
        <v>811</v>
      </c>
      <c r="E76" s="62" t="s">
        <v>16</v>
      </c>
      <c r="F76" s="393">
        <f>SUM([1]прил5!H479)</f>
        <v>1067</v>
      </c>
    </row>
    <row r="77" spans="1:6" s="50" customFormat="1" ht="31.5" x14ac:dyDescent="0.25">
      <c r="A77" s="63" t="s">
        <v>40</v>
      </c>
      <c r="B77" s="145" t="s">
        <v>208</v>
      </c>
      <c r="C77" s="185" t="s">
        <v>10</v>
      </c>
      <c r="D77" s="176" t="s">
        <v>811</v>
      </c>
      <c r="E77" s="62" t="s">
        <v>39</v>
      </c>
      <c r="F77" s="393">
        <f>SUM([1]прил5!H480)</f>
        <v>64074</v>
      </c>
    </row>
    <row r="78" spans="1:6" s="50" customFormat="1" ht="31.5" x14ac:dyDescent="0.25">
      <c r="A78" s="34" t="s">
        <v>106</v>
      </c>
      <c r="B78" s="144" t="s">
        <v>208</v>
      </c>
      <c r="C78" s="188" t="s">
        <v>10</v>
      </c>
      <c r="D78" s="179" t="s">
        <v>812</v>
      </c>
      <c r="E78" s="37"/>
      <c r="F78" s="390">
        <f>SUM(F79:F80)</f>
        <v>435831</v>
      </c>
    </row>
    <row r="79" spans="1:6" s="50" customFormat="1" ht="31.5" x14ac:dyDescent="0.25">
      <c r="A79" s="63" t="s">
        <v>908</v>
      </c>
      <c r="B79" s="145" t="s">
        <v>208</v>
      </c>
      <c r="C79" s="185" t="s">
        <v>10</v>
      </c>
      <c r="D79" s="176" t="s">
        <v>812</v>
      </c>
      <c r="E79" s="62" t="s">
        <v>16</v>
      </c>
      <c r="F79" s="393">
        <f>SUM([1]прил5!H482)</f>
        <v>6150</v>
      </c>
    </row>
    <row r="80" spans="1:6" s="50" customFormat="1" ht="31.5" x14ac:dyDescent="0.25">
      <c r="A80" s="63" t="s">
        <v>40</v>
      </c>
      <c r="B80" s="145" t="s">
        <v>208</v>
      </c>
      <c r="C80" s="185" t="s">
        <v>10</v>
      </c>
      <c r="D80" s="176" t="s">
        <v>812</v>
      </c>
      <c r="E80" s="62" t="s">
        <v>39</v>
      </c>
      <c r="F80" s="393">
        <f>SUM([1]прил5!H483)</f>
        <v>429681</v>
      </c>
    </row>
    <row r="81" spans="1:6" s="50" customFormat="1" ht="31.5" x14ac:dyDescent="0.25">
      <c r="A81" s="34" t="s">
        <v>107</v>
      </c>
      <c r="B81" s="144" t="s">
        <v>208</v>
      </c>
      <c r="C81" s="188" t="s">
        <v>10</v>
      </c>
      <c r="D81" s="179" t="s">
        <v>813</v>
      </c>
      <c r="E81" s="37"/>
      <c r="F81" s="390">
        <f>SUM(F82:F83)</f>
        <v>3708536</v>
      </c>
    </row>
    <row r="82" spans="1:6" s="50" customFormat="1" ht="31.5" x14ac:dyDescent="0.25">
      <c r="A82" s="63" t="s">
        <v>908</v>
      </c>
      <c r="B82" s="145" t="s">
        <v>208</v>
      </c>
      <c r="C82" s="185" t="s">
        <v>10</v>
      </c>
      <c r="D82" s="176" t="s">
        <v>813</v>
      </c>
      <c r="E82" s="62" t="s">
        <v>16</v>
      </c>
      <c r="F82" s="393">
        <f>SUM([1]прил5!H485)</f>
        <v>56915</v>
      </c>
    </row>
    <row r="83" spans="1:6" s="50" customFormat="1" ht="31.5" x14ac:dyDescent="0.25">
      <c r="A83" s="63" t="s">
        <v>40</v>
      </c>
      <c r="B83" s="145" t="s">
        <v>208</v>
      </c>
      <c r="C83" s="185" t="s">
        <v>10</v>
      </c>
      <c r="D83" s="176" t="s">
        <v>813</v>
      </c>
      <c r="E83" s="62" t="s">
        <v>39</v>
      </c>
      <c r="F83" s="393">
        <f>SUM([1]прил5!H486)</f>
        <v>3651621</v>
      </c>
    </row>
    <row r="84" spans="1:6" s="50" customFormat="1" ht="31.5" x14ac:dyDescent="0.25">
      <c r="A84" s="34" t="s">
        <v>108</v>
      </c>
      <c r="B84" s="144" t="s">
        <v>208</v>
      </c>
      <c r="C84" s="188" t="s">
        <v>10</v>
      </c>
      <c r="D84" s="179" t="s">
        <v>814</v>
      </c>
      <c r="E84" s="37"/>
      <c r="F84" s="390">
        <f>SUM(F85:F86)</f>
        <v>727747</v>
      </c>
    </row>
    <row r="85" spans="1:6" s="50" customFormat="1" ht="31.5" x14ac:dyDescent="0.25">
      <c r="A85" s="63" t="s">
        <v>908</v>
      </c>
      <c r="B85" s="145" t="s">
        <v>208</v>
      </c>
      <c r="C85" s="185" t="s">
        <v>10</v>
      </c>
      <c r="D85" s="176" t="s">
        <v>814</v>
      </c>
      <c r="E85" s="62" t="s">
        <v>16</v>
      </c>
      <c r="F85" s="393">
        <f>SUM([1]прил5!H488)</f>
        <v>11856</v>
      </c>
    </row>
    <row r="86" spans="1:6" s="50" customFormat="1" ht="31.5" x14ac:dyDescent="0.25">
      <c r="A86" s="63" t="s">
        <v>40</v>
      </c>
      <c r="B86" s="145" t="s">
        <v>208</v>
      </c>
      <c r="C86" s="185" t="s">
        <v>10</v>
      </c>
      <c r="D86" s="176" t="s">
        <v>814</v>
      </c>
      <c r="E86" s="62" t="s">
        <v>39</v>
      </c>
      <c r="F86" s="393">
        <f>SUM([1]прил5!H489)</f>
        <v>715891</v>
      </c>
    </row>
    <row r="87" spans="1:6" s="50" customFormat="1" ht="31.5" x14ac:dyDescent="0.25">
      <c r="A87" s="34" t="s">
        <v>183</v>
      </c>
      <c r="B87" s="144" t="s">
        <v>208</v>
      </c>
      <c r="C87" s="188" t="s">
        <v>10</v>
      </c>
      <c r="D87" s="179" t="s">
        <v>806</v>
      </c>
      <c r="E87" s="37"/>
      <c r="F87" s="390">
        <f>SUM(F88)</f>
        <v>557059</v>
      </c>
    </row>
    <row r="88" spans="1:6" s="50" customFormat="1" ht="31.5" x14ac:dyDescent="0.25">
      <c r="A88" s="63" t="s">
        <v>40</v>
      </c>
      <c r="B88" s="145" t="s">
        <v>208</v>
      </c>
      <c r="C88" s="185" t="s">
        <v>10</v>
      </c>
      <c r="D88" s="176" t="s">
        <v>806</v>
      </c>
      <c r="E88" s="62">
        <v>300</v>
      </c>
      <c r="F88" s="393">
        <f>SUM([1]прил5!H455)</f>
        <v>557059</v>
      </c>
    </row>
    <row r="89" spans="1:6" s="50" customFormat="1" ht="31.5" x14ac:dyDescent="0.25">
      <c r="A89" s="34" t="s">
        <v>819</v>
      </c>
      <c r="B89" s="144" t="s">
        <v>208</v>
      </c>
      <c r="C89" s="188" t="s">
        <v>10</v>
      </c>
      <c r="D89" s="179" t="s">
        <v>818</v>
      </c>
      <c r="E89" s="37"/>
      <c r="F89" s="390">
        <f>SUM(F90)</f>
        <v>2000</v>
      </c>
    </row>
    <row r="90" spans="1:6" s="50" customFormat="1" ht="31.5" x14ac:dyDescent="0.25">
      <c r="A90" s="63" t="s">
        <v>908</v>
      </c>
      <c r="B90" s="145" t="s">
        <v>208</v>
      </c>
      <c r="C90" s="185" t="s">
        <v>10</v>
      </c>
      <c r="D90" s="176" t="s">
        <v>818</v>
      </c>
      <c r="E90" s="62">
        <v>200</v>
      </c>
      <c r="F90" s="393">
        <f>SUM([1]прил5!H559)</f>
        <v>2000</v>
      </c>
    </row>
    <row r="91" spans="1:6" s="50" customFormat="1" ht="63" x14ac:dyDescent="0.25">
      <c r="A91" s="169" t="s">
        <v>188</v>
      </c>
      <c r="B91" s="181" t="s">
        <v>239</v>
      </c>
      <c r="C91" s="190" t="s">
        <v>697</v>
      </c>
      <c r="D91" s="177" t="s">
        <v>698</v>
      </c>
      <c r="E91" s="174"/>
      <c r="F91" s="488">
        <f>SUM(F93+F95+F98)</f>
        <v>3758122</v>
      </c>
    </row>
    <row r="92" spans="1:6" s="50" customFormat="1" ht="47.25" x14ac:dyDescent="0.25">
      <c r="A92" s="450" t="s">
        <v>705</v>
      </c>
      <c r="B92" s="478" t="s">
        <v>239</v>
      </c>
      <c r="C92" s="479" t="s">
        <v>10</v>
      </c>
      <c r="D92" s="480" t="s">
        <v>698</v>
      </c>
      <c r="E92" s="459"/>
      <c r="F92" s="391">
        <f>SUM(F93+F95+F98)</f>
        <v>3758122</v>
      </c>
    </row>
    <row r="93" spans="1:6" s="50" customFormat="1" ht="47.25" x14ac:dyDescent="0.25">
      <c r="A93" s="34" t="s">
        <v>93</v>
      </c>
      <c r="B93" s="144" t="s">
        <v>239</v>
      </c>
      <c r="C93" s="188" t="s">
        <v>10</v>
      </c>
      <c r="D93" s="179" t="s">
        <v>706</v>
      </c>
      <c r="E93" s="37"/>
      <c r="F93" s="390">
        <f>SUM(F94)</f>
        <v>711000</v>
      </c>
    </row>
    <row r="94" spans="1:6" s="50" customFormat="1" ht="47.25" x14ac:dyDescent="0.25">
      <c r="A94" s="63" t="s">
        <v>92</v>
      </c>
      <c r="B94" s="145" t="s">
        <v>239</v>
      </c>
      <c r="C94" s="185" t="s">
        <v>10</v>
      </c>
      <c r="D94" s="176" t="s">
        <v>706</v>
      </c>
      <c r="E94" s="62">
        <v>100</v>
      </c>
      <c r="F94" s="393">
        <f>SUM([1]прил5!H41)</f>
        <v>711000</v>
      </c>
    </row>
    <row r="95" spans="1:6" s="50" customFormat="1" ht="47.25" x14ac:dyDescent="0.25">
      <c r="A95" s="34" t="s">
        <v>488</v>
      </c>
      <c r="B95" s="144" t="s">
        <v>239</v>
      </c>
      <c r="C95" s="188" t="s">
        <v>10</v>
      </c>
      <c r="D95" s="179" t="s">
        <v>815</v>
      </c>
      <c r="E95" s="37"/>
      <c r="F95" s="390">
        <f>SUM(F96:F97)</f>
        <v>3026122</v>
      </c>
    </row>
    <row r="96" spans="1:6" s="50" customFormat="1" ht="31.5" hidden="1" x14ac:dyDescent="0.25">
      <c r="A96" s="63" t="s">
        <v>908</v>
      </c>
      <c r="B96" s="145" t="s">
        <v>239</v>
      </c>
      <c r="C96" s="185" t="s">
        <v>10</v>
      </c>
      <c r="D96" s="176" t="s">
        <v>815</v>
      </c>
      <c r="E96" s="62">
        <v>200</v>
      </c>
      <c r="F96" s="393">
        <f>SUM([1]прил5!H531)</f>
        <v>0</v>
      </c>
    </row>
    <row r="97" spans="1:6" s="50" customFormat="1" ht="31.5" x14ac:dyDescent="0.25">
      <c r="A97" s="63" t="s">
        <v>40</v>
      </c>
      <c r="B97" s="145" t="s">
        <v>239</v>
      </c>
      <c r="C97" s="185" t="s">
        <v>10</v>
      </c>
      <c r="D97" s="176" t="s">
        <v>815</v>
      </c>
      <c r="E97" s="62">
        <v>300</v>
      </c>
      <c r="F97" s="393">
        <f>SUM([1]прил5!H532)</f>
        <v>3026122</v>
      </c>
    </row>
    <row r="98" spans="1:6" s="50" customFormat="1" ht="31.5" x14ac:dyDescent="0.25">
      <c r="A98" s="34" t="s">
        <v>120</v>
      </c>
      <c r="B98" s="144" t="s">
        <v>239</v>
      </c>
      <c r="C98" s="188" t="s">
        <v>10</v>
      </c>
      <c r="D98" s="179" t="s">
        <v>707</v>
      </c>
      <c r="E98" s="37"/>
      <c r="F98" s="390">
        <f>SUM(F99)</f>
        <v>21000</v>
      </c>
    </row>
    <row r="99" spans="1:6" s="50" customFormat="1" ht="31.5" x14ac:dyDescent="0.25">
      <c r="A99" s="63" t="s">
        <v>908</v>
      </c>
      <c r="B99" s="145" t="s">
        <v>239</v>
      </c>
      <c r="C99" s="185" t="s">
        <v>10</v>
      </c>
      <c r="D99" s="176" t="s">
        <v>707</v>
      </c>
      <c r="E99" s="62">
        <v>200</v>
      </c>
      <c r="F99" s="393">
        <f>SUM([1]прил5!H43+[1]прил5!H385+[1]прил5!H552+[1]прил5!H563)</f>
        <v>21000</v>
      </c>
    </row>
    <row r="100" spans="1:6" s="50" customFormat="1" ht="31.5" hidden="1" x14ac:dyDescent="0.25">
      <c r="A100" s="63" t="s">
        <v>18</v>
      </c>
      <c r="B100" s="145" t="s">
        <v>239</v>
      </c>
      <c r="C100" s="185"/>
      <c r="D100" s="176" t="s">
        <v>278</v>
      </c>
      <c r="E100" s="62">
        <v>800</v>
      </c>
      <c r="F100" s="393">
        <f>SUM([1]прил5!H546)</f>
        <v>0</v>
      </c>
    </row>
    <row r="101" spans="1:6" s="50" customFormat="1" ht="31.5" x14ac:dyDescent="0.25">
      <c r="A101" s="155" t="s">
        <v>481</v>
      </c>
      <c r="B101" s="182" t="s">
        <v>767</v>
      </c>
      <c r="C101" s="333" t="s">
        <v>697</v>
      </c>
      <c r="D101" s="183" t="s">
        <v>698</v>
      </c>
      <c r="E101" s="46"/>
      <c r="F101" s="388">
        <f>SUM(F102+F153+F166+F170)</f>
        <v>183460356</v>
      </c>
    </row>
    <row r="102" spans="1:6" s="50" customFormat="1" ht="47.25" x14ac:dyDescent="0.25">
      <c r="A102" s="173" t="s">
        <v>275</v>
      </c>
      <c r="B102" s="181" t="s">
        <v>246</v>
      </c>
      <c r="C102" s="190" t="s">
        <v>697</v>
      </c>
      <c r="D102" s="177" t="s">
        <v>698</v>
      </c>
      <c r="E102" s="174"/>
      <c r="F102" s="488">
        <f>SUM(F103+F123)</f>
        <v>169068029</v>
      </c>
    </row>
    <row r="103" spans="1:6" s="50" customFormat="1" ht="31.5" x14ac:dyDescent="0.25">
      <c r="A103" s="477" t="s">
        <v>768</v>
      </c>
      <c r="B103" s="478" t="s">
        <v>246</v>
      </c>
      <c r="C103" s="479" t="s">
        <v>10</v>
      </c>
      <c r="D103" s="480" t="s">
        <v>698</v>
      </c>
      <c r="E103" s="459"/>
      <c r="F103" s="391">
        <f>SUM(F104+F107+F110+F112+F115+F117+F119)</f>
        <v>21473683</v>
      </c>
    </row>
    <row r="104" spans="1:6" s="50" customFormat="1" ht="31.5" x14ac:dyDescent="0.25">
      <c r="A104" s="86" t="s">
        <v>187</v>
      </c>
      <c r="B104" s="144" t="s">
        <v>246</v>
      </c>
      <c r="C104" s="188" t="s">
        <v>10</v>
      </c>
      <c r="D104" s="179" t="s">
        <v>816</v>
      </c>
      <c r="E104" s="37"/>
      <c r="F104" s="390">
        <f>SUM(F105:F106)</f>
        <v>1080215</v>
      </c>
    </row>
    <row r="105" spans="1:6" s="50" customFormat="1" ht="31.5" hidden="1" x14ac:dyDescent="0.25">
      <c r="A105" s="87" t="s">
        <v>908</v>
      </c>
      <c r="B105" s="145" t="s">
        <v>246</v>
      </c>
      <c r="C105" s="185" t="s">
        <v>10</v>
      </c>
      <c r="D105" s="176" t="s">
        <v>816</v>
      </c>
      <c r="E105" s="62">
        <v>200</v>
      </c>
      <c r="F105" s="393">
        <f>SUM([1]прил5!H537)</f>
        <v>0</v>
      </c>
    </row>
    <row r="106" spans="1:6" s="50" customFormat="1" ht="31.5" x14ac:dyDescent="0.25">
      <c r="A106" s="87" t="s">
        <v>40</v>
      </c>
      <c r="B106" s="145" t="s">
        <v>246</v>
      </c>
      <c r="C106" s="185" t="s">
        <v>10</v>
      </c>
      <c r="D106" s="176" t="s">
        <v>816</v>
      </c>
      <c r="E106" s="62">
        <v>300</v>
      </c>
      <c r="F106" s="393">
        <f>SUM([1]прил5!H538)</f>
        <v>1080215</v>
      </c>
    </row>
    <row r="107" spans="1:6" s="50" customFormat="1" ht="94.5" x14ac:dyDescent="0.25">
      <c r="A107" s="178" t="s">
        <v>164</v>
      </c>
      <c r="B107" s="144" t="s">
        <v>246</v>
      </c>
      <c r="C107" s="188" t="s">
        <v>10</v>
      </c>
      <c r="D107" s="179" t="s">
        <v>770</v>
      </c>
      <c r="E107" s="37"/>
      <c r="F107" s="390">
        <f>SUM(F108:F109)</f>
        <v>10023335</v>
      </c>
    </row>
    <row r="108" spans="1:6" s="50" customFormat="1" ht="47.25" x14ac:dyDescent="0.25">
      <c r="A108" s="154" t="s">
        <v>92</v>
      </c>
      <c r="B108" s="145" t="s">
        <v>246</v>
      </c>
      <c r="C108" s="185" t="s">
        <v>10</v>
      </c>
      <c r="D108" s="176" t="s">
        <v>770</v>
      </c>
      <c r="E108" s="62">
        <v>100</v>
      </c>
      <c r="F108" s="393">
        <f>SUM([1]прил5!H290)</f>
        <v>9985096</v>
      </c>
    </row>
    <row r="109" spans="1:6" s="50" customFormat="1" ht="31.5" x14ac:dyDescent="0.25">
      <c r="A109" s="87" t="s">
        <v>908</v>
      </c>
      <c r="B109" s="145" t="s">
        <v>246</v>
      </c>
      <c r="C109" s="185" t="s">
        <v>10</v>
      </c>
      <c r="D109" s="176" t="s">
        <v>770</v>
      </c>
      <c r="E109" s="62">
        <v>200</v>
      </c>
      <c r="F109" s="393">
        <f>SUM([1]прил5!H291)</f>
        <v>38239</v>
      </c>
    </row>
    <row r="110" spans="1:6" s="50" customFormat="1" ht="31.5" x14ac:dyDescent="0.25">
      <c r="A110" s="86" t="s">
        <v>945</v>
      </c>
      <c r="B110" s="144" t="s">
        <v>246</v>
      </c>
      <c r="C110" s="188" t="s">
        <v>10</v>
      </c>
      <c r="D110" s="179" t="s">
        <v>946</v>
      </c>
      <c r="E110" s="37"/>
      <c r="F110" s="390">
        <f>SUM(F111)</f>
        <v>14400</v>
      </c>
    </row>
    <row r="111" spans="1:6" s="50" customFormat="1" ht="31.5" x14ac:dyDescent="0.25">
      <c r="A111" s="87" t="s">
        <v>40</v>
      </c>
      <c r="B111" s="145" t="s">
        <v>246</v>
      </c>
      <c r="C111" s="185" t="s">
        <v>10</v>
      </c>
      <c r="D111" s="176" t="s">
        <v>946</v>
      </c>
      <c r="E111" s="62">
        <v>300</v>
      </c>
      <c r="F111" s="393">
        <f>SUM([1]прил5!H494)</f>
        <v>14400</v>
      </c>
    </row>
    <row r="112" spans="1:6" s="50" customFormat="1" ht="78.75" x14ac:dyDescent="0.25">
      <c r="A112" s="86" t="s">
        <v>114</v>
      </c>
      <c r="B112" s="144" t="s">
        <v>246</v>
      </c>
      <c r="C112" s="188" t="s">
        <v>10</v>
      </c>
      <c r="D112" s="179" t="s">
        <v>808</v>
      </c>
      <c r="E112" s="37"/>
      <c r="F112" s="390">
        <f>SUM(F113:F114)</f>
        <v>772450</v>
      </c>
    </row>
    <row r="113" spans="1:6" s="50" customFormat="1" ht="31.5" x14ac:dyDescent="0.25">
      <c r="A113" s="87" t="s">
        <v>908</v>
      </c>
      <c r="B113" s="145" t="s">
        <v>246</v>
      </c>
      <c r="C113" s="185" t="s">
        <v>10</v>
      </c>
      <c r="D113" s="176" t="s">
        <v>808</v>
      </c>
      <c r="E113" s="62">
        <v>200</v>
      </c>
      <c r="F113" s="393">
        <f>SUM([1]прил5!H496)</f>
        <v>3862</v>
      </c>
    </row>
    <row r="114" spans="1:6" s="50" customFormat="1" ht="31.5" x14ac:dyDescent="0.25">
      <c r="A114" s="87" t="s">
        <v>40</v>
      </c>
      <c r="B114" s="145" t="s">
        <v>246</v>
      </c>
      <c r="C114" s="185" t="s">
        <v>10</v>
      </c>
      <c r="D114" s="176" t="s">
        <v>808</v>
      </c>
      <c r="E114" s="62">
        <v>300</v>
      </c>
      <c r="F114" s="393">
        <f>SUM([1]прил5!H497)</f>
        <v>768588</v>
      </c>
    </row>
    <row r="115" spans="1:6" s="50" customFormat="1" ht="31.5" x14ac:dyDescent="0.25">
      <c r="A115" s="86" t="s">
        <v>941</v>
      </c>
      <c r="B115" s="144" t="s">
        <v>246</v>
      </c>
      <c r="C115" s="188" t="s">
        <v>10</v>
      </c>
      <c r="D115" s="179" t="s">
        <v>942</v>
      </c>
      <c r="E115" s="37"/>
      <c r="F115" s="390">
        <f>SUM(F116)</f>
        <v>800333</v>
      </c>
    </row>
    <row r="116" spans="1:6" s="50" customFormat="1" ht="31.5" x14ac:dyDescent="0.25">
      <c r="A116" s="87" t="s">
        <v>908</v>
      </c>
      <c r="B116" s="145" t="s">
        <v>246</v>
      </c>
      <c r="C116" s="185" t="s">
        <v>10</v>
      </c>
      <c r="D116" s="176" t="s">
        <v>942</v>
      </c>
      <c r="E116" s="62">
        <v>200</v>
      </c>
      <c r="F116" s="393">
        <f>SUM([1]прил5!H293)</f>
        <v>800333</v>
      </c>
    </row>
    <row r="117" spans="1:6" s="50" customFormat="1" ht="31.5" x14ac:dyDescent="0.25">
      <c r="A117" s="86" t="s">
        <v>773</v>
      </c>
      <c r="B117" s="144" t="s">
        <v>246</v>
      </c>
      <c r="C117" s="188" t="s">
        <v>10</v>
      </c>
      <c r="D117" s="179" t="s">
        <v>774</v>
      </c>
      <c r="E117" s="37"/>
      <c r="F117" s="390">
        <f>SUM(F118)</f>
        <v>58000</v>
      </c>
    </row>
    <row r="118" spans="1:6" s="50" customFormat="1" ht="31.5" x14ac:dyDescent="0.25">
      <c r="A118" s="87" t="s">
        <v>908</v>
      </c>
      <c r="B118" s="145" t="s">
        <v>246</v>
      </c>
      <c r="C118" s="185" t="s">
        <v>10</v>
      </c>
      <c r="D118" s="176" t="s">
        <v>774</v>
      </c>
      <c r="E118" s="62">
        <v>200</v>
      </c>
      <c r="F118" s="393">
        <f>SUM([1]прил5!H499)</f>
        <v>58000</v>
      </c>
    </row>
    <row r="119" spans="1:6" s="50" customFormat="1" ht="31.5" x14ac:dyDescent="0.25">
      <c r="A119" s="86" t="s">
        <v>102</v>
      </c>
      <c r="B119" s="144" t="s">
        <v>246</v>
      </c>
      <c r="C119" s="188" t="s">
        <v>10</v>
      </c>
      <c r="D119" s="179" t="s">
        <v>731</v>
      </c>
      <c r="E119" s="37"/>
      <c r="F119" s="390">
        <f>SUM(F120:F122)</f>
        <v>8724950</v>
      </c>
    </row>
    <row r="120" spans="1:6" s="50" customFormat="1" ht="47.25" x14ac:dyDescent="0.25">
      <c r="A120" s="87" t="s">
        <v>92</v>
      </c>
      <c r="B120" s="145" t="s">
        <v>246</v>
      </c>
      <c r="C120" s="185" t="s">
        <v>10</v>
      </c>
      <c r="D120" s="176" t="s">
        <v>731</v>
      </c>
      <c r="E120" s="62">
        <v>100</v>
      </c>
      <c r="F120" s="393">
        <f>SUM([1]прил5!H295)</f>
        <v>3369000</v>
      </c>
    </row>
    <row r="121" spans="1:6" s="50" customFormat="1" ht="31.5" x14ac:dyDescent="0.25">
      <c r="A121" s="87" t="s">
        <v>908</v>
      </c>
      <c r="B121" s="145" t="s">
        <v>246</v>
      </c>
      <c r="C121" s="185" t="s">
        <v>10</v>
      </c>
      <c r="D121" s="176" t="s">
        <v>731</v>
      </c>
      <c r="E121" s="62">
        <v>200</v>
      </c>
      <c r="F121" s="393">
        <f>SUM([1]прил5!H296)</f>
        <v>5276550</v>
      </c>
    </row>
    <row r="122" spans="1:6" s="50" customFormat="1" ht="31.5" x14ac:dyDescent="0.25">
      <c r="A122" s="87" t="s">
        <v>18</v>
      </c>
      <c r="B122" s="145" t="s">
        <v>246</v>
      </c>
      <c r="C122" s="185" t="s">
        <v>10</v>
      </c>
      <c r="D122" s="176" t="s">
        <v>731</v>
      </c>
      <c r="E122" s="62">
        <v>800</v>
      </c>
      <c r="F122" s="393">
        <f>SUM([1]прил5!H297)</f>
        <v>79400</v>
      </c>
    </row>
    <row r="123" spans="1:6" s="50" customFormat="1" ht="31.5" x14ac:dyDescent="0.25">
      <c r="A123" s="477" t="s">
        <v>780</v>
      </c>
      <c r="B123" s="478" t="s">
        <v>246</v>
      </c>
      <c r="C123" s="479" t="s">
        <v>12</v>
      </c>
      <c r="D123" s="480" t="s">
        <v>698</v>
      </c>
      <c r="E123" s="459"/>
      <c r="F123" s="391">
        <f>SUM(F124+F127+F129+F131+F134+F136+F138+F140+F151+F143+F145+F149)</f>
        <v>147594346</v>
      </c>
    </row>
    <row r="124" spans="1:6" s="50" customFormat="1" ht="94.5" x14ac:dyDescent="0.25">
      <c r="A124" s="86" t="s">
        <v>166</v>
      </c>
      <c r="B124" s="144" t="s">
        <v>246</v>
      </c>
      <c r="C124" s="188" t="s">
        <v>12</v>
      </c>
      <c r="D124" s="179" t="s">
        <v>771</v>
      </c>
      <c r="E124" s="37"/>
      <c r="F124" s="390">
        <f>SUM(F125:F126)</f>
        <v>116311876</v>
      </c>
    </row>
    <row r="125" spans="1:6" s="50" customFormat="1" ht="47.25" x14ac:dyDescent="0.25">
      <c r="A125" s="154" t="s">
        <v>92</v>
      </c>
      <c r="B125" s="145" t="s">
        <v>246</v>
      </c>
      <c r="C125" s="185" t="s">
        <v>12</v>
      </c>
      <c r="D125" s="176" t="s">
        <v>771</v>
      </c>
      <c r="E125" s="62">
        <v>100</v>
      </c>
      <c r="F125" s="393">
        <f>SUM([1]прил5!H315)</f>
        <v>111915489</v>
      </c>
    </row>
    <row r="126" spans="1:6" s="50" customFormat="1" ht="31.5" x14ac:dyDescent="0.25">
      <c r="A126" s="87" t="s">
        <v>908</v>
      </c>
      <c r="B126" s="145" t="s">
        <v>246</v>
      </c>
      <c r="C126" s="185" t="s">
        <v>12</v>
      </c>
      <c r="D126" s="176" t="s">
        <v>771</v>
      </c>
      <c r="E126" s="62">
        <v>200</v>
      </c>
      <c r="F126" s="393">
        <f>SUM([1]прил5!H316)</f>
        <v>4396387</v>
      </c>
    </row>
    <row r="127" spans="1:6" s="50" customFormat="1" ht="31.5" x14ac:dyDescent="0.25">
      <c r="A127" s="86" t="s">
        <v>943</v>
      </c>
      <c r="B127" s="144" t="s">
        <v>246</v>
      </c>
      <c r="C127" s="188" t="s">
        <v>12</v>
      </c>
      <c r="D127" s="179" t="s">
        <v>944</v>
      </c>
      <c r="E127" s="37"/>
      <c r="F127" s="390">
        <f>SUM(F128)</f>
        <v>1295123</v>
      </c>
    </row>
    <row r="128" spans="1:6" s="50" customFormat="1" ht="31.5" x14ac:dyDescent="0.25">
      <c r="A128" s="87" t="s">
        <v>908</v>
      </c>
      <c r="B128" s="145" t="s">
        <v>246</v>
      </c>
      <c r="C128" s="185" t="s">
        <v>12</v>
      </c>
      <c r="D128" s="176" t="s">
        <v>944</v>
      </c>
      <c r="E128" s="62">
        <v>200</v>
      </c>
      <c r="F128" s="393">
        <f>SUM([1]прил5!H318)</f>
        <v>1295123</v>
      </c>
    </row>
    <row r="129" spans="1:6" s="50" customFormat="1" ht="31.5" x14ac:dyDescent="0.25">
      <c r="A129" s="86" t="s">
        <v>945</v>
      </c>
      <c r="B129" s="144" t="s">
        <v>246</v>
      </c>
      <c r="C129" s="188" t="s">
        <v>12</v>
      </c>
      <c r="D129" s="179" t="s">
        <v>946</v>
      </c>
      <c r="E129" s="37"/>
      <c r="F129" s="390">
        <f>SUM(F130)</f>
        <v>72360</v>
      </c>
    </row>
    <row r="130" spans="1:6" s="50" customFormat="1" ht="47.25" x14ac:dyDescent="0.25">
      <c r="A130" s="87" t="s">
        <v>92</v>
      </c>
      <c r="B130" s="145" t="s">
        <v>246</v>
      </c>
      <c r="C130" s="185" t="s">
        <v>12</v>
      </c>
      <c r="D130" s="176" t="s">
        <v>946</v>
      </c>
      <c r="E130" s="62">
        <v>100</v>
      </c>
      <c r="F130" s="393">
        <f>SUM([1]прил5!H320+[1]прил5!H502)</f>
        <v>72360</v>
      </c>
    </row>
    <row r="131" spans="1:6" s="50" customFormat="1" ht="78.75" x14ac:dyDescent="0.25">
      <c r="A131" s="86" t="s">
        <v>114</v>
      </c>
      <c r="B131" s="144" t="s">
        <v>246</v>
      </c>
      <c r="C131" s="188" t="s">
        <v>12</v>
      </c>
      <c r="D131" s="179" t="s">
        <v>808</v>
      </c>
      <c r="E131" s="37"/>
      <c r="F131" s="390">
        <f>SUM(F132:F133)</f>
        <v>6008706</v>
      </c>
    </row>
    <row r="132" spans="1:6" s="50" customFormat="1" ht="31.5" x14ac:dyDescent="0.25">
      <c r="A132" s="87" t="s">
        <v>908</v>
      </c>
      <c r="B132" s="145" t="s">
        <v>246</v>
      </c>
      <c r="C132" s="185" t="s">
        <v>12</v>
      </c>
      <c r="D132" s="176" t="s">
        <v>808</v>
      </c>
      <c r="E132" s="62">
        <v>200</v>
      </c>
      <c r="F132" s="393">
        <f>SUM([1]прил5!H504)</f>
        <v>30043</v>
      </c>
    </row>
    <row r="133" spans="1:6" s="50" customFormat="1" ht="31.5" x14ac:dyDescent="0.25">
      <c r="A133" s="87" t="s">
        <v>40</v>
      </c>
      <c r="B133" s="145" t="s">
        <v>246</v>
      </c>
      <c r="C133" s="185" t="s">
        <v>12</v>
      </c>
      <c r="D133" s="176" t="s">
        <v>808</v>
      </c>
      <c r="E133" s="62">
        <v>300</v>
      </c>
      <c r="F133" s="393">
        <f>SUM([1]прил5!H505)</f>
        <v>5978663</v>
      </c>
    </row>
    <row r="134" spans="1:6" s="50" customFormat="1" ht="63" x14ac:dyDescent="0.25">
      <c r="A134" s="86" t="s">
        <v>947</v>
      </c>
      <c r="B134" s="144" t="s">
        <v>246</v>
      </c>
      <c r="C134" s="188" t="s">
        <v>12</v>
      </c>
      <c r="D134" s="179" t="s">
        <v>948</v>
      </c>
      <c r="E134" s="37"/>
      <c r="F134" s="390">
        <f>SUM(F135)</f>
        <v>188736</v>
      </c>
    </row>
    <row r="135" spans="1:6" s="50" customFormat="1" ht="31.5" x14ac:dyDescent="0.25">
      <c r="A135" s="87" t="s">
        <v>908</v>
      </c>
      <c r="B135" s="145" t="s">
        <v>246</v>
      </c>
      <c r="C135" s="185" t="s">
        <v>12</v>
      </c>
      <c r="D135" s="176" t="s">
        <v>948</v>
      </c>
      <c r="E135" s="62">
        <v>200</v>
      </c>
      <c r="F135" s="393">
        <f>SUM([1]прил5!H322)</f>
        <v>188736</v>
      </c>
    </row>
    <row r="136" spans="1:6" s="50" customFormat="1" ht="31.5" x14ac:dyDescent="0.25">
      <c r="A136" s="178" t="s">
        <v>487</v>
      </c>
      <c r="B136" s="144" t="s">
        <v>246</v>
      </c>
      <c r="C136" s="188" t="s">
        <v>12</v>
      </c>
      <c r="D136" s="179" t="s">
        <v>772</v>
      </c>
      <c r="E136" s="37"/>
      <c r="F136" s="390">
        <f>SUM(F137)</f>
        <v>920826</v>
      </c>
    </row>
    <row r="137" spans="1:6" s="50" customFormat="1" ht="47.25" x14ac:dyDescent="0.25">
      <c r="A137" s="154" t="s">
        <v>92</v>
      </c>
      <c r="B137" s="145" t="s">
        <v>246</v>
      </c>
      <c r="C137" s="185" t="s">
        <v>12</v>
      </c>
      <c r="D137" s="176" t="s">
        <v>772</v>
      </c>
      <c r="E137" s="62">
        <v>100</v>
      </c>
      <c r="F137" s="393">
        <f>SUM([1]прил5!H331)</f>
        <v>920826</v>
      </c>
    </row>
    <row r="138" spans="1:6" s="50" customFormat="1" ht="31.5" x14ac:dyDescent="0.25">
      <c r="A138" s="178" t="s">
        <v>941</v>
      </c>
      <c r="B138" s="144" t="s">
        <v>246</v>
      </c>
      <c r="C138" s="188" t="s">
        <v>12</v>
      </c>
      <c r="D138" s="179" t="s">
        <v>942</v>
      </c>
      <c r="E138" s="37"/>
      <c r="F138" s="390">
        <f>SUM(F139)</f>
        <v>834911</v>
      </c>
    </row>
    <row r="139" spans="1:6" s="50" customFormat="1" ht="31.5" x14ac:dyDescent="0.25">
      <c r="A139" s="87" t="s">
        <v>908</v>
      </c>
      <c r="B139" s="145" t="s">
        <v>246</v>
      </c>
      <c r="C139" s="185" t="s">
        <v>12</v>
      </c>
      <c r="D139" s="176" t="s">
        <v>942</v>
      </c>
      <c r="E139" s="62">
        <v>200</v>
      </c>
      <c r="F139" s="393">
        <f>SUM([1]прил5!H323)</f>
        <v>834911</v>
      </c>
    </row>
    <row r="140" spans="1:6" s="50" customFormat="1" ht="31.5" x14ac:dyDescent="0.25">
      <c r="A140" s="86" t="s">
        <v>773</v>
      </c>
      <c r="B140" s="144" t="s">
        <v>246</v>
      </c>
      <c r="C140" s="188" t="s">
        <v>12</v>
      </c>
      <c r="D140" s="179" t="s">
        <v>774</v>
      </c>
      <c r="E140" s="37"/>
      <c r="F140" s="390">
        <f>SUM(F141:F142)</f>
        <v>435500</v>
      </c>
    </row>
    <row r="141" spans="1:6" s="50" customFormat="1" ht="47.25" x14ac:dyDescent="0.25">
      <c r="A141" s="87" t="s">
        <v>92</v>
      </c>
      <c r="B141" s="145" t="s">
        <v>246</v>
      </c>
      <c r="C141" s="185" t="s">
        <v>12</v>
      </c>
      <c r="D141" s="176" t="s">
        <v>774</v>
      </c>
      <c r="E141" s="62">
        <v>100</v>
      </c>
      <c r="F141" s="393">
        <f>SUM([1]прил5!H326)</f>
        <v>210800</v>
      </c>
    </row>
    <row r="142" spans="1:6" s="50" customFormat="1" ht="31.5" x14ac:dyDescent="0.25">
      <c r="A142" s="87" t="s">
        <v>40</v>
      </c>
      <c r="B142" s="145" t="s">
        <v>246</v>
      </c>
      <c r="C142" s="185" t="s">
        <v>12</v>
      </c>
      <c r="D142" s="176" t="s">
        <v>774</v>
      </c>
      <c r="E142" s="62">
        <v>300</v>
      </c>
      <c r="F142" s="393">
        <f>SUM([1]прил5!H327+[1]прил5!H507)</f>
        <v>224700</v>
      </c>
    </row>
    <row r="143" spans="1:6" s="50" customFormat="1" ht="47.25" x14ac:dyDescent="0.25">
      <c r="A143" s="86" t="s">
        <v>775</v>
      </c>
      <c r="B143" s="144" t="s">
        <v>246</v>
      </c>
      <c r="C143" s="188" t="s">
        <v>12</v>
      </c>
      <c r="D143" s="179" t="s">
        <v>776</v>
      </c>
      <c r="E143" s="37"/>
      <c r="F143" s="390">
        <f>SUM(F144)</f>
        <v>1475000</v>
      </c>
    </row>
    <row r="144" spans="1:6" s="50" customFormat="1" ht="31.5" x14ac:dyDescent="0.25">
      <c r="A144" s="87" t="s">
        <v>908</v>
      </c>
      <c r="B144" s="145" t="s">
        <v>246</v>
      </c>
      <c r="C144" s="185" t="s">
        <v>12</v>
      </c>
      <c r="D144" s="176" t="s">
        <v>776</v>
      </c>
      <c r="E144" s="62">
        <v>200</v>
      </c>
      <c r="F144" s="393">
        <f>SUM([1]прил5!H329)</f>
        <v>1475000</v>
      </c>
    </row>
    <row r="145" spans="1:6" s="50" customFormat="1" ht="31.5" x14ac:dyDescent="0.25">
      <c r="A145" s="86" t="s">
        <v>102</v>
      </c>
      <c r="B145" s="144" t="s">
        <v>246</v>
      </c>
      <c r="C145" s="188" t="s">
        <v>12</v>
      </c>
      <c r="D145" s="179" t="s">
        <v>731</v>
      </c>
      <c r="E145" s="37"/>
      <c r="F145" s="390">
        <f>SUM(F146:F148)</f>
        <v>19518086</v>
      </c>
    </row>
    <row r="146" spans="1:6" s="50" customFormat="1" ht="47.25" x14ac:dyDescent="0.25">
      <c r="A146" s="87" t="s">
        <v>92</v>
      </c>
      <c r="B146" s="145" t="s">
        <v>246</v>
      </c>
      <c r="C146" s="185" t="s">
        <v>12</v>
      </c>
      <c r="D146" s="176" t="s">
        <v>731</v>
      </c>
      <c r="E146" s="62">
        <v>100</v>
      </c>
      <c r="F146" s="393">
        <f>SUM([1]прил5!H333)</f>
        <v>4560</v>
      </c>
    </row>
    <row r="147" spans="1:6" s="50" customFormat="1" ht="31.5" x14ac:dyDescent="0.25">
      <c r="A147" s="87" t="s">
        <v>908</v>
      </c>
      <c r="B147" s="145" t="s">
        <v>246</v>
      </c>
      <c r="C147" s="185" t="s">
        <v>12</v>
      </c>
      <c r="D147" s="176" t="s">
        <v>731</v>
      </c>
      <c r="E147" s="62">
        <v>200</v>
      </c>
      <c r="F147" s="393">
        <f>SUM([1]прил5!H334)</f>
        <v>16407126</v>
      </c>
    </row>
    <row r="148" spans="1:6" s="50" customFormat="1" ht="31.5" x14ac:dyDescent="0.25">
      <c r="A148" s="87" t="s">
        <v>18</v>
      </c>
      <c r="B148" s="145" t="s">
        <v>246</v>
      </c>
      <c r="C148" s="185" t="s">
        <v>12</v>
      </c>
      <c r="D148" s="176" t="s">
        <v>731</v>
      </c>
      <c r="E148" s="62">
        <v>800</v>
      </c>
      <c r="F148" s="393">
        <f>SUM([1]прил5!H335)</f>
        <v>3106400</v>
      </c>
    </row>
    <row r="149" spans="1:6" s="50" customFormat="1" ht="31.5" x14ac:dyDescent="0.25">
      <c r="A149" s="86" t="s">
        <v>949</v>
      </c>
      <c r="B149" s="144" t="s">
        <v>246</v>
      </c>
      <c r="C149" s="188" t="s">
        <v>12</v>
      </c>
      <c r="D149" s="179" t="s">
        <v>950</v>
      </c>
      <c r="E149" s="37"/>
      <c r="F149" s="390">
        <f>SUM(F150)</f>
        <v>399000</v>
      </c>
    </row>
    <row r="150" spans="1:6" s="50" customFormat="1" ht="31.5" x14ac:dyDescent="0.25">
      <c r="A150" s="87" t="s">
        <v>908</v>
      </c>
      <c r="B150" s="145" t="s">
        <v>246</v>
      </c>
      <c r="C150" s="185" t="s">
        <v>12</v>
      </c>
      <c r="D150" s="176" t="s">
        <v>950</v>
      </c>
      <c r="E150" s="62" t="s">
        <v>16</v>
      </c>
      <c r="F150" s="393">
        <f>SUM([1]прил5!H337)</f>
        <v>399000</v>
      </c>
    </row>
    <row r="151" spans="1:6" s="50" customFormat="1" ht="31.5" x14ac:dyDescent="0.25">
      <c r="A151" s="86" t="s">
        <v>951</v>
      </c>
      <c r="B151" s="144" t="s">
        <v>246</v>
      </c>
      <c r="C151" s="188" t="s">
        <v>12</v>
      </c>
      <c r="D151" s="179" t="s">
        <v>952</v>
      </c>
      <c r="E151" s="37"/>
      <c r="F151" s="390">
        <f>SUM(F152)</f>
        <v>134222</v>
      </c>
    </row>
    <row r="152" spans="1:6" s="50" customFormat="1" ht="31.5" x14ac:dyDescent="0.25">
      <c r="A152" s="87" t="s">
        <v>908</v>
      </c>
      <c r="B152" s="145" t="s">
        <v>246</v>
      </c>
      <c r="C152" s="185" t="s">
        <v>12</v>
      </c>
      <c r="D152" s="176" t="s">
        <v>952</v>
      </c>
      <c r="E152" s="62">
        <v>200</v>
      </c>
      <c r="F152" s="393">
        <f>SUM([1]прил5!H339)</f>
        <v>134222</v>
      </c>
    </row>
    <row r="153" spans="1:6" s="50" customFormat="1" ht="47.25" x14ac:dyDescent="0.25">
      <c r="A153" s="173" t="s">
        <v>276</v>
      </c>
      <c r="B153" s="181" t="s">
        <v>247</v>
      </c>
      <c r="C153" s="190" t="s">
        <v>697</v>
      </c>
      <c r="D153" s="177" t="s">
        <v>698</v>
      </c>
      <c r="E153" s="174"/>
      <c r="F153" s="488">
        <f>SUM(F154)</f>
        <v>7477078</v>
      </c>
    </row>
    <row r="154" spans="1:6" s="50" customFormat="1" ht="31.5" x14ac:dyDescent="0.25">
      <c r="A154" s="456" t="s">
        <v>784</v>
      </c>
      <c r="B154" s="478" t="s">
        <v>247</v>
      </c>
      <c r="C154" s="479" t="s">
        <v>10</v>
      </c>
      <c r="D154" s="480" t="s">
        <v>698</v>
      </c>
      <c r="E154" s="459"/>
      <c r="F154" s="391">
        <f>SUM(F155+F157+F160+F164)</f>
        <v>7477078</v>
      </c>
    </row>
    <row r="155" spans="1:6" s="50" customFormat="1" ht="31.5" x14ac:dyDescent="0.25">
      <c r="A155" s="178" t="s">
        <v>945</v>
      </c>
      <c r="B155" s="144" t="s">
        <v>247</v>
      </c>
      <c r="C155" s="188" t="s">
        <v>10</v>
      </c>
      <c r="D155" s="179" t="s">
        <v>946</v>
      </c>
      <c r="E155" s="37"/>
      <c r="F155" s="390">
        <f>SUM(F156)</f>
        <v>4000</v>
      </c>
    </row>
    <row r="156" spans="1:6" s="50" customFormat="1" ht="31.5" x14ac:dyDescent="0.25">
      <c r="A156" s="87" t="s">
        <v>40</v>
      </c>
      <c r="B156" s="145" t="s">
        <v>247</v>
      </c>
      <c r="C156" s="185" t="s">
        <v>10</v>
      </c>
      <c r="D156" s="176" t="s">
        <v>946</v>
      </c>
      <c r="E156" s="62">
        <v>300</v>
      </c>
      <c r="F156" s="393">
        <f>SUM([1]прил5!H511)</f>
        <v>4000</v>
      </c>
    </row>
    <row r="157" spans="1:6" s="50" customFormat="1" ht="78.75" x14ac:dyDescent="0.25">
      <c r="A157" s="86" t="s">
        <v>114</v>
      </c>
      <c r="B157" s="144" t="s">
        <v>247</v>
      </c>
      <c r="C157" s="188" t="s">
        <v>10</v>
      </c>
      <c r="D157" s="179" t="s">
        <v>808</v>
      </c>
      <c r="E157" s="37"/>
      <c r="F157" s="390">
        <f>SUM(F158:F159)</f>
        <v>95359</v>
      </c>
    </row>
    <row r="158" spans="1:6" s="50" customFormat="1" ht="31.5" hidden="1" x14ac:dyDescent="0.25">
      <c r="A158" s="87" t="s">
        <v>908</v>
      </c>
      <c r="B158" s="145" t="s">
        <v>247</v>
      </c>
      <c r="C158" s="185" t="s">
        <v>10</v>
      </c>
      <c r="D158" s="176" t="s">
        <v>808</v>
      </c>
      <c r="E158" s="62">
        <v>200</v>
      </c>
      <c r="F158" s="393">
        <f>SUM([1]прил5!H513)</f>
        <v>0</v>
      </c>
    </row>
    <row r="159" spans="1:6" s="50" customFormat="1" ht="31.5" x14ac:dyDescent="0.25">
      <c r="A159" s="87" t="s">
        <v>40</v>
      </c>
      <c r="B159" s="145" t="s">
        <v>247</v>
      </c>
      <c r="C159" s="185" t="s">
        <v>10</v>
      </c>
      <c r="D159" s="176" t="s">
        <v>808</v>
      </c>
      <c r="E159" s="62">
        <v>300</v>
      </c>
      <c r="F159" s="393">
        <f>SUM([1]прил5!H514)</f>
        <v>95359</v>
      </c>
    </row>
    <row r="160" spans="1:6" s="50" customFormat="1" ht="31.5" x14ac:dyDescent="0.25">
      <c r="A160" s="86" t="s">
        <v>102</v>
      </c>
      <c r="B160" s="144" t="s">
        <v>247</v>
      </c>
      <c r="C160" s="188" t="s">
        <v>10</v>
      </c>
      <c r="D160" s="179" t="s">
        <v>731</v>
      </c>
      <c r="E160" s="37"/>
      <c r="F160" s="390">
        <f>SUM(F161:F163)</f>
        <v>7353719</v>
      </c>
    </row>
    <row r="161" spans="1:6" s="50" customFormat="1" ht="47.25" x14ac:dyDescent="0.25">
      <c r="A161" s="87" t="s">
        <v>92</v>
      </c>
      <c r="B161" s="145" t="s">
        <v>247</v>
      </c>
      <c r="C161" s="185" t="s">
        <v>10</v>
      </c>
      <c r="D161" s="176" t="s">
        <v>731</v>
      </c>
      <c r="E161" s="62">
        <v>100</v>
      </c>
      <c r="F161" s="393">
        <f>SUM([1]прил5!H343)</f>
        <v>4199000</v>
      </c>
    </row>
    <row r="162" spans="1:6" s="50" customFormat="1" ht="31.5" x14ac:dyDescent="0.25">
      <c r="A162" s="87" t="s">
        <v>908</v>
      </c>
      <c r="B162" s="145" t="s">
        <v>247</v>
      </c>
      <c r="C162" s="185" t="s">
        <v>10</v>
      </c>
      <c r="D162" s="176" t="s">
        <v>731</v>
      </c>
      <c r="E162" s="62">
        <v>200</v>
      </c>
      <c r="F162" s="393">
        <f>SUM([1]прил5!H344)</f>
        <v>1683719</v>
      </c>
    </row>
    <row r="163" spans="1:6" s="50" customFormat="1" ht="31.5" x14ac:dyDescent="0.25">
      <c r="A163" s="87" t="s">
        <v>18</v>
      </c>
      <c r="B163" s="145" t="s">
        <v>247</v>
      </c>
      <c r="C163" s="185" t="s">
        <v>10</v>
      </c>
      <c r="D163" s="176" t="s">
        <v>731</v>
      </c>
      <c r="E163" s="62">
        <v>800</v>
      </c>
      <c r="F163" s="393">
        <f>SUM([1]прил5!H345)</f>
        <v>1471000</v>
      </c>
    </row>
    <row r="164" spans="1:6" s="50" customFormat="1" ht="31.5" x14ac:dyDescent="0.25">
      <c r="A164" s="86" t="s">
        <v>773</v>
      </c>
      <c r="B164" s="144" t="s">
        <v>247</v>
      </c>
      <c r="C164" s="188" t="s">
        <v>10</v>
      </c>
      <c r="D164" s="179" t="s">
        <v>774</v>
      </c>
      <c r="E164" s="37"/>
      <c r="F164" s="390">
        <f>SUM(F165)</f>
        <v>24000</v>
      </c>
    </row>
    <row r="165" spans="1:6" s="50" customFormat="1" ht="31.5" x14ac:dyDescent="0.25">
      <c r="A165" s="87" t="s">
        <v>40</v>
      </c>
      <c r="B165" s="145" t="s">
        <v>247</v>
      </c>
      <c r="C165" s="185" t="s">
        <v>10</v>
      </c>
      <c r="D165" s="176" t="s">
        <v>774</v>
      </c>
      <c r="E165" s="62">
        <v>300</v>
      </c>
      <c r="F165" s="393">
        <f>SUM([1]прил5!H516)</f>
        <v>24000</v>
      </c>
    </row>
    <row r="166" spans="1:6" s="50" customFormat="1" ht="63" hidden="1" x14ac:dyDescent="0.25">
      <c r="A166" s="173" t="s">
        <v>277</v>
      </c>
      <c r="B166" s="181" t="s">
        <v>248</v>
      </c>
      <c r="C166" s="190" t="s">
        <v>697</v>
      </c>
      <c r="D166" s="177" t="s">
        <v>698</v>
      </c>
      <c r="E166" s="174"/>
      <c r="F166" s="488">
        <f>SUM(F167)</f>
        <v>0</v>
      </c>
    </row>
    <row r="167" spans="1:6" s="50" customFormat="1" ht="31.5" hidden="1" x14ac:dyDescent="0.25">
      <c r="A167" s="456" t="s">
        <v>777</v>
      </c>
      <c r="B167" s="478" t="s">
        <v>248</v>
      </c>
      <c r="C167" s="479" t="s">
        <v>10</v>
      </c>
      <c r="D167" s="480" t="s">
        <v>698</v>
      </c>
      <c r="E167" s="459"/>
      <c r="F167" s="391">
        <f>SUM(F168)</f>
        <v>0</v>
      </c>
    </row>
    <row r="168" spans="1:6" s="50" customFormat="1" ht="31.5" hidden="1" x14ac:dyDescent="0.25">
      <c r="A168" s="86" t="s">
        <v>778</v>
      </c>
      <c r="B168" s="144" t="s">
        <v>248</v>
      </c>
      <c r="C168" s="188" t="s">
        <v>10</v>
      </c>
      <c r="D168" s="179" t="s">
        <v>779</v>
      </c>
      <c r="E168" s="37"/>
      <c r="F168" s="390">
        <f>SUM(F169)</f>
        <v>0</v>
      </c>
    </row>
    <row r="169" spans="1:6" s="50" customFormat="1" ht="31.5" hidden="1" x14ac:dyDescent="0.25">
      <c r="A169" s="87" t="s">
        <v>908</v>
      </c>
      <c r="B169" s="145" t="s">
        <v>248</v>
      </c>
      <c r="C169" s="185" t="s">
        <v>10</v>
      </c>
      <c r="D169" s="176" t="s">
        <v>779</v>
      </c>
      <c r="E169" s="62">
        <v>200</v>
      </c>
      <c r="F169" s="393">
        <f>SUM([1]прил5!H349)</f>
        <v>0</v>
      </c>
    </row>
    <row r="170" spans="1:6" s="50" customFormat="1" ht="63" x14ac:dyDescent="0.25">
      <c r="A170" s="180" t="s">
        <v>176</v>
      </c>
      <c r="B170" s="181" t="s">
        <v>251</v>
      </c>
      <c r="C170" s="190" t="s">
        <v>697</v>
      </c>
      <c r="D170" s="177" t="s">
        <v>698</v>
      </c>
      <c r="E170" s="174"/>
      <c r="F170" s="488">
        <f>SUM(F171+F178)</f>
        <v>6915249</v>
      </c>
    </row>
    <row r="171" spans="1:6" s="50" customFormat="1" ht="31.5" x14ac:dyDescent="0.25">
      <c r="A171" s="477" t="s">
        <v>791</v>
      </c>
      <c r="B171" s="478" t="s">
        <v>251</v>
      </c>
      <c r="C171" s="479" t="s">
        <v>10</v>
      </c>
      <c r="D171" s="480" t="s">
        <v>698</v>
      </c>
      <c r="E171" s="459"/>
      <c r="F171" s="391">
        <f>SUM(F172+F174)</f>
        <v>5812349</v>
      </c>
    </row>
    <row r="172" spans="1:6" s="50" customFormat="1" ht="31.5" x14ac:dyDescent="0.25">
      <c r="A172" s="84" t="s">
        <v>177</v>
      </c>
      <c r="B172" s="144" t="s">
        <v>251</v>
      </c>
      <c r="C172" s="188" t="s">
        <v>10</v>
      </c>
      <c r="D172" s="179" t="s">
        <v>792</v>
      </c>
      <c r="E172" s="37"/>
      <c r="F172" s="390">
        <f>SUM(F173)</f>
        <v>35149</v>
      </c>
    </row>
    <row r="173" spans="1:6" s="50" customFormat="1" ht="47.25" x14ac:dyDescent="0.25">
      <c r="A173" s="186" t="s">
        <v>92</v>
      </c>
      <c r="B173" s="145" t="s">
        <v>251</v>
      </c>
      <c r="C173" s="185" t="s">
        <v>10</v>
      </c>
      <c r="D173" s="176" t="s">
        <v>792</v>
      </c>
      <c r="E173" s="62">
        <v>100</v>
      </c>
      <c r="F173" s="393">
        <f>SUM([1]прил5!H390)</f>
        <v>35149</v>
      </c>
    </row>
    <row r="174" spans="1:6" s="50" customFormat="1" ht="31.5" x14ac:dyDescent="0.25">
      <c r="A174" s="84" t="s">
        <v>102</v>
      </c>
      <c r="B174" s="144" t="s">
        <v>251</v>
      </c>
      <c r="C174" s="188" t="s">
        <v>10</v>
      </c>
      <c r="D174" s="179" t="s">
        <v>731</v>
      </c>
      <c r="E174" s="37"/>
      <c r="F174" s="390">
        <f>SUM(F175:F177)</f>
        <v>5777200</v>
      </c>
    </row>
    <row r="175" spans="1:6" s="50" customFormat="1" ht="47.25" x14ac:dyDescent="0.25">
      <c r="A175" s="186" t="s">
        <v>92</v>
      </c>
      <c r="B175" s="145" t="s">
        <v>251</v>
      </c>
      <c r="C175" s="185" t="s">
        <v>10</v>
      </c>
      <c r="D175" s="176" t="s">
        <v>731</v>
      </c>
      <c r="E175" s="62">
        <v>100</v>
      </c>
      <c r="F175" s="393">
        <f>SUM([1]прил5!H392)</f>
        <v>4774000</v>
      </c>
    </row>
    <row r="176" spans="1:6" s="50" customFormat="1" ht="31.5" x14ac:dyDescent="0.25">
      <c r="A176" s="87" t="s">
        <v>908</v>
      </c>
      <c r="B176" s="145" t="s">
        <v>251</v>
      </c>
      <c r="C176" s="185" t="s">
        <v>10</v>
      </c>
      <c r="D176" s="176" t="s">
        <v>731</v>
      </c>
      <c r="E176" s="62">
        <v>200</v>
      </c>
      <c r="F176" s="393">
        <f>SUM([1]прил5!H393)</f>
        <v>999700</v>
      </c>
    </row>
    <row r="177" spans="1:6" s="50" customFormat="1" ht="31.5" x14ac:dyDescent="0.25">
      <c r="A177" s="87" t="s">
        <v>18</v>
      </c>
      <c r="B177" s="145" t="s">
        <v>251</v>
      </c>
      <c r="C177" s="185" t="s">
        <v>10</v>
      </c>
      <c r="D177" s="176" t="s">
        <v>731</v>
      </c>
      <c r="E177" s="62">
        <v>800</v>
      </c>
      <c r="F177" s="393">
        <f>SUM([1]прил5!H394)</f>
        <v>3500</v>
      </c>
    </row>
    <row r="178" spans="1:6" s="50" customFormat="1" ht="63" x14ac:dyDescent="0.25">
      <c r="A178" s="477" t="s">
        <v>793</v>
      </c>
      <c r="B178" s="478" t="s">
        <v>251</v>
      </c>
      <c r="C178" s="479" t="s">
        <v>12</v>
      </c>
      <c r="D178" s="480" t="s">
        <v>698</v>
      </c>
      <c r="E178" s="459"/>
      <c r="F178" s="391">
        <f>SUM(F179)</f>
        <v>1102900</v>
      </c>
    </row>
    <row r="179" spans="1:6" s="50" customFormat="1" ht="31.5" x14ac:dyDescent="0.25">
      <c r="A179" s="84" t="s">
        <v>91</v>
      </c>
      <c r="B179" s="144" t="s">
        <v>251</v>
      </c>
      <c r="C179" s="188" t="s">
        <v>12</v>
      </c>
      <c r="D179" s="179" t="s">
        <v>702</v>
      </c>
      <c r="E179" s="37"/>
      <c r="F179" s="390">
        <f>SUM(F180)</f>
        <v>1102900</v>
      </c>
    </row>
    <row r="180" spans="1:6" s="50" customFormat="1" ht="47.25" x14ac:dyDescent="0.25">
      <c r="A180" s="186" t="s">
        <v>92</v>
      </c>
      <c r="B180" s="145" t="s">
        <v>251</v>
      </c>
      <c r="C180" s="185" t="s">
        <v>12</v>
      </c>
      <c r="D180" s="176" t="s">
        <v>702</v>
      </c>
      <c r="E180" s="62">
        <v>100</v>
      </c>
      <c r="F180" s="393">
        <f>SUM([1]прил5!H397)</f>
        <v>1102900</v>
      </c>
    </row>
    <row r="181" spans="1:6" ht="47.25" x14ac:dyDescent="0.25">
      <c r="A181" s="68" t="s">
        <v>145</v>
      </c>
      <c r="B181" s="182" t="s">
        <v>723</v>
      </c>
      <c r="C181" s="333" t="s">
        <v>697</v>
      </c>
      <c r="D181" s="183" t="s">
        <v>698</v>
      </c>
      <c r="E181" s="156"/>
      <c r="F181" s="388">
        <f>SUM(F182)</f>
        <v>458800</v>
      </c>
    </row>
    <row r="182" spans="1:6" s="50" customFormat="1" ht="63" x14ac:dyDescent="0.25">
      <c r="A182" s="169" t="s">
        <v>146</v>
      </c>
      <c r="B182" s="181" t="s">
        <v>218</v>
      </c>
      <c r="C182" s="190" t="s">
        <v>697</v>
      </c>
      <c r="D182" s="177" t="s">
        <v>698</v>
      </c>
      <c r="E182" s="187"/>
      <c r="F182" s="488">
        <f>SUM(F183)</f>
        <v>458800</v>
      </c>
    </row>
    <row r="183" spans="1:6" s="50" customFormat="1" ht="47.25" x14ac:dyDescent="0.25">
      <c r="A183" s="450" t="s">
        <v>724</v>
      </c>
      <c r="B183" s="478" t="s">
        <v>218</v>
      </c>
      <c r="C183" s="479" t="s">
        <v>10</v>
      </c>
      <c r="D183" s="480" t="s">
        <v>698</v>
      </c>
      <c r="E183" s="489"/>
      <c r="F183" s="391">
        <f>SUM(F184+F186)</f>
        <v>458800</v>
      </c>
    </row>
    <row r="184" spans="1:6" s="50" customFormat="1" ht="31.5" x14ac:dyDescent="0.25">
      <c r="A184" s="34" t="s">
        <v>726</v>
      </c>
      <c r="B184" s="144" t="s">
        <v>218</v>
      </c>
      <c r="C184" s="188" t="s">
        <v>10</v>
      </c>
      <c r="D184" s="179" t="s">
        <v>725</v>
      </c>
      <c r="E184" s="49"/>
      <c r="F184" s="390">
        <f>SUM(F185)</f>
        <v>277000</v>
      </c>
    </row>
    <row r="185" spans="1:6" s="50" customFormat="1" ht="31.5" x14ac:dyDescent="0.25">
      <c r="A185" s="63" t="s">
        <v>908</v>
      </c>
      <c r="B185" s="145" t="s">
        <v>218</v>
      </c>
      <c r="C185" s="185" t="s">
        <v>10</v>
      </c>
      <c r="D185" s="176" t="s">
        <v>725</v>
      </c>
      <c r="E185" s="71" t="s">
        <v>16</v>
      </c>
      <c r="F185" s="393">
        <f>SUM([1]прил5!H118+[1]прил5!H218)</f>
        <v>277000</v>
      </c>
    </row>
    <row r="186" spans="1:6" s="50" customFormat="1" ht="31.5" x14ac:dyDescent="0.25">
      <c r="A186" s="34" t="s">
        <v>839</v>
      </c>
      <c r="B186" s="144" t="s">
        <v>218</v>
      </c>
      <c r="C186" s="188" t="s">
        <v>10</v>
      </c>
      <c r="D186" s="179" t="s">
        <v>838</v>
      </c>
      <c r="E186" s="49"/>
      <c r="F186" s="390">
        <f>SUM(F187)</f>
        <v>181800</v>
      </c>
    </row>
    <row r="187" spans="1:6" s="50" customFormat="1" ht="31.5" x14ac:dyDescent="0.25">
      <c r="A187" s="63" t="s">
        <v>908</v>
      </c>
      <c r="B187" s="145" t="s">
        <v>218</v>
      </c>
      <c r="C187" s="185" t="s">
        <v>10</v>
      </c>
      <c r="D187" s="176" t="s">
        <v>838</v>
      </c>
      <c r="E187" s="71" t="s">
        <v>16</v>
      </c>
      <c r="F187" s="393">
        <f>SUM([1]прил5!H48)</f>
        <v>181800</v>
      </c>
    </row>
    <row r="188" spans="1:6" ht="47.25" x14ac:dyDescent="0.25">
      <c r="A188" s="68" t="s">
        <v>158</v>
      </c>
      <c r="B188" s="182" t="s">
        <v>746</v>
      </c>
      <c r="C188" s="333" t="s">
        <v>697</v>
      </c>
      <c r="D188" s="183" t="s">
        <v>698</v>
      </c>
      <c r="E188" s="156"/>
      <c r="F188" s="388">
        <f>SUM(F189)</f>
        <v>400000</v>
      </c>
    </row>
    <row r="189" spans="1:6" ht="63" x14ac:dyDescent="0.25">
      <c r="A189" s="189" t="s">
        <v>159</v>
      </c>
      <c r="B189" s="190" t="s">
        <v>229</v>
      </c>
      <c r="C189" s="190" t="s">
        <v>697</v>
      </c>
      <c r="D189" s="177" t="s">
        <v>698</v>
      </c>
      <c r="E189" s="187"/>
      <c r="F189" s="488">
        <f>SUM(F190)</f>
        <v>400000</v>
      </c>
    </row>
    <row r="190" spans="1:6" ht="31.5" x14ac:dyDescent="0.25">
      <c r="A190" s="490" t="s">
        <v>747</v>
      </c>
      <c r="B190" s="479" t="s">
        <v>229</v>
      </c>
      <c r="C190" s="479" t="s">
        <v>10</v>
      </c>
      <c r="D190" s="480" t="s">
        <v>698</v>
      </c>
      <c r="E190" s="489"/>
      <c r="F190" s="391">
        <f>SUM(F191)</f>
        <v>400000</v>
      </c>
    </row>
    <row r="191" spans="1:6" ht="31.5" x14ac:dyDescent="0.25">
      <c r="A191" s="191" t="s">
        <v>115</v>
      </c>
      <c r="B191" s="188" t="s">
        <v>229</v>
      </c>
      <c r="C191" s="188" t="s">
        <v>10</v>
      </c>
      <c r="D191" s="179" t="s">
        <v>748</v>
      </c>
      <c r="E191" s="49"/>
      <c r="F191" s="390">
        <f>SUM(F192)</f>
        <v>400000</v>
      </c>
    </row>
    <row r="192" spans="1:6" ht="31.5" x14ac:dyDescent="0.25">
      <c r="A192" s="192" t="s">
        <v>908</v>
      </c>
      <c r="B192" s="185" t="s">
        <v>229</v>
      </c>
      <c r="C192" s="185" t="s">
        <v>10</v>
      </c>
      <c r="D192" s="176" t="s">
        <v>748</v>
      </c>
      <c r="E192" s="71" t="s">
        <v>16</v>
      </c>
      <c r="F192" s="393">
        <f>SUM([1]прил5!H223)</f>
        <v>400000</v>
      </c>
    </row>
    <row r="193" spans="1:6" ht="31.5" x14ac:dyDescent="0.25">
      <c r="A193" s="184" t="s">
        <v>193</v>
      </c>
      <c r="B193" s="493" t="s">
        <v>757</v>
      </c>
      <c r="C193" s="331" t="s">
        <v>697</v>
      </c>
      <c r="D193" s="164" t="s">
        <v>698</v>
      </c>
      <c r="E193" s="17"/>
      <c r="F193" s="388">
        <f>SUM(F194)</f>
        <v>3858773</v>
      </c>
    </row>
    <row r="194" spans="1:6" ht="47.25" x14ac:dyDescent="0.25">
      <c r="A194" s="189" t="s">
        <v>194</v>
      </c>
      <c r="B194" s="181" t="s">
        <v>232</v>
      </c>
      <c r="C194" s="190" t="s">
        <v>697</v>
      </c>
      <c r="D194" s="177" t="s">
        <v>698</v>
      </c>
      <c r="E194" s="187"/>
      <c r="F194" s="488">
        <f>SUM(F195)</f>
        <v>3858773</v>
      </c>
    </row>
    <row r="195" spans="1:6" ht="31.5" x14ac:dyDescent="0.25">
      <c r="A195" s="491" t="s">
        <v>758</v>
      </c>
      <c r="B195" s="478" t="s">
        <v>232</v>
      </c>
      <c r="C195" s="479" t="s">
        <v>10</v>
      </c>
      <c r="D195" s="480" t="s">
        <v>698</v>
      </c>
      <c r="E195" s="489"/>
      <c r="F195" s="391">
        <f>SUM(F196+F198+F200+F202+F204+F206)</f>
        <v>3858773</v>
      </c>
    </row>
    <row r="196" spans="1:6" ht="47.25" x14ac:dyDescent="0.25">
      <c r="A196" s="131" t="s">
        <v>925</v>
      </c>
      <c r="B196" s="144" t="s">
        <v>232</v>
      </c>
      <c r="C196" s="188" t="s">
        <v>10</v>
      </c>
      <c r="D196" s="179" t="s">
        <v>969</v>
      </c>
      <c r="E196" s="49"/>
      <c r="F196" s="390">
        <f>SUM(F197)</f>
        <v>1216000</v>
      </c>
    </row>
    <row r="197" spans="1:6" ht="31.5" x14ac:dyDescent="0.25">
      <c r="A197" s="130" t="s">
        <v>21</v>
      </c>
      <c r="B197" s="145" t="s">
        <v>232</v>
      </c>
      <c r="C197" s="185" t="s">
        <v>10</v>
      </c>
      <c r="D197" s="176" t="s">
        <v>969</v>
      </c>
      <c r="E197" s="71" t="s">
        <v>75</v>
      </c>
      <c r="F197" s="393">
        <f>SUM([1]прил5!H249)</f>
        <v>1216000</v>
      </c>
    </row>
    <row r="198" spans="1:6" ht="47.25" x14ac:dyDescent="0.25">
      <c r="A198" s="131" t="s">
        <v>926</v>
      </c>
      <c r="B198" s="144" t="s">
        <v>232</v>
      </c>
      <c r="C198" s="188" t="s">
        <v>10</v>
      </c>
      <c r="D198" s="179" t="s">
        <v>970</v>
      </c>
      <c r="E198" s="49"/>
      <c r="F198" s="390">
        <f>SUM(F199)</f>
        <v>1318000</v>
      </c>
    </row>
    <row r="199" spans="1:6" ht="31.5" x14ac:dyDescent="0.25">
      <c r="A199" s="130" t="s">
        <v>21</v>
      </c>
      <c r="B199" s="145" t="s">
        <v>232</v>
      </c>
      <c r="C199" s="185" t="s">
        <v>10</v>
      </c>
      <c r="D199" s="176" t="s">
        <v>970</v>
      </c>
      <c r="E199" s="71" t="s">
        <v>75</v>
      </c>
      <c r="F199" s="393">
        <f>SUM([1]прил5!H251)</f>
        <v>1318000</v>
      </c>
    </row>
    <row r="200" spans="1:6" ht="31.5" x14ac:dyDescent="0.25">
      <c r="A200" s="131" t="s">
        <v>927</v>
      </c>
      <c r="B200" s="144" t="s">
        <v>232</v>
      </c>
      <c r="C200" s="188" t="s">
        <v>10</v>
      </c>
      <c r="D200" s="179" t="s">
        <v>971</v>
      </c>
      <c r="E200" s="49"/>
      <c r="F200" s="390">
        <f>SUM(F201)</f>
        <v>106000</v>
      </c>
    </row>
    <row r="201" spans="1:6" ht="31.5" x14ac:dyDescent="0.25">
      <c r="A201" s="130" t="s">
        <v>21</v>
      </c>
      <c r="B201" s="145" t="s">
        <v>232</v>
      </c>
      <c r="C201" s="185" t="s">
        <v>10</v>
      </c>
      <c r="D201" s="176" t="s">
        <v>971</v>
      </c>
      <c r="E201" s="71" t="s">
        <v>75</v>
      </c>
      <c r="F201" s="393">
        <f>SUM([1]прил5!H253)</f>
        <v>106000</v>
      </c>
    </row>
    <row r="202" spans="1:6" ht="31.5" x14ac:dyDescent="0.25">
      <c r="A202" s="131" t="s">
        <v>939</v>
      </c>
      <c r="B202" s="144" t="s">
        <v>232</v>
      </c>
      <c r="C202" s="188" t="s">
        <v>10</v>
      </c>
      <c r="D202" s="179" t="s">
        <v>940</v>
      </c>
      <c r="E202" s="49"/>
      <c r="F202" s="390">
        <f>SUM(F203)</f>
        <v>1000000</v>
      </c>
    </row>
    <row r="203" spans="1:6" ht="31.5" x14ac:dyDescent="0.25">
      <c r="A203" s="130" t="s">
        <v>197</v>
      </c>
      <c r="B203" s="145" t="s">
        <v>232</v>
      </c>
      <c r="C203" s="185" t="s">
        <v>10</v>
      </c>
      <c r="D203" s="176" t="s">
        <v>940</v>
      </c>
      <c r="E203" s="71" t="s">
        <v>192</v>
      </c>
      <c r="F203" s="393">
        <f>SUM([1]прил5!H283)</f>
        <v>1000000</v>
      </c>
    </row>
    <row r="204" spans="1:6" ht="63" x14ac:dyDescent="0.25">
      <c r="A204" s="131" t="s">
        <v>762</v>
      </c>
      <c r="B204" s="144" t="s">
        <v>232</v>
      </c>
      <c r="C204" s="188" t="s">
        <v>10</v>
      </c>
      <c r="D204" s="179" t="s">
        <v>763</v>
      </c>
      <c r="E204" s="49"/>
      <c r="F204" s="390">
        <f>SUM(F205)</f>
        <v>66557</v>
      </c>
    </row>
    <row r="205" spans="1:6" ht="31.5" x14ac:dyDescent="0.25">
      <c r="A205" s="130" t="s">
        <v>21</v>
      </c>
      <c r="B205" s="145" t="s">
        <v>232</v>
      </c>
      <c r="C205" s="185" t="s">
        <v>10</v>
      </c>
      <c r="D205" s="176" t="s">
        <v>763</v>
      </c>
      <c r="E205" s="71" t="s">
        <v>75</v>
      </c>
      <c r="F205" s="393">
        <f>SUM([1]прил5!H255)</f>
        <v>66557</v>
      </c>
    </row>
    <row r="206" spans="1:6" ht="47.25" x14ac:dyDescent="0.25">
      <c r="A206" s="131" t="s">
        <v>929</v>
      </c>
      <c r="B206" s="144" t="s">
        <v>232</v>
      </c>
      <c r="C206" s="188" t="s">
        <v>10</v>
      </c>
      <c r="D206" s="179" t="s">
        <v>930</v>
      </c>
      <c r="E206" s="49"/>
      <c r="F206" s="390">
        <f>SUM(F207)</f>
        <v>152216</v>
      </c>
    </row>
    <row r="207" spans="1:6" ht="31.5" x14ac:dyDescent="0.25">
      <c r="A207" s="130" t="s">
        <v>21</v>
      </c>
      <c r="B207" s="145" t="s">
        <v>232</v>
      </c>
      <c r="C207" s="185" t="s">
        <v>10</v>
      </c>
      <c r="D207" s="176" t="s">
        <v>930</v>
      </c>
      <c r="E207" s="71" t="s">
        <v>75</v>
      </c>
      <c r="F207" s="393">
        <f>SUM([1]прил5!H257)</f>
        <v>152216</v>
      </c>
    </row>
    <row r="208" spans="1:6" ht="47.25" x14ac:dyDescent="0.25">
      <c r="A208" s="68" t="s">
        <v>204</v>
      </c>
      <c r="B208" s="493" t="s">
        <v>752</v>
      </c>
      <c r="C208" s="331" t="s">
        <v>697</v>
      </c>
      <c r="D208" s="164" t="s">
        <v>698</v>
      </c>
      <c r="E208" s="17"/>
      <c r="F208" s="388">
        <f>SUM(F209+F219)</f>
        <v>1672579</v>
      </c>
    </row>
    <row r="209" spans="1:6" ht="78.75" x14ac:dyDescent="0.25">
      <c r="A209" s="169" t="s">
        <v>262</v>
      </c>
      <c r="B209" s="181" t="s">
        <v>261</v>
      </c>
      <c r="C209" s="190" t="s">
        <v>697</v>
      </c>
      <c r="D209" s="177" t="s">
        <v>698</v>
      </c>
      <c r="E209" s="194"/>
      <c r="F209" s="488">
        <f>SUM(F210)</f>
        <v>495579</v>
      </c>
    </row>
    <row r="210" spans="1:6" ht="47.25" x14ac:dyDescent="0.25">
      <c r="A210" s="450" t="s">
        <v>753</v>
      </c>
      <c r="B210" s="478" t="s">
        <v>261</v>
      </c>
      <c r="C210" s="479" t="s">
        <v>10</v>
      </c>
      <c r="D210" s="480" t="s">
        <v>698</v>
      </c>
      <c r="E210" s="492"/>
      <c r="F210" s="391">
        <f>SUM(F211+F213+F215+F217)</f>
        <v>495579</v>
      </c>
    </row>
    <row r="211" spans="1:6" ht="31.5" hidden="1" x14ac:dyDescent="0.25">
      <c r="A211" s="34" t="s">
        <v>272</v>
      </c>
      <c r="B211" s="144" t="s">
        <v>261</v>
      </c>
      <c r="C211" s="188" t="s">
        <v>10</v>
      </c>
      <c r="D211" s="179" t="s">
        <v>754</v>
      </c>
      <c r="E211" s="193"/>
      <c r="F211" s="390">
        <f>SUM(F212)</f>
        <v>0</v>
      </c>
    </row>
    <row r="212" spans="1:6" ht="31.5" hidden="1" x14ac:dyDescent="0.25">
      <c r="A212" s="63" t="s">
        <v>908</v>
      </c>
      <c r="B212" s="145" t="s">
        <v>261</v>
      </c>
      <c r="C212" s="185" t="s">
        <v>10</v>
      </c>
      <c r="D212" s="176" t="s">
        <v>754</v>
      </c>
      <c r="E212" s="157" t="s">
        <v>16</v>
      </c>
      <c r="F212" s="393">
        <f>SUM([1]прил5!H241)</f>
        <v>0</v>
      </c>
    </row>
    <row r="213" spans="1:6" ht="31.5" x14ac:dyDescent="0.25">
      <c r="A213" s="34" t="s">
        <v>755</v>
      </c>
      <c r="B213" s="144" t="s">
        <v>261</v>
      </c>
      <c r="C213" s="188" t="s">
        <v>10</v>
      </c>
      <c r="D213" s="179" t="s">
        <v>756</v>
      </c>
      <c r="E213" s="193"/>
      <c r="F213" s="390">
        <f>SUM(F214)</f>
        <v>33379</v>
      </c>
    </row>
    <row r="214" spans="1:6" ht="31.5" x14ac:dyDescent="0.25">
      <c r="A214" s="63" t="s">
        <v>21</v>
      </c>
      <c r="B214" s="145" t="s">
        <v>261</v>
      </c>
      <c r="C214" s="185" t="s">
        <v>10</v>
      </c>
      <c r="D214" s="176" t="s">
        <v>756</v>
      </c>
      <c r="E214" s="157" t="s">
        <v>75</v>
      </c>
      <c r="F214" s="393">
        <f>SUM([1]прил5!H243)</f>
        <v>33379</v>
      </c>
    </row>
    <row r="215" spans="1:6" ht="31.5" x14ac:dyDescent="0.25">
      <c r="A215" s="34" t="s">
        <v>840</v>
      </c>
      <c r="B215" s="144" t="s">
        <v>261</v>
      </c>
      <c r="C215" s="188" t="s">
        <v>10</v>
      </c>
      <c r="D215" s="179" t="s">
        <v>841</v>
      </c>
      <c r="E215" s="193"/>
      <c r="F215" s="390">
        <f>SUM(F216)</f>
        <v>280000</v>
      </c>
    </row>
    <row r="216" spans="1:6" ht="31.5" x14ac:dyDescent="0.25">
      <c r="A216" s="63" t="s">
        <v>21</v>
      </c>
      <c r="B216" s="145" t="s">
        <v>261</v>
      </c>
      <c r="C216" s="185" t="s">
        <v>10</v>
      </c>
      <c r="D216" s="176" t="s">
        <v>841</v>
      </c>
      <c r="E216" s="157" t="s">
        <v>75</v>
      </c>
      <c r="F216" s="393">
        <f>SUM([1]прил5!H262)</f>
        <v>280000</v>
      </c>
    </row>
    <row r="217" spans="1:6" ht="31.5" x14ac:dyDescent="0.25">
      <c r="A217" s="34" t="s">
        <v>765</v>
      </c>
      <c r="B217" s="144" t="s">
        <v>261</v>
      </c>
      <c r="C217" s="188" t="s">
        <v>10</v>
      </c>
      <c r="D217" s="179" t="s">
        <v>764</v>
      </c>
      <c r="E217" s="193"/>
      <c r="F217" s="390">
        <f>SUM(F218)</f>
        <v>182200</v>
      </c>
    </row>
    <row r="218" spans="1:6" ht="31.5" x14ac:dyDescent="0.25">
      <c r="A218" s="63" t="s">
        <v>21</v>
      </c>
      <c r="B218" s="145" t="s">
        <v>261</v>
      </c>
      <c r="C218" s="185" t="s">
        <v>10</v>
      </c>
      <c r="D218" s="176" t="s">
        <v>764</v>
      </c>
      <c r="E218" s="157" t="s">
        <v>75</v>
      </c>
      <c r="F218" s="393">
        <f>SUM([1]прил5!H123)</f>
        <v>182200</v>
      </c>
    </row>
    <row r="219" spans="1:6" ht="78.75" x14ac:dyDescent="0.25">
      <c r="A219" s="189" t="s">
        <v>205</v>
      </c>
      <c r="B219" s="181" t="s">
        <v>235</v>
      </c>
      <c r="C219" s="190" t="s">
        <v>697</v>
      </c>
      <c r="D219" s="177" t="s">
        <v>698</v>
      </c>
      <c r="E219" s="194"/>
      <c r="F219" s="488">
        <f>SUM(F220)</f>
        <v>1177000</v>
      </c>
    </row>
    <row r="220" spans="1:6" ht="31.5" x14ac:dyDescent="0.25">
      <c r="A220" s="491" t="s">
        <v>766</v>
      </c>
      <c r="B220" s="478" t="s">
        <v>235</v>
      </c>
      <c r="C220" s="479" t="s">
        <v>10</v>
      </c>
      <c r="D220" s="480" t="s">
        <v>698</v>
      </c>
      <c r="E220" s="492"/>
      <c r="F220" s="391">
        <f>SUM(F221+F223+F225+F227+F229)</f>
        <v>1177000</v>
      </c>
    </row>
    <row r="221" spans="1:6" ht="47.25" x14ac:dyDescent="0.25">
      <c r="A221" s="131" t="s">
        <v>960</v>
      </c>
      <c r="B221" s="144" t="s">
        <v>235</v>
      </c>
      <c r="C221" s="188" t="s">
        <v>10</v>
      </c>
      <c r="D221" s="179" t="s">
        <v>961</v>
      </c>
      <c r="E221" s="193"/>
      <c r="F221" s="390">
        <f>SUM(F222)</f>
        <v>96620</v>
      </c>
    </row>
    <row r="222" spans="1:6" ht="31.5" x14ac:dyDescent="0.25">
      <c r="A222" s="130" t="s">
        <v>21</v>
      </c>
      <c r="B222" s="145" t="s">
        <v>235</v>
      </c>
      <c r="C222" s="185" t="s">
        <v>10</v>
      </c>
      <c r="D222" s="176" t="s">
        <v>961</v>
      </c>
      <c r="E222" s="157" t="s">
        <v>75</v>
      </c>
      <c r="F222" s="393">
        <f>SUM([1]прил5!H521)</f>
        <v>96620</v>
      </c>
    </row>
    <row r="223" spans="1:6" ht="31.5" x14ac:dyDescent="0.25">
      <c r="A223" s="131" t="s">
        <v>879</v>
      </c>
      <c r="B223" s="144" t="s">
        <v>235</v>
      </c>
      <c r="C223" s="188" t="s">
        <v>10</v>
      </c>
      <c r="D223" s="179" t="s">
        <v>878</v>
      </c>
      <c r="E223" s="193"/>
      <c r="F223" s="390">
        <f>SUM(F224)</f>
        <v>96544</v>
      </c>
    </row>
    <row r="224" spans="1:6" ht="31.5" x14ac:dyDescent="0.25">
      <c r="A224" s="130" t="s">
        <v>21</v>
      </c>
      <c r="B224" s="145" t="s">
        <v>235</v>
      </c>
      <c r="C224" s="185" t="s">
        <v>10</v>
      </c>
      <c r="D224" s="176" t="s">
        <v>878</v>
      </c>
      <c r="E224" s="157" t="s">
        <v>75</v>
      </c>
      <c r="F224" s="393">
        <f>SUM([1]прил5!H523)</f>
        <v>96544</v>
      </c>
    </row>
    <row r="225" spans="1:6" ht="31.5" x14ac:dyDescent="0.25">
      <c r="A225" s="131" t="s">
        <v>962</v>
      </c>
      <c r="B225" s="144" t="s">
        <v>235</v>
      </c>
      <c r="C225" s="188" t="s">
        <v>10</v>
      </c>
      <c r="D225" s="179" t="s">
        <v>878</v>
      </c>
      <c r="E225" s="193"/>
      <c r="F225" s="390">
        <f>SUM(F226)</f>
        <v>71436</v>
      </c>
    </row>
    <row r="226" spans="1:6" ht="31.5" x14ac:dyDescent="0.25">
      <c r="A226" s="130" t="s">
        <v>21</v>
      </c>
      <c r="B226" s="145" t="s">
        <v>235</v>
      </c>
      <c r="C226" s="185" t="s">
        <v>10</v>
      </c>
      <c r="D226" s="176" t="s">
        <v>878</v>
      </c>
      <c r="E226" s="157" t="s">
        <v>75</v>
      </c>
      <c r="F226" s="393">
        <f>SUM([1]прил5!H525)</f>
        <v>71436</v>
      </c>
    </row>
    <row r="227" spans="1:6" ht="31.5" x14ac:dyDescent="0.25">
      <c r="A227" s="131" t="s">
        <v>931</v>
      </c>
      <c r="B227" s="144" t="s">
        <v>235</v>
      </c>
      <c r="C227" s="188" t="s">
        <v>10</v>
      </c>
      <c r="D227" s="179" t="s">
        <v>932</v>
      </c>
      <c r="E227" s="193"/>
      <c r="F227" s="390">
        <f>SUM(F228)</f>
        <v>865000</v>
      </c>
    </row>
    <row r="228" spans="1:6" ht="31.5" x14ac:dyDescent="0.25">
      <c r="A228" s="130" t="s">
        <v>197</v>
      </c>
      <c r="B228" s="145" t="s">
        <v>235</v>
      </c>
      <c r="C228" s="185" t="s">
        <v>10</v>
      </c>
      <c r="D228" s="176" t="s">
        <v>932</v>
      </c>
      <c r="E228" s="157" t="s">
        <v>192</v>
      </c>
      <c r="F228" s="393">
        <f>SUM([1]прил5!H266)</f>
        <v>865000</v>
      </c>
    </row>
    <row r="229" spans="1:6" ht="31.5" x14ac:dyDescent="0.25">
      <c r="A229" s="34" t="s">
        <v>765</v>
      </c>
      <c r="B229" s="144" t="s">
        <v>235</v>
      </c>
      <c r="C229" s="188" t="s">
        <v>10</v>
      </c>
      <c r="D229" s="179" t="s">
        <v>764</v>
      </c>
      <c r="E229" s="193"/>
      <c r="F229" s="390">
        <f>SUM(F230)</f>
        <v>47400</v>
      </c>
    </row>
    <row r="230" spans="1:6" ht="31.5" x14ac:dyDescent="0.25">
      <c r="A230" s="130" t="s">
        <v>21</v>
      </c>
      <c r="B230" s="145" t="s">
        <v>235</v>
      </c>
      <c r="C230" s="185" t="s">
        <v>10</v>
      </c>
      <c r="D230" s="176" t="s">
        <v>764</v>
      </c>
      <c r="E230" s="157" t="s">
        <v>75</v>
      </c>
      <c r="F230" s="393">
        <f>SUM([1]прил5!H127)</f>
        <v>47400</v>
      </c>
    </row>
    <row r="231" spans="1:6" ht="63" x14ac:dyDescent="0.25">
      <c r="A231" s="68" t="s">
        <v>173</v>
      </c>
      <c r="B231" s="493" t="s">
        <v>785</v>
      </c>
      <c r="C231" s="331" t="s">
        <v>697</v>
      </c>
      <c r="D231" s="164" t="s">
        <v>698</v>
      </c>
      <c r="E231" s="152"/>
      <c r="F231" s="388">
        <f>SUM(F232+F236+F240)</f>
        <v>1434623</v>
      </c>
    </row>
    <row r="232" spans="1:6" ht="78.75" x14ac:dyDescent="0.25">
      <c r="A232" s="169" t="s">
        <v>174</v>
      </c>
      <c r="B232" s="170" t="s">
        <v>254</v>
      </c>
      <c r="C232" s="332" t="s">
        <v>697</v>
      </c>
      <c r="D232" s="171" t="s">
        <v>698</v>
      </c>
      <c r="E232" s="172"/>
      <c r="F232" s="488">
        <f>SUM(F233)</f>
        <v>148000</v>
      </c>
    </row>
    <row r="233" spans="1:6" ht="31.5" x14ac:dyDescent="0.25">
      <c r="A233" s="450" t="s">
        <v>786</v>
      </c>
      <c r="B233" s="451" t="s">
        <v>254</v>
      </c>
      <c r="C233" s="452" t="s">
        <v>10</v>
      </c>
      <c r="D233" s="453" t="s">
        <v>698</v>
      </c>
      <c r="E233" s="454"/>
      <c r="F233" s="391">
        <f>SUM(F234)</f>
        <v>148000</v>
      </c>
    </row>
    <row r="234" spans="1:6" ht="15.75" x14ac:dyDescent="0.25">
      <c r="A234" s="34" t="s">
        <v>103</v>
      </c>
      <c r="B234" s="134" t="s">
        <v>254</v>
      </c>
      <c r="C234" s="290" t="s">
        <v>10</v>
      </c>
      <c r="D234" s="132" t="s">
        <v>787</v>
      </c>
      <c r="E234" s="168"/>
      <c r="F234" s="390">
        <f>SUM(F235)</f>
        <v>148000</v>
      </c>
    </row>
    <row r="235" spans="1:6" ht="31.5" x14ac:dyDescent="0.25">
      <c r="A235" s="63" t="s">
        <v>908</v>
      </c>
      <c r="B235" s="148" t="s">
        <v>254</v>
      </c>
      <c r="C235" s="293" t="s">
        <v>10</v>
      </c>
      <c r="D235" s="143" t="s">
        <v>787</v>
      </c>
      <c r="E235" s="153" t="s">
        <v>16</v>
      </c>
      <c r="F235" s="393">
        <f>SUM([1]прил5!H365)</f>
        <v>148000</v>
      </c>
    </row>
    <row r="236" spans="1:6" ht="78.75" x14ac:dyDescent="0.25">
      <c r="A236" s="169" t="s">
        <v>189</v>
      </c>
      <c r="B236" s="170" t="s">
        <v>259</v>
      </c>
      <c r="C236" s="332" t="s">
        <v>697</v>
      </c>
      <c r="D236" s="171" t="s">
        <v>698</v>
      </c>
      <c r="E236" s="172"/>
      <c r="F236" s="488">
        <f>SUM(F237)</f>
        <v>150000</v>
      </c>
    </row>
    <row r="237" spans="1:6" ht="31.5" x14ac:dyDescent="0.25">
      <c r="A237" s="450" t="s">
        <v>820</v>
      </c>
      <c r="B237" s="451" t="s">
        <v>259</v>
      </c>
      <c r="C237" s="452" t="s">
        <v>10</v>
      </c>
      <c r="D237" s="453" t="s">
        <v>698</v>
      </c>
      <c r="E237" s="454"/>
      <c r="F237" s="391">
        <f>SUM(F238)</f>
        <v>150000</v>
      </c>
    </row>
    <row r="238" spans="1:6" ht="47.25" x14ac:dyDescent="0.25">
      <c r="A238" s="34" t="s">
        <v>190</v>
      </c>
      <c r="B238" s="134" t="s">
        <v>259</v>
      </c>
      <c r="C238" s="290" t="s">
        <v>10</v>
      </c>
      <c r="D238" s="132" t="s">
        <v>821</v>
      </c>
      <c r="E238" s="168"/>
      <c r="F238" s="390">
        <f>SUM(F239)</f>
        <v>150000</v>
      </c>
    </row>
    <row r="239" spans="1:6" ht="31.5" x14ac:dyDescent="0.25">
      <c r="A239" s="63" t="s">
        <v>908</v>
      </c>
      <c r="B239" s="148" t="s">
        <v>259</v>
      </c>
      <c r="C239" s="293" t="s">
        <v>10</v>
      </c>
      <c r="D239" s="143" t="s">
        <v>821</v>
      </c>
      <c r="E239" s="153" t="s">
        <v>16</v>
      </c>
      <c r="F239" s="393">
        <f>SUM([1]прил5!H568)</f>
        <v>150000</v>
      </c>
    </row>
    <row r="240" spans="1:6" ht="63" x14ac:dyDescent="0.25">
      <c r="A240" s="169" t="s">
        <v>175</v>
      </c>
      <c r="B240" s="170" t="s">
        <v>250</v>
      </c>
      <c r="C240" s="332" t="s">
        <v>697</v>
      </c>
      <c r="D240" s="171" t="s">
        <v>698</v>
      </c>
      <c r="E240" s="172"/>
      <c r="F240" s="488">
        <f>SUM(F241)</f>
        <v>1136623</v>
      </c>
    </row>
    <row r="241" spans="1:6" ht="31.5" x14ac:dyDescent="0.25">
      <c r="A241" s="450" t="s">
        <v>788</v>
      </c>
      <c r="B241" s="451" t="s">
        <v>250</v>
      </c>
      <c r="C241" s="452" t="s">
        <v>10</v>
      </c>
      <c r="D241" s="453" t="s">
        <v>698</v>
      </c>
      <c r="E241" s="454"/>
      <c r="F241" s="391">
        <f>SUM(F242+F244+F247)</f>
        <v>1136623</v>
      </c>
    </row>
    <row r="242" spans="1:6" ht="15.75" x14ac:dyDescent="0.25">
      <c r="A242" s="34" t="s">
        <v>953</v>
      </c>
      <c r="B242" s="134" t="s">
        <v>250</v>
      </c>
      <c r="C242" s="290" t="s">
        <v>10</v>
      </c>
      <c r="D242" s="132" t="s">
        <v>954</v>
      </c>
      <c r="E242" s="168"/>
      <c r="F242" s="390">
        <f>SUM(F243)</f>
        <v>295623</v>
      </c>
    </row>
    <row r="243" spans="1:6" ht="15.75" x14ac:dyDescent="0.25">
      <c r="A243" s="63" t="s">
        <v>40</v>
      </c>
      <c r="B243" s="148" t="s">
        <v>250</v>
      </c>
      <c r="C243" s="293" t="s">
        <v>10</v>
      </c>
      <c r="D243" s="143" t="s">
        <v>954</v>
      </c>
      <c r="E243" s="153" t="s">
        <v>39</v>
      </c>
      <c r="F243" s="393">
        <f>SUM([1]прил5!H369)</f>
        <v>295623</v>
      </c>
    </row>
    <row r="244" spans="1:6" ht="15.75" x14ac:dyDescent="0.25">
      <c r="A244" s="34" t="s">
        <v>789</v>
      </c>
      <c r="B244" s="134" t="s">
        <v>250</v>
      </c>
      <c r="C244" s="290" t="s">
        <v>10</v>
      </c>
      <c r="D244" s="132" t="s">
        <v>790</v>
      </c>
      <c r="E244" s="168"/>
      <c r="F244" s="390">
        <f>SUM(F245:F246)</f>
        <v>563997</v>
      </c>
    </row>
    <row r="245" spans="1:6" ht="31.5" x14ac:dyDescent="0.25">
      <c r="A245" s="63" t="s">
        <v>908</v>
      </c>
      <c r="B245" s="148" t="s">
        <v>250</v>
      </c>
      <c r="C245" s="293" t="s">
        <v>10</v>
      </c>
      <c r="D245" s="143" t="s">
        <v>790</v>
      </c>
      <c r="E245" s="153" t="s">
        <v>16</v>
      </c>
      <c r="F245" s="393">
        <f>SUM([1]прил5!H371)</f>
        <v>388800</v>
      </c>
    </row>
    <row r="246" spans="1:6" ht="15.75" x14ac:dyDescent="0.25">
      <c r="A246" s="87" t="s">
        <v>40</v>
      </c>
      <c r="B246" s="148" t="s">
        <v>250</v>
      </c>
      <c r="C246" s="293" t="s">
        <v>10</v>
      </c>
      <c r="D246" s="143" t="s">
        <v>790</v>
      </c>
      <c r="E246" s="153" t="s">
        <v>39</v>
      </c>
      <c r="F246" s="393">
        <f>SUM([1]прил5!H372)</f>
        <v>175197</v>
      </c>
    </row>
    <row r="247" spans="1:6" ht="15.75" x14ac:dyDescent="0.25">
      <c r="A247" s="86" t="s">
        <v>955</v>
      </c>
      <c r="B247" s="134" t="s">
        <v>250</v>
      </c>
      <c r="C247" s="290" t="s">
        <v>10</v>
      </c>
      <c r="D247" s="132" t="s">
        <v>956</v>
      </c>
      <c r="E247" s="168"/>
      <c r="F247" s="390">
        <f>SUM(F248)</f>
        <v>277003</v>
      </c>
    </row>
    <row r="248" spans="1:6" ht="31.5" x14ac:dyDescent="0.25">
      <c r="A248" s="63" t="s">
        <v>908</v>
      </c>
      <c r="B248" s="148" t="s">
        <v>250</v>
      </c>
      <c r="C248" s="293" t="s">
        <v>10</v>
      </c>
      <c r="D248" s="143" t="s">
        <v>956</v>
      </c>
      <c r="E248" s="153" t="s">
        <v>16</v>
      </c>
      <c r="F248" s="393">
        <f>SUM([1]прил5!H374)</f>
        <v>277003</v>
      </c>
    </row>
    <row r="249" spans="1:6" s="50" customFormat="1" ht="47.25" x14ac:dyDescent="0.25">
      <c r="A249" s="68" t="s">
        <v>123</v>
      </c>
      <c r="B249" s="182" t="s">
        <v>700</v>
      </c>
      <c r="C249" s="333" t="s">
        <v>697</v>
      </c>
      <c r="D249" s="183" t="s">
        <v>698</v>
      </c>
      <c r="E249" s="156"/>
      <c r="F249" s="388">
        <f>SUM(F250)</f>
        <v>1442400</v>
      </c>
    </row>
    <row r="250" spans="1:6" s="50" customFormat="1" ht="47.25" x14ac:dyDescent="0.25">
      <c r="A250" s="180" t="s">
        <v>124</v>
      </c>
      <c r="B250" s="181" t="s">
        <v>701</v>
      </c>
      <c r="C250" s="190" t="s">
        <v>697</v>
      </c>
      <c r="D250" s="177" t="s">
        <v>698</v>
      </c>
      <c r="E250" s="187"/>
      <c r="F250" s="488">
        <f>SUM(F251)</f>
        <v>1442400</v>
      </c>
    </row>
    <row r="251" spans="1:6" s="50" customFormat="1" ht="47.25" x14ac:dyDescent="0.25">
      <c r="A251" s="477" t="s">
        <v>704</v>
      </c>
      <c r="B251" s="478" t="s">
        <v>701</v>
      </c>
      <c r="C251" s="479" t="s">
        <v>10</v>
      </c>
      <c r="D251" s="480" t="s">
        <v>698</v>
      </c>
      <c r="E251" s="489"/>
      <c r="F251" s="391">
        <f>SUM(F252)</f>
        <v>1442400</v>
      </c>
    </row>
    <row r="252" spans="1:6" s="50" customFormat="1" ht="31.5" x14ac:dyDescent="0.25">
      <c r="A252" s="86" t="s">
        <v>125</v>
      </c>
      <c r="B252" s="144" t="s">
        <v>701</v>
      </c>
      <c r="C252" s="188" t="s">
        <v>10</v>
      </c>
      <c r="D252" s="179" t="s">
        <v>703</v>
      </c>
      <c r="E252" s="49"/>
      <c r="F252" s="390">
        <f>SUM(F253)</f>
        <v>1442400</v>
      </c>
    </row>
    <row r="253" spans="1:6" s="50" customFormat="1" ht="31.5" x14ac:dyDescent="0.25">
      <c r="A253" s="87" t="s">
        <v>908</v>
      </c>
      <c r="B253" s="145" t="s">
        <v>701</v>
      </c>
      <c r="C253" s="185" t="s">
        <v>10</v>
      </c>
      <c r="D253" s="176" t="s">
        <v>703</v>
      </c>
      <c r="E253" s="71" t="s">
        <v>16</v>
      </c>
      <c r="F253" s="393">
        <f>SUM([1]прил5!H26+[1]прил5!H53+[1]прил5!H81+[1]прил5!H448)</f>
        <v>1442400</v>
      </c>
    </row>
    <row r="254" spans="1:6" s="50" customFormat="1" ht="31.5" x14ac:dyDescent="0.25">
      <c r="A254" s="155" t="s">
        <v>138</v>
      </c>
      <c r="B254" s="182" t="s">
        <v>709</v>
      </c>
      <c r="C254" s="333" t="s">
        <v>697</v>
      </c>
      <c r="D254" s="183" t="s">
        <v>698</v>
      </c>
      <c r="E254" s="156"/>
      <c r="F254" s="388">
        <f>SUM(F255+F259)</f>
        <v>206734</v>
      </c>
    </row>
    <row r="255" spans="1:6" s="50" customFormat="1" ht="63" x14ac:dyDescent="0.25">
      <c r="A255" s="180" t="s">
        <v>909</v>
      </c>
      <c r="B255" s="181" t="s">
        <v>210</v>
      </c>
      <c r="C255" s="190" t="s">
        <v>697</v>
      </c>
      <c r="D255" s="177" t="s">
        <v>698</v>
      </c>
      <c r="E255" s="187"/>
      <c r="F255" s="488">
        <f>SUM(F256)</f>
        <v>204734</v>
      </c>
    </row>
    <row r="256" spans="1:6" s="50" customFormat="1" ht="31.5" x14ac:dyDescent="0.25">
      <c r="A256" s="456" t="s">
        <v>708</v>
      </c>
      <c r="B256" s="478" t="s">
        <v>210</v>
      </c>
      <c r="C256" s="479" t="s">
        <v>10</v>
      </c>
      <c r="D256" s="480" t="s">
        <v>698</v>
      </c>
      <c r="E256" s="492"/>
      <c r="F256" s="391">
        <f>SUM(F257)</f>
        <v>204734</v>
      </c>
    </row>
    <row r="257" spans="1:6" s="50" customFormat="1" ht="31.5" x14ac:dyDescent="0.25">
      <c r="A257" s="86" t="s">
        <v>96</v>
      </c>
      <c r="B257" s="144" t="s">
        <v>210</v>
      </c>
      <c r="C257" s="188" t="s">
        <v>10</v>
      </c>
      <c r="D257" s="179" t="s">
        <v>710</v>
      </c>
      <c r="E257" s="193"/>
      <c r="F257" s="390">
        <f>SUM(F258)</f>
        <v>204734</v>
      </c>
    </row>
    <row r="258" spans="1:6" s="50" customFormat="1" ht="47.25" x14ac:dyDescent="0.25">
      <c r="A258" s="87" t="s">
        <v>92</v>
      </c>
      <c r="B258" s="145" t="s">
        <v>210</v>
      </c>
      <c r="C258" s="185" t="s">
        <v>10</v>
      </c>
      <c r="D258" s="176" t="s">
        <v>710</v>
      </c>
      <c r="E258" s="157" t="s">
        <v>13</v>
      </c>
      <c r="F258" s="393">
        <f>SUM([1]прил5!H58)</f>
        <v>204734</v>
      </c>
    </row>
    <row r="259" spans="1:6" s="50" customFormat="1" ht="63" x14ac:dyDescent="0.25">
      <c r="A259" s="173" t="s">
        <v>843</v>
      </c>
      <c r="B259" s="181" t="s">
        <v>842</v>
      </c>
      <c r="C259" s="190" t="s">
        <v>697</v>
      </c>
      <c r="D259" s="177" t="s">
        <v>698</v>
      </c>
      <c r="E259" s="187"/>
      <c r="F259" s="488">
        <f>SUM(F260)</f>
        <v>2000</v>
      </c>
    </row>
    <row r="260" spans="1:6" s="50" customFormat="1" ht="31.5" x14ac:dyDescent="0.25">
      <c r="A260" s="477" t="s">
        <v>844</v>
      </c>
      <c r="B260" s="478" t="s">
        <v>842</v>
      </c>
      <c r="C260" s="479" t="s">
        <v>10</v>
      </c>
      <c r="D260" s="480" t="s">
        <v>698</v>
      </c>
      <c r="E260" s="492"/>
      <c r="F260" s="391">
        <f>SUM(F261)</f>
        <v>2000</v>
      </c>
    </row>
    <row r="261" spans="1:6" s="50" customFormat="1" ht="31.5" x14ac:dyDescent="0.25">
      <c r="A261" s="86" t="s">
        <v>846</v>
      </c>
      <c r="B261" s="144" t="s">
        <v>842</v>
      </c>
      <c r="C261" s="188" t="s">
        <v>10</v>
      </c>
      <c r="D261" s="179" t="s">
        <v>845</v>
      </c>
      <c r="E261" s="193"/>
      <c r="F261" s="390">
        <f>SUM(F262)</f>
        <v>2000</v>
      </c>
    </row>
    <row r="262" spans="1:6" s="50" customFormat="1" ht="31.5" x14ac:dyDescent="0.25">
      <c r="A262" s="87" t="s">
        <v>908</v>
      </c>
      <c r="B262" s="145" t="s">
        <v>842</v>
      </c>
      <c r="C262" s="185" t="s">
        <v>10</v>
      </c>
      <c r="D262" s="176" t="s">
        <v>845</v>
      </c>
      <c r="E262" s="157" t="s">
        <v>16</v>
      </c>
      <c r="F262" s="393">
        <f>SUM([1]прил5!H132)</f>
        <v>2000</v>
      </c>
    </row>
    <row r="263" spans="1:6" ht="63" x14ac:dyDescent="0.25">
      <c r="A263" s="68" t="s">
        <v>153</v>
      </c>
      <c r="B263" s="493" t="s">
        <v>735</v>
      </c>
      <c r="C263" s="331" t="s">
        <v>697</v>
      </c>
      <c r="D263" s="164" t="s">
        <v>698</v>
      </c>
      <c r="E263" s="152"/>
      <c r="F263" s="388">
        <f>SUM(F264+F274+F278)</f>
        <v>7506882</v>
      </c>
    </row>
    <row r="264" spans="1:6" s="50" customFormat="1" ht="63" x14ac:dyDescent="0.25">
      <c r="A264" s="169" t="s">
        <v>154</v>
      </c>
      <c r="B264" s="170" t="s">
        <v>228</v>
      </c>
      <c r="C264" s="332" t="s">
        <v>697</v>
      </c>
      <c r="D264" s="171" t="s">
        <v>698</v>
      </c>
      <c r="E264" s="172"/>
      <c r="F264" s="488">
        <f>SUM(F265)</f>
        <v>7008882</v>
      </c>
    </row>
    <row r="265" spans="1:6" s="50" customFormat="1" ht="47.25" x14ac:dyDescent="0.25">
      <c r="A265" s="450" t="s">
        <v>738</v>
      </c>
      <c r="B265" s="451" t="s">
        <v>228</v>
      </c>
      <c r="C265" s="452" t="s">
        <v>10</v>
      </c>
      <c r="D265" s="453" t="s">
        <v>698</v>
      </c>
      <c r="E265" s="454"/>
      <c r="F265" s="391">
        <f>SUM(F266+F268+F270+F272)</f>
        <v>7008882</v>
      </c>
    </row>
    <row r="266" spans="1:6" s="50" customFormat="1" ht="31.5" x14ac:dyDescent="0.25">
      <c r="A266" s="34" t="s">
        <v>155</v>
      </c>
      <c r="B266" s="134" t="s">
        <v>228</v>
      </c>
      <c r="C266" s="290" t="s">
        <v>10</v>
      </c>
      <c r="D266" s="132" t="s">
        <v>739</v>
      </c>
      <c r="E266" s="168"/>
      <c r="F266" s="390">
        <f>SUM(F267)</f>
        <v>3224644</v>
      </c>
    </row>
    <row r="267" spans="1:6" s="50" customFormat="1" ht="31.5" x14ac:dyDescent="0.25">
      <c r="A267" s="63" t="s">
        <v>197</v>
      </c>
      <c r="B267" s="148" t="s">
        <v>228</v>
      </c>
      <c r="C267" s="293" t="s">
        <v>10</v>
      </c>
      <c r="D267" s="143" t="s">
        <v>739</v>
      </c>
      <c r="E267" s="153" t="s">
        <v>192</v>
      </c>
      <c r="F267" s="393">
        <f>SUM([1]прил5!H202)</f>
        <v>3224644</v>
      </c>
    </row>
    <row r="268" spans="1:6" s="50" customFormat="1" ht="31.5" x14ac:dyDescent="0.25">
      <c r="A268" s="34" t="s">
        <v>923</v>
      </c>
      <c r="B268" s="134" t="s">
        <v>228</v>
      </c>
      <c r="C268" s="290" t="s">
        <v>10</v>
      </c>
      <c r="D268" s="132" t="s">
        <v>924</v>
      </c>
      <c r="E268" s="168"/>
      <c r="F268" s="390">
        <f>SUM(F269)</f>
        <v>14000</v>
      </c>
    </row>
    <row r="269" spans="1:6" s="50" customFormat="1" ht="31.5" x14ac:dyDescent="0.25">
      <c r="A269" s="87" t="s">
        <v>908</v>
      </c>
      <c r="B269" s="148" t="s">
        <v>228</v>
      </c>
      <c r="C269" s="293" t="s">
        <v>10</v>
      </c>
      <c r="D269" s="143" t="s">
        <v>924</v>
      </c>
      <c r="E269" s="153" t="s">
        <v>16</v>
      </c>
      <c r="F269" s="393">
        <f>SUM([1]прил5!H204)</f>
        <v>14000</v>
      </c>
    </row>
    <row r="270" spans="1:6" s="50" customFormat="1" ht="47.25" x14ac:dyDescent="0.25">
      <c r="A270" s="34" t="s">
        <v>740</v>
      </c>
      <c r="B270" s="134" t="s">
        <v>228</v>
      </c>
      <c r="C270" s="290" t="s">
        <v>10</v>
      </c>
      <c r="D270" s="132" t="s">
        <v>741</v>
      </c>
      <c r="E270" s="168"/>
      <c r="F270" s="390">
        <f>SUM(F271:F271)</f>
        <v>2935238</v>
      </c>
    </row>
    <row r="271" spans="1:6" s="50" customFormat="1" ht="15.75" x14ac:dyDescent="0.25">
      <c r="A271" s="63" t="s">
        <v>21</v>
      </c>
      <c r="B271" s="148" t="s">
        <v>228</v>
      </c>
      <c r="C271" s="293" t="s">
        <v>10</v>
      </c>
      <c r="D271" s="143" t="s">
        <v>741</v>
      </c>
      <c r="E271" s="153" t="s">
        <v>75</v>
      </c>
      <c r="F271" s="393">
        <f>SUM([1]прил5!H206)</f>
        <v>2935238</v>
      </c>
    </row>
    <row r="272" spans="1:6" s="50" customFormat="1" ht="47.25" x14ac:dyDescent="0.25">
      <c r="A272" s="34" t="s">
        <v>742</v>
      </c>
      <c r="B272" s="134" t="s">
        <v>228</v>
      </c>
      <c r="C272" s="290" t="s">
        <v>10</v>
      </c>
      <c r="D272" s="132" t="s">
        <v>743</v>
      </c>
      <c r="E272" s="168"/>
      <c r="F272" s="390">
        <f>SUM(F273)</f>
        <v>835000</v>
      </c>
    </row>
    <row r="273" spans="1:6" s="50" customFormat="1" ht="15.75" x14ac:dyDescent="0.25">
      <c r="A273" s="63" t="s">
        <v>21</v>
      </c>
      <c r="B273" s="148" t="s">
        <v>228</v>
      </c>
      <c r="C273" s="293" t="s">
        <v>10</v>
      </c>
      <c r="D273" s="143" t="s">
        <v>743</v>
      </c>
      <c r="E273" s="153" t="s">
        <v>75</v>
      </c>
      <c r="F273" s="393">
        <f>SUM([1]прил5!H208)</f>
        <v>835000</v>
      </c>
    </row>
    <row r="274" spans="1:6" s="50" customFormat="1" ht="63" x14ac:dyDescent="0.25">
      <c r="A274" s="195" t="s">
        <v>198</v>
      </c>
      <c r="B274" s="170" t="s">
        <v>236</v>
      </c>
      <c r="C274" s="332" t="s">
        <v>697</v>
      </c>
      <c r="D274" s="171" t="s">
        <v>698</v>
      </c>
      <c r="E274" s="172"/>
      <c r="F274" s="488">
        <f>SUM(F275)</f>
        <v>450000</v>
      </c>
    </row>
    <row r="275" spans="1:6" s="50" customFormat="1" ht="31.5" x14ac:dyDescent="0.25">
      <c r="A275" s="494" t="s">
        <v>736</v>
      </c>
      <c r="B275" s="451" t="s">
        <v>236</v>
      </c>
      <c r="C275" s="452" t="s">
        <v>10</v>
      </c>
      <c r="D275" s="453" t="s">
        <v>698</v>
      </c>
      <c r="E275" s="454"/>
      <c r="F275" s="391">
        <f>SUM(F276)</f>
        <v>450000</v>
      </c>
    </row>
    <row r="276" spans="1:6" s="50" customFormat="1" ht="15.75" x14ac:dyDescent="0.25">
      <c r="A276" s="77" t="s">
        <v>199</v>
      </c>
      <c r="B276" s="134" t="s">
        <v>236</v>
      </c>
      <c r="C276" s="290" t="s">
        <v>10</v>
      </c>
      <c r="D276" s="132" t="s">
        <v>737</v>
      </c>
      <c r="E276" s="168"/>
      <c r="F276" s="390">
        <f>SUM(F277)</f>
        <v>450000</v>
      </c>
    </row>
    <row r="277" spans="1:6" s="50" customFormat="1" ht="15.75" x14ac:dyDescent="0.25">
      <c r="A277" s="92" t="s">
        <v>18</v>
      </c>
      <c r="B277" s="148" t="s">
        <v>236</v>
      </c>
      <c r="C277" s="293" t="s">
        <v>10</v>
      </c>
      <c r="D277" s="143" t="s">
        <v>737</v>
      </c>
      <c r="E277" s="153" t="s">
        <v>17</v>
      </c>
      <c r="F277" s="393">
        <f>SUM([1]прил5!H196)</f>
        <v>450000</v>
      </c>
    </row>
    <row r="278" spans="1:6" s="50" customFormat="1" ht="78.75" x14ac:dyDescent="0.25">
      <c r="A278" s="180" t="s">
        <v>271</v>
      </c>
      <c r="B278" s="170" t="s">
        <v>269</v>
      </c>
      <c r="C278" s="332" t="s">
        <v>697</v>
      </c>
      <c r="D278" s="171" t="s">
        <v>698</v>
      </c>
      <c r="E278" s="172"/>
      <c r="F278" s="488">
        <f>SUM(F279)</f>
        <v>48000</v>
      </c>
    </row>
    <row r="279" spans="1:6" s="50" customFormat="1" ht="47.25" x14ac:dyDescent="0.25">
      <c r="A279" s="477" t="s">
        <v>744</v>
      </c>
      <c r="B279" s="451" t="s">
        <v>269</v>
      </c>
      <c r="C279" s="452" t="s">
        <v>10</v>
      </c>
      <c r="D279" s="453" t="s">
        <v>698</v>
      </c>
      <c r="E279" s="454"/>
      <c r="F279" s="391">
        <f>SUM(F280)</f>
        <v>48000</v>
      </c>
    </row>
    <row r="280" spans="1:6" s="50" customFormat="1" ht="31.5" x14ac:dyDescent="0.25">
      <c r="A280" s="86" t="s">
        <v>270</v>
      </c>
      <c r="B280" s="134" t="s">
        <v>269</v>
      </c>
      <c r="C280" s="290" t="s">
        <v>10</v>
      </c>
      <c r="D280" s="132" t="s">
        <v>745</v>
      </c>
      <c r="E280" s="168"/>
      <c r="F280" s="390">
        <f>SUM(F281)</f>
        <v>48000</v>
      </c>
    </row>
    <row r="281" spans="1:6" s="50" customFormat="1" ht="31.5" x14ac:dyDescent="0.25">
      <c r="A281" s="87" t="s">
        <v>908</v>
      </c>
      <c r="B281" s="148" t="s">
        <v>269</v>
      </c>
      <c r="C281" s="293" t="s">
        <v>10</v>
      </c>
      <c r="D281" s="143" t="s">
        <v>745</v>
      </c>
      <c r="E281" s="153" t="s">
        <v>16</v>
      </c>
      <c r="F281" s="393">
        <f>SUM([1]прил5!H212)</f>
        <v>48000</v>
      </c>
    </row>
    <row r="282" spans="1:6" s="50" customFormat="1" ht="47.25" x14ac:dyDescent="0.25">
      <c r="A282" s="85" t="s">
        <v>132</v>
      </c>
      <c r="B282" s="182" t="s">
        <v>712</v>
      </c>
      <c r="C282" s="333" t="s">
        <v>697</v>
      </c>
      <c r="D282" s="183" t="s">
        <v>698</v>
      </c>
      <c r="E282" s="156"/>
      <c r="F282" s="388">
        <f>SUM(F283+F289)</f>
        <v>513500</v>
      </c>
    </row>
    <row r="283" spans="1:6" s="50" customFormat="1" ht="63" x14ac:dyDescent="0.25">
      <c r="A283" s="173" t="s">
        <v>169</v>
      </c>
      <c r="B283" s="181" t="s">
        <v>249</v>
      </c>
      <c r="C283" s="190" t="s">
        <v>697</v>
      </c>
      <c r="D283" s="177" t="s">
        <v>698</v>
      </c>
      <c r="E283" s="187"/>
      <c r="F283" s="488">
        <f>SUM(F284)</f>
        <v>39500</v>
      </c>
    </row>
    <row r="284" spans="1:6" s="50" customFormat="1" ht="31.5" x14ac:dyDescent="0.25">
      <c r="A284" s="456" t="s">
        <v>781</v>
      </c>
      <c r="B284" s="478" t="s">
        <v>249</v>
      </c>
      <c r="C284" s="479" t="s">
        <v>10</v>
      </c>
      <c r="D284" s="480" t="s">
        <v>698</v>
      </c>
      <c r="E284" s="489"/>
      <c r="F284" s="391">
        <f>SUM(F285+F287)</f>
        <v>39500</v>
      </c>
    </row>
    <row r="285" spans="1:6" s="50" customFormat="1" ht="31.5" x14ac:dyDescent="0.25">
      <c r="A285" s="86" t="s">
        <v>170</v>
      </c>
      <c r="B285" s="144" t="s">
        <v>249</v>
      </c>
      <c r="C285" s="188" t="s">
        <v>10</v>
      </c>
      <c r="D285" s="179" t="s">
        <v>782</v>
      </c>
      <c r="E285" s="49"/>
      <c r="F285" s="390">
        <f>SUM(F286)</f>
        <v>9500</v>
      </c>
    </row>
    <row r="286" spans="1:6" s="50" customFormat="1" ht="31.5" x14ac:dyDescent="0.25">
      <c r="A286" s="87" t="s">
        <v>908</v>
      </c>
      <c r="B286" s="145" t="s">
        <v>249</v>
      </c>
      <c r="C286" s="185" t="s">
        <v>10</v>
      </c>
      <c r="D286" s="176" t="s">
        <v>782</v>
      </c>
      <c r="E286" s="71" t="s">
        <v>16</v>
      </c>
      <c r="F286" s="393">
        <f>SUM([1]прил5!H354+[1]прил5!H379+[1]прил5!H402)</f>
        <v>9500</v>
      </c>
    </row>
    <row r="287" spans="1:6" s="50" customFormat="1" ht="31.5" x14ac:dyDescent="0.25">
      <c r="A287" s="86" t="s">
        <v>847</v>
      </c>
      <c r="B287" s="144" t="s">
        <v>249</v>
      </c>
      <c r="C287" s="188" t="s">
        <v>10</v>
      </c>
      <c r="D287" s="179" t="s">
        <v>848</v>
      </c>
      <c r="E287" s="49"/>
      <c r="F287" s="390">
        <f>SUM(F288)</f>
        <v>30000</v>
      </c>
    </row>
    <row r="288" spans="1:6" s="50" customFormat="1" ht="31.5" x14ac:dyDescent="0.25">
      <c r="A288" s="87" t="s">
        <v>908</v>
      </c>
      <c r="B288" s="145" t="s">
        <v>249</v>
      </c>
      <c r="C288" s="185" t="s">
        <v>10</v>
      </c>
      <c r="D288" s="176" t="s">
        <v>848</v>
      </c>
      <c r="E288" s="71" t="s">
        <v>16</v>
      </c>
      <c r="F288" s="393">
        <f>SUM([1]прил5!H137)</f>
        <v>30000</v>
      </c>
    </row>
    <row r="289" spans="1:6" s="50" customFormat="1" ht="63" x14ac:dyDescent="0.25">
      <c r="A289" s="180" t="s">
        <v>133</v>
      </c>
      <c r="B289" s="181" t="s">
        <v>211</v>
      </c>
      <c r="C289" s="190" t="s">
        <v>697</v>
      </c>
      <c r="D289" s="177" t="s">
        <v>698</v>
      </c>
      <c r="E289" s="187"/>
      <c r="F289" s="488">
        <f>SUM(F290)</f>
        <v>474000</v>
      </c>
    </row>
    <row r="290" spans="1:6" s="50" customFormat="1" ht="47.25" x14ac:dyDescent="0.25">
      <c r="A290" s="477" t="s">
        <v>711</v>
      </c>
      <c r="B290" s="478" t="s">
        <v>211</v>
      </c>
      <c r="C290" s="479" t="s">
        <v>10</v>
      </c>
      <c r="D290" s="480" t="s">
        <v>698</v>
      </c>
      <c r="E290" s="489"/>
      <c r="F290" s="391">
        <f>SUM(F291+F293)</f>
        <v>474000</v>
      </c>
    </row>
    <row r="291" spans="1:6" s="50" customFormat="1" ht="31.5" x14ac:dyDescent="0.25">
      <c r="A291" s="86" t="s">
        <v>134</v>
      </c>
      <c r="B291" s="144" t="s">
        <v>211</v>
      </c>
      <c r="C291" s="188" t="s">
        <v>10</v>
      </c>
      <c r="D291" s="179" t="s">
        <v>713</v>
      </c>
      <c r="E291" s="49"/>
      <c r="F291" s="390">
        <f>SUM(F292:G292)</f>
        <v>237000</v>
      </c>
    </row>
    <row r="292" spans="1:6" s="50" customFormat="1" ht="47.25" x14ac:dyDescent="0.25">
      <c r="A292" s="87" t="s">
        <v>92</v>
      </c>
      <c r="B292" s="145" t="s">
        <v>211</v>
      </c>
      <c r="C292" s="185" t="s">
        <v>10</v>
      </c>
      <c r="D292" s="176" t="s">
        <v>713</v>
      </c>
      <c r="E292" s="71" t="s">
        <v>13</v>
      </c>
      <c r="F292" s="393">
        <f>SUM([1]прил5!H63)</f>
        <v>237000</v>
      </c>
    </row>
    <row r="293" spans="1:6" s="50" customFormat="1" ht="31.5" x14ac:dyDescent="0.25">
      <c r="A293" s="86" t="s">
        <v>95</v>
      </c>
      <c r="B293" s="144" t="s">
        <v>211</v>
      </c>
      <c r="C293" s="188" t="s">
        <v>10</v>
      </c>
      <c r="D293" s="179" t="s">
        <v>714</v>
      </c>
      <c r="E293" s="49"/>
      <c r="F293" s="390">
        <f>SUM(F294)</f>
        <v>237000</v>
      </c>
    </row>
    <row r="294" spans="1:6" s="50" customFormat="1" ht="47.25" x14ac:dyDescent="0.25">
      <c r="A294" s="87" t="s">
        <v>92</v>
      </c>
      <c r="B294" s="145" t="s">
        <v>211</v>
      </c>
      <c r="C294" s="185" t="s">
        <v>10</v>
      </c>
      <c r="D294" s="176" t="s">
        <v>714</v>
      </c>
      <c r="E294" s="71" t="s">
        <v>13</v>
      </c>
      <c r="F294" s="393">
        <f>SUM([1]прил5!H65)</f>
        <v>237000</v>
      </c>
    </row>
    <row r="295" spans="1:6" ht="63" x14ac:dyDescent="0.25">
      <c r="A295" s="68" t="s">
        <v>149</v>
      </c>
      <c r="B295" s="182" t="s">
        <v>225</v>
      </c>
      <c r="C295" s="333" t="s">
        <v>697</v>
      </c>
      <c r="D295" s="183" t="s">
        <v>698</v>
      </c>
      <c r="E295" s="156"/>
      <c r="F295" s="388">
        <f>SUM(F296+F302+F310)</f>
        <v>3142100</v>
      </c>
    </row>
    <row r="296" spans="1:6" s="50" customFormat="1" ht="94.5" x14ac:dyDescent="0.25">
      <c r="A296" s="180" t="s">
        <v>150</v>
      </c>
      <c r="B296" s="181" t="s">
        <v>226</v>
      </c>
      <c r="C296" s="190" t="s">
        <v>697</v>
      </c>
      <c r="D296" s="177" t="s">
        <v>698</v>
      </c>
      <c r="E296" s="194"/>
      <c r="F296" s="488">
        <f>SUM(F297)</f>
        <v>1889500</v>
      </c>
    </row>
    <row r="297" spans="1:6" s="50" customFormat="1" ht="31.5" x14ac:dyDescent="0.25">
      <c r="A297" s="477" t="s">
        <v>732</v>
      </c>
      <c r="B297" s="478" t="s">
        <v>226</v>
      </c>
      <c r="C297" s="479" t="s">
        <v>10</v>
      </c>
      <c r="D297" s="480" t="s">
        <v>698</v>
      </c>
      <c r="E297" s="492"/>
      <c r="F297" s="391">
        <f>SUM(F298)</f>
        <v>1889500</v>
      </c>
    </row>
    <row r="298" spans="1:6" s="50" customFormat="1" ht="31.5" x14ac:dyDescent="0.25">
      <c r="A298" s="86" t="s">
        <v>102</v>
      </c>
      <c r="B298" s="144" t="s">
        <v>226</v>
      </c>
      <c r="C298" s="188" t="s">
        <v>10</v>
      </c>
      <c r="D298" s="179" t="s">
        <v>731</v>
      </c>
      <c r="E298" s="193"/>
      <c r="F298" s="390">
        <f>SUM(F299:F301)</f>
        <v>1889500</v>
      </c>
    </row>
    <row r="299" spans="1:6" s="50" customFormat="1" ht="47.25" x14ac:dyDescent="0.25">
      <c r="A299" s="87" t="s">
        <v>92</v>
      </c>
      <c r="B299" s="145" t="s">
        <v>226</v>
      </c>
      <c r="C299" s="185" t="s">
        <v>10</v>
      </c>
      <c r="D299" s="176" t="s">
        <v>731</v>
      </c>
      <c r="E299" s="157" t="s">
        <v>13</v>
      </c>
      <c r="F299" s="393">
        <f>SUM([1]прил5!H179)</f>
        <v>1764500</v>
      </c>
    </row>
    <row r="300" spans="1:6" s="50" customFormat="1" ht="31.5" x14ac:dyDescent="0.25">
      <c r="A300" s="87" t="s">
        <v>908</v>
      </c>
      <c r="B300" s="145" t="s">
        <v>226</v>
      </c>
      <c r="C300" s="185" t="s">
        <v>10</v>
      </c>
      <c r="D300" s="176" t="s">
        <v>731</v>
      </c>
      <c r="E300" s="157" t="s">
        <v>16</v>
      </c>
      <c r="F300" s="393">
        <f>SUM([1]прил5!H180)</f>
        <v>123000</v>
      </c>
    </row>
    <row r="301" spans="1:6" s="50" customFormat="1" ht="31.5" x14ac:dyDescent="0.25">
      <c r="A301" s="87" t="s">
        <v>18</v>
      </c>
      <c r="B301" s="145" t="s">
        <v>226</v>
      </c>
      <c r="C301" s="185" t="s">
        <v>10</v>
      </c>
      <c r="D301" s="176" t="s">
        <v>731</v>
      </c>
      <c r="E301" s="157" t="s">
        <v>17</v>
      </c>
      <c r="F301" s="393">
        <f>SUM([1]прил5!H181)</f>
        <v>2000</v>
      </c>
    </row>
    <row r="302" spans="1:6" s="50" customFormat="1" ht="94.5" x14ac:dyDescent="0.25">
      <c r="A302" s="180" t="s">
        <v>151</v>
      </c>
      <c r="B302" s="181" t="s">
        <v>227</v>
      </c>
      <c r="C302" s="190" t="s">
        <v>697</v>
      </c>
      <c r="D302" s="177" t="s">
        <v>698</v>
      </c>
      <c r="E302" s="194"/>
      <c r="F302" s="488">
        <f>SUM(F303)</f>
        <v>1090600</v>
      </c>
    </row>
    <row r="303" spans="1:6" s="50" customFormat="1" ht="47.25" x14ac:dyDescent="0.25">
      <c r="A303" s="477" t="s">
        <v>717</v>
      </c>
      <c r="B303" s="478" t="s">
        <v>227</v>
      </c>
      <c r="C303" s="479" t="s">
        <v>10</v>
      </c>
      <c r="D303" s="480" t="s">
        <v>698</v>
      </c>
      <c r="E303" s="492"/>
      <c r="F303" s="391">
        <f>SUM(F304+F306+F308)</f>
        <v>1090600</v>
      </c>
    </row>
    <row r="304" spans="1:6" s="50" customFormat="1" ht="31.5" x14ac:dyDescent="0.25">
      <c r="A304" s="86" t="s">
        <v>117</v>
      </c>
      <c r="B304" s="144" t="s">
        <v>227</v>
      </c>
      <c r="C304" s="188" t="s">
        <v>10</v>
      </c>
      <c r="D304" s="179" t="s">
        <v>718</v>
      </c>
      <c r="E304" s="193"/>
      <c r="F304" s="390">
        <f>SUM(F305)</f>
        <v>1006200</v>
      </c>
    </row>
    <row r="305" spans="1:6" s="50" customFormat="1" ht="31.5" x14ac:dyDescent="0.25">
      <c r="A305" s="87" t="s">
        <v>908</v>
      </c>
      <c r="B305" s="145" t="s">
        <v>227</v>
      </c>
      <c r="C305" s="185" t="s">
        <v>10</v>
      </c>
      <c r="D305" s="176" t="s">
        <v>718</v>
      </c>
      <c r="E305" s="157" t="s">
        <v>16</v>
      </c>
      <c r="F305" s="393">
        <f>SUM([1]прил5!H86+[1]прил5!H302+[1]прил5!H359+[1]прил5!H407)</f>
        <v>1006200</v>
      </c>
    </row>
    <row r="306" spans="1:6" s="50" customFormat="1" ht="47.25" x14ac:dyDescent="0.25">
      <c r="A306" s="86" t="s">
        <v>734</v>
      </c>
      <c r="B306" s="144" t="s">
        <v>227</v>
      </c>
      <c r="C306" s="188" t="s">
        <v>10</v>
      </c>
      <c r="D306" s="179" t="s">
        <v>733</v>
      </c>
      <c r="E306" s="193"/>
      <c r="F306" s="390">
        <f>SUM(F307)</f>
        <v>37000</v>
      </c>
    </row>
    <row r="307" spans="1:6" s="50" customFormat="1" ht="31.5" x14ac:dyDescent="0.25">
      <c r="A307" s="87" t="s">
        <v>21</v>
      </c>
      <c r="B307" s="145" t="s">
        <v>227</v>
      </c>
      <c r="C307" s="185" t="s">
        <v>10</v>
      </c>
      <c r="D307" s="176" t="s">
        <v>733</v>
      </c>
      <c r="E307" s="157" t="s">
        <v>75</v>
      </c>
      <c r="F307" s="393">
        <f>SUM([1]прил5!H185)</f>
        <v>37000</v>
      </c>
    </row>
    <row r="308" spans="1:6" s="50" customFormat="1" ht="31.5" x14ac:dyDescent="0.25">
      <c r="A308" s="86" t="s">
        <v>765</v>
      </c>
      <c r="B308" s="144" t="s">
        <v>227</v>
      </c>
      <c r="C308" s="188" t="s">
        <v>10</v>
      </c>
      <c r="D308" s="179" t="s">
        <v>764</v>
      </c>
      <c r="E308" s="193"/>
      <c r="F308" s="390">
        <f>SUM(F309)</f>
        <v>47400</v>
      </c>
    </row>
    <row r="309" spans="1:6" s="50" customFormat="1" ht="31.5" x14ac:dyDescent="0.25">
      <c r="A309" s="87" t="s">
        <v>21</v>
      </c>
      <c r="B309" s="145" t="s">
        <v>227</v>
      </c>
      <c r="C309" s="185" t="s">
        <v>10</v>
      </c>
      <c r="D309" s="176" t="s">
        <v>764</v>
      </c>
      <c r="E309" s="157" t="s">
        <v>75</v>
      </c>
      <c r="F309" s="393">
        <f>SUM([1]прил5!H142)</f>
        <v>47400</v>
      </c>
    </row>
    <row r="310" spans="1:6" s="50" customFormat="1" ht="110.25" x14ac:dyDescent="0.25">
      <c r="A310" s="180" t="s">
        <v>853</v>
      </c>
      <c r="B310" s="181" t="s">
        <v>849</v>
      </c>
      <c r="C310" s="190" t="s">
        <v>697</v>
      </c>
      <c r="D310" s="177" t="s">
        <v>698</v>
      </c>
      <c r="E310" s="194"/>
      <c r="F310" s="488">
        <f>SUM(F311)</f>
        <v>162000</v>
      </c>
    </row>
    <row r="311" spans="1:6" s="50" customFormat="1" ht="47.25" x14ac:dyDescent="0.25">
      <c r="A311" s="477" t="s">
        <v>851</v>
      </c>
      <c r="B311" s="478" t="s">
        <v>849</v>
      </c>
      <c r="C311" s="479" t="s">
        <v>10</v>
      </c>
      <c r="D311" s="480" t="s">
        <v>698</v>
      </c>
      <c r="E311" s="492"/>
      <c r="F311" s="391">
        <f>SUM(F312)</f>
        <v>162000</v>
      </c>
    </row>
    <row r="312" spans="1:6" s="50" customFormat="1" ht="47.25" x14ac:dyDescent="0.25">
      <c r="A312" s="86" t="s">
        <v>852</v>
      </c>
      <c r="B312" s="144" t="s">
        <v>849</v>
      </c>
      <c r="C312" s="188" t="s">
        <v>10</v>
      </c>
      <c r="D312" s="179" t="s">
        <v>850</v>
      </c>
      <c r="E312" s="193"/>
      <c r="F312" s="390">
        <f>SUM(F313)</f>
        <v>162000</v>
      </c>
    </row>
    <row r="313" spans="1:6" s="50" customFormat="1" ht="31.5" x14ac:dyDescent="0.25">
      <c r="A313" s="87" t="s">
        <v>908</v>
      </c>
      <c r="B313" s="145" t="s">
        <v>849</v>
      </c>
      <c r="C313" s="185" t="s">
        <v>10</v>
      </c>
      <c r="D313" s="176" t="s">
        <v>850</v>
      </c>
      <c r="E313" s="157" t="s">
        <v>16</v>
      </c>
      <c r="F313" s="393">
        <f>SUM([1]прил5!H189)</f>
        <v>162000</v>
      </c>
    </row>
    <row r="314" spans="1:6" s="50" customFormat="1" ht="47.25" x14ac:dyDescent="0.25">
      <c r="A314" s="155" t="s">
        <v>141</v>
      </c>
      <c r="B314" s="182" t="s">
        <v>237</v>
      </c>
      <c r="C314" s="333" t="s">
        <v>697</v>
      </c>
      <c r="D314" s="183" t="s">
        <v>698</v>
      </c>
      <c r="E314" s="156"/>
      <c r="F314" s="388">
        <f>SUM(F315+F322)</f>
        <v>6757515</v>
      </c>
    </row>
    <row r="315" spans="1:6" s="50" customFormat="1" ht="63" x14ac:dyDescent="0.25">
      <c r="A315" s="180" t="s">
        <v>191</v>
      </c>
      <c r="B315" s="181" t="s">
        <v>241</v>
      </c>
      <c r="C315" s="190" t="s">
        <v>697</v>
      </c>
      <c r="D315" s="177" t="s">
        <v>698</v>
      </c>
      <c r="E315" s="187"/>
      <c r="F315" s="488">
        <f>SUM(F316+F319)</f>
        <v>4619515</v>
      </c>
    </row>
    <row r="316" spans="1:6" s="50" customFormat="1" ht="47.25" x14ac:dyDescent="0.25">
      <c r="A316" s="477" t="s">
        <v>822</v>
      </c>
      <c r="B316" s="478" t="s">
        <v>241</v>
      </c>
      <c r="C316" s="479" t="s">
        <v>12</v>
      </c>
      <c r="D316" s="480" t="s">
        <v>698</v>
      </c>
      <c r="E316" s="489"/>
      <c r="F316" s="391">
        <f>SUM(F317)</f>
        <v>4423438</v>
      </c>
    </row>
    <row r="317" spans="1:6" s="50" customFormat="1" ht="47.25" x14ac:dyDescent="0.25">
      <c r="A317" s="86" t="s">
        <v>824</v>
      </c>
      <c r="B317" s="144" t="s">
        <v>241</v>
      </c>
      <c r="C317" s="188" t="s">
        <v>12</v>
      </c>
      <c r="D317" s="179" t="s">
        <v>823</v>
      </c>
      <c r="E317" s="49"/>
      <c r="F317" s="390">
        <f>SUM(F318)</f>
        <v>4423438</v>
      </c>
    </row>
    <row r="318" spans="1:6" s="50" customFormat="1" ht="31.5" x14ac:dyDescent="0.25">
      <c r="A318" s="87" t="s">
        <v>21</v>
      </c>
      <c r="B318" s="145" t="s">
        <v>241</v>
      </c>
      <c r="C318" s="185" t="s">
        <v>12</v>
      </c>
      <c r="D318" s="176" t="s">
        <v>823</v>
      </c>
      <c r="E318" s="71" t="s">
        <v>75</v>
      </c>
      <c r="F318" s="393">
        <f>SUM([1]прил5!H575)</f>
        <v>4423438</v>
      </c>
    </row>
    <row r="319" spans="1:6" s="50" customFormat="1" ht="47.25" x14ac:dyDescent="0.25">
      <c r="A319" s="477" t="s">
        <v>964</v>
      </c>
      <c r="B319" s="478" t="s">
        <v>241</v>
      </c>
      <c r="C319" s="479" t="s">
        <v>20</v>
      </c>
      <c r="D319" s="480" t="s">
        <v>698</v>
      </c>
      <c r="E319" s="489"/>
      <c r="F319" s="391">
        <f>SUM(F320)</f>
        <v>196077</v>
      </c>
    </row>
    <row r="320" spans="1:6" s="50" customFormat="1" ht="47.25" x14ac:dyDescent="0.25">
      <c r="A320" s="86" t="s">
        <v>965</v>
      </c>
      <c r="B320" s="144" t="s">
        <v>241</v>
      </c>
      <c r="C320" s="188" t="s">
        <v>20</v>
      </c>
      <c r="D320" s="179" t="s">
        <v>966</v>
      </c>
      <c r="E320" s="49"/>
      <c r="F320" s="390">
        <f>SUM(F321)</f>
        <v>196077</v>
      </c>
    </row>
    <row r="321" spans="1:6" s="50" customFormat="1" ht="31.5" x14ac:dyDescent="0.25">
      <c r="A321" s="87" t="s">
        <v>21</v>
      </c>
      <c r="B321" s="145" t="s">
        <v>241</v>
      </c>
      <c r="C321" s="185" t="s">
        <v>20</v>
      </c>
      <c r="D321" s="176" t="s">
        <v>966</v>
      </c>
      <c r="E321" s="71" t="s">
        <v>75</v>
      </c>
      <c r="F321" s="393">
        <f>SUM([1]прил5!H581)</f>
        <v>196077</v>
      </c>
    </row>
    <row r="322" spans="1:6" s="50" customFormat="1" ht="63" x14ac:dyDescent="0.25">
      <c r="A322" s="173" t="s">
        <v>142</v>
      </c>
      <c r="B322" s="181" t="s">
        <v>238</v>
      </c>
      <c r="C322" s="190" t="s">
        <v>697</v>
      </c>
      <c r="D322" s="177" t="s">
        <v>698</v>
      </c>
      <c r="E322" s="187"/>
      <c r="F322" s="488">
        <f>SUM(F323)</f>
        <v>2138000</v>
      </c>
    </row>
    <row r="323" spans="1:6" s="50" customFormat="1" ht="78.75" x14ac:dyDescent="0.25">
      <c r="A323" s="477" t="s">
        <v>719</v>
      </c>
      <c r="B323" s="478" t="s">
        <v>238</v>
      </c>
      <c r="C323" s="479" t="s">
        <v>10</v>
      </c>
      <c r="D323" s="480" t="s">
        <v>698</v>
      </c>
      <c r="E323" s="489"/>
      <c r="F323" s="391">
        <f>SUM(F324)</f>
        <v>2138000</v>
      </c>
    </row>
    <row r="324" spans="1:6" s="50" customFormat="1" ht="31.5" x14ac:dyDescent="0.25">
      <c r="A324" s="178" t="s">
        <v>91</v>
      </c>
      <c r="B324" s="144" t="s">
        <v>238</v>
      </c>
      <c r="C324" s="188" t="s">
        <v>10</v>
      </c>
      <c r="D324" s="179" t="s">
        <v>702</v>
      </c>
      <c r="E324" s="49"/>
      <c r="F324" s="390">
        <f>SUM(F325:F326)</f>
        <v>2138000</v>
      </c>
    </row>
    <row r="325" spans="1:6" s="50" customFormat="1" ht="47.25" x14ac:dyDescent="0.25">
      <c r="A325" s="154" t="s">
        <v>92</v>
      </c>
      <c r="B325" s="145" t="s">
        <v>238</v>
      </c>
      <c r="C325" s="185" t="s">
        <v>10</v>
      </c>
      <c r="D325" s="176" t="s">
        <v>702</v>
      </c>
      <c r="E325" s="71" t="s">
        <v>13</v>
      </c>
      <c r="F325" s="393">
        <f>SUM([1]прил5!H91)</f>
        <v>2133000</v>
      </c>
    </row>
    <row r="326" spans="1:6" s="50" customFormat="1" ht="31.5" x14ac:dyDescent="0.25">
      <c r="A326" s="154" t="s">
        <v>18</v>
      </c>
      <c r="B326" s="145" t="s">
        <v>238</v>
      </c>
      <c r="C326" s="185" t="s">
        <v>10</v>
      </c>
      <c r="D326" s="176" t="s">
        <v>702</v>
      </c>
      <c r="E326" s="71" t="s">
        <v>17</v>
      </c>
      <c r="F326" s="393">
        <f>SUM([1]прил5!H92)</f>
        <v>5000</v>
      </c>
    </row>
    <row r="327" spans="1:6" s="50" customFormat="1" ht="31.5" x14ac:dyDescent="0.25">
      <c r="A327" s="68" t="s">
        <v>156</v>
      </c>
      <c r="B327" s="182" t="s">
        <v>230</v>
      </c>
      <c r="C327" s="333" t="s">
        <v>697</v>
      </c>
      <c r="D327" s="183" t="s">
        <v>698</v>
      </c>
      <c r="E327" s="156"/>
      <c r="F327" s="388">
        <f>SUM(F328+F332)</f>
        <v>225000</v>
      </c>
    </row>
    <row r="328" spans="1:6" s="50" customFormat="1" ht="63" x14ac:dyDescent="0.25">
      <c r="A328" s="173" t="s">
        <v>180</v>
      </c>
      <c r="B328" s="181" t="s">
        <v>257</v>
      </c>
      <c r="C328" s="190" t="s">
        <v>697</v>
      </c>
      <c r="D328" s="177" t="s">
        <v>698</v>
      </c>
      <c r="E328" s="187"/>
      <c r="F328" s="488">
        <f>SUM(F329)</f>
        <v>25000</v>
      </c>
    </row>
    <row r="329" spans="1:6" s="50" customFormat="1" ht="31.5" x14ac:dyDescent="0.25">
      <c r="A329" s="456" t="s">
        <v>797</v>
      </c>
      <c r="B329" s="478" t="s">
        <v>257</v>
      </c>
      <c r="C329" s="479" t="s">
        <v>12</v>
      </c>
      <c r="D329" s="480" t="s">
        <v>698</v>
      </c>
      <c r="E329" s="489"/>
      <c r="F329" s="391">
        <f>SUM(F330)</f>
        <v>25000</v>
      </c>
    </row>
    <row r="330" spans="1:6" s="50" customFormat="1" ht="31.5" x14ac:dyDescent="0.25">
      <c r="A330" s="178" t="s">
        <v>799</v>
      </c>
      <c r="B330" s="144" t="s">
        <v>257</v>
      </c>
      <c r="C330" s="188" t="s">
        <v>12</v>
      </c>
      <c r="D330" s="179" t="s">
        <v>798</v>
      </c>
      <c r="E330" s="49"/>
      <c r="F330" s="390">
        <f>SUM(F331)</f>
        <v>25000</v>
      </c>
    </row>
    <row r="331" spans="1:6" s="50" customFormat="1" ht="31.5" x14ac:dyDescent="0.25">
      <c r="A331" s="154" t="s">
        <v>908</v>
      </c>
      <c r="B331" s="145" t="s">
        <v>257</v>
      </c>
      <c r="C331" s="185" t="s">
        <v>12</v>
      </c>
      <c r="D331" s="176" t="s">
        <v>798</v>
      </c>
      <c r="E331" s="71" t="s">
        <v>16</v>
      </c>
      <c r="F331" s="393">
        <f>SUM([1]прил5!H429)</f>
        <v>25000</v>
      </c>
    </row>
    <row r="332" spans="1:6" s="50" customFormat="1" ht="47.25" x14ac:dyDescent="0.25">
      <c r="A332" s="180" t="s">
        <v>157</v>
      </c>
      <c r="B332" s="181" t="s">
        <v>231</v>
      </c>
      <c r="C332" s="190" t="s">
        <v>697</v>
      </c>
      <c r="D332" s="177" t="s">
        <v>698</v>
      </c>
      <c r="E332" s="187"/>
      <c r="F332" s="488">
        <f>SUM(F333)</f>
        <v>200000</v>
      </c>
    </row>
    <row r="333" spans="1:6" s="50" customFormat="1" ht="63" x14ac:dyDescent="0.25">
      <c r="A333" s="477" t="s">
        <v>749</v>
      </c>
      <c r="B333" s="478" t="s">
        <v>231</v>
      </c>
      <c r="C333" s="479" t="s">
        <v>10</v>
      </c>
      <c r="D333" s="480" t="s">
        <v>698</v>
      </c>
      <c r="E333" s="489"/>
      <c r="F333" s="391">
        <f>SUM(F334)</f>
        <v>200000</v>
      </c>
    </row>
    <row r="334" spans="1:6" s="50" customFormat="1" ht="31.5" x14ac:dyDescent="0.25">
      <c r="A334" s="86" t="s">
        <v>751</v>
      </c>
      <c r="B334" s="144" t="s">
        <v>231</v>
      </c>
      <c r="C334" s="188" t="s">
        <v>10</v>
      </c>
      <c r="D334" s="179" t="s">
        <v>750</v>
      </c>
      <c r="E334" s="49"/>
      <c r="F334" s="390">
        <f>SUM(F335)</f>
        <v>200000</v>
      </c>
    </row>
    <row r="335" spans="1:6" s="50" customFormat="1" ht="31.5" x14ac:dyDescent="0.25">
      <c r="A335" s="87" t="s">
        <v>18</v>
      </c>
      <c r="B335" s="145" t="s">
        <v>231</v>
      </c>
      <c r="C335" s="185" t="s">
        <v>10</v>
      </c>
      <c r="D335" s="176" t="s">
        <v>750</v>
      </c>
      <c r="E335" s="71" t="s">
        <v>17</v>
      </c>
      <c r="F335" s="393">
        <f>SUM([1]прил5!H228)</f>
        <v>200000</v>
      </c>
    </row>
    <row r="336" spans="1:6" s="50" customFormat="1" ht="31.5" x14ac:dyDescent="0.25">
      <c r="A336" s="68" t="s">
        <v>195</v>
      </c>
      <c r="B336" s="182" t="s">
        <v>233</v>
      </c>
      <c r="C336" s="333" t="s">
        <v>697</v>
      </c>
      <c r="D336" s="183" t="s">
        <v>698</v>
      </c>
      <c r="E336" s="156"/>
      <c r="F336" s="388">
        <f>SUM(F337)</f>
        <v>11040537</v>
      </c>
    </row>
    <row r="337" spans="1:6" s="50" customFormat="1" ht="63" x14ac:dyDescent="0.25">
      <c r="A337" s="180" t="s">
        <v>196</v>
      </c>
      <c r="B337" s="181" t="s">
        <v>234</v>
      </c>
      <c r="C337" s="190" t="s">
        <v>697</v>
      </c>
      <c r="D337" s="177" t="s">
        <v>698</v>
      </c>
      <c r="E337" s="187"/>
      <c r="F337" s="488">
        <f>SUM(F338)</f>
        <v>11040537</v>
      </c>
    </row>
    <row r="338" spans="1:6" s="50" customFormat="1" ht="47.25" x14ac:dyDescent="0.25">
      <c r="A338" s="477" t="s">
        <v>759</v>
      </c>
      <c r="B338" s="478" t="s">
        <v>234</v>
      </c>
      <c r="C338" s="479" t="s">
        <v>12</v>
      </c>
      <c r="D338" s="480" t="s">
        <v>698</v>
      </c>
      <c r="E338" s="489"/>
      <c r="F338" s="391">
        <f>SUM(F339+F341+F343+F345)</f>
        <v>11040537</v>
      </c>
    </row>
    <row r="339" spans="1:6" s="50" customFormat="1" ht="47.25" x14ac:dyDescent="0.25">
      <c r="A339" s="86" t="s">
        <v>933</v>
      </c>
      <c r="B339" s="144" t="s">
        <v>234</v>
      </c>
      <c r="C339" s="188" t="s">
        <v>12</v>
      </c>
      <c r="D339" s="179" t="s">
        <v>972</v>
      </c>
      <c r="E339" s="49"/>
      <c r="F339" s="390">
        <f>SUM(F340)</f>
        <v>3229486</v>
      </c>
    </row>
    <row r="340" spans="1:6" s="50" customFormat="1" ht="31.5" x14ac:dyDescent="0.25">
      <c r="A340" s="87" t="s">
        <v>21</v>
      </c>
      <c r="B340" s="145" t="s">
        <v>234</v>
      </c>
      <c r="C340" s="185" t="s">
        <v>12</v>
      </c>
      <c r="D340" s="176" t="s">
        <v>972</v>
      </c>
      <c r="E340" s="71" t="s">
        <v>75</v>
      </c>
      <c r="F340" s="393">
        <f>SUM([1]прил5!H271)</f>
        <v>3229486</v>
      </c>
    </row>
    <row r="341" spans="1:6" s="50" customFormat="1" ht="31.5" x14ac:dyDescent="0.25">
      <c r="A341" s="86" t="s">
        <v>760</v>
      </c>
      <c r="B341" s="144" t="s">
        <v>234</v>
      </c>
      <c r="C341" s="188" t="s">
        <v>12</v>
      </c>
      <c r="D341" s="179" t="s">
        <v>761</v>
      </c>
      <c r="E341" s="49"/>
      <c r="F341" s="390">
        <f>SUM(F342)</f>
        <v>1797884</v>
      </c>
    </row>
    <row r="342" spans="1:6" s="50" customFormat="1" ht="31.5" x14ac:dyDescent="0.25">
      <c r="A342" s="87" t="s">
        <v>21</v>
      </c>
      <c r="B342" s="145" t="s">
        <v>234</v>
      </c>
      <c r="C342" s="185" t="s">
        <v>12</v>
      </c>
      <c r="D342" s="176" t="s">
        <v>761</v>
      </c>
      <c r="E342" s="71" t="s">
        <v>75</v>
      </c>
      <c r="F342" s="393">
        <f>SUM([1]прил5!H273)</f>
        <v>1797884</v>
      </c>
    </row>
    <row r="343" spans="1:6" s="50" customFormat="1" ht="31.5" x14ac:dyDescent="0.25">
      <c r="A343" s="86" t="s">
        <v>934</v>
      </c>
      <c r="B343" s="144" t="s">
        <v>234</v>
      </c>
      <c r="C343" s="188" t="s">
        <v>12</v>
      </c>
      <c r="D343" s="179" t="s">
        <v>935</v>
      </c>
      <c r="E343" s="49"/>
      <c r="F343" s="390">
        <f>SUM(F344)</f>
        <v>5858522</v>
      </c>
    </row>
    <row r="344" spans="1:6" s="50" customFormat="1" ht="31.5" x14ac:dyDescent="0.25">
      <c r="A344" s="87" t="s">
        <v>21</v>
      </c>
      <c r="B344" s="145" t="s">
        <v>234</v>
      </c>
      <c r="C344" s="185" t="s">
        <v>12</v>
      </c>
      <c r="D344" s="176" t="s">
        <v>935</v>
      </c>
      <c r="E344" s="71" t="s">
        <v>75</v>
      </c>
      <c r="F344" s="393">
        <f>SUM([1]прил5!H275)</f>
        <v>5858522</v>
      </c>
    </row>
    <row r="345" spans="1:6" s="50" customFormat="1" ht="47.25" x14ac:dyDescent="0.25">
      <c r="A345" s="86" t="s">
        <v>936</v>
      </c>
      <c r="B345" s="144" t="s">
        <v>234</v>
      </c>
      <c r="C345" s="188" t="s">
        <v>12</v>
      </c>
      <c r="D345" s="179" t="s">
        <v>937</v>
      </c>
      <c r="E345" s="49"/>
      <c r="F345" s="390">
        <f>SUM(F346)</f>
        <v>154645</v>
      </c>
    </row>
    <row r="346" spans="1:6" s="50" customFormat="1" ht="31.5" x14ac:dyDescent="0.25">
      <c r="A346" s="87" t="s">
        <v>21</v>
      </c>
      <c r="B346" s="145" t="s">
        <v>234</v>
      </c>
      <c r="C346" s="185" t="s">
        <v>12</v>
      </c>
      <c r="D346" s="176" t="s">
        <v>937</v>
      </c>
      <c r="E346" s="71" t="s">
        <v>75</v>
      </c>
      <c r="F346" s="393">
        <f>SUM([1]прил5!H277)</f>
        <v>154645</v>
      </c>
    </row>
    <row r="347" spans="1:6" ht="47.25" x14ac:dyDescent="0.25">
      <c r="A347" s="68" t="s">
        <v>135</v>
      </c>
      <c r="B347" s="163" t="s">
        <v>212</v>
      </c>
      <c r="C347" s="331" t="s">
        <v>697</v>
      </c>
      <c r="D347" s="164" t="s">
        <v>698</v>
      </c>
      <c r="E347" s="17"/>
      <c r="F347" s="388">
        <f>SUM(F348)</f>
        <v>237000</v>
      </c>
    </row>
    <row r="348" spans="1:6" s="50" customFormat="1" ht="47.25" x14ac:dyDescent="0.25">
      <c r="A348" s="180" t="s">
        <v>136</v>
      </c>
      <c r="B348" s="170" t="s">
        <v>213</v>
      </c>
      <c r="C348" s="332" t="s">
        <v>697</v>
      </c>
      <c r="D348" s="171" t="s">
        <v>698</v>
      </c>
      <c r="E348" s="196"/>
      <c r="F348" s="488">
        <f>SUM(F349)</f>
        <v>237000</v>
      </c>
    </row>
    <row r="349" spans="1:6" s="50" customFormat="1" ht="47.25" x14ac:dyDescent="0.25">
      <c r="A349" s="477" t="s">
        <v>715</v>
      </c>
      <c r="B349" s="451" t="s">
        <v>213</v>
      </c>
      <c r="C349" s="452" t="s">
        <v>12</v>
      </c>
      <c r="D349" s="453" t="s">
        <v>698</v>
      </c>
      <c r="E349" s="495"/>
      <c r="F349" s="391">
        <f>SUM(F350)</f>
        <v>237000</v>
      </c>
    </row>
    <row r="350" spans="1:6" s="50" customFormat="1" ht="47.25" x14ac:dyDescent="0.25">
      <c r="A350" s="86" t="s">
        <v>94</v>
      </c>
      <c r="B350" s="134" t="s">
        <v>213</v>
      </c>
      <c r="C350" s="290" t="s">
        <v>12</v>
      </c>
      <c r="D350" s="132" t="s">
        <v>716</v>
      </c>
      <c r="E350" s="35"/>
      <c r="F350" s="390">
        <f>SUM(F351)</f>
        <v>237000</v>
      </c>
    </row>
    <row r="351" spans="1:6" s="50" customFormat="1" ht="47.25" x14ac:dyDescent="0.25">
      <c r="A351" s="87" t="s">
        <v>92</v>
      </c>
      <c r="B351" s="148" t="s">
        <v>213</v>
      </c>
      <c r="C351" s="293" t="s">
        <v>12</v>
      </c>
      <c r="D351" s="143" t="s">
        <v>716</v>
      </c>
      <c r="E351" s="51" t="s">
        <v>13</v>
      </c>
      <c r="F351" s="393">
        <f>SUM([1]прил5!H70)</f>
        <v>237000</v>
      </c>
    </row>
    <row r="352" spans="1:6" s="50" customFormat="1" ht="31.5" x14ac:dyDescent="0.25">
      <c r="A352" s="85" t="s">
        <v>121</v>
      </c>
      <c r="B352" s="182" t="s">
        <v>699</v>
      </c>
      <c r="C352" s="333" t="s">
        <v>697</v>
      </c>
      <c r="D352" s="183" t="s">
        <v>698</v>
      </c>
      <c r="E352" s="156"/>
      <c r="F352" s="388">
        <f>SUM(F353)</f>
        <v>1214200</v>
      </c>
    </row>
    <row r="353" spans="1:6" s="50" customFormat="1" ht="31.5" x14ac:dyDescent="0.25">
      <c r="A353" s="180" t="s">
        <v>122</v>
      </c>
      <c r="B353" s="181" t="s">
        <v>207</v>
      </c>
      <c r="C353" s="190" t="s">
        <v>697</v>
      </c>
      <c r="D353" s="177" t="s">
        <v>698</v>
      </c>
      <c r="E353" s="187"/>
      <c r="F353" s="488">
        <f>SUM(F354)</f>
        <v>1214200</v>
      </c>
    </row>
    <row r="354" spans="1:6" s="50" customFormat="1" ht="31.5" x14ac:dyDescent="0.25">
      <c r="A354" s="86" t="s">
        <v>91</v>
      </c>
      <c r="B354" s="144" t="s">
        <v>207</v>
      </c>
      <c r="C354" s="188" t="s">
        <v>697</v>
      </c>
      <c r="D354" s="179" t="s">
        <v>702</v>
      </c>
      <c r="E354" s="49"/>
      <c r="F354" s="390">
        <f>SUM(F355)</f>
        <v>1214200</v>
      </c>
    </row>
    <row r="355" spans="1:6" s="50" customFormat="1" ht="47.25" x14ac:dyDescent="0.25">
      <c r="A355" s="87" t="s">
        <v>92</v>
      </c>
      <c r="B355" s="145" t="s">
        <v>207</v>
      </c>
      <c r="C355" s="185" t="s">
        <v>697</v>
      </c>
      <c r="D355" s="176" t="s">
        <v>702</v>
      </c>
      <c r="E355" s="71" t="s">
        <v>13</v>
      </c>
      <c r="F355" s="393">
        <f>SUM([1]прил5!H20)</f>
        <v>1214200</v>
      </c>
    </row>
    <row r="356" spans="1:6" s="50" customFormat="1" ht="31.5" x14ac:dyDescent="0.25">
      <c r="A356" s="85" t="s">
        <v>139</v>
      </c>
      <c r="B356" s="182" t="s">
        <v>214</v>
      </c>
      <c r="C356" s="333" t="s">
        <v>697</v>
      </c>
      <c r="D356" s="183" t="s">
        <v>698</v>
      </c>
      <c r="E356" s="156"/>
      <c r="F356" s="388">
        <f>SUM(F357)</f>
        <v>9063533</v>
      </c>
    </row>
    <row r="357" spans="1:6" s="50" customFormat="1" ht="31.5" x14ac:dyDescent="0.25">
      <c r="A357" s="180" t="s">
        <v>140</v>
      </c>
      <c r="B357" s="181" t="s">
        <v>215</v>
      </c>
      <c r="C357" s="190" t="s">
        <v>697</v>
      </c>
      <c r="D357" s="177" t="s">
        <v>698</v>
      </c>
      <c r="E357" s="187"/>
      <c r="F357" s="488">
        <f>SUM(F358)</f>
        <v>9063533</v>
      </c>
    </row>
    <row r="358" spans="1:6" s="50" customFormat="1" ht="31.5" x14ac:dyDescent="0.25">
      <c r="A358" s="86" t="s">
        <v>91</v>
      </c>
      <c r="B358" s="144" t="s">
        <v>215</v>
      </c>
      <c r="C358" s="188" t="s">
        <v>697</v>
      </c>
      <c r="D358" s="179" t="s">
        <v>702</v>
      </c>
      <c r="E358" s="49"/>
      <c r="F358" s="390">
        <f>SUM(F359:F360)</f>
        <v>9063533</v>
      </c>
    </row>
    <row r="359" spans="1:6" s="50" customFormat="1" ht="47.25" x14ac:dyDescent="0.25">
      <c r="A359" s="87" t="s">
        <v>92</v>
      </c>
      <c r="B359" s="145" t="s">
        <v>215</v>
      </c>
      <c r="C359" s="185" t="s">
        <v>697</v>
      </c>
      <c r="D359" s="176" t="s">
        <v>702</v>
      </c>
      <c r="E359" s="71" t="s">
        <v>13</v>
      </c>
      <c r="F359" s="393">
        <f>SUM([1]прил5!H74)</f>
        <v>9051533</v>
      </c>
    </row>
    <row r="360" spans="1:6" s="50" customFormat="1" ht="31.5" x14ac:dyDescent="0.25">
      <c r="A360" s="87" t="s">
        <v>18</v>
      </c>
      <c r="B360" s="145" t="s">
        <v>215</v>
      </c>
      <c r="C360" s="185" t="s">
        <v>697</v>
      </c>
      <c r="D360" s="176" t="s">
        <v>702</v>
      </c>
      <c r="E360" s="71" t="s">
        <v>17</v>
      </c>
      <c r="F360" s="393">
        <f>SUM([1]прил5!H75)</f>
        <v>12000</v>
      </c>
    </row>
    <row r="361" spans="1:6" s="50" customFormat="1" ht="31.5" x14ac:dyDescent="0.25">
      <c r="A361" s="85" t="s">
        <v>126</v>
      </c>
      <c r="B361" s="182" t="s">
        <v>242</v>
      </c>
      <c r="C361" s="333" t="s">
        <v>697</v>
      </c>
      <c r="D361" s="183" t="s">
        <v>698</v>
      </c>
      <c r="E361" s="156"/>
      <c r="F361" s="388">
        <f>SUM(F362)</f>
        <v>398000</v>
      </c>
    </row>
    <row r="362" spans="1:6" s="50" customFormat="1" ht="31.5" x14ac:dyDescent="0.25">
      <c r="A362" s="180" t="s">
        <v>127</v>
      </c>
      <c r="B362" s="181" t="s">
        <v>243</v>
      </c>
      <c r="C362" s="190" t="s">
        <v>697</v>
      </c>
      <c r="D362" s="177" t="s">
        <v>698</v>
      </c>
      <c r="E362" s="187"/>
      <c r="F362" s="488">
        <f>SUM(F363)</f>
        <v>398000</v>
      </c>
    </row>
    <row r="363" spans="1:6" s="50" customFormat="1" ht="31.5" x14ac:dyDescent="0.25">
      <c r="A363" s="86" t="s">
        <v>91</v>
      </c>
      <c r="B363" s="144" t="s">
        <v>243</v>
      </c>
      <c r="C363" s="188" t="s">
        <v>697</v>
      </c>
      <c r="D363" s="179" t="s">
        <v>702</v>
      </c>
      <c r="E363" s="49"/>
      <c r="F363" s="390">
        <f>SUM(F364)</f>
        <v>398000</v>
      </c>
    </row>
    <row r="364" spans="1:6" s="50" customFormat="1" ht="47.25" x14ac:dyDescent="0.25">
      <c r="A364" s="87" t="s">
        <v>92</v>
      </c>
      <c r="B364" s="145" t="s">
        <v>243</v>
      </c>
      <c r="C364" s="185" t="s">
        <v>697</v>
      </c>
      <c r="D364" s="176" t="s">
        <v>702</v>
      </c>
      <c r="E364" s="71" t="s">
        <v>13</v>
      </c>
      <c r="F364" s="393">
        <f>SUM([1]прил5!H30)</f>
        <v>398000</v>
      </c>
    </row>
    <row r="365" spans="1:6" s="50" customFormat="1" ht="31.5" x14ac:dyDescent="0.25">
      <c r="A365" s="85" t="s">
        <v>128</v>
      </c>
      <c r="B365" s="182" t="s">
        <v>244</v>
      </c>
      <c r="C365" s="333" t="s">
        <v>697</v>
      </c>
      <c r="D365" s="183" t="s">
        <v>698</v>
      </c>
      <c r="E365" s="156"/>
      <c r="F365" s="388">
        <f>SUM(F366)</f>
        <v>437000</v>
      </c>
    </row>
    <row r="366" spans="1:6" s="50" customFormat="1" ht="31.5" x14ac:dyDescent="0.25">
      <c r="A366" s="180" t="s">
        <v>129</v>
      </c>
      <c r="B366" s="181" t="s">
        <v>245</v>
      </c>
      <c r="C366" s="190" t="s">
        <v>697</v>
      </c>
      <c r="D366" s="177" t="s">
        <v>698</v>
      </c>
      <c r="E366" s="187"/>
      <c r="F366" s="488">
        <f>SUM(F367)</f>
        <v>437000</v>
      </c>
    </row>
    <row r="367" spans="1:6" s="50" customFormat="1" ht="31.5" x14ac:dyDescent="0.25">
      <c r="A367" s="86" t="s">
        <v>91</v>
      </c>
      <c r="B367" s="144" t="s">
        <v>245</v>
      </c>
      <c r="C367" s="188" t="s">
        <v>697</v>
      </c>
      <c r="D367" s="179" t="s">
        <v>702</v>
      </c>
      <c r="E367" s="49"/>
      <c r="F367" s="390">
        <f>SUM(F368:F369)</f>
        <v>437000</v>
      </c>
    </row>
    <row r="368" spans="1:6" s="50" customFormat="1" ht="47.25" x14ac:dyDescent="0.25">
      <c r="A368" s="87" t="s">
        <v>92</v>
      </c>
      <c r="B368" s="145" t="s">
        <v>245</v>
      </c>
      <c r="C368" s="185" t="s">
        <v>697</v>
      </c>
      <c r="D368" s="176" t="s">
        <v>702</v>
      </c>
      <c r="E368" s="71" t="s">
        <v>13</v>
      </c>
      <c r="F368" s="393">
        <f>SUM([1]прил5!H34)</f>
        <v>435000</v>
      </c>
    </row>
    <row r="369" spans="1:6" s="50" customFormat="1" ht="31.5" x14ac:dyDescent="0.25">
      <c r="A369" s="87" t="s">
        <v>18</v>
      </c>
      <c r="B369" s="145" t="s">
        <v>245</v>
      </c>
      <c r="C369" s="185" t="s">
        <v>697</v>
      </c>
      <c r="D369" s="176" t="s">
        <v>702</v>
      </c>
      <c r="E369" s="71" t="s">
        <v>17</v>
      </c>
      <c r="F369" s="393">
        <f>SUM([1]прил5!H35)</f>
        <v>2000</v>
      </c>
    </row>
    <row r="370" spans="1:6" s="50" customFormat="1" ht="31.5" x14ac:dyDescent="0.25">
      <c r="A370" s="85" t="s">
        <v>24</v>
      </c>
      <c r="B370" s="182" t="s">
        <v>219</v>
      </c>
      <c r="C370" s="333" t="s">
        <v>697</v>
      </c>
      <c r="D370" s="183" t="s">
        <v>698</v>
      </c>
      <c r="E370" s="156"/>
      <c r="F370" s="388">
        <f>SUM(F371)</f>
        <v>182665</v>
      </c>
    </row>
    <row r="371" spans="1:6" s="50" customFormat="1" ht="31.5" x14ac:dyDescent="0.25">
      <c r="A371" s="180" t="s">
        <v>101</v>
      </c>
      <c r="B371" s="181" t="s">
        <v>220</v>
      </c>
      <c r="C371" s="190" t="s">
        <v>697</v>
      </c>
      <c r="D371" s="177" t="s">
        <v>698</v>
      </c>
      <c r="E371" s="187"/>
      <c r="F371" s="488">
        <f>SUM(F372)</f>
        <v>182665</v>
      </c>
    </row>
    <row r="372" spans="1:6" s="50" customFormat="1" ht="31.5" x14ac:dyDescent="0.25">
      <c r="A372" s="86" t="s">
        <v>119</v>
      </c>
      <c r="B372" s="144" t="s">
        <v>220</v>
      </c>
      <c r="C372" s="188" t="s">
        <v>697</v>
      </c>
      <c r="D372" s="179" t="s">
        <v>727</v>
      </c>
      <c r="E372" s="49"/>
      <c r="F372" s="390">
        <f>SUM(F373:F374)</f>
        <v>182665</v>
      </c>
    </row>
    <row r="373" spans="1:6" s="50" customFormat="1" ht="31.5" x14ac:dyDescent="0.25">
      <c r="A373" s="87" t="s">
        <v>908</v>
      </c>
      <c r="B373" s="145" t="s">
        <v>220</v>
      </c>
      <c r="C373" s="185" t="s">
        <v>697</v>
      </c>
      <c r="D373" s="176" t="s">
        <v>727</v>
      </c>
      <c r="E373" s="71" t="s">
        <v>16</v>
      </c>
      <c r="F373" s="393">
        <f>SUM([1]прил5!H146)</f>
        <v>97146</v>
      </c>
    </row>
    <row r="374" spans="1:6" s="50" customFormat="1" ht="31.5" x14ac:dyDescent="0.25">
      <c r="A374" s="87" t="s">
        <v>18</v>
      </c>
      <c r="B374" s="145" t="s">
        <v>220</v>
      </c>
      <c r="C374" s="185" t="s">
        <v>697</v>
      </c>
      <c r="D374" s="176" t="s">
        <v>727</v>
      </c>
      <c r="E374" s="71" t="s">
        <v>17</v>
      </c>
      <c r="F374" s="393">
        <f>SUM([1]прил5!H147)</f>
        <v>85519</v>
      </c>
    </row>
    <row r="375" spans="1:6" s="50" customFormat="1" ht="31.5" x14ac:dyDescent="0.25">
      <c r="A375" s="85" t="s">
        <v>202</v>
      </c>
      <c r="B375" s="182" t="s">
        <v>221</v>
      </c>
      <c r="C375" s="333" t="s">
        <v>697</v>
      </c>
      <c r="D375" s="183" t="s">
        <v>698</v>
      </c>
      <c r="E375" s="156"/>
      <c r="F375" s="388">
        <f>SUM(F376+F390)</f>
        <v>1497663</v>
      </c>
    </row>
    <row r="376" spans="1:6" s="50" customFormat="1" ht="31.5" x14ac:dyDescent="0.25">
      <c r="A376" s="180" t="s">
        <v>201</v>
      </c>
      <c r="B376" s="181" t="s">
        <v>222</v>
      </c>
      <c r="C376" s="190" t="s">
        <v>697</v>
      </c>
      <c r="D376" s="177" t="s">
        <v>698</v>
      </c>
      <c r="E376" s="187"/>
      <c r="F376" s="488">
        <f>SUM(F377+F379+F381+F383+F385+F387)</f>
        <v>1489663</v>
      </c>
    </row>
    <row r="377" spans="1:6" s="50" customFormat="1" ht="31.5" x14ac:dyDescent="0.25">
      <c r="A377" s="86" t="s">
        <v>915</v>
      </c>
      <c r="B377" s="144" t="s">
        <v>222</v>
      </c>
      <c r="C377" s="188" t="s">
        <v>697</v>
      </c>
      <c r="D377" s="179" t="s">
        <v>973</v>
      </c>
      <c r="E377" s="49"/>
      <c r="F377" s="390">
        <f>SUM(F378)</f>
        <v>40381</v>
      </c>
    </row>
    <row r="378" spans="1:6" s="50" customFormat="1" ht="31.5" x14ac:dyDescent="0.25">
      <c r="A378" s="87" t="s">
        <v>908</v>
      </c>
      <c r="B378" s="145" t="s">
        <v>222</v>
      </c>
      <c r="C378" s="185" t="s">
        <v>697</v>
      </c>
      <c r="D378" s="176" t="s">
        <v>973</v>
      </c>
      <c r="E378" s="71" t="s">
        <v>16</v>
      </c>
      <c r="F378" s="393">
        <f>SUM([1]прил5!H151)</f>
        <v>40381</v>
      </c>
    </row>
    <row r="379" spans="1:6" s="50" customFormat="1" ht="47.25" x14ac:dyDescent="0.25">
      <c r="A379" s="86" t="s">
        <v>916</v>
      </c>
      <c r="B379" s="144" t="s">
        <v>222</v>
      </c>
      <c r="C379" s="188" t="s">
        <v>697</v>
      </c>
      <c r="D379" s="179" t="s">
        <v>974</v>
      </c>
      <c r="E379" s="49"/>
      <c r="F379" s="390">
        <f>SUM(F380)</f>
        <v>23700</v>
      </c>
    </row>
    <row r="380" spans="1:6" s="50" customFormat="1" ht="47.25" x14ac:dyDescent="0.25">
      <c r="A380" s="87" t="s">
        <v>92</v>
      </c>
      <c r="B380" s="145" t="s">
        <v>222</v>
      </c>
      <c r="C380" s="185" t="s">
        <v>697</v>
      </c>
      <c r="D380" s="176" t="s">
        <v>974</v>
      </c>
      <c r="E380" s="71" t="s">
        <v>13</v>
      </c>
      <c r="F380" s="393">
        <f>SUM([1]прил5!H153)</f>
        <v>23700</v>
      </c>
    </row>
    <row r="381" spans="1:6" s="50" customFormat="1" ht="31.5" x14ac:dyDescent="0.25">
      <c r="A381" s="86" t="s">
        <v>917</v>
      </c>
      <c r="B381" s="144" t="s">
        <v>222</v>
      </c>
      <c r="C381" s="188" t="s">
        <v>697</v>
      </c>
      <c r="D381" s="179" t="s">
        <v>975</v>
      </c>
      <c r="E381" s="49"/>
      <c r="F381" s="390">
        <f>SUM(F382)</f>
        <v>502999</v>
      </c>
    </row>
    <row r="382" spans="1:6" s="50" customFormat="1" ht="31.5" x14ac:dyDescent="0.25">
      <c r="A382" s="87" t="s">
        <v>908</v>
      </c>
      <c r="B382" s="145" t="s">
        <v>222</v>
      </c>
      <c r="C382" s="185" t="s">
        <v>697</v>
      </c>
      <c r="D382" s="176" t="s">
        <v>975</v>
      </c>
      <c r="E382" s="71" t="s">
        <v>16</v>
      </c>
      <c r="F382" s="393">
        <f>SUM([1]прил5!H155)</f>
        <v>502999</v>
      </c>
    </row>
    <row r="383" spans="1:6" s="50" customFormat="1" ht="31.5" x14ac:dyDescent="0.25">
      <c r="A383" s="86" t="s">
        <v>203</v>
      </c>
      <c r="B383" s="144" t="s">
        <v>222</v>
      </c>
      <c r="C383" s="188" t="s">
        <v>697</v>
      </c>
      <c r="D383" s="179" t="s">
        <v>728</v>
      </c>
      <c r="E383" s="49"/>
      <c r="F383" s="390">
        <f>SUM(F384)</f>
        <v>85000</v>
      </c>
    </row>
    <row r="384" spans="1:6" s="50" customFormat="1" ht="31.5" x14ac:dyDescent="0.25">
      <c r="A384" s="87" t="s">
        <v>908</v>
      </c>
      <c r="B384" s="145" t="s">
        <v>222</v>
      </c>
      <c r="C384" s="185" t="s">
        <v>697</v>
      </c>
      <c r="D384" s="176" t="s">
        <v>728</v>
      </c>
      <c r="E384" s="71" t="s">
        <v>16</v>
      </c>
      <c r="F384" s="393">
        <f>SUM([1]прил5!H157)</f>
        <v>85000</v>
      </c>
    </row>
    <row r="385" spans="1:6" s="50" customFormat="1" ht="31.5" x14ac:dyDescent="0.25">
      <c r="A385" s="86" t="s">
        <v>918</v>
      </c>
      <c r="B385" s="144" t="s">
        <v>222</v>
      </c>
      <c r="C385" s="188" t="s">
        <v>697</v>
      </c>
      <c r="D385" s="179" t="s">
        <v>764</v>
      </c>
      <c r="E385" s="49"/>
      <c r="F385" s="390">
        <f>SUM(F386)</f>
        <v>60000</v>
      </c>
    </row>
    <row r="386" spans="1:6" s="50" customFormat="1" ht="47.25" x14ac:dyDescent="0.25">
      <c r="A386" s="87" t="s">
        <v>92</v>
      </c>
      <c r="B386" s="145" t="s">
        <v>222</v>
      </c>
      <c r="C386" s="185" t="s">
        <v>697</v>
      </c>
      <c r="D386" s="176" t="s">
        <v>764</v>
      </c>
      <c r="E386" s="71" t="s">
        <v>13</v>
      </c>
      <c r="F386" s="393">
        <f>SUM([1]прил5!H159)</f>
        <v>60000</v>
      </c>
    </row>
    <row r="387" spans="1:6" s="50" customFormat="1" ht="78.75" x14ac:dyDescent="0.25">
      <c r="A387" s="86" t="s">
        <v>730</v>
      </c>
      <c r="B387" s="144" t="s">
        <v>222</v>
      </c>
      <c r="C387" s="188" t="s">
        <v>697</v>
      </c>
      <c r="D387" s="179" t="s">
        <v>729</v>
      </c>
      <c r="E387" s="49"/>
      <c r="F387" s="390">
        <f>SUM(F388:F389)</f>
        <v>777583</v>
      </c>
    </row>
    <row r="388" spans="1:6" s="50" customFormat="1" ht="47.25" x14ac:dyDescent="0.25">
      <c r="A388" s="87" t="s">
        <v>92</v>
      </c>
      <c r="B388" s="145" t="s">
        <v>222</v>
      </c>
      <c r="C388" s="185" t="s">
        <v>697</v>
      </c>
      <c r="D388" s="176" t="s">
        <v>729</v>
      </c>
      <c r="E388" s="71" t="s">
        <v>13</v>
      </c>
      <c r="F388" s="393">
        <f>SUM([1]прил5!H161)</f>
        <v>746238</v>
      </c>
    </row>
    <row r="389" spans="1:6" s="50" customFormat="1" ht="31.5" x14ac:dyDescent="0.25">
      <c r="A389" s="87" t="s">
        <v>908</v>
      </c>
      <c r="B389" s="145" t="s">
        <v>222</v>
      </c>
      <c r="C389" s="185" t="s">
        <v>697</v>
      </c>
      <c r="D389" s="176" t="s">
        <v>729</v>
      </c>
      <c r="E389" s="71" t="s">
        <v>16</v>
      </c>
      <c r="F389" s="393">
        <f>SUM([1]прил5!H162)</f>
        <v>31345</v>
      </c>
    </row>
    <row r="390" spans="1:6" s="50" customFormat="1" ht="31.5" x14ac:dyDescent="0.25">
      <c r="A390" s="180" t="s">
        <v>911</v>
      </c>
      <c r="B390" s="181" t="s">
        <v>912</v>
      </c>
      <c r="C390" s="190" t="s">
        <v>697</v>
      </c>
      <c r="D390" s="177" t="s">
        <v>698</v>
      </c>
      <c r="E390" s="187"/>
      <c r="F390" s="488">
        <f>SUM(F391)</f>
        <v>8000</v>
      </c>
    </row>
    <row r="391" spans="1:6" s="50" customFormat="1" ht="31.5" x14ac:dyDescent="0.25">
      <c r="A391" s="86" t="s">
        <v>913</v>
      </c>
      <c r="B391" s="144" t="s">
        <v>912</v>
      </c>
      <c r="C391" s="188" t="s">
        <v>697</v>
      </c>
      <c r="D391" s="179" t="s">
        <v>914</v>
      </c>
      <c r="E391" s="49"/>
      <c r="F391" s="390">
        <f>SUM(F392)</f>
        <v>8000</v>
      </c>
    </row>
    <row r="392" spans="1:6" s="50" customFormat="1" ht="31.5" x14ac:dyDescent="0.25">
      <c r="A392" s="87" t="s">
        <v>908</v>
      </c>
      <c r="B392" s="145" t="s">
        <v>912</v>
      </c>
      <c r="C392" s="185" t="s">
        <v>697</v>
      </c>
      <c r="D392" s="176" t="s">
        <v>914</v>
      </c>
      <c r="E392" s="71" t="s">
        <v>16</v>
      </c>
      <c r="F392" s="393">
        <f>SUM([1]прил5!H97)</f>
        <v>8000</v>
      </c>
    </row>
    <row r="393" spans="1:6" s="50" customFormat="1" ht="31.5" x14ac:dyDescent="0.25">
      <c r="A393" s="85" t="s">
        <v>97</v>
      </c>
      <c r="B393" s="182" t="s">
        <v>216</v>
      </c>
      <c r="C393" s="333" t="s">
        <v>697</v>
      </c>
      <c r="D393" s="183" t="s">
        <v>698</v>
      </c>
      <c r="E393" s="156"/>
      <c r="F393" s="388">
        <f>SUM(F394)</f>
        <v>362854</v>
      </c>
    </row>
    <row r="394" spans="1:6" s="50" customFormat="1" ht="31.5" x14ac:dyDescent="0.25">
      <c r="A394" s="180" t="s">
        <v>98</v>
      </c>
      <c r="B394" s="181" t="s">
        <v>217</v>
      </c>
      <c r="C394" s="190" t="s">
        <v>697</v>
      </c>
      <c r="D394" s="177" t="s">
        <v>698</v>
      </c>
      <c r="E394" s="187"/>
      <c r="F394" s="488">
        <f>SUM(F395)</f>
        <v>362854</v>
      </c>
    </row>
    <row r="395" spans="1:6" s="50" customFormat="1" ht="31.5" x14ac:dyDescent="0.25">
      <c r="A395" s="86" t="s">
        <v>118</v>
      </c>
      <c r="B395" s="144" t="s">
        <v>217</v>
      </c>
      <c r="C395" s="188" t="s">
        <v>697</v>
      </c>
      <c r="D395" s="179" t="s">
        <v>720</v>
      </c>
      <c r="E395" s="49"/>
      <c r="F395" s="390">
        <f>SUM(F396)</f>
        <v>362854</v>
      </c>
    </row>
    <row r="396" spans="1:6" s="50" customFormat="1" ht="31.5" x14ac:dyDescent="0.25">
      <c r="A396" s="87" t="s">
        <v>18</v>
      </c>
      <c r="B396" s="145" t="s">
        <v>217</v>
      </c>
      <c r="C396" s="185" t="s">
        <v>697</v>
      </c>
      <c r="D396" s="176" t="s">
        <v>720</v>
      </c>
      <c r="E396" s="71" t="s">
        <v>17</v>
      </c>
      <c r="F396" s="393">
        <f>SUM([1]прил5!H102)</f>
        <v>362854</v>
      </c>
    </row>
    <row r="397" spans="1:6" s="50" customFormat="1" ht="31.5" x14ac:dyDescent="0.25">
      <c r="A397" s="85" t="s">
        <v>147</v>
      </c>
      <c r="B397" s="182" t="s">
        <v>223</v>
      </c>
      <c r="C397" s="333" t="s">
        <v>697</v>
      </c>
      <c r="D397" s="183" t="s">
        <v>698</v>
      </c>
      <c r="E397" s="156"/>
      <c r="F397" s="388">
        <f>SUM(F398)</f>
        <v>5251600</v>
      </c>
    </row>
    <row r="398" spans="1:6" s="50" customFormat="1" ht="31.5" x14ac:dyDescent="0.25">
      <c r="A398" s="180" t="s">
        <v>148</v>
      </c>
      <c r="B398" s="181" t="s">
        <v>224</v>
      </c>
      <c r="C398" s="190" t="s">
        <v>697</v>
      </c>
      <c r="D398" s="177" t="s">
        <v>698</v>
      </c>
      <c r="E398" s="187"/>
      <c r="F398" s="488">
        <f>SUM(F399)</f>
        <v>5251600</v>
      </c>
    </row>
    <row r="399" spans="1:6" s="50" customFormat="1" ht="31.5" x14ac:dyDescent="0.25">
      <c r="A399" s="86" t="s">
        <v>102</v>
      </c>
      <c r="B399" s="144" t="s">
        <v>224</v>
      </c>
      <c r="C399" s="188" t="s">
        <v>697</v>
      </c>
      <c r="D399" s="179" t="s">
        <v>731</v>
      </c>
      <c r="E399" s="49"/>
      <c r="F399" s="390">
        <f>SUM(F400:F402)</f>
        <v>5251600</v>
      </c>
    </row>
    <row r="400" spans="1:6" s="50" customFormat="1" ht="47.25" x14ac:dyDescent="0.25">
      <c r="A400" s="87" t="s">
        <v>92</v>
      </c>
      <c r="B400" s="145" t="s">
        <v>224</v>
      </c>
      <c r="C400" s="185" t="s">
        <v>697</v>
      </c>
      <c r="D400" s="176" t="s">
        <v>731</v>
      </c>
      <c r="E400" s="71" t="s">
        <v>13</v>
      </c>
      <c r="F400" s="393">
        <f>SUM([1]прил5!H166+[1]прил5!H232)</f>
        <v>3376600</v>
      </c>
    </row>
    <row r="401" spans="1:6" s="50" customFormat="1" ht="31.5" x14ac:dyDescent="0.25">
      <c r="A401" s="87" t="s">
        <v>908</v>
      </c>
      <c r="B401" s="145" t="s">
        <v>224</v>
      </c>
      <c r="C401" s="185" t="s">
        <v>697</v>
      </c>
      <c r="D401" s="176" t="s">
        <v>731</v>
      </c>
      <c r="E401" s="71" t="s">
        <v>16</v>
      </c>
      <c r="F401" s="393">
        <f>SUM([1]прил5!H233+[1]прил5!H167)</f>
        <v>1800000</v>
      </c>
    </row>
    <row r="402" spans="1:6" s="50" customFormat="1" ht="31.5" x14ac:dyDescent="0.25">
      <c r="A402" s="87" t="s">
        <v>18</v>
      </c>
      <c r="B402" s="145" t="s">
        <v>224</v>
      </c>
      <c r="C402" s="185" t="s">
        <v>697</v>
      </c>
      <c r="D402" s="176" t="s">
        <v>731</v>
      </c>
      <c r="E402" s="71" t="s">
        <v>17</v>
      </c>
      <c r="F402" s="393">
        <f>SUM([1]прил5!H168+[1]прил5!H234)</f>
        <v>75000</v>
      </c>
    </row>
    <row r="403" spans="1:6" s="50" customFormat="1" ht="31.5" x14ac:dyDescent="0.25">
      <c r="A403" s="68" t="s">
        <v>919</v>
      </c>
      <c r="B403" s="182" t="s">
        <v>920</v>
      </c>
      <c r="C403" s="333" t="s">
        <v>697</v>
      </c>
      <c r="D403" s="183" t="s">
        <v>698</v>
      </c>
      <c r="E403" s="156"/>
      <c r="F403" s="388">
        <f>SUM(F404)</f>
        <v>140000</v>
      </c>
    </row>
    <row r="404" spans="1:6" s="50" customFormat="1" ht="31.5" x14ac:dyDescent="0.25">
      <c r="A404" s="169" t="s">
        <v>22</v>
      </c>
      <c r="B404" s="181" t="s">
        <v>921</v>
      </c>
      <c r="C404" s="190" t="s">
        <v>697</v>
      </c>
      <c r="D404" s="177" t="s">
        <v>698</v>
      </c>
      <c r="E404" s="187"/>
      <c r="F404" s="488">
        <f>SUM(F405)</f>
        <v>140000</v>
      </c>
    </row>
    <row r="405" spans="1:6" s="50" customFormat="1" ht="31.5" x14ac:dyDescent="0.25">
      <c r="A405" s="34" t="s">
        <v>922</v>
      </c>
      <c r="B405" s="144" t="s">
        <v>921</v>
      </c>
      <c r="C405" s="188" t="s">
        <v>697</v>
      </c>
      <c r="D405" s="179">
        <v>10030</v>
      </c>
      <c r="E405" s="49"/>
      <c r="F405" s="390">
        <f>SUM(F406)</f>
        <v>140000</v>
      </c>
    </row>
    <row r="406" spans="1:6" s="50" customFormat="1" ht="31.5" x14ac:dyDescent="0.25">
      <c r="A406" s="72" t="s">
        <v>40</v>
      </c>
      <c r="B406" s="145" t="s">
        <v>921</v>
      </c>
      <c r="C406" s="185" t="s">
        <v>697</v>
      </c>
      <c r="D406" s="176">
        <v>10030</v>
      </c>
      <c r="E406" s="71" t="s">
        <v>39</v>
      </c>
      <c r="F406" s="393">
        <f>SUM([1]прил5!H172)</f>
        <v>140000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opLeftCell="A4" zoomScaleNormal="100" workbookViewId="0">
      <selection activeCell="B7" sqref="B7:C7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548" t="s">
        <v>671</v>
      </c>
      <c r="C1" s="549"/>
    </row>
    <row r="2" spans="1:3" x14ac:dyDescent="0.25">
      <c r="B2" s="548" t="s">
        <v>660</v>
      </c>
      <c r="C2" s="549"/>
    </row>
    <row r="3" spans="1:3" x14ac:dyDescent="0.25">
      <c r="B3" s="548" t="s">
        <v>661</v>
      </c>
      <c r="C3" s="549"/>
    </row>
    <row r="4" spans="1:3" x14ac:dyDescent="0.25">
      <c r="B4" s="548" t="s">
        <v>662</v>
      </c>
      <c r="C4" s="549"/>
    </row>
    <row r="5" spans="1:3" x14ac:dyDescent="0.25">
      <c r="B5" s="548" t="s">
        <v>672</v>
      </c>
      <c r="C5" s="549"/>
    </row>
    <row r="6" spans="1:3" x14ac:dyDescent="0.25">
      <c r="B6" s="548" t="s">
        <v>882</v>
      </c>
      <c r="C6" s="549"/>
    </row>
    <row r="7" spans="1:3" x14ac:dyDescent="0.25">
      <c r="B7" s="543"/>
      <c r="C7" s="546"/>
    </row>
    <row r="8" spans="1:3" x14ac:dyDescent="0.25">
      <c r="B8" s="275"/>
      <c r="C8" s="277"/>
    </row>
    <row r="10" spans="1:3" ht="15" customHeight="1" x14ac:dyDescent="0.25">
      <c r="A10" s="547" t="s">
        <v>663</v>
      </c>
      <c r="B10" s="547"/>
      <c r="C10" s="547"/>
    </row>
    <row r="11" spans="1:3" ht="18.75" x14ac:dyDescent="0.3">
      <c r="A11" s="279"/>
      <c r="B11" s="282" t="s">
        <v>673</v>
      </c>
    </row>
    <row r="12" spans="1:3" ht="18.75" x14ac:dyDescent="0.3">
      <c r="A12" s="279"/>
      <c r="B12" s="282"/>
    </row>
    <row r="13" spans="1:3" ht="15.75" x14ac:dyDescent="0.25">
      <c r="A13" s="279"/>
      <c r="B13" s="278"/>
    </row>
    <row r="14" spans="1:3" ht="18.75" x14ac:dyDescent="0.25">
      <c r="B14" s="283" t="s">
        <v>664</v>
      </c>
    </row>
    <row r="15" spans="1:3" ht="15.75" x14ac:dyDescent="0.25">
      <c r="A15" s="284"/>
      <c r="C15" s="259" t="s">
        <v>854</v>
      </c>
    </row>
    <row r="16" spans="1:3" ht="63" customHeight="1" x14ac:dyDescent="0.25">
      <c r="A16" s="562" t="s">
        <v>492</v>
      </c>
      <c r="B16" s="562" t="s">
        <v>665</v>
      </c>
      <c r="C16" s="562" t="s">
        <v>674</v>
      </c>
    </row>
    <row r="17" spans="1:3" x14ac:dyDescent="0.25">
      <c r="A17" s="562"/>
      <c r="B17" s="562"/>
      <c r="C17" s="562"/>
    </row>
    <row r="18" spans="1:3" ht="10.5" customHeight="1" x14ac:dyDescent="0.25">
      <c r="A18" s="562"/>
      <c r="B18" s="562"/>
      <c r="C18" s="562"/>
    </row>
    <row r="19" spans="1:3" hidden="1" x14ac:dyDescent="0.25">
      <c r="A19" s="562"/>
      <c r="B19" s="562"/>
      <c r="C19" s="562"/>
    </row>
    <row r="20" spans="1:3" ht="15.75" x14ac:dyDescent="0.25">
      <c r="A20" s="151">
        <v>1</v>
      </c>
      <c r="B20" s="249" t="s">
        <v>666</v>
      </c>
      <c r="C20" s="151" t="s">
        <v>667</v>
      </c>
    </row>
    <row r="21" spans="1:3" ht="31.5" x14ac:dyDescent="0.25">
      <c r="A21" s="151">
        <v>2</v>
      </c>
      <c r="B21" s="249" t="s">
        <v>438</v>
      </c>
      <c r="C21" s="151" t="s">
        <v>667</v>
      </c>
    </row>
    <row r="22" spans="1:3" ht="15.75" x14ac:dyDescent="0.25">
      <c r="A22" s="151">
        <v>3</v>
      </c>
      <c r="B22" s="249" t="s">
        <v>668</v>
      </c>
      <c r="C22" s="151" t="s">
        <v>667</v>
      </c>
    </row>
    <row r="23" spans="1:3" ht="15.75" x14ac:dyDescent="0.25">
      <c r="A23" s="151"/>
      <c r="B23" s="249" t="s">
        <v>669</v>
      </c>
      <c r="C23" s="151" t="s">
        <v>667</v>
      </c>
    </row>
    <row r="24" spans="1:3" ht="15.75" x14ac:dyDescent="0.25">
      <c r="A24" s="284"/>
    </row>
    <row r="25" spans="1:3" ht="15.75" x14ac:dyDescent="0.25">
      <c r="A25" s="284"/>
    </row>
    <row r="26" spans="1:3" ht="18.75" x14ac:dyDescent="0.25">
      <c r="A26" s="284"/>
      <c r="B26" s="283" t="s">
        <v>670</v>
      </c>
    </row>
    <row r="27" spans="1:3" ht="18.75" x14ac:dyDescent="0.25">
      <c r="A27" s="283"/>
    </row>
    <row r="28" spans="1:3" ht="15.75" x14ac:dyDescent="0.25">
      <c r="A28" s="284"/>
    </row>
    <row r="29" spans="1:3" ht="63" customHeight="1" x14ac:dyDescent="0.25">
      <c r="A29" s="562" t="s">
        <v>492</v>
      </c>
      <c r="B29" s="562" t="s">
        <v>665</v>
      </c>
      <c r="C29" s="562" t="s">
        <v>675</v>
      </c>
    </row>
    <row r="30" spans="1:3" x14ac:dyDescent="0.25">
      <c r="A30" s="562"/>
      <c r="B30" s="562"/>
      <c r="C30" s="562"/>
    </row>
    <row r="31" spans="1:3" x14ac:dyDescent="0.25">
      <c r="A31" s="562"/>
      <c r="B31" s="562"/>
      <c r="C31" s="562"/>
    </row>
    <row r="32" spans="1:3" x14ac:dyDescent="0.25">
      <c r="A32" s="562"/>
      <c r="B32" s="562"/>
      <c r="C32" s="562"/>
    </row>
    <row r="33" spans="1:3" ht="15.75" x14ac:dyDescent="0.25">
      <c r="A33" s="151">
        <v>1</v>
      </c>
      <c r="B33" s="249" t="s">
        <v>666</v>
      </c>
      <c r="C33" s="151" t="s">
        <v>667</v>
      </c>
    </row>
    <row r="34" spans="1:3" ht="31.5" x14ac:dyDescent="0.25">
      <c r="A34" s="151">
        <v>2</v>
      </c>
      <c r="B34" s="249" t="s">
        <v>438</v>
      </c>
      <c r="C34" s="151" t="s">
        <v>667</v>
      </c>
    </row>
    <row r="35" spans="1:3" ht="15.75" x14ac:dyDescent="0.25">
      <c r="A35" s="151">
        <v>3</v>
      </c>
      <c r="B35" s="249" t="s">
        <v>668</v>
      </c>
      <c r="C35" s="151" t="s">
        <v>667</v>
      </c>
    </row>
    <row r="36" spans="1:3" ht="15.75" x14ac:dyDescent="0.25">
      <c r="A36" s="151"/>
      <c r="B36" s="249" t="s">
        <v>669</v>
      </c>
      <c r="C36" s="151" t="s">
        <v>667</v>
      </c>
    </row>
    <row r="37" spans="1:3" ht="15.75" x14ac:dyDescent="0.25">
      <c r="A37" s="265"/>
    </row>
  </sheetData>
  <mergeCells count="14">
    <mergeCell ref="B6:C6"/>
    <mergeCell ref="B7:C7"/>
    <mergeCell ref="B1:C1"/>
    <mergeCell ref="B2:C2"/>
    <mergeCell ref="B3:C3"/>
    <mergeCell ref="B4:C4"/>
    <mergeCell ref="B5:C5"/>
    <mergeCell ref="A10:C10"/>
    <mergeCell ref="A16:A19"/>
    <mergeCell ref="B16:B19"/>
    <mergeCell ref="C16:C19"/>
    <mergeCell ref="A29:A32"/>
    <mergeCell ref="B29:B32"/>
    <mergeCell ref="C29:C32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 x14ac:dyDescent="0.25">
      <c r="E1" s="276" t="s">
        <v>686</v>
      </c>
    </row>
    <row r="2" spans="1:7" x14ac:dyDescent="0.25">
      <c r="E2" s="276" t="s">
        <v>111</v>
      </c>
    </row>
    <row r="3" spans="1:7" x14ac:dyDescent="0.25">
      <c r="E3" s="276" t="s">
        <v>112</v>
      </c>
    </row>
    <row r="4" spans="1:7" x14ac:dyDescent="0.25">
      <c r="E4" s="276" t="s">
        <v>113</v>
      </c>
    </row>
    <row r="5" spans="1:7" x14ac:dyDescent="0.25">
      <c r="E5" s="276" t="s">
        <v>687</v>
      </c>
    </row>
    <row r="6" spans="1:7" x14ac:dyDescent="0.25">
      <c r="E6" s="276" t="s">
        <v>881</v>
      </c>
    </row>
    <row r="7" spans="1:7" x14ac:dyDescent="0.25">
      <c r="E7" s="4"/>
    </row>
    <row r="10" spans="1:7" ht="18.75" x14ac:dyDescent="0.3">
      <c r="A10" s="279"/>
      <c r="B10" s="567" t="s">
        <v>676</v>
      </c>
      <c r="C10" s="567"/>
      <c r="D10" s="567"/>
      <c r="E10" s="567"/>
      <c r="F10" s="567"/>
    </row>
    <row r="11" spans="1:7" ht="18.75" x14ac:dyDescent="0.25">
      <c r="A11" s="547" t="s">
        <v>688</v>
      </c>
      <c r="B11" s="547"/>
      <c r="C11" s="547"/>
      <c r="D11" s="547"/>
      <c r="E11" s="547"/>
      <c r="F11" s="547"/>
      <c r="G11" s="547"/>
    </row>
    <row r="12" spans="1:7" ht="15.75" x14ac:dyDescent="0.25">
      <c r="A12" s="197"/>
    </row>
    <row r="13" spans="1:7" ht="15.75" x14ac:dyDescent="0.25">
      <c r="A13" s="265" t="s">
        <v>689</v>
      </c>
    </row>
    <row r="14" spans="1:7" ht="15.75" x14ac:dyDescent="0.25">
      <c r="A14" s="265"/>
    </row>
    <row r="15" spans="1:7" ht="45" x14ac:dyDescent="0.25">
      <c r="A15" s="285"/>
      <c r="B15" s="286" t="s">
        <v>677</v>
      </c>
      <c r="C15" s="286" t="s">
        <v>678</v>
      </c>
      <c r="D15" s="286" t="s">
        <v>864</v>
      </c>
      <c r="E15" s="286" t="s">
        <v>679</v>
      </c>
      <c r="F15" s="286" t="s">
        <v>680</v>
      </c>
      <c r="G15" s="286" t="s">
        <v>681</v>
      </c>
    </row>
    <row r="16" spans="1:7" x14ac:dyDescent="0.25">
      <c r="A16" s="286">
        <v>1</v>
      </c>
      <c r="B16" s="286">
        <v>2</v>
      </c>
      <c r="C16" s="286">
        <v>3</v>
      </c>
      <c r="D16" s="286">
        <v>4</v>
      </c>
      <c r="E16" s="286">
        <v>5</v>
      </c>
      <c r="F16" s="286">
        <v>6</v>
      </c>
      <c r="G16" s="286">
        <v>7</v>
      </c>
    </row>
    <row r="17" spans="1:7" x14ac:dyDescent="0.25">
      <c r="A17" s="286"/>
      <c r="B17" s="286" t="s">
        <v>667</v>
      </c>
      <c r="C17" s="286" t="s">
        <v>667</v>
      </c>
      <c r="D17" s="286">
        <v>0</v>
      </c>
      <c r="E17" s="286" t="s">
        <v>667</v>
      </c>
      <c r="F17" s="286" t="s">
        <v>667</v>
      </c>
      <c r="G17" s="286" t="s">
        <v>667</v>
      </c>
    </row>
    <row r="18" spans="1:7" ht="15.75" x14ac:dyDescent="0.25">
      <c r="A18" s="265"/>
    </row>
    <row r="19" spans="1:7" ht="15.75" x14ac:dyDescent="0.25">
      <c r="A19" s="568" t="s">
        <v>682</v>
      </c>
      <c r="B19" s="568"/>
      <c r="C19" s="568"/>
      <c r="D19" s="568"/>
      <c r="E19" s="568"/>
      <c r="F19" s="568"/>
      <c r="G19" s="568"/>
    </row>
    <row r="20" spans="1:7" ht="15.75" x14ac:dyDescent="0.25">
      <c r="A20" s="569" t="s">
        <v>690</v>
      </c>
      <c r="B20" s="569"/>
      <c r="C20" s="569"/>
      <c r="D20" s="569"/>
      <c r="E20" s="569"/>
      <c r="F20" s="569"/>
      <c r="G20" s="569"/>
    </row>
    <row r="21" spans="1:7" ht="15.75" x14ac:dyDescent="0.25">
      <c r="A21" s="287" t="s">
        <v>683</v>
      </c>
    </row>
    <row r="22" spans="1:7" ht="39.75" customHeight="1" x14ac:dyDescent="0.25">
      <c r="A22" s="563" t="s">
        <v>684</v>
      </c>
      <c r="B22" s="563"/>
      <c r="C22" s="563"/>
      <c r="D22" s="570" t="s">
        <v>865</v>
      </c>
      <c r="E22" s="571"/>
      <c r="F22" s="571"/>
      <c r="G22" s="572"/>
    </row>
    <row r="23" spans="1:7" ht="15" customHeight="1" x14ac:dyDescent="0.25">
      <c r="A23" s="563" t="s">
        <v>685</v>
      </c>
      <c r="B23" s="563"/>
      <c r="C23" s="563"/>
      <c r="D23" s="564">
        <v>0</v>
      </c>
      <c r="E23" s="565"/>
      <c r="F23" s="565"/>
      <c r="G23" s="566"/>
    </row>
    <row r="24" spans="1:7" ht="15.75" x14ac:dyDescent="0.25">
      <c r="A24" s="287"/>
      <c r="D24" s="288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2015-12-01T06:44:56Z</cp:lastPrinted>
  <dcterms:created xsi:type="dcterms:W3CDTF">2011-10-10T13:40:01Z</dcterms:created>
  <dcterms:modified xsi:type="dcterms:W3CDTF">2016-08-04T12:02:55Z</dcterms:modified>
</cp:coreProperties>
</file>