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336" windowWidth="15480" windowHeight="8892"/>
  </bookViews>
  <sheets>
    <sheet name="прил1" sheetId="42" r:id="rId1"/>
    <sheet name="прил4" sheetId="41" r:id="rId2"/>
    <sheet name="прил5" sheetId="2" r:id="rId3"/>
    <sheet name="прил6" sheetId="51" r:id="rId4"/>
    <sheet name="прил7" sheetId="40" r:id="rId5"/>
    <sheet name="прил8" sheetId="58" r:id="rId6"/>
    <sheet name="прил11т1" sheetId="52" r:id="rId7"/>
    <sheet name="прил11т6" sheetId="57" r:id="rId8"/>
  </sheets>
  <definedNames>
    <definedName name="_xlnm._FilterDatabase" localSheetId="2" hidden="1">прил5!$A$1:$A$595</definedName>
    <definedName name="_xlnm.Print_Area" localSheetId="2">прил5!$A$1:$H$594</definedName>
    <definedName name="_xlnm.Print_Area" localSheetId="3">прил6!$A$1:$I$625</definedName>
    <definedName name="_xlnm.Print_Area" localSheetId="4">прил7!$A$1:$F$415</definedName>
  </definedNames>
  <calcPr calcId="124519"/>
</workbook>
</file>

<file path=xl/calcChain.xml><?xml version="1.0" encoding="utf-8"?>
<calcChain xmlns="http://schemas.openxmlformats.org/spreadsheetml/2006/main">
  <c r="D19" i="42"/>
  <c r="D22"/>
  <c r="D21" s="1"/>
  <c r="D25"/>
  <c r="F27" i="40" l="1"/>
  <c r="F26" s="1"/>
  <c r="H429" i="2"/>
  <c r="H428" s="1"/>
  <c r="I558" i="51"/>
  <c r="F185" i="40"/>
  <c r="I464" i="51"/>
  <c r="I383"/>
  <c r="H359" i="2"/>
  <c r="H358" s="1"/>
  <c r="H357"/>
  <c r="H356" s="1"/>
  <c r="I430" i="51"/>
  <c r="I431"/>
  <c r="H294" i="2"/>
  <c r="H293" s="1"/>
  <c r="I370" i="51"/>
  <c r="H233" i="2"/>
  <c r="H232" s="1"/>
  <c r="I185" i="51"/>
  <c r="C68" i="41"/>
  <c r="H226" i="2"/>
  <c r="H225" s="1"/>
  <c r="H224" s="1"/>
  <c r="H223" s="1"/>
  <c r="H222" s="1"/>
  <c r="F235" i="40" l="1"/>
  <c r="F233"/>
  <c r="F232" s="1"/>
  <c r="H355" i="2"/>
  <c r="H354" s="1"/>
  <c r="H353" s="1"/>
  <c r="F113" i="40"/>
  <c r="F112" s="1"/>
  <c r="F344"/>
  <c r="F343" s="1"/>
  <c r="F276"/>
  <c r="I178" i="51"/>
  <c r="I177" s="1"/>
  <c r="I176" l="1"/>
  <c r="I175" s="1"/>
  <c r="H431" i="2"/>
  <c r="F29" i="40" s="1"/>
  <c r="F28" s="1"/>
  <c r="I560" i="51"/>
  <c r="H430" i="2" l="1"/>
  <c r="H321"/>
  <c r="H320" s="1"/>
  <c r="I390" i="51"/>
  <c r="H524" i="2"/>
  <c r="H523" s="1"/>
  <c r="H515"/>
  <c r="H514" s="1"/>
  <c r="H507"/>
  <c r="H506" s="1"/>
  <c r="I499" i="51"/>
  <c r="I490"/>
  <c r="I482"/>
  <c r="H384" i="2"/>
  <c r="H383" s="1"/>
  <c r="H379"/>
  <c r="F250" i="40" s="1"/>
  <c r="F249" s="1"/>
  <c r="H381" i="2"/>
  <c r="I542" i="51"/>
  <c r="I538"/>
  <c r="I446"/>
  <c r="H325" i="2"/>
  <c r="F139" i="40" s="1"/>
  <c r="F138" s="1"/>
  <c r="H323" i="2"/>
  <c r="H322" s="1"/>
  <c r="H296"/>
  <c r="H295" s="1"/>
  <c r="I392" i="51"/>
  <c r="I394"/>
  <c r="I372"/>
  <c r="H538" i="2"/>
  <c r="H537" s="1"/>
  <c r="H536"/>
  <c r="H535" s="1"/>
  <c r="H534"/>
  <c r="H533" s="1"/>
  <c r="H278"/>
  <c r="H277" s="1"/>
  <c r="H272"/>
  <c r="F349" i="40" s="1"/>
  <c r="F348" s="1"/>
  <c r="I247" i="51"/>
  <c r="I243"/>
  <c r="I230"/>
  <c r="I224"/>
  <c r="H324" i="2" l="1"/>
  <c r="F132" i="40"/>
  <c r="F131" s="1"/>
  <c r="F134"/>
  <c r="F133" s="1"/>
  <c r="F115"/>
  <c r="F114" s="1"/>
  <c r="F160"/>
  <c r="F159" s="1"/>
  <c r="H532" i="2"/>
  <c r="H378"/>
  <c r="F255" i="40"/>
  <c r="F254" s="1"/>
  <c r="F120"/>
  <c r="F119" s="1"/>
  <c r="F227"/>
  <c r="F226" s="1"/>
  <c r="F231"/>
  <c r="F230" s="1"/>
  <c r="F355"/>
  <c r="F354" s="1"/>
  <c r="H256" i="2"/>
  <c r="H255" s="1"/>
  <c r="H254"/>
  <c r="H253" s="1"/>
  <c r="I208" i="51"/>
  <c r="I206"/>
  <c r="H172" i="2"/>
  <c r="H171" s="1"/>
  <c r="H170" s="1"/>
  <c r="H169" s="1"/>
  <c r="I129" i="51"/>
  <c r="I128" s="1"/>
  <c r="I127" s="1"/>
  <c r="H155" i="2"/>
  <c r="F391" i="40" s="1"/>
  <c r="F390" s="1"/>
  <c r="H153" i="2"/>
  <c r="H152" s="1"/>
  <c r="H151"/>
  <c r="H150" s="1"/>
  <c r="I108" i="51"/>
  <c r="I110"/>
  <c r="I112"/>
  <c r="H97" i="2"/>
  <c r="H96" s="1"/>
  <c r="H95" s="1"/>
  <c r="H94" s="1"/>
  <c r="H93" s="1"/>
  <c r="I65" i="51"/>
  <c r="I64" s="1"/>
  <c r="I63" s="1"/>
  <c r="I62" s="1"/>
  <c r="F204" i="40" l="1"/>
  <c r="F203" s="1"/>
  <c r="F202"/>
  <c r="F201" s="1"/>
  <c r="H154" i="2"/>
  <c r="F415" i="40"/>
  <c r="F414" s="1"/>
  <c r="F413" s="1"/>
  <c r="F412" s="1"/>
  <c r="F401"/>
  <c r="F400" s="1"/>
  <c r="F399" s="1"/>
  <c r="F387"/>
  <c r="F386" s="1"/>
  <c r="F389"/>
  <c r="F388" s="1"/>
  <c r="C104" i="41"/>
  <c r="H342" i="2" l="1"/>
  <c r="I411" i="51"/>
  <c r="H327" i="2" l="1"/>
  <c r="H326" s="1"/>
  <c r="F143" i="40" s="1"/>
  <c r="F142" s="1"/>
  <c r="I396" i="51"/>
  <c r="H340" i="2" l="1"/>
  <c r="H339" s="1"/>
  <c r="I409" i="51"/>
  <c r="F154" i="40" l="1"/>
  <c r="F153" s="1"/>
  <c r="H258" i="2"/>
  <c r="H257" s="1"/>
  <c r="I210" i="51"/>
  <c r="F206" i="40" l="1"/>
  <c r="F205" s="1"/>
  <c r="H449" i="2"/>
  <c r="F54" i="40" s="1"/>
  <c r="I577" i="51"/>
  <c r="H336" i="2"/>
  <c r="F275" i="40" l="1"/>
  <c r="H262" i="2" l="1"/>
  <c r="H261" s="1"/>
  <c r="H260"/>
  <c r="I214" i="51"/>
  <c r="F212" i="40" l="1"/>
  <c r="F211" s="1"/>
  <c r="H276" i="2"/>
  <c r="H275" s="1"/>
  <c r="I228" i="51"/>
  <c r="H159" i="2"/>
  <c r="H158" s="1"/>
  <c r="F353" i="40" l="1"/>
  <c r="F352" s="1"/>
  <c r="F395"/>
  <c r="F394" s="1"/>
  <c r="I29" i="52" l="1"/>
  <c r="H29"/>
  <c r="G29"/>
  <c r="D27"/>
  <c r="D26"/>
  <c r="F28"/>
  <c r="D28" s="1"/>
  <c r="F25"/>
  <c r="D25" s="1"/>
  <c r="F24"/>
  <c r="D24" s="1"/>
  <c r="F23"/>
  <c r="D23" s="1"/>
  <c r="F22"/>
  <c r="D22" s="1"/>
  <c r="C114" i="41"/>
  <c r="C113" s="1"/>
  <c r="I116" i="51"/>
  <c r="C111" i="41" l="1"/>
  <c r="H202" i="2" l="1"/>
  <c r="H284"/>
  <c r="H283" s="1"/>
  <c r="H282" s="1"/>
  <c r="F208" i="40" l="1"/>
  <c r="H281" i="2"/>
  <c r="H280" s="1"/>
  <c r="H279" s="1"/>
  <c r="H204"/>
  <c r="H337" l="1"/>
  <c r="I433" i="51"/>
  <c r="I429" s="1"/>
  <c r="I428" s="1"/>
  <c r="G28" i="57"/>
  <c r="F234" i="40" l="1"/>
  <c r="D23" i="57"/>
  <c r="D22"/>
  <c r="C119" i="41" l="1"/>
  <c r="C118" s="1"/>
  <c r="C117" s="1"/>
  <c r="H142" i="2" l="1"/>
  <c r="F316" i="40" s="1"/>
  <c r="F315" s="1"/>
  <c r="I100" i="51"/>
  <c r="I99" s="1"/>
  <c r="I98" s="1"/>
  <c r="I97" s="1"/>
  <c r="H141" i="2" l="1"/>
  <c r="H140" s="1"/>
  <c r="H139" s="1"/>
  <c r="H138" s="1"/>
  <c r="F28" i="57"/>
  <c r="E28"/>
  <c r="D27"/>
  <c r="D26"/>
  <c r="D25"/>
  <c r="D24"/>
  <c r="D21"/>
  <c r="D28" l="1"/>
  <c r="J29" i="52"/>
  <c r="E29"/>
  <c r="H512" i="2" l="1"/>
  <c r="H511" s="1"/>
  <c r="I487" i="51"/>
  <c r="F122" i="40" l="1"/>
  <c r="F121" s="1"/>
  <c r="H189" i="2" l="1"/>
  <c r="H382"/>
  <c r="I444" i="51"/>
  <c r="I443" s="1"/>
  <c r="H188" i="2" l="1"/>
  <c r="H187" s="1"/>
  <c r="H186" s="1"/>
  <c r="F320" i="40"/>
  <c r="F319" s="1"/>
  <c r="H561" i="2"/>
  <c r="H560" s="1"/>
  <c r="I318" i="51"/>
  <c r="I146"/>
  <c r="I145" s="1"/>
  <c r="I144" s="1"/>
  <c r="H137" i="2"/>
  <c r="H136" s="1"/>
  <c r="H135" s="1"/>
  <c r="H134" s="1"/>
  <c r="H133" s="1"/>
  <c r="I95" i="51"/>
  <c r="I94" s="1"/>
  <c r="I93" s="1"/>
  <c r="I92" s="1"/>
  <c r="H132" i="2"/>
  <c r="H131" s="1"/>
  <c r="H130" s="1"/>
  <c r="H129" s="1"/>
  <c r="H128" s="1"/>
  <c r="I90" i="51"/>
  <c r="I89" s="1"/>
  <c r="I88" s="1"/>
  <c r="I87" s="1"/>
  <c r="H267" i="2"/>
  <c r="F221" i="40" s="1"/>
  <c r="H48" i="2"/>
  <c r="F192" i="40" s="1"/>
  <c r="F191" s="1"/>
  <c r="I33" i="51"/>
  <c r="I32" s="1"/>
  <c r="I31" s="1"/>
  <c r="I30" s="1"/>
  <c r="F318" i="40" l="1"/>
  <c r="F317" s="1"/>
  <c r="F72"/>
  <c r="F71" s="1"/>
  <c r="F295"/>
  <c r="F294" s="1"/>
  <c r="F269"/>
  <c r="F268" s="1"/>
  <c r="F267" s="1"/>
  <c r="F266" s="1"/>
  <c r="H47" i="2"/>
  <c r="H46" s="1"/>
  <c r="H45" s="1"/>
  <c r="H44" s="1"/>
  <c r="H594"/>
  <c r="H588"/>
  <c r="H581"/>
  <c r="H576"/>
  <c r="H572"/>
  <c r="H565"/>
  <c r="H559"/>
  <c r="F70" i="40" s="1"/>
  <c r="H558" i="2"/>
  <c r="H557"/>
  <c r="H551"/>
  <c r="F108" i="40" s="1"/>
  <c r="H550" i="2"/>
  <c r="F107" i="40" s="1"/>
  <c r="H545" i="2"/>
  <c r="H544"/>
  <c r="F229" i="40"/>
  <c r="H529" i="2"/>
  <c r="F169" i="40" s="1"/>
  <c r="H527" i="2"/>
  <c r="F163" i="40" s="1"/>
  <c r="H526" i="2"/>
  <c r="F162" i="40" s="1"/>
  <c r="H520" i="2"/>
  <c r="H518"/>
  <c r="F137" i="40" s="1"/>
  <c r="H517" i="2"/>
  <c r="F136" i="40" s="1"/>
  <c r="H510" i="2"/>
  <c r="F118" i="40" s="1"/>
  <c r="H509" i="2"/>
  <c r="F117" i="40" s="1"/>
  <c r="H502" i="2"/>
  <c r="H501"/>
  <c r="H499"/>
  <c r="H498"/>
  <c r="H496"/>
  <c r="H495"/>
  <c r="H493"/>
  <c r="H492"/>
  <c r="H490"/>
  <c r="H485"/>
  <c r="H484"/>
  <c r="H480"/>
  <c r="F34" i="40" s="1"/>
  <c r="H479" i="2"/>
  <c r="F33" i="40" s="1"/>
  <c r="H475" i="2"/>
  <c r="F21" i="40" s="1"/>
  <c r="H474" i="2"/>
  <c r="F20" i="40" s="1"/>
  <c r="H468" i="2"/>
  <c r="H461"/>
  <c r="H456"/>
  <c r="F61" i="40" s="1"/>
  <c r="H455" i="2"/>
  <c r="H454"/>
  <c r="H452"/>
  <c r="H448"/>
  <c r="H447" s="1"/>
  <c r="H442"/>
  <c r="H437"/>
  <c r="H436"/>
  <c r="H435"/>
  <c r="H427"/>
  <c r="H426"/>
  <c r="H425"/>
  <c r="H418"/>
  <c r="H413"/>
  <c r="H407"/>
  <c r="H406" s="1"/>
  <c r="H404"/>
  <c r="H403"/>
  <c r="H402"/>
  <c r="H400"/>
  <c r="H395"/>
  <c r="H389"/>
  <c r="F253" i="40"/>
  <c r="F252"/>
  <c r="H375" i="2"/>
  <c r="F242" i="40" s="1"/>
  <c r="H369" i="2"/>
  <c r="H364"/>
  <c r="H352"/>
  <c r="F173" i="40" s="1"/>
  <c r="F172" s="1"/>
  <c r="F171" s="1"/>
  <c r="F170" s="1"/>
  <c r="H348" i="2"/>
  <c r="F167" i="40" s="1"/>
  <c r="H347" i="2"/>
  <c r="F166" i="40" s="1"/>
  <c r="H346" i="2"/>
  <c r="H338"/>
  <c r="F152" i="40" s="1"/>
  <c r="F151"/>
  <c r="F150"/>
  <c r="H334" i="2"/>
  <c r="F141" i="40" s="1"/>
  <c r="H332" i="2"/>
  <c r="F148" i="40" s="1"/>
  <c r="H330" i="2"/>
  <c r="H329"/>
  <c r="H319"/>
  <c r="F130" i="40" s="1"/>
  <c r="H318" i="2"/>
  <c r="F129" i="40" s="1"/>
  <c r="H313" i="2"/>
  <c r="F49" i="40" s="1"/>
  <c r="H312" i="2"/>
  <c r="H311"/>
  <c r="F47" i="40" s="1"/>
  <c r="H305" i="2"/>
  <c r="H300"/>
  <c r="F126" i="40" s="1"/>
  <c r="H299" i="2"/>
  <c r="F125" i="40" s="1"/>
  <c r="H298" i="2"/>
  <c r="F124" i="40" s="1"/>
  <c r="H292" i="2"/>
  <c r="F111" i="40" s="1"/>
  <c r="H291" i="2"/>
  <c r="F110" i="40" s="1"/>
  <c r="H274" i="2"/>
  <c r="F210" i="40"/>
  <c r="H248" i="2"/>
  <c r="F219" i="40" s="1"/>
  <c r="F218" s="1"/>
  <c r="H246" i="2"/>
  <c r="F217" i="40" s="1"/>
  <c r="H239" i="2"/>
  <c r="H238"/>
  <c r="H237"/>
  <c r="H231"/>
  <c r="H221"/>
  <c r="H216"/>
  <c r="H210"/>
  <c r="H206"/>
  <c r="H196"/>
  <c r="H185"/>
  <c r="H181"/>
  <c r="H180"/>
  <c r="H179"/>
  <c r="H168"/>
  <c r="H167"/>
  <c r="H166"/>
  <c r="H162"/>
  <c r="F398" i="40" s="1"/>
  <c r="H161" i="2"/>
  <c r="H157"/>
  <c r="H147"/>
  <c r="H146"/>
  <c r="H127"/>
  <c r="F237" i="40" s="1"/>
  <c r="H123" i="2"/>
  <c r="F223" i="40" s="1"/>
  <c r="H108" i="2"/>
  <c r="F40" i="40" s="1"/>
  <c r="H118" i="2"/>
  <c r="H102"/>
  <c r="H113"/>
  <c r="H92"/>
  <c r="H91"/>
  <c r="H86"/>
  <c r="H81"/>
  <c r="H75"/>
  <c r="H74"/>
  <c r="H70"/>
  <c r="H65"/>
  <c r="H63"/>
  <c r="H58"/>
  <c r="H53"/>
  <c r="H43"/>
  <c r="H41"/>
  <c r="H35"/>
  <c r="H34"/>
  <c r="H30"/>
  <c r="H26"/>
  <c r="H20"/>
  <c r="I526" i="51"/>
  <c r="I525" s="1"/>
  <c r="I524" s="1"/>
  <c r="I523" s="1"/>
  <c r="I522" s="1"/>
  <c r="I398"/>
  <c r="I415"/>
  <c r="I414" s="1"/>
  <c r="I413" s="1"/>
  <c r="I296"/>
  <c r="I118"/>
  <c r="I519"/>
  <c r="I518" s="1"/>
  <c r="I517" s="1"/>
  <c r="I516" s="1"/>
  <c r="I515" s="1"/>
  <c r="I514" s="1"/>
  <c r="I283"/>
  <c r="I335"/>
  <c r="I334" s="1"/>
  <c r="I333" s="1"/>
  <c r="I332" s="1"/>
  <c r="I331" s="1"/>
  <c r="I329"/>
  <c r="I328" s="1"/>
  <c r="I327" s="1"/>
  <c r="I624"/>
  <c r="I623" s="1"/>
  <c r="I622" s="1"/>
  <c r="I619"/>
  <c r="I618" s="1"/>
  <c r="I617" s="1"/>
  <c r="I615"/>
  <c r="I614" s="1"/>
  <c r="I613" s="1"/>
  <c r="I322"/>
  <c r="I321" s="1"/>
  <c r="I320" s="1"/>
  <c r="I245"/>
  <c r="I504"/>
  <c r="I495"/>
  <c r="I492"/>
  <c r="I290"/>
  <c r="I289" s="1"/>
  <c r="I288" s="1"/>
  <c r="I287" s="1"/>
  <c r="I286" s="1"/>
  <c r="I590"/>
  <c r="I589" s="1"/>
  <c r="I588" s="1"/>
  <c r="I587" s="1"/>
  <c r="I581"/>
  <c r="I576"/>
  <c r="I571"/>
  <c r="I570" s="1"/>
  <c r="I569" s="1"/>
  <c r="I568" s="1"/>
  <c r="I475"/>
  <c r="I474" s="1"/>
  <c r="I473" s="1"/>
  <c r="I472" s="1"/>
  <c r="I470"/>
  <c r="I469" s="1"/>
  <c r="I468" s="1"/>
  <c r="I467" s="1"/>
  <c r="I463"/>
  <c r="I457"/>
  <c r="I452"/>
  <c r="I451" s="1"/>
  <c r="I450" s="1"/>
  <c r="I449" s="1"/>
  <c r="I547"/>
  <c r="I546" s="1"/>
  <c r="I545" s="1"/>
  <c r="I544" s="1"/>
  <c r="I534"/>
  <c r="I533" s="1"/>
  <c r="I532" s="1"/>
  <c r="I438"/>
  <c r="I437" s="1"/>
  <c r="I436" s="1"/>
  <c r="I435" s="1"/>
  <c r="I426"/>
  <c r="I425" s="1"/>
  <c r="I424" s="1"/>
  <c r="I423" s="1"/>
  <c r="I421"/>
  <c r="I420" s="1"/>
  <c r="I419" s="1"/>
  <c r="I403"/>
  <c r="I401"/>
  <c r="I381"/>
  <c r="I380" s="1"/>
  <c r="I379" s="1"/>
  <c r="I378" s="1"/>
  <c r="I226"/>
  <c r="I223" s="1"/>
  <c r="I219"/>
  <c r="I218" s="1"/>
  <c r="I217" s="1"/>
  <c r="I216" s="1"/>
  <c r="I212"/>
  <c r="I205" s="1"/>
  <c r="I236"/>
  <c r="I235" s="1"/>
  <c r="I200"/>
  <c r="I198"/>
  <c r="I183"/>
  <c r="I360"/>
  <c r="I359" s="1"/>
  <c r="I358" s="1"/>
  <c r="I357" s="1"/>
  <c r="I356" s="1"/>
  <c r="I355" s="1"/>
  <c r="I173"/>
  <c r="I172" s="1"/>
  <c r="I171" s="1"/>
  <c r="I170" s="1"/>
  <c r="I167"/>
  <c r="I166" s="1"/>
  <c r="I165" s="1"/>
  <c r="I163"/>
  <c r="I161"/>
  <c r="I159"/>
  <c r="I153"/>
  <c r="I152" s="1"/>
  <c r="I151" s="1"/>
  <c r="I150" s="1"/>
  <c r="I149" s="1"/>
  <c r="I142"/>
  <c r="I141" s="1"/>
  <c r="I140" s="1"/>
  <c r="I114"/>
  <c r="I104"/>
  <c r="I85"/>
  <c r="I84" s="1"/>
  <c r="I83" s="1"/>
  <c r="I81"/>
  <c r="I80" s="1"/>
  <c r="I79" s="1"/>
  <c r="I76"/>
  <c r="I75" s="1"/>
  <c r="I74" s="1"/>
  <c r="I73" s="1"/>
  <c r="I279"/>
  <c r="I278" s="1"/>
  <c r="I277" s="1"/>
  <c r="I276" s="1"/>
  <c r="I70"/>
  <c r="I69" s="1"/>
  <c r="I68" s="1"/>
  <c r="I67" s="1"/>
  <c r="I267"/>
  <c r="I266" s="1"/>
  <c r="I265" s="1"/>
  <c r="I264" s="1"/>
  <c r="I262"/>
  <c r="I261" s="1"/>
  <c r="I260" s="1"/>
  <c r="I259" s="1"/>
  <c r="I55"/>
  <c r="I54" s="1"/>
  <c r="I53" s="1"/>
  <c r="I52" s="1"/>
  <c r="I50"/>
  <c r="I48"/>
  <c r="I43"/>
  <c r="I42" s="1"/>
  <c r="I41" s="1"/>
  <c r="I40" s="1"/>
  <c r="I38"/>
  <c r="I37" s="1"/>
  <c r="I36" s="1"/>
  <c r="I35" s="1"/>
  <c r="I28"/>
  <c r="I26"/>
  <c r="I347"/>
  <c r="I346" s="1"/>
  <c r="I345" s="1"/>
  <c r="I343"/>
  <c r="I342" s="1"/>
  <c r="I341" s="1"/>
  <c r="I340" s="1"/>
  <c r="I20"/>
  <c r="I19" s="1"/>
  <c r="I18" s="1"/>
  <c r="I17" s="1"/>
  <c r="I489" l="1"/>
  <c r="I182"/>
  <c r="I181" s="1"/>
  <c r="I180" s="1"/>
  <c r="I158"/>
  <c r="I107"/>
  <c r="I106" s="1"/>
  <c r="I242"/>
  <c r="I241" s="1"/>
  <c r="I240" s="1"/>
  <c r="I239" s="1"/>
  <c r="F411" i="40"/>
  <c r="F146"/>
  <c r="I204" i="51"/>
  <c r="I203" s="1"/>
  <c r="I222"/>
  <c r="I221" s="1"/>
  <c r="F397" i="40"/>
  <c r="F396" s="1"/>
  <c r="H160" i="2"/>
  <c r="F145" i="40"/>
  <c r="H328" i="2"/>
  <c r="F165" i="40"/>
  <c r="H345" i="2"/>
  <c r="F123" i="40"/>
  <c r="F48"/>
  <c r="H310" i="2"/>
  <c r="F293" i="40"/>
  <c r="F156"/>
  <c r="F116"/>
  <c r="I621" i="51"/>
  <c r="I326"/>
  <c r="I325" s="1"/>
  <c r="I324" s="1"/>
  <c r="I540"/>
  <c r="I282"/>
  <c r="I281" s="1"/>
  <c r="I275" s="1"/>
  <c r="I351"/>
  <c r="I350" s="1"/>
  <c r="I349" s="1"/>
  <c r="I339" s="1"/>
  <c r="I338" s="1"/>
  <c r="I337" s="1"/>
  <c r="I234"/>
  <c r="I233" s="1"/>
  <c r="I232" s="1"/>
  <c r="I387"/>
  <c r="I602"/>
  <c r="I601" s="1"/>
  <c r="I600" s="1"/>
  <c r="I301"/>
  <c r="I47"/>
  <c r="I46" s="1"/>
  <c r="I45" s="1"/>
  <c r="I123"/>
  <c r="I122" s="1"/>
  <c r="I121" s="1"/>
  <c r="I607"/>
  <c r="I606" s="1"/>
  <c r="I605" s="1"/>
  <c r="I59"/>
  <c r="I58" s="1"/>
  <c r="I57" s="1"/>
  <c r="I197"/>
  <c r="I196" s="1"/>
  <c r="I195" s="1"/>
  <c r="I194" s="1"/>
  <c r="I367"/>
  <c r="I78"/>
  <c r="I374"/>
  <c r="I510"/>
  <c r="I509" s="1"/>
  <c r="I508" s="1"/>
  <c r="I507" s="1"/>
  <c r="I506" s="1"/>
  <c r="I501"/>
  <c r="I498" s="1"/>
  <c r="I554"/>
  <c r="I553" s="1"/>
  <c r="I307"/>
  <c r="I189"/>
  <c r="I188" s="1"/>
  <c r="I187" s="1"/>
  <c r="I459"/>
  <c r="I456" s="1"/>
  <c r="I455" s="1"/>
  <c r="I454" s="1"/>
  <c r="I448" s="1"/>
  <c r="I298"/>
  <c r="I484"/>
  <c r="I481" s="1"/>
  <c r="I25"/>
  <c r="I24" s="1"/>
  <c r="I23" s="1"/>
  <c r="I103"/>
  <c r="I102" s="1"/>
  <c r="I597"/>
  <c r="I596" s="1"/>
  <c r="I595" s="1"/>
  <c r="I272"/>
  <c r="I271" s="1"/>
  <c r="I270" s="1"/>
  <c r="I269" s="1"/>
  <c r="I258" s="1"/>
  <c r="I564"/>
  <c r="I563" s="1"/>
  <c r="I562" s="1"/>
  <c r="I583"/>
  <c r="I580" s="1"/>
  <c r="I575" s="1"/>
  <c r="I574" s="1"/>
  <c r="I573" s="1"/>
  <c r="I304"/>
  <c r="I253"/>
  <c r="I252" s="1"/>
  <c r="I251" s="1"/>
  <c r="I250" s="1"/>
  <c r="I249" s="1"/>
  <c r="I136"/>
  <c r="I135" s="1"/>
  <c r="I134" s="1"/>
  <c r="I405"/>
  <c r="I442"/>
  <c r="I441" s="1"/>
  <c r="I440" s="1"/>
  <c r="I314"/>
  <c r="I612"/>
  <c r="C72" i="41"/>
  <c r="C27"/>
  <c r="I169" i="51" l="1"/>
  <c r="I386"/>
  <c r="I385" s="1"/>
  <c r="I384" s="1"/>
  <c r="I366"/>
  <c r="I365" s="1"/>
  <c r="I552"/>
  <c r="I551" s="1"/>
  <c r="I550" s="1"/>
  <c r="I549" s="1"/>
  <c r="I537"/>
  <c r="I536" s="1"/>
  <c r="I531" s="1"/>
  <c r="I530" s="1"/>
  <c r="I521" s="1"/>
  <c r="I72"/>
  <c r="I202"/>
  <c r="I193" s="1"/>
  <c r="I22"/>
  <c r="I313"/>
  <c r="I312" s="1"/>
  <c r="I311" s="1"/>
  <c r="I310" s="1"/>
  <c r="I133"/>
  <c r="I132" s="1"/>
  <c r="I131" s="1"/>
  <c r="I257"/>
  <c r="I611"/>
  <c r="I610" s="1"/>
  <c r="I157"/>
  <c r="I156" s="1"/>
  <c r="I155" s="1"/>
  <c r="I148" s="1"/>
  <c r="I497"/>
  <c r="I594"/>
  <c r="I593" s="1"/>
  <c r="I592" s="1"/>
  <c r="I480"/>
  <c r="I238"/>
  <c r="I295"/>
  <c r="I294" s="1"/>
  <c r="I293" s="1"/>
  <c r="I292" s="1"/>
  <c r="H516" i="2"/>
  <c r="I16" i="51" l="1"/>
  <c r="I15" s="1"/>
  <c r="I513"/>
  <c r="I364"/>
  <c r="I285"/>
  <c r="I256" s="1"/>
  <c r="I479"/>
  <c r="I478" s="1"/>
  <c r="I477" s="1"/>
  <c r="I354" s="1"/>
  <c r="H107" i="2"/>
  <c r="H106" s="1"/>
  <c r="H105" s="1"/>
  <c r="H104" s="1"/>
  <c r="H417"/>
  <c r="H416" s="1"/>
  <c r="H415" s="1"/>
  <c r="H414" s="1"/>
  <c r="H412"/>
  <c r="H411" s="1"/>
  <c r="H410" s="1"/>
  <c r="H409" s="1"/>
  <c r="I14" i="51" l="1"/>
  <c r="H331" i="2"/>
  <c r="H266"/>
  <c r="H265" s="1"/>
  <c r="H264" s="1"/>
  <c r="H263" s="1"/>
  <c r="H126"/>
  <c r="H125" s="1"/>
  <c r="H124" s="1"/>
  <c r="H122"/>
  <c r="H121" s="1"/>
  <c r="H120" s="1"/>
  <c r="H259"/>
  <c r="H252" s="1"/>
  <c r="H245"/>
  <c r="H119" l="1"/>
  <c r="H344" l="1"/>
  <c r="H343" s="1"/>
  <c r="H309"/>
  <c r="H308" s="1"/>
  <c r="H307" s="1"/>
  <c r="H19" l="1"/>
  <c r="H18" s="1"/>
  <c r="H17" s="1"/>
  <c r="H16" s="1"/>
  <c r="H531"/>
  <c r="H201"/>
  <c r="C64" i="41"/>
  <c r="C83"/>
  <c r="F24" i="40"/>
  <c r="C85" i="41"/>
  <c r="C89"/>
  <c r="C87"/>
  <c r="F351" i="40"/>
  <c r="F350" s="1"/>
  <c r="F347" s="1"/>
  <c r="F207"/>
  <c r="C91" i="41"/>
  <c r="D42" i="42"/>
  <c r="D41" s="1"/>
  <c r="D39"/>
  <c r="D38" s="1"/>
  <c r="D37" s="1"/>
  <c r="D36" s="1"/>
  <c r="D34"/>
  <c r="D33" s="1"/>
  <c r="D32" s="1"/>
  <c r="D30"/>
  <c r="D29" s="1"/>
  <c r="D28" s="1"/>
  <c r="D27" s="1"/>
  <c r="D24"/>
  <c r="D20" s="1"/>
  <c r="D17"/>
  <c r="D16" s="1"/>
  <c r="C121" i="41"/>
  <c r="C109"/>
  <c r="C108" s="1"/>
  <c r="C106"/>
  <c r="C102"/>
  <c r="C100"/>
  <c r="C98"/>
  <c r="C96"/>
  <c r="C94"/>
  <c r="C93" s="1"/>
  <c r="C80"/>
  <c r="C79" s="1"/>
  <c r="C75"/>
  <c r="C71" s="1"/>
  <c r="C67"/>
  <c r="C66" s="1"/>
  <c r="C62"/>
  <c r="C59"/>
  <c r="C58" s="1"/>
  <c r="C52"/>
  <c r="C51" s="1"/>
  <c r="C49"/>
  <c r="C47"/>
  <c r="C44"/>
  <c r="C43" s="1"/>
  <c r="C39"/>
  <c r="C36"/>
  <c r="C35" s="1"/>
  <c r="C33"/>
  <c r="C31"/>
  <c r="C21"/>
  <c r="C20" s="1"/>
  <c r="C16"/>
  <c r="C15" s="1"/>
  <c r="F284" i="40"/>
  <c r="F283" s="1"/>
  <c r="F282" s="1"/>
  <c r="F281" s="1"/>
  <c r="F155"/>
  <c r="H205" i="2"/>
  <c r="F220" i="40"/>
  <c r="F288"/>
  <c r="F287" s="1"/>
  <c r="F286" s="1"/>
  <c r="F285" s="1"/>
  <c r="F383"/>
  <c r="F222"/>
  <c r="H203" i="2"/>
  <c r="F228" i="40"/>
  <c r="H460" i="2"/>
  <c r="F393" i="40"/>
  <c r="F392" s="1"/>
  <c r="F328"/>
  <c r="F327" s="1"/>
  <c r="F326" s="1"/>
  <c r="F325"/>
  <c r="F324" s="1"/>
  <c r="F323" s="1"/>
  <c r="F246"/>
  <c r="F245" s="1"/>
  <c r="F244" s="1"/>
  <c r="F243" s="1"/>
  <c r="H575" i="2"/>
  <c r="H574" s="1"/>
  <c r="H573" s="1"/>
  <c r="F92" i="40"/>
  <c r="F91" s="1"/>
  <c r="F102"/>
  <c r="F69"/>
  <c r="F68"/>
  <c r="H564" i="2"/>
  <c r="H563" s="1"/>
  <c r="H562" s="1"/>
  <c r="F99" i="40"/>
  <c r="F98"/>
  <c r="F168"/>
  <c r="F88"/>
  <c r="F87"/>
  <c r="F84"/>
  <c r="F85"/>
  <c r="F82"/>
  <c r="F81"/>
  <c r="F79"/>
  <c r="F78"/>
  <c r="F76"/>
  <c r="F75" s="1"/>
  <c r="F45"/>
  <c r="F44"/>
  <c r="H467" i="2"/>
  <c r="F60" i="40"/>
  <c r="F59"/>
  <c r="F57"/>
  <c r="F56" s="1"/>
  <c r="F338"/>
  <c r="F337" s="1"/>
  <c r="F336" s="1"/>
  <c r="F335" s="1"/>
  <c r="F38"/>
  <c r="F37"/>
  <c r="F36"/>
  <c r="F25"/>
  <c r="F23"/>
  <c r="H394" i="2"/>
  <c r="F184" i="40"/>
  <c r="F181"/>
  <c r="F180"/>
  <c r="F179"/>
  <c r="F177"/>
  <c r="F176" s="1"/>
  <c r="F241"/>
  <c r="F240" s="1"/>
  <c r="F239" s="1"/>
  <c r="H388" i="2"/>
  <c r="H368"/>
  <c r="F147" i="40"/>
  <c r="F140"/>
  <c r="H304" i="2"/>
  <c r="F209" i="40"/>
  <c r="F342"/>
  <c r="F341" s="1"/>
  <c r="F197"/>
  <c r="F196" s="1"/>
  <c r="H215" i="2"/>
  <c r="F314" i="40"/>
  <c r="F313" s="1"/>
  <c r="F308"/>
  <c r="F307"/>
  <c r="F306"/>
  <c r="F382"/>
  <c r="F66"/>
  <c r="F65" s="1"/>
  <c r="F405"/>
  <c r="F404" s="1"/>
  <c r="F403" s="1"/>
  <c r="F402" s="1"/>
  <c r="F333"/>
  <c r="F332"/>
  <c r="H85" i="2"/>
  <c r="H80"/>
  <c r="F369" i="40"/>
  <c r="F368"/>
  <c r="F360"/>
  <c r="F359" s="1"/>
  <c r="F301"/>
  <c r="F300" s="1"/>
  <c r="F299"/>
  <c r="F298" s="1"/>
  <c r="F265"/>
  <c r="F264" s="1"/>
  <c r="F263" s="1"/>
  <c r="F262" s="1"/>
  <c r="F261" s="1"/>
  <c r="H52" i="2"/>
  <c r="H42"/>
  <c r="F96" i="40"/>
  <c r="F95" s="1"/>
  <c r="F378"/>
  <c r="F377"/>
  <c r="F373"/>
  <c r="F372" s="1"/>
  <c r="F371" s="1"/>
  <c r="F370" s="1"/>
  <c r="H25" i="2"/>
  <c r="H441"/>
  <c r="C82" i="41"/>
  <c r="F183" i="40" l="1"/>
  <c r="F182" s="1"/>
  <c r="F340"/>
  <c r="F339" s="1"/>
  <c r="F334" s="1"/>
  <c r="H200" i="2"/>
  <c r="H199" s="1"/>
  <c r="C26" i="41"/>
  <c r="F322" i="40"/>
  <c r="F200"/>
  <c r="F199" s="1"/>
  <c r="F198" s="1"/>
  <c r="F385"/>
  <c r="F384" s="1"/>
  <c r="F346"/>
  <c r="F345" s="1"/>
  <c r="C61" i="41"/>
  <c r="D15" i="42"/>
  <c r="D44" s="1"/>
  <c r="F358" i="40"/>
  <c r="F357" s="1"/>
  <c r="F356" s="1"/>
  <c r="F297"/>
  <c r="F296" s="1"/>
  <c r="F195"/>
  <c r="F194" s="1"/>
  <c r="F193" s="1"/>
  <c r="F67"/>
  <c r="H51" i="2"/>
  <c r="H50" s="1"/>
  <c r="H49" s="1"/>
  <c r="H84"/>
  <c r="H83" s="1"/>
  <c r="H82" s="1"/>
  <c r="H24"/>
  <c r="H23" s="1"/>
  <c r="H22" s="1"/>
  <c r="C78" i="41"/>
  <c r="C77" s="1"/>
  <c r="C57"/>
  <c r="C38"/>
  <c r="H466" i="2"/>
  <c r="H465" s="1"/>
  <c r="H464" s="1"/>
  <c r="H463" s="1"/>
  <c r="H459"/>
  <c r="H458" s="1"/>
  <c r="H457" s="1"/>
  <c r="F53" i="40"/>
  <c r="H446" i="2"/>
  <c r="H440"/>
  <c r="H439" s="1"/>
  <c r="H438" s="1"/>
  <c r="F364" i="40"/>
  <c r="F363" s="1"/>
  <c r="F362" s="1"/>
  <c r="F361" s="1"/>
  <c r="H393" i="2"/>
  <c r="H392" s="1"/>
  <c r="H391" s="1"/>
  <c r="H387"/>
  <c r="H386" s="1"/>
  <c r="H385" s="1"/>
  <c r="H367"/>
  <c r="H366" s="1"/>
  <c r="H365" s="1"/>
  <c r="H303"/>
  <c r="H302" s="1"/>
  <c r="H301" s="1"/>
  <c r="F97" i="40"/>
  <c r="H333" i="2"/>
  <c r="F216" i="40"/>
  <c r="F215" s="1"/>
  <c r="F214" s="1"/>
  <c r="H247" i="2"/>
  <c r="H244" s="1"/>
  <c r="H243" s="1"/>
  <c r="H242" s="1"/>
  <c r="H241" s="1"/>
  <c r="H214"/>
  <c r="H213" s="1"/>
  <c r="H212" s="1"/>
  <c r="F278" i="40"/>
  <c r="F277" s="1"/>
  <c r="F190"/>
  <c r="F189" s="1"/>
  <c r="H79" i="2"/>
  <c r="H78" s="1"/>
  <c r="H77" s="1"/>
  <c r="H64"/>
  <c r="H29"/>
  <c r="H28" s="1"/>
  <c r="H27" s="1"/>
  <c r="H117"/>
  <c r="H483"/>
  <c r="H482" s="1"/>
  <c r="H481" s="1"/>
  <c r="H90"/>
  <c r="H489"/>
  <c r="H195"/>
  <c r="H473"/>
  <c r="H472" s="1"/>
  <c r="H471" s="1"/>
  <c r="H69"/>
  <c r="F236" i="40"/>
  <c r="F225" s="1"/>
  <c r="H220" i="2"/>
  <c r="H374"/>
  <c r="H373" s="1"/>
  <c r="H372" s="1"/>
  <c r="H571"/>
  <c r="F280" i="40"/>
  <c r="F279" s="1"/>
  <c r="H351" i="2"/>
  <c r="H350" s="1"/>
  <c r="H349" s="1"/>
  <c r="F381" i="40"/>
  <c r="F380" s="1"/>
  <c r="F379" s="1"/>
  <c r="H236" i="2"/>
  <c r="H235" s="1"/>
  <c r="H234" s="1"/>
  <c r="F106" i="40"/>
  <c r="H341" i="2"/>
  <c r="H290"/>
  <c r="H273"/>
  <c r="H270" s="1"/>
  <c r="F90" i="40"/>
  <c r="F89" s="1"/>
  <c r="F39"/>
  <c r="H165" i="2"/>
  <c r="H164" s="1"/>
  <c r="H163" s="1"/>
  <c r="F410" i="40"/>
  <c r="H424" i="2"/>
  <c r="H423" s="1"/>
  <c r="H556"/>
  <c r="H555" s="1"/>
  <c r="H73"/>
  <c r="H72" s="1"/>
  <c r="H71" s="1"/>
  <c r="H528"/>
  <c r="H587"/>
  <c r="H549"/>
  <c r="H500"/>
  <c r="F312" i="40"/>
  <c r="F311" s="1"/>
  <c r="H335" i="2"/>
  <c r="F164" i="40"/>
  <c r="F292"/>
  <c r="H453" i="2"/>
  <c r="H399"/>
  <c r="H580"/>
  <c r="H491"/>
  <c r="H178"/>
  <c r="H177" s="1"/>
  <c r="H176" s="1"/>
  <c r="H209"/>
  <c r="H208" s="1"/>
  <c r="H207" s="1"/>
  <c r="H519"/>
  <c r="H513" s="1"/>
  <c r="H530"/>
  <c r="H40"/>
  <c r="F35" i="40"/>
  <c r="F274"/>
  <c r="F273" s="1"/>
  <c r="H230" i="2"/>
  <c r="H229" s="1"/>
  <c r="H156"/>
  <c r="H149" s="1"/>
  <c r="H593"/>
  <c r="H145"/>
  <c r="H144" s="1"/>
  <c r="H143" s="1"/>
  <c r="H57"/>
  <c r="H62"/>
  <c r="H497"/>
  <c r="H380"/>
  <c r="H377" s="1"/>
  <c r="H451"/>
  <c r="H101"/>
  <c r="H100" s="1"/>
  <c r="H99" s="1"/>
  <c r="H98" s="1"/>
  <c r="H494"/>
  <c r="H317"/>
  <c r="F101" i="40"/>
  <c r="F100" s="1"/>
  <c r="F409"/>
  <c r="F408" s="1"/>
  <c r="F178"/>
  <c r="F175" s="1"/>
  <c r="H33" i="2"/>
  <c r="H32" s="1"/>
  <c r="H31" s="1"/>
  <c r="H478"/>
  <c r="H477" s="1"/>
  <c r="H476" s="1"/>
  <c r="H434"/>
  <c r="H433" s="1"/>
  <c r="H432" s="1"/>
  <c r="H184"/>
  <c r="H183" s="1"/>
  <c r="H182" s="1"/>
  <c r="H525"/>
  <c r="H401"/>
  <c r="H112"/>
  <c r="F260" i="40"/>
  <c r="F259" s="1"/>
  <c r="H508" i="2"/>
  <c r="H505" s="1"/>
  <c r="H543"/>
  <c r="H363"/>
  <c r="H405"/>
  <c r="H297"/>
  <c r="F376" i="40"/>
  <c r="F375" s="1"/>
  <c r="F374" s="1"/>
  <c r="F367"/>
  <c r="F366" s="1"/>
  <c r="F365" s="1"/>
  <c r="F331"/>
  <c r="F330" s="1"/>
  <c r="F329" s="1"/>
  <c r="F109"/>
  <c r="F46"/>
  <c r="F19"/>
  <c r="F83"/>
  <c r="F77"/>
  <c r="F80"/>
  <c r="F86"/>
  <c r="F135"/>
  <c r="F305"/>
  <c r="F304" s="1"/>
  <c r="F303" s="1"/>
  <c r="F22"/>
  <c r="F251"/>
  <c r="F248" s="1"/>
  <c r="F128"/>
  <c r="F144"/>
  <c r="F161"/>
  <c r="F43"/>
  <c r="F58"/>
  <c r="F55" s="1"/>
  <c r="F32"/>
  <c r="F18" l="1"/>
  <c r="F174"/>
  <c r="H289" i="2"/>
  <c r="H288" s="1"/>
  <c r="H287" s="1"/>
  <c r="H286" s="1"/>
  <c r="F158" i="40"/>
  <c r="F157" s="1"/>
  <c r="F105"/>
  <c r="F321"/>
  <c r="H522" i="2"/>
  <c r="H521" s="1"/>
  <c r="H422"/>
  <c r="H421" s="1"/>
  <c r="H420" s="1"/>
  <c r="F17" i="40"/>
  <c r="H316" i="2"/>
  <c r="H315" s="1"/>
  <c r="H314" s="1"/>
  <c r="H306" s="1"/>
  <c r="H376"/>
  <c r="H371" s="1"/>
  <c r="H370" s="1"/>
  <c r="F272" i="40"/>
  <c r="F271" s="1"/>
  <c r="F270" s="1"/>
  <c r="F52"/>
  <c r="F51" s="1"/>
  <c r="F50" s="1"/>
  <c r="H269" i="2"/>
  <c r="H268" s="1"/>
  <c r="F224" i="40"/>
  <c r="F310"/>
  <c r="F309" s="1"/>
  <c r="F302" s="1"/>
  <c r="H175" i="2"/>
  <c r="H174" s="1"/>
  <c r="H173" s="1"/>
  <c r="F64" i="40"/>
  <c r="F63" s="1"/>
  <c r="F42"/>
  <c r="F291"/>
  <c r="F290" s="1"/>
  <c r="F289" s="1"/>
  <c r="F258"/>
  <c r="F257" s="1"/>
  <c r="F256" s="1"/>
  <c r="F247"/>
  <c r="F238" s="1"/>
  <c r="F94"/>
  <c r="F31"/>
  <c r="F188"/>
  <c r="F187" s="1"/>
  <c r="F186" s="1"/>
  <c r="F74"/>
  <c r="F73" s="1"/>
  <c r="H579" i="2"/>
  <c r="H578" s="1"/>
  <c r="H577" s="1"/>
  <c r="H586"/>
  <c r="H585" s="1"/>
  <c r="H584" s="1"/>
  <c r="H583" s="1"/>
  <c r="H56"/>
  <c r="H55" s="1"/>
  <c r="H54" s="1"/>
  <c r="H39"/>
  <c r="H38" s="1"/>
  <c r="H37" s="1"/>
  <c r="H89"/>
  <c r="H88" s="1"/>
  <c r="H87" s="1"/>
  <c r="H76" s="1"/>
  <c r="H111"/>
  <c r="H110" s="1"/>
  <c r="H109" s="1"/>
  <c r="H61"/>
  <c r="H60" s="1"/>
  <c r="H59" s="1"/>
  <c r="H194"/>
  <c r="H193" s="1"/>
  <c r="H192" s="1"/>
  <c r="H191" s="1"/>
  <c r="H116"/>
  <c r="H115" s="1"/>
  <c r="H114" s="1"/>
  <c r="H68"/>
  <c r="H67" s="1"/>
  <c r="H66" s="1"/>
  <c r="C14" i="41"/>
  <c r="C123" s="1"/>
  <c r="H592" i="2"/>
  <c r="H591" s="1"/>
  <c r="H590" s="1"/>
  <c r="H589" s="1"/>
  <c r="H570"/>
  <c r="H569" s="1"/>
  <c r="H568" s="1"/>
  <c r="H567" s="1"/>
  <c r="H566" s="1"/>
  <c r="H554"/>
  <c r="H542"/>
  <c r="H541" s="1"/>
  <c r="H540" s="1"/>
  <c r="H548"/>
  <c r="H547" s="1"/>
  <c r="H546" s="1"/>
  <c r="H504"/>
  <c r="H488"/>
  <c r="H487" s="1"/>
  <c r="H486" s="1"/>
  <c r="H450"/>
  <c r="H445" s="1"/>
  <c r="H398"/>
  <c r="H397" s="1"/>
  <c r="H396" s="1"/>
  <c r="H390" s="1"/>
  <c r="H362"/>
  <c r="H361" s="1"/>
  <c r="H360" s="1"/>
  <c r="F93" i="40"/>
  <c r="H251" i="2"/>
  <c r="H250" s="1"/>
  <c r="H228"/>
  <c r="H227" s="1"/>
  <c r="H219"/>
  <c r="H218" s="1"/>
  <c r="H217" s="1"/>
  <c r="H148"/>
  <c r="H21"/>
  <c r="H198"/>
  <c r="H197" s="1"/>
  <c r="H470"/>
  <c r="F149" i="40"/>
  <c r="F127" s="1"/>
  <c r="F30"/>
  <c r="F407"/>
  <c r="F406" s="1"/>
  <c r="F41"/>
  <c r="H211" i="2" l="1"/>
  <c r="H190" s="1"/>
  <c r="H103"/>
  <c r="H249"/>
  <c r="H240" s="1"/>
  <c r="F16" i="40"/>
  <c r="H36" i="2"/>
  <c r="F62" i="40"/>
  <c r="F104"/>
  <c r="F103" s="1"/>
  <c r="H582" i="2"/>
  <c r="H553"/>
  <c r="H552" s="1"/>
  <c r="H539"/>
  <c r="H444"/>
  <c r="H443" s="1"/>
  <c r="H419" s="1"/>
  <c r="H285"/>
  <c r="F213" i="40"/>
  <c r="H503" i="2"/>
  <c r="F15" i="40" l="1"/>
  <c r="H15" i="2"/>
  <c r="H469"/>
  <c r="H462" l="1"/>
  <c r="H14" s="1"/>
  <c r="I363" i="51"/>
  <c r="I362" s="1"/>
  <c r="F29" i="52"/>
  <c r="D29"/>
</calcChain>
</file>

<file path=xl/sharedStrings.xml><?xml version="1.0" encoding="utf-8"?>
<sst xmlns="http://schemas.openxmlformats.org/spreadsheetml/2006/main" count="9469" uniqueCount="840">
  <si>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</si>
  <si>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</si>
  <si>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</si>
  <si>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</si>
  <si>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</si>
  <si>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</si>
  <si>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</si>
  <si>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</si>
  <si>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</si>
  <si>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</si>
  <si>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</si>
  <si>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</si>
  <si>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</si>
  <si>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</si>
  <si>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</si>
  <si>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</si>
  <si>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</si>
  <si>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</si>
  <si>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</si>
  <si>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</si>
  <si>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</si>
  <si>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</si>
  <si>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</si>
  <si>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</si>
  <si>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</si>
  <si>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</si>
  <si>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</si>
  <si>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</si>
  <si>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</si>
  <si>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</si>
  <si>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</si>
  <si>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</si>
  <si>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</si>
  <si>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</si>
  <si>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</si>
  <si>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</si>
  <si>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</si>
  <si>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</si>
  <si>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</si>
  <si>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</si>
  <si>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</si>
  <si>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</si>
  <si>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</si>
  <si>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</si>
  <si>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</si>
  <si>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</si>
  <si>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</si>
  <si>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</si>
  <si>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</si>
  <si>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</si>
  <si>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</si>
  <si>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</si>
  <si>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</si>
  <si>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</si>
  <si>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</si>
  <si>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</si>
  <si>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</si>
  <si>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</si>
  <si>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</si>
  <si>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</si>
  <si>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</si>
  <si>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</si>
  <si>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</si>
  <si>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</si>
  <si>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</si>
  <si>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</si>
  <si>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</si>
  <si>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</si>
  <si>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</si>
  <si>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</si>
  <si>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</si>
  <si>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</si>
  <si>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</si>
  <si>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</si>
  <si>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</si>
  <si>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</si>
  <si>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</si>
  <si>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</si>
  <si>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</si>
  <si>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</si>
  <si>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</si>
  <si>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</si>
  <si>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</si>
  <si>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</si>
  <si>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</si>
  <si>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</si>
  <si>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</si>
  <si>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</si>
  <si>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</si>
  <si>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</si>
  <si>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</si>
  <si>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</si>
  <si>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</si>
  <si>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</si>
  <si>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</si>
  <si>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</si>
  <si>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</si>
  <si>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</si>
  <si>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</si>
  <si>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</si>
  <si>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</si>
  <si>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</si>
  <si>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</si>
  <si>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</si>
  <si>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</si>
  <si>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</si>
  <si>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</si>
  <si>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</si>
  <si>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</si>
  <si>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</si>
  <si>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</si>
  <si>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</si>
  <si>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</si>
  <si>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</si>
  <si>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</si>
  <si>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</si>
  <si>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</si>
  <si>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</si>
  <si>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</si>
  <si>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</si>
  <si>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</si>
  <si>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</si>
  <si>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</si>
  <si>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</si>
  <si>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</si>
  <si>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</si>
  <si>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</si>
  <si>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</si>
  <si>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</si>
  <si>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</si>
  <si>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</si>
  <si>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</si>
  <si>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</si>
  <si>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</si>
  <si>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</si>
  <si>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</si>
  <si>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</si>
  <si>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</si>
  <si>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</si>
  <si>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</si>
  <si>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</si>
  <si>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</si>
  <si>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</si>
  <si>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</si>
  <si>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</si>
  <si>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</si>
  <si>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</si>
  <si>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</si>
  <si>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</si>
  <si>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</si>
  <si>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</si>
  <si>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</si>
  <si>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</si>
  <si>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</si>
  <si>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</si>
  <si>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</si>
  <si>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</si>
  <si>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</si>
  <si>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</si>
  <si>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</si>
  <si>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</si>
  <si>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</si>
  <si>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</si>
  <si>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</si>
  <si>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</si>
  <si>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</si>
  <si>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</si>
  <si>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</si>
  <si>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</si>
  <si>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</si>
  <si>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</si>
  <si>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</si>
  <si>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</si>
  <si>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</si>
  <si>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</si>
  <si>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</si>
  <si>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</si>
  <si>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</si>
  <si>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</si>
  <si>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</si>
  <si>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</si>
  <si>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</si>
  <si>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</si>
  <si>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</si>
  <si>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</si>
  <si>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</si>
  <si>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</si>
  <si>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</si>
  <si>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</si>
  <si>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</si>
  <si>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</si>
  <si>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</si>
  <si>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</si>
  <si>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</si>
  <si>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</si>
  <si>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</si>
  <si>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</si>
  <si>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</si>
  <si>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</si>
  <si>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</si>
  <si>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</si>
  <si>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</si>
  <si>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</si>
  <si>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</si>
  <si>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</si>
  <si>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</si>
  <si>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</si>
  <si>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</si>
  <si>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</si>
  <si>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</si>
  <si>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</si>
  <si>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</si>
  <si>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</si>
  <si>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</si>
  <si>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</si>
  <si>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</si>
  <si>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</si>
  <si>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</si>
  <si>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</si>
  <si>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</si>
  <si>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</si>
  <si>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</si>
  <si>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</si>
  <si>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</si>
  <si>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</si>
  <si>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</si>
  <si>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</si>
  <si>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</si>
  <si>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</si>
  <si>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</si>
  <si>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</si>
  <si>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</si>
  <si>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</si>
  <si>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</si>
  <si>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</si>
  <si>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</si>
  <si>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</si>
  <si>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</si>
  <si>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</si>
  <si>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</si>
  <si>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</si>
  <si>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</si>
  <si>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</si>
  <si>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</si>
  <si>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</si>
  <si>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</si>
  <si>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</si>
  <si>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</si>
  <si>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</si>
  <si>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</si>
  <si>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</si>
  <si>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</si>
  <si>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</si>
  <si>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</si>
  <si>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</si>
  <si>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</si>
  <si>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</si>
  <si>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</si>
  <si>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</si>
  <si>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</si>
  <si>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</si>
  <si>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</si>
  <si>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</si>
  <si>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</si>
  <si>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</si>
  <si>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</si>
  <si>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</si>
  <si>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</si>
  <si>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</si>
  <si>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</si>
  <si>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</si>
  <si>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</si>
  <si>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</si>
  <si>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</si>
  <si>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</si>
  <si>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</si>
  <si>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</si>
  <si>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</si>
  <si>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</si>
  <si>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</si>
  <si>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</si>
  <si>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</si>
  <si>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</si>
  <si>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</si>
  <si>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</si>
  <si>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</si>
  <si>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</si>
  <si>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</si>
  <si>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</si>
  <si>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</si>
  <si>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</si>
  <si>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</si>
  <si>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</si>
  <si>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</si>
  <si>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</si>
  <si>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</si>
  <si>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</si>
  <si>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</si>
  <si>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</si>
  <si>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</si>
  <si>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</si>
  <si>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</si>
  <si>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</si>
  <si>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</si>
  <si>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</si>
  <si>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</si>
  <si>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</si>
  <si>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</si>
  <si>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</si>
  <si>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</si>
  <si>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</si>
  <si>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</si>
  <si>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</si>
  <si>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</si>
  <si>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</si>
  <si>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</si>
  <si>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</si>
  <si>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</si>
  <si>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</si>
  <si>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</si>
  <si>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</si>
  <si>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</si>
  <si>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</si>
  <si>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</si>
  <si>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</si>
  <si>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</si>
  <si>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</si>
  <si>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</si>
  <si>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</si>
  <si>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</si>
  <si>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</si>
  <si>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</si>
  <si>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</si>
  <si>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</si>
  <si>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</si>
  <si>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</si>
  <si>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</si>
  <si>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</si>
  <si>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</si>
  <si>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</si>
  <si>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</si>
  <si>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</si>
  <si>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</si>
  <si>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</si>
  <si>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</si>
  <si>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</si>
  <si>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</si>
  <si>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</si>
  <si>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</si>
  <si>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</si>
  <si>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</si>
  <si>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</si>
  <si>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</si>
  <si>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</si>
  <si>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</si>
  <si>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</si>
  <si>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</si>
  <si>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</si>
  <si>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</si>
  <si>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</si>
  <si>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</si>
  <si>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</si>
  <si>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</si>
  <si>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</si>
  <si>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</si>
  <si>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</si>
  <si>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</si>
  <si>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</si>
  <si>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</si>
  <si>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</si>
  <si>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</si>
  <si>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</si>
  <si>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</si>
  <si>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</si>
  <si>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</si>
  <si>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</si>
  <si>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</si>
  <si>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</si>
  <si>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</si>
  <si>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</si>
  <si>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</si>
  <si>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</si>
  <si>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</si>
  <si>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</si>
  <si>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</si>
  <si>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</si>
  <si>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</si>
  <si>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</si>
  <si>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</si>
  <si>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</si>
  <si>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</si>
  <si>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</si>
  <si>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</si>
  <si>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</si>
  <si>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</si>
  <si>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</si>
  <si>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</si>
  <si>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</si>
  <si>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</si>
  <si>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</si>
  <si>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</si>
  <si>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</si>
  <si>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</si>
  <si>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</si>
  <si>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</si>
  <si>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</si>
  <si>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</si>
  <si>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</si>
  <si>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</si>
  <si>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</si>
  <si>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</si>
  <si>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</si>
  <si>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</si>
  <si>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</si>
  <si>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</si>
  <si>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</si>
  <si>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</si>
  <si>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</si>
  <si>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</si>
  <si>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</si>
  <si>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</si>
  <si>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</si>
  <si>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</si>
  <si>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</si>
  <si>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</si>
  <si>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</si>
  <si>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</si>
  <si>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</si>
  <si>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</si>
  <si>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</si>
  <si>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</si>
  <si>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</si>
  <si>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</si>
  <si>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</si>
  <si>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</si>
  <si>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</si>
  <si>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</si>
  <si>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</si>
  <si>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</si>
  <si>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</si>
  <si>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</si>
  <si>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</si>
  <si>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</si>
  <si>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</si>
  <si>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</si>
  <si>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</si>
  <si>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</si>
  <si>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</si>
  <si>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</si>
  <si>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</si>
  <si>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</si>
  <si>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</si>
  <si>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</si>
  <si>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</si>
  <si>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</si>
  <si>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</si>
  <si>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</si>
  <si>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</si>
  <si>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</si>
  <si>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</si>
  <si>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</si>
  <si>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</si>
  <si>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</si>
  <si>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</si>
  <si>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</si>
  <si>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</si>
  <si>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</si>
  <si>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</si>
  <si>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</si>
  <si>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</si>
  <si>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</si>
  <si>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</si>
  <si>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</si>
  <si>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</si>
  <si>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</si>
  <si>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</si>
  <si>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</si>
  <si>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</si>
  <si>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</si>
  <si>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</si>
  <si>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</si>
  <si>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</si>
  <si>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</si>
  <si>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</si>
  <si>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</si>
  <si>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</si>
  <si>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</si>
  <si>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</si>
  <si>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</si>
  <si>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</si>
  <si>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</si>
  <si>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</si>
  <si>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</si>
  <si>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</si>
  <si>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</si>
  <si>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</si>
  <si>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</si>
  <si>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</si>
  <si>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</si>
  <si>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</si>
  <si>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</si>
  <si>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</si>
  <si>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</si>
  <si>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</si>
  <si>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</si>
  <si>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</si>
  <si>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</si>
  <si>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</si>
  <si>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</si>
  <si>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</si>
  <si>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</si>
  <si>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</si>
  <si>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</si>
  <si>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</si>
  <si>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</si>
  <si>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</si>
  <si>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</si>
  <si>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</si>
  <si>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</si>
  <si>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</si>
  <si>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</si>
  <si>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</si>
  <si>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</si>
  <si>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</si>
  <si>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</si>
  <si>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</si>
  <si>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</si>
  <si>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</si>
  <si>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</si>
  <si>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</si>
  <si>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</si>
  <si>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на 2016 год</t>
  </si>
  <si>
    <t>Приложение № 7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</si>
  <si>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</si>
  <si>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</si>
  <si>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</si>
  <si>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</si>
  <si>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</si>
  <si>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</si>
  <si>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</si>
  <si>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</si>
  <si>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</si>
  <si>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</si>
  <si>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</si>
  <si>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</si>
  <si>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</si>
  <si>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</si>
  <si>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</si>
  <si>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</si>
  <si>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</si>
  <si>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</si>
  <si>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</si>
  <si>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</si>
  <si>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</si>
  <si>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</si>
  <si>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</si>
  <si>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</si>
  <si>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</si>
  <si>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</si>
  <si>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</si>
  <si>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</si>
  <si>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</si>
  <si>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</si>
  <si>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</si>
  <si>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</si>
  <si>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</si>
  <si>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</si>
  <si>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</si>
  <si>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</si>
  <si>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</si>
  <si>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</si>
  <si>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</si>
  <si>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</si>
  <si>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</si>
  <si>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</si>
  <si>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</si>
  <si>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</si>
  <si>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</si>
  <si>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</si>
  <si>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</si>
  <si>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</si>
  <si>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</si>
  <si>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</si>
  <si>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</si>
  <si>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</si>
  <si>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</si>
  <si>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</si>
  <si>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</si>
  <si>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</si>
  <si>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</si>
  <si>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</si>
  <si>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</si>
  <si>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</si>
  <si>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</si>
  <si>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</si>
  <si>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</si>
  <si>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</si>
  <si>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</si>
  <si>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</si>
  <si>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</si>
  <si>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</si>
  <si>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</si>
  <si>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</si>
  <si>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</si>
  <si>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</si>
  <si>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</si>
  <si>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</si>
  <si>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</si>
  <si>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</si>
  <si>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</si>
  <si>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</si>
  <si>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</si>
  <si>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</si>
  <si>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</si>
  <si>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</si>
  <si>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</si>
  <si>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</si>
  <si>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</si>
  <si>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</si>
  <si>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</si>
  <si>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</si>
  <si>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</si>
  <si>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</si>
  <si>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</si>
  <si>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</si>
  <si>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</si>
  <si>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</si>
  <si>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</si>
  <si>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</si>
  <si>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</si>
  <si>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</si>
  <si>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</si>
  <si>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</si>
  <si>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</si>
  <si>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</si>
  <si>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</si>
  <si>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</si>
  <si>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</si>
  <si>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</si>
  <si>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</si>
  <si>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</si>
  <si>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</si>
  <si>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</si>
  <si>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</si>
  <si>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</si>
  <si>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</si>
  <si>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</si>
  <si>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</si>
  <si>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</si>
  <si>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</si>
  <si>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</si>
  <si>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</si>
  <si>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</si>
  <si>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</si>
  <si>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</si>
  <si>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</si>
  <si>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</si>
  <si>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</si>
  <si>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</si>
  <si>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</si>
  <si>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</si>
  <si>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</si>
  <si>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</si>
  <si>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</si>
  <si>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</si>
  <si>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</si>
  <si>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</si>
  <si>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</si>
  <si>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</si>
  <si>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</si>
  <si>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</si>
  <si>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</si>
  <si>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</si>
  <si>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</si>
  <si>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</si>
  <si>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</si>
  <si>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</si>
  <si>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</si>
  <si>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</si>
  <si>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</si>
  <si>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</si>
  <si>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</si>
  <si>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</si>
  <si>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</si>
  <si>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</si>
  <si>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</si>
  <si>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</si>
  <si>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</si>
  <si>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</si>
  <si>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</si>
  <si>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</si>
  <si>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</si>
  <si>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</si>
  <si>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</si>
  <si>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</si>
  <si>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</si>
  <si>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</si>
  <si>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</si>
  <si>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</si>
  <si>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</si>
  <si>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</si>
  <si>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</si>
  <si>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</si>
  <si>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</si>
  <si>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</si>
  <si>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</si>
  <si>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</si>
  <si>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</si>
  <si>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</si>
  <si>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</si>
  <si>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</si>
  <si>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</si>
  <si>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</si>
  <si>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</si>
  <si>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</si>
  <si>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</si>
  <si>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</si>
  <si>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от 11 декабря 2015 года № 68 (в редакции </t>
  </si>
  <si>
    <t>от 11 декабря 2015 года № 68(в редакции</t>
  </si>
  <si>
    <t xml:space="preserve">                                                                        от 11 декабря 2015 года № 68(в редакции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</si>
  <si>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</si>
  <si>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</si>
  <si>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Благоустройство</t>
  </si>
  <si>
    <t>С1457</t>
  </si>
  <si>
    <t>Мероприятия по сбору и транспортированию твердых коммунальных  отходов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</si>
  <si>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</si>
  <si>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</si>
  <si>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</si>
  <si>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</si>
  <si>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</si>
  <si>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</si>
  <si>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</si>
  <si>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</si>
  <si>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</si>
  <si>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</si>
  <si>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</si>
  <si>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</si>
  <si>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</si>
  <si>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</si>
  <si>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</si>
  <si>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</si>
  <si>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</si>
  <si>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</si>
  <si>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</si>
  <si>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</si>
  <si>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</si>
  <si>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</si>
  <si>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</si>
  <si>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</si>
  <si>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</si>
  <si>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</si>
  <si>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</si>
  <si>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 xml:space="preserve">Обеспечение проведения выборов и референдумов
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</si>
  <si>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</si>
  <si>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</si>
  <si>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</si>
  <si>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</si>
  <si>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</si>
  <si>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</si>
  <si>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</si>
  <si>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</si>
  <si>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</si>
  <si>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</si>
  <si>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</si>
  <si>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</si>
  <si>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</si>
  <si>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</si>
  <si>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</si>
  <si>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</si>
  <si>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</si>
  <si>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</si>
  <si>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</si>
  <si>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</si>
  <si>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</si>
  <si>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</si>
  <si>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</si>
  <si>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</si>
  <si>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</si>
  <si>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</si>
  <si>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</si>
  <si>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</si>
  <si>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</si>
  <si>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</si>
  <si>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</si>
  <si>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</si>
  <si>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</si>
  <si>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</si>
  <si>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</si>
  <si>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</si>
  <si>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</si>
  <si>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</si>
  <si>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</si>
  <si>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</si>
  <si>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</si>
  <si>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</si>
  <si>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</si>
  <si>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</si>
  <si>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</si>
  <si>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2016 год</t>
  </si>
  <si>
    <t>Ежемесячное пособие на ребенка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</si>
  <si>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</si>
  <si>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</si>
  <si>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</si>
  <si>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</si>
  <si>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                                                                                                     Курской области на 2016 год» </t>
  </si>
  <si>
    <t xml:space="preserve">Программа муниципальных внутренних заимствований Поныровского района </t>
  </si>
  <si>
    <t>Курской области на 2016 год</t>
  </si>
  <si>
    <t>1. Привлечение внутренних заимствований</t>
  </si>
  <si>
    <t>Виды заимствований</t>
  </si>
  <si>
    <t>Объем привлечения средств в 2016г.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</si>
  <si>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</si>
  <si>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</si>
  <si>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</si>
  <si>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</si>
  <si>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</si>
  <si>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от 11 декабря 2015 года № 68( в редакции</t>
  </si>
  <si>
    <t>Бюджетные кредиты на пополнение остатков средств на счетах местных бюджетов</t>
  </si>
  <si>
    <t>Объем погашения средств             в 2016 г.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</si>
  <si>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</si>
  <si>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</si>
  <si>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</si>
  <si>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</si>
  <si>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</si>
  <si>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</si>
  <si>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</si>
  <si>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</si>
  <si>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</si>
  <si>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</si>
  <si>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</si>
  <si>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</si>
  <si>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</si>
  <si>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</si>
  <si>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</si>
  <si>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</si>
  <si>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</si>
  <si>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решения от 18 августа 2016 года №95)</t>
  </si>
  <si>
    <t xml:space="preserve">                                                                                                      решения от 18 августа 2016 года №95)</t>
  </si>
  <si>
    <t>решения от 18 августа 2016 года №95)</t>
  </si>
  <si>
    <t xml:space="preserve">                                                                                                                   решения от 18 августа 2016 года №95)</t>
  </si>
  <si>
    <t xml:space="preserve">                                                                      решения от 18 августа 2016 года №95)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</si>
</sst>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9" fillId="0" borderId="0">
      <alignment vertical="top" wrapText="1"/>
    </xf>
    <xf numFmtId="0" fontId="22" fillId="0" borderId="0"/>
    <xf numFmtId="0" fontId="23" fillId="0" borderId="0"/>
  </cellStyleXfs>
  <cellXfs count="606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top" wrapText="1"/>
    </xf>
    <xf numFmtId="49" fontId="13" fillId="4" borderId="2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6" borderId="2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7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0" fillId="8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4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5" borderId="2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top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left" vertical="top" wrapText="1"/>
    </xf>
    <xf numFmtId="49" fontId="10" fillId="8" borderId="3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0" fillId="0" borderId="0" xfId="0" applyAlignment="1"/>
    <xf numFmtId="0" fontId="7" fillId="0" borderId="0" xfId="0" applyFont="1"/>
    <xf numFmtId="0" fontId="10" fillId="6" borderId="2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6" borderId="1" xfId="0" applyFont="1" applyFill="1" applyBorder="1" applyAlignment="1">
      <alignment wrapText="1"/>
    </xf>
    <xf numFmtId="0" fontId="8" fillId="3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8" borderId="0" xfId="0" applyFont="1" applyFill="1" applyBorder="1" applyAlignment="1">
      <alignment vertical="top" wrapText="1"/>
    </xf>
    <xf numFmtId="0" fontId="10" fillId="8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8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vertical="center" wrapText="1"/>
    </xf>
    <xf numFmtId="0" fontId="10" fillId="6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6" borderId="6" xfId="0" applyFont="1" applyFill="1" applyBorder="1" applyAlignment="1">
      <alignment vertical="top" wrapText="1"/>
    </xf>
    <xf numFmtId="0" fontId="10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0" fillId="6" borderId="6" xfId="0" applyFont="1" applyFill="1" applyBorder="1" applyAlignment="1">
      <alignment horizontal="justify" vertical="top" wrapText="1"/>
    </xf>
    <xf numFmtId="0" fontId="10" fillId="8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6" borderId="6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/>
    </xf>
    <xf numFmtId="49" fontId="10" fillId="6" borderId="6" xfId="0" applyNumberFormat="1" applyFont="1" applyFill="1" applyBorder="1" applyAlignment="1">
      <alignment horizontal="right" vertical="center" wrapText="1"/>
    </xf>
    <xf numFmtId="49" fontId="10" fillId="8" borderId="6" xfId="0" applyNumberFormat="1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right" vertical="center" wrapText="1"/>
    </xf>
    <xf numFmtId="49" fontId="8" fillId="4" borderId="6" xfId="0" applyNumberFormat="1" applyFont="1" applyFill="1" applyBorder="1" applyAlignment="1">
      <alignment horizontal="right" vertical="center"/>
    </xf>
    <xf numFmtId="49" fontId="10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8" fillId="4" borderId="6" xfId="0" applyFont="1" applyFill="1" applyBorder="1"/>
    <xf numFmtId="0" fontId="8" fillId="3" borderId="6" xfId="0" applyFont="1" applyFill="1" applyBorder="1" applyAlignment="1">
      <alignment horizontal="left" vertical="top" wrapText="1"/>
    </xf>
    <xf numFmtId="49" fontId="8" fillId="3" borderId="11" xfId="0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0" fillId="6" borderId="4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top" wrapText="1"/>
    </xf>
    <xf numFmtId="49" fontId="10" fillId="9" borderId="6" xfId="0" applyNumberFormat="1" applyFont="1" applyFill="1" applyBorder="1" applyAlignment="1">
      <alignment horizontal="right" vertical="center"/>
    </xf>
    <xf numFmtId="49" fontId="10" fillId="9" borderId="3" xfId="0" applyNumberFormat="1" applyFont="1" applyFill="1" applyBorder="1" applyAlignment="1">
      <alignment horizontal="left" vertical="center"/>
    </xf>
    <xf numFmtId="49" fontId="10" fillId="9" borderId="4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49" fontId="10" fillId="9" borderId="3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vertical="top" wrapText="1"/>
    </xf>
    <xf numFmtId="49" fontId="10" fillId="9" borderId="6" xfId="0" applyNumberFormat="1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top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0" fillId="8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9" borderId="1" xfId="0" applyNumberFormat="1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left" wrapText="1"/>
    </xf>
    <xf numFmtId="49" fontId="10" fillId="9" borderId="9" xfId="0" applyNumberFormat="1" applyFont="1" applyFill="1" applyBorder="1" applyAlignment="1">
      <alignment horizontal="right" vertical="center" wrapText="1"/>
    </xf>
    <xf numFmtId="0" fontId="12" fillId="6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6" borderId="4" xfId="0" applyNumberFormat="1" applyFont="1" applyFill="1" applyBorder="1" applyAlignment="1">
      <alignment horizontal="center" vertical="center" wrapText="1"/>
    </xf>
    <xf numFmtId="49" fontId="10" fillId="9" borderId="4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top" wrapText="1"/>
    </xf>
    <xf numFmtId="49" fontId="10" fillId="9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5" borderId="6" xfId="0" applyFont="1" applyFill="1" applyBorder="1" applyAlignment="1">
      <alignment horizontal="left" vertical="distributed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5" borderId="1" xfId="0" applyFont="1" applyFill="1" applyBorder="1"/>
    <xf numFmtId="0" fontId="8" fillId="6" borderId="6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10" fillId="5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/>
    <xf numFmtId="0" fontId="13" fillId="5" borderId="1" xfId="0" applyFont="1" applyFill="1" applyBorder="1"/>
    <xf numFmtId="0" fontId="8" fillId="10" borderId="6" xfId="0" applyFont="1" applyFill="1" applyBorder="1" applyAlignment="1">
      <alignment horizontal="justify" vertical="center" wrapText="1"/>
    </xf>
    <xf numFmtId="0" fontId="8" fillId="10" borderId="1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justify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vertical="center" wrapText="1"/>
    </xf>
    <xf numFmtId="0" fontId="13" fillId="6" borderId="6" xfId="0" applyFont="1" applyFill="1" applyBorder="1" applyAlignment="1">
      <alignment horizontal="justify" vertical="center" wrapText="1"/>
    </xf>
    <xf numFmtId="0" fontId="13" fillId="6" borderId="1" xfId="0" applyFont="1" applyFill="1" applyBorder="1" applyAlignment="1">
      <alignment horizontal="justify" vertical="center" wrapText="1"/>
    </xf>
    <xf numFmtId="0" fontId="8" fillId="6" borderId="1" xfId="0" applyFont="1" applyFill="1" applyBorder="1"/>
    <xf numFmtId="0" fontId="8" fillId="6" borderId="8" xfId="0" applyFont="1" applyFill="1" applyBorder="1" applyAlignment="1">
      <alignment horizontal="justify" vertical="center" wrapText="1"/>
    </xf>
    <xf numFmtId="0" fontId="8" fillId="6" borderId="2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13" fillId="10" borderId="1" xfId="0" applyFont="1" applyFill="1" applyBorder="1" applyAlignment="1">
      <alignment horizontal="justify" vertical="center" wrapText="1"/>
    </xf>
    <xf numFmtId="0" fontId="8" fillId="3" borderId="10" xfId="0" applyFont="1" applyFill="1" applyBorder="1" applyAlignment="1">
      <alignment horizontal="justify" vertical="center" wrapText="1"/>
    </xf>
    <xf numFmtId="0" fontId="10" fillId="8" borderId="10" xfId="0" applyFont="1" applyFill="1" applyBorder="1" applyAlignment="1">
      <alignment horizontal="justify" vertical="center" wrapText="1"/>
    </xf>
    <xf numFmtId="0" fontId="10" fillId="8" borderId="2" xfId="0" applyFont="1" applyFill="1" applyBorder="1" applyAlignment="1">
      <alignment horizontal="justify" vertical="center" wrapText="1"/>
    </xf>
    <xf numFmtId="0" fontId="10" fillId="6" borderId="10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6" fillId="7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4" borderId="6" xfId="0" applyFont="1" applyFill="1" applyBorder="1" applyAlignment="1">
      <alignment horizontal="left" vertical="top" wrapText="1"/>
    </xf>
    <xf numFmtId="0" fontId="17" fillId="3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5" borderId="6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8" fillId="7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7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right" vertical="center"/>
    </xf>
    <xf numFmtId="0" fontId="8" fillId="4" borderId="9" xfId="0" applyFont="1" applyFill="1" applyBorder="1" applyAlignment="1">
      <alignment horizontal="right" vertical="center" wrapText="1"/>
    </xf>
    <xf numFmtId="49" fontId="8" fillId="4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9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6" borderId="6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8" borderId="6" xfId="0" applyFont="1" applyFill="1" applyBorder="1" applyAlignment="1">
      <alignment vertical="center" wrapText="1"/>
    </xf>
    <xf numFmtId="0" fontId="10" fillId="8" borderId="9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vertical="center" wrapText="1"/>
    </xf>
    <xf numFmtId="49" fontId="10" fillId="6" borderId="6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49" fontId="10" fillId="8" borderId="6" xfId="0" applyNumberFormat="1" applyFont="1" applyFill="1" applyBorder="1" applyAlignment="1">
      <alignment vertical="center" wrapText="1"/>
    </xf>
    <xf numFmtId="49" fontId="10" fillId="8" borderId="9" xfId="0" applyNumberFormat="1" applyFont="1" applyFill="1" applyBorder="1" applyAlignment="1">
      <alignment vertical="center" wrapText="1"/>
    </xf>
    <xf numFmtId="49" fontId="10" fillId="8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9" fontId="8" fillId="4" borderId="13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right" vertical="center"/>
    </xf>
    <xf numFmtId="49" fontId="10" fillId="9" borderId="9" xfId="0" applyNumberFormat="1" applyFont="1" applyFill="1" applyBorder="1" applyAlignment="1">
      <alignment horizontal="right" vertical="center"/>
    </xf>
    <xf numFmtId="49" fontId="8" fillId="3" borderId="9" xfId="0" applyNumberFormat="1" applyFont="1" applyFill="1" applyBorder="1" applyAlignment="1">
      <alignment horizontal="right" vertical="center" wrapText="1"/>
    </xf>
    <xf numFmtId="0" fontId="12" fillId="6" borderId="6" xfId="0" applyFont="1" applyFill="1" applyBorder="1" applyAlignment="1">
      <alignment vertical="center" wrapText="1"/>
    </xf>
    <xf numFmtId="0" fontId="12" fillId="6" borderId="9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49" fontId="8" fillId="5" borderId="6" xfId="0" applyNumberFormat="1" applyFont="1" applyFill="1" applyBorder="1" applyAlignment="1">
      <alignment vertical="center" wrapText="1"/>
    </xf>
    <xf numFmtId="49" fontId="8" fillId="5" borderId="9" xfId="0" applyNumberFormat="1" applyFont="1" applyFill="1" applyBorder="1" applyAlignment="1">
      <alignment vertical="center" wrapText="1"/>
    </xf>
    <xf numFmtId="49" fontId="8" fillId="5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8" borderId="6" xfId="0" applyNumberFormat="1" applyFont="1" applyFill="1" applyBorder="1" applyAlignment="1">
      <alignment vertical="center"/>
    </xf>
    <xf numFmtId="49" fontId="10" fillId="8" borderId="9" xfId="0" applyNumberFormat="1" applyFont="1" applyFill="1" applyBorder="1" applyAlignment="1">
      <alignment vertical="center"/>
    </xf>
    <xf numFmtId="49" fontId="10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8" borderId="9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vertical="top" wrapText="1"/>
    </xf>
    <xf numFmtId="1" fontId="8" fillId="3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3" borderId="3" xfId="0" applyNumberFormat="1" applyFont="1" applyFill="1" applyBorder="1" applyAlignment="1"/>
    <xf numFmtId="1" fontId="10" fillId="5" borderId="3" xfId="0" applyNumberFormat="1" applyFont="1" applyFill="1" applyBorder="1" applyAlignment="1"/>
    <xf numFmtId="1" fontId="8" fillId="6" borderId="3" xfId="0" applyNumberFormat="1" applyFont="1" applyFill="1" applyBorder="1" applyAlignment="1"/>
    <xf numFmtId="1" fontId="10" fillId="8" borderId="2" xfId="0" applyNumberFormat="1" applyFont="1" applyFill="1" applyBorder="1" applyAlignment="1"/>
    <xf numFmtId="1" fontId="10" fillId="8" borderId="1" xfId="0" applyNumberFormat="1" applyFont="1" applyFill="1" applyBorder="1" applyAlignment="1"/>
    <xf numFmtId="1" fontId="10" fillId="10" borderId="3" xfId="0" applyNumberFormat="1" applyFont="1" applyFill="1" applyBorder="1" applyAlignment="1"/>
    <xf numFmtId="1" fontId="10" fillId="8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8" fillId="6" borderId="1" xfId="0" applyNumberFormat="1" applyFont="1" applyFill="1" applyBorder="1" applyAlignment="1"/>
    <xf numFmtId="1" fontId="10" fillId="6" borderId="3" xfId="0" applyNumberFormat="1" applyFont="1" applyFill="1" applyBorder="1" applyAlignment="1">
      <alignment vertical="center"/>
    </xf>
    <xf numFmtId="1" fontId="8" fillId="7" borderId="3" xfId="0" applyNumberFormat="1" applyFont="1" applyFill="1" applyBorder="1" applyAlignment="1"/>
    <xf numFmtId="0" fontId="10" fillId="8" borderId="6" xfId="0" applyFont="1" applyFill="1" applyBorder="1" applyAlignment="1">
      <alignment horizontal="justify" vertical="center" wrapText="1"/>
    </xf>
    <xf numFmtId="1" fontId="8" fillId="7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3" borderId="6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 vertical="top" wrapText="1"/>
    </xf>
    <xf numFmtId="49" fontId="10" fillId="11" borderId="6" xfId="0" applyNumberFormat="1" applyFont="1" applyFill="1" applyBorder="1" applyAlignment="1">
      <alignment horizontal="right" vertical="center"/>
    </xf>
    <xf numFmtId="49" fontId="10" fillId="11" borderId="9" xfId="0" applyNumberFormat="1" applyFont="1" applyFill="1" applyBorder="1" applyAlignment="1">
      <alignment horizontal="right" vertical="center"/>
    </xf>
    <xf numFmtId="49" fontId="10" fillId="11" borderId="3" xfId="0" applyNumberFormat="1" applyFont="1" applyFill="1" applyBorder="1" applyAlignment="1">
      <alignment horizontal="left" vertical="center"/>
    </xf>
    <xf numFmtId="49" fontId="10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0" fillId="11" borderId="1" xfId="0" applyFont="1" applyFill="1" applyBorder="1" applyAlignment="1">
      <alignment vertical="center" wrapText="1"/>
    </xf>
    <xf numFmtId="0" fontId="10" fillId="11" borderId="10" xfId="0" applyFont="1" applyFill="1" applyBorder="1" applyAlignment="1">
      <alignment horizontal="right" vertical="center" wrapText="1"/>
    </xf>
    <xf numFmtId="0" fontId="10" fillId="11" borderId="18" xfId="0" applyFont="1" applyFill="1" applyBorder="1" applyAlignment="1">
      <alignment horizontal="right" vertical="center" wrapText="1"/>
    </xf>
    <xf numFmtId="0" fontId="10" fillId="11" borderId="1" xfId="0" applyFont="1" applyFill="1" applyBorder="1" applyAlignment="1">
      <alignment horizontal="center" vertical="center" wrapText="1"/>
    </xf>
    <xf numFmtId="49" fontId="10" fillId="9" borderId="6" xfId="0" applyNumberFormat="1" applyFont="1" applyFill="1" applyBorder="1" applyAlignment="1">
      <alignment horizontal="left" vertical="center"/>
    </xf>
    <xf numFmtId="0" fontId="10" fillId="9" borderId="9" xfId="0" applyFont="1" applyFill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49" fontId="10" fillId="11" borderId="11" xfId="0" applyNumberFormat="1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right" vertical="center"/>
    </xf>
    <xf numFmtId="0" fontId="10" fillId="6" borderId="18" xfId="0" applyFont="1" applyFill="1" applyBorder="1" applyAlignment="1">
      <alignment horizontal="right" vertical="center"/>
    </xf>
    <xf numFmtId="49" fontId="10" fillId="6" borderId="11" xfId="0" applyNumberFormat="1" applyFont="1" applyFill="1" applyBorder="1" applyAlignment="1">
      <alignment horizontal="left" vertical="center"/>
    </xf>
    <xf numFmtId="0" fontId="10" fillId="8" borderId="10" xfId="0" applyFont="1" applyFill="1" applyBorder="1" applyAlignment="1">
      <alignment horizontal="right" vertical="center"/>
    </xf>
    <xf numFmtId="0" fontId="10" fillId="8" borderId="18" xfId="0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horizontal="left" vertical="center"/>
    </xf>
    <xf numFmtId="49" fontId="10" fillId="6" borderId="9" xfId="0" applyNumberFormat="1" applyFont="1" applyFill="1" applyBorder="1" applyAlignment="1">
      <alignment horizontal="left" vertical="center"/>
    </xf>
    <xf numFmtId="49" fontId="10" fillId="8" borderId="6" xfId="0" applyNumberFormat="1" applyFont="1" applyFill="1" applyBorder="1" applyAlignment="1">
      <alignment horizontal="left" vertical="center"/>
    </xf>
    <xf numFmtId="49" fontId="10" fillId="8" borderId="9" xfId="0" applyNumberFormat="1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8" borderId="10" xfId="0" applyFont="1" applyFill="1" applyBorder="1" applyAlignment="1">
      <alignment horizontal="left" vertical="center" wrapText="1"/>
    </xf>
    <xf numFmtId="0" fontId="10" fillId="8" borderId="18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vertical="top" wrapText="1"/>
    </xf>
    <xf numFmtId="49" fontId="10" fillId="11" borderId="6" xfId="0" applyNumberFormat="1" applyFont="1" applyFill="1" applyBorder="1" applyAlignment="1">
      <alignment horizontal="right" vertical="center" wrapText="1"/>
    </xf>
    <xf numFmtId="49" fontId="10" fillId="11" borderId="9" xfId="0" applyNumberFormat="1" applyFont="1" applyFill="1" applyBorder="1" applyAlignment="1">
      <alignment horizontal="right" vertical="center" wrapText="1"/>
    </xf>
    <xf numFmtId="49" fontId="10" fillId="11" borderId="3" xfId="0" applyNumberFormat="1" applyFont="1" applyFill="1" applyBorder="1" applyAlignment="1">
      <alignment horizontal="left" vertical="center" wrapText="1"/>
    </xf>
    <xf numFmtId="49" fontId="10" fillId="11" borderId="6" xfId="0" applyNumberFormat="1" applyFont="1" applyFill="1" applyBorder="1" applyAlignment="1">
      <alignment horizontal="left" vertical="center" wrapText="1"/>
    </xf>
    <xf numFmtId="49" fontId="10" fillId="11" borderId="9" xfId="0" applyNumberFormat="1" applyFont="1" applyFill="1" applyBorder="1" applyAlignment="1">
      <alignment horizontal="left" vertical="center" wrapText="1"/>
    </xf>
    <xf numFmtId="49" fontId="10" fillId="6" borderId="6" xfId="0" applyNumberFormat="1" applyFont="1" applyFill="1" applyBorder="1" applyAlignment="1">
      <alignment horizontal="left" vertical="center" wrapText="1"/>
    </xf>
    <xf numFmtId="49" fontId="10" fillId="6" borderId="9" xfId="0" applyNumberFormat="1" applyFont="1" applyFill="1" applyBorder="1" applyAlignment="1">
      <alignment horizontal="left" vertical="center" wrapText="1"/>
    </xf>
    <xf numFmtId="49" fontId="10" fillId="8" borderId="6" xfId="0" applyNumberFormat="1" applyFont="1" applyFill="1" applyBorder="1" applyAlignment="1">
      <alignment horizontal="left" vertical="center" wrapText="1"/>
    </xf>
    <xf numFmtId="49" fontId="10" fillId="8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0" fillId="9" borderId="1" xfId="0" applyNumberFormat="1" applyFont="1" applyFill="1" applyBorder="1" applyAlignment="1">
      <alignment horizontal="center" vertical="center"/>
    </xf>
    <xf numFmtId="49" fontId="10" fillId="11" borderId="1" xfId="0" applyNumberFormat="1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left" wrapText="1"/>
    </xf>
    <xf numFmtId="0" fontId="12" fillId="11" borderId="1" xfId="0" applyFont="1" applyFill="1" applyBorder="1" applyAlignment="1">
      <alignment horizontal="left" wrapText="1"/>
    </xf>
    <xf numFmtId="49" fontId="10" fillId="11" borderId="4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justify" vertical="top" wrapText="1"/>
    </xf>
    <xf numFmtId="49" fontId="10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6" borderId="3" xfId="0" applyNumberFormat="1" applyFont="1" applyFill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center"/>
    </xf>
    <xf numFmtId="1" fontId="10" fillId="8" borderId="3" xfId="0" applyNumberFormat="1" applyFont="1" applyFill="1" applyBorder="1" applyAlignment="1">
      <alignment horizontal="center" vertical="center"/>
    </xf>
    <xf numFmtId="1" fontId="8" fillId="7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8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10" borderId="3" xfId="0" applyNumberFormat="1" applyFont="1" applyFill="1" applyBorder="1" applyAlignment="1"/>
    <xf numFmtId="0" fontId="8" fillId="6" borderId="10" xfId="0" applyFont="1" applyFill="1" applyBorder="1" applyAlignment="1">
      <alignment horizontal="justify" vertical="center" wrapText="1"/>
    </xf>
    <xf numFmtId="0" fontId="8" fillId="6" borderId="12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top" wrapText="1"/>
    </xf>
    <xf numFmtId="0" fontId="8" fillId="6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8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Стиль 1" xfId="1"/>
  </cellStyles>
  <dxfs count="0"/>
  <tableStyles count="0" defaultTableStyle="TableStyleMedium2" defaultPivotStyle="PivotStyleLight16"/>
  <colors>
    <mruColors>
      <color rgb="FFCC99FF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44"/>
  <sheetViews>
    <sheetView tabSelected="1" workbookViewId="0">
      <selection activeCell="C9" sqref="C9"/>
    </sheetView>
  </sheetViews>
  <sheetFormatPr defaultRowHeight="14.4"/>
  <cols>
    <col min="1" max="1" width="7.6640625" customWidth="1"/>
    <col min="2" max="2" width="28" customWidth="1"/>
    <col min="3" max="3" width="64.44140625" customWidth="1"/>
    <col min="4" max="4" width="14.88671875" customWidth="1"/>
  </cols>
  <sheetData>
    <row r="1" spans="2:4">
      <c r="C1" s="578" t="s">
        <v>422</v>
      </c>
      <c r="D1" s="579"/>
    </row>
    <row r="2" spans="2:4">
      <c r="C2" s="578" t="s">
        <v>423</v>
      </c>
      <c r="D2" s="579"/>
    </row>
    <row r="3" spans="2:4">
      <c r="C3" s="578" t="s">
        <v>424</v>
      </c>
      <c r="D3" s="579"/>
    </row>
    <row r="4" spans="2:4">
      <c r="C4" s="578" t="s">
        <v>425</v>
      </c>
      <c r="D4" s="579"/>
    </row>
    <row r="5" spans="2:4">
      <c r="C5" s="578" t="s">
        <v>525</v>
      </c>
      <c r="D5" s="579"/>
    </row>
    <row r="6" spans="2:4">
      <c r="C6" s="575" t="s">
        <v>716</v>
      </c>
      <c r="D6" s="576"/>
    </row>
    <row r="7" spans="2:4">
      <c r="C7" s="575" t="s">
        <v>839</v>
      </c>
      <c r="D7" s="576"/>
    </row>
    <row r="8" spans="2:4">
      <c r="C8" s="577"/>
      <c r="D8" s="577"/>
    </row>
    <row r="9" spans="2:4">
      <c r="C9" s="203"/>
      <c r="D9" s="203"/>
    </row>
    <row r="10" spans="2:4" ht="17.399999999999999">
      <c r="C10" s="204" t="s">
        <v>426</v>
      </c>
    </row>
    <row r="11" spans="2:4" ht="17.399999999999999">
      <c r="C11" s="204" t="s">
        <v>524</v>
      </c>
    </row>
    <row r="12" spans="2:4" ht="17.399999999999999">
      <c r="C12" s="204"/>
    </row>
    <row r="13" spans="2:4">
      <c r="D13" s="4" t="s">
        <v>690</v>
      </c>
    </row>
    <row r="14" spans="2:4" ht="45" customHeight="1">
      <c r="B14" s="116" t="s">
        <v>427</v>
      </c>
      <c r="C14" s="14" t="s">
        <v>428</v>
      </c>
      <c r="D14" s="59" t="s">
        <v>5</v>
      </c>
    </row>
    <row r="15" spans="2:4" ht="31.2">
      <c r="B15" s="263" t="s">
        <v>429</v>
      </c>
      <c r="C15" s="247" t="s">
        <v>430</v>
      </c>
      <c r="D15" s="523">
        <f>SUM(D16,D19,D27,D36)</f>
        <v>1854673</v>
      </c>
    </row>
    <row r="16" spans="2:4" ht="31.2" hidden="1">
      <c r="B16" s="264" t="s">
        <v>431</v>
      </c>
      <c r="C16" s="171" t="s">
        <v>432</v>
      </c>
      <c r="D16" s="524">
        <f>SUM(D17)</f>
        <v>0</v>
      </c>
    </row>
    <row r="17" spans="2:4" ht="31.2" hidden="1">
      <c r="B17" s="265" t="s">
        <v>433</v>
      </c>
      <c r="C17" s="53" t="s">
        <v>434</v>
      </c>
      <c r="D17" s="525">
        <f>SUM(D18)</f>
        <v>0</v>
      </c>
    </row>
    <row r="18" spans="2:4" ht="31.2" hidden="1">
      <c r="B18" s="266" t="s">
        <v>435</v>
      </c>
      <c r="C18" s="267" t="s">
        <v>436</v>
      </c>
      <c r="D18" s="526"/>
    </row>
    <row r="19" spans="2:4" ht="31.2">
      <c r="B19" s="264" t="s">
        <v>437</v>
      </c>
      <c r="C19" s="171" t="s">
        <v>438</v>
      </c>
      <c r="D19" s="524">
        <f>SUM(D20)</f>
        <v>0</v>
      </c>
    </row>
    <row r="20" spans="2:4" ht="31.2">
      <c r="B20" s="265" t="s">
        <v>439</v>
      </c>
      <c r="C20" s="53" t="s">
        <v>440</v>
      </c>
      <c r="D20" s="525">
        <f>SUM(D21-D24)</f>
        <v>0</v>
      </c>
    </row>
    <row r="21" spans="2:4" ht="46.8">
      <c r="B21" s="268" t="s">
        <v>827</v>
      </c>
      <c r="C21" s="194" t="s">
        <v>829</v>
      </c>
      <c r="D21" s="527">
        <f>SUM(D22)</f>
        <v>2000000</v>
      </c>
    </row>
    <row r="22" spans="2:4" ht="46.8">
      <c r="B22" s="266" t="s">
        <v>828</v>
      </c>
      <c r="C22" s="267" t="s">
        <v>832</v>
      </c>
      <c r="D22" s="529">
        <f>SUM(D23)</f>
        <v>2000000</v>
      </c>
    </row>
    <row r="23" spans="2:4" ht="31.2">
      <c r="B23" s="266" t="s">
        <v>830</v>
      </c>
      <c r="C23" s="267" t="s">
        <v>833</v>
      </c>
      <c r="D23" s="526">
        <v>2000000</v>
      </c>
    </row>
    <row r="24" spans="2:4" ht="46.8">
      <c r="B24" s="268" t="s">
        <v>441</v>
      </c>
      <c r="C24" s="194" t="s">
        <v>442</v>
      </c>
      <c r="D24" s="527">
        <f>SUM(D25)</f>
        <v>2000000</v>
      </c>
    </row>
    <row r="25" spans="2:4" ht="46.8">
      <c r="B25" s="266" t="s">
        <v>443</v>
      </c>
      <c r="C25" s="267" t="s">
        <v>444</v>
      </c>
      <c r="D25" s="529">
        <f>SUM(D26)</f>
        <v>2000000</v>
      </c>
    </row>
    <row r="26" spans="2:4" ht="46.8">
      <c r="B26" s="266" t="s">
        <v>831</v>
      </c>
      <c r="C26" s="267" t="s">
        <v>834</v>
      </c>
      <c r="D26" s="526">
        <v>2000000</v>
      </c>
    </row>
    <row r="27" spans="2:4" ht="31.2">
      <c r="B27" s="264" t="s">
        <v>445</v>
      </c>
      <c r="C27" s="171" t="s">
        <v>446</v>
      </c>
      <c r="D27" s="524">
        <f>SUM(D28,D32)</f>
        <v>1854673</v>
      </c>
    </row>
    <row r="28" spans="2:4" ht="15.6">
      <c r="B28" s="265" t="s">
        <v>447</v>
      </c>
      <c r="C28" s="53" t="s">
        <v>448</v>
      </c>
      <c r="D28" s="528">
        <f>SUM(D29)</f>
        <v>-291655885</v>
      </c>
    </row>
    <row r="29" spans="2:4" ht="15.6">
      <c r="B29" s="266" t="s">
        <v>449</v>
      </c>
      <c r="C29" s="267" t="s">
        <v>450</v>
      </c>
      <c r="D29" s="529">
        <f>SUM(D30)</f>
        <v>-291655885</v>
      </c>
    </row>
    <row r="30" spans="2:4" ht="15.6">
      <c r="B30" s="266" t="s">
        <v>451</v>
      </c>
      <c r="C30" s="267" t="s">
        <v>452</v>
      </c>
      <c r="D30" s="529">
        <f>SUM(D31)</f>
        <v>-291655885</v>
      </c>
    </row>
    <row r="31" spans="2:4" ht="31.2">
      <c r="B31" s="266" t="s">
        <v>453</v>
      </c>
      <c r="C31" s="267" t="s">
        <v>454</v>
      </c>
      <c r="D31" s="526">
        <v>-291655885</v>
      </c>
    </row>
    <row r="32" spans="2:4" ht="15.6">
      <c r="B32" s="265" t="s">
        <v>455</v>
      </c>
      <c r="C32" s="53" t="s">
        <v>456</v>
      </c>
      <c r="D32" s="528">
        <f>SUM(D33)</f>
        <v>293510558</v>
      </c>
    </row>
    <row r="33" spans="2:4" ht="15.6">
      <c r="B33" s="266" t="s">
        <v>457</v>
      </c>
      <c r="C33" s="267" t="s">
        <v>458</v>
      </c>
      <c r="D33" s="530">
        <f>SUM(D34)</f>
        <v>293510558</v>
      </c>
    </row>
    <row r="34" spans="2:4" ht="15.6">
      <c r="B34" s="266" t="s">
        <v>459</v>
      </c>
      <c r="C34" s="267" t="s">
        <v>460</v>
      </c>
      <c r="D34" s="530">
        <f>SUM(D35)</f>
        <v>293510558</v>
      </c>
    </row>
    <row r="35" spans="2:4" ht="31.2">
      <c r="B35" s="266" t="s">
        <v>461</v>
      </c>
      <c r="C35" s="269" t="s">
        <v>462</v>
      </c>
      <c r="D35" s="526">
        <v>293510558</v>
      </c>
    </row>
    <row r="36" spans="2:4" ht="31.2">
      <c r="B36" s="264" t="s">
        <v>463</v>
      </c>
      <c r="C36" s="171" t="s">
        <v>464</v>
      </c>
      <c r="D36" s="524">
        <f>SUM(D37)</f>
        <v>0</v>
      </c>
    </row>
    <row r="37" spans="2:4" ht="31.2">
      <c r="B37" s="270" t="s">
        <v>465</v>
      </c>
      <c r="C37" s="271" t="s">
        <v>466</v>
      </c>
      <c r="D37" s="525">
        <f>SUM(D38,D41)</f>
        <v>0</v>
      </c>
    </row>
    <row r="38" spans="2:4" ht="31.2">
      <c r="B38" s="268" t="s">
        <v>467</v>
      </c>
      <c r="C38" s="194" t="s">
        <v>468</v>
      </c>
      <c r="D38" s="527">
        <f>SUM(D39)</f>
        <v>-1500000</v>
      </c>
    </row>
    <row r="39" spans="2:4" ht="45.75" customHeight="1">
      <c r="B39" s="266" t="s">
        <v>469</v>
      </c>
      <c r="C39" s="267" t="s">
        <v>470</v>
      </c>
      <c r="D39" s="529">
        <f>SUM(D40)</f>
        <v>-1500000</v>
      </c>
    </row>
    <row r="40" spans="2:4" ht="62.4">
      <c r="B40" s="266" t="s">
        <v>471</v>
      </c>
      <c r="C40" s="267" t="s">
        <v>472</v>
      </c>
      <c r="D40" s="531">
        <v>-1500000</v>
      </c>
    </row>
    <row r="41" spans="2:4" ht="31.2">
      <c r="B41" s="268" t="s">
        <v>473</v>
      </c>
      <c r="C41" s="194" t="s">
        <v>474</v>
      </c>
      <c r="D41" s="527">
        <f>SUM(D42)</f>
        <v>1500000</v>
      </c>
    </row>
    <row r="42" spans="2:4" ht="46.8">
      <c r="B42" s="266" t="s">
        <v>475</v>
      </c>
      <c r="C42" s="267" t="s">
        <v>476</v>
      </c>
      <c r="D42" s="529">
        <f>SUM(D43)</f>
        <v>1500000</v>
      </c>
    </row>
    <row r="43" spans="2:4" ht="46.8">
      <c r="B43" s="266" t="s">
        <v>477</v>
      </c>
      <c r="C43" s="267" t="s">
        <v>478</v>
      </c>
      <c r="D43" s="531">
        <v>1500000</v>
      </c>
    </row>
    <row r="44" spans="2:4" ht="15.6">
      <c r="B44" s="272"/>
      <c r="C44" s="273" t="s">
        <v>479</v>
      </c>
      <c r="D44" s="532">
        <f>SUM(D15)</f>
        <v>1854673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3"/>
  <sheetViews>
    <sheetView topLeftCell="B1" workbookViewId="0">
      <selection activeCell="B2" sqref="B2:C2"/>
    </sheetView>
  </sheetViews>
  <sheetFormatPr defaultRowHeight="14.4"/>
  <cols>
    <col min="1" max="1" width="23.33203125" customWidth="1"/>
    <col min="2" max="2" width="86.6640625" customWidth="1"/>
    <col min="3" max="3" width="13.33203125" customWidth="1"/>
  </cols>
  <sheetData>
    <row r="1" spans="1:9">
      <c r="B1" s="578" t="s">
        <v>528</v>
      </c>
      <c r="C1" s="579"/>
    </row>
    <row r="2" spans="1:9">
      <c r="B2" s="578" t="s">
        <v>283</v>
      </c>
      <c r="C2" s="579"/>
    </row>
    <row r="3" spans="1:9">
      <c r="B3" s="578" t="s">
        <v>284</v>
      </c>
      <c r="C3" s="579"/>
    </row>
    <row r="4" spans="1:9">
      <c r="B4" s="578" t="s">
        <v>285</v>
      </c>
      <c r="C4" s="579"/>
    </row>
    <row r="5" spans="1:9">
      <c r="B5" s="578" t="s">
        <v>527</v>
      </c>
      <c r="C5" s="579"/>
    </row>
    <row r="6" spans="1:9">
      <c r="B6" s="575" t="s">
        <v>717</v>
      </c>
      <c r="C6" s="576"/>
    </row>
    <row r="7" spans="1:9">
      <c r="B7" s="575" t="s">
        <v>838</v>
      </c>
      <c r="C7" s="576"/>
    </row>
    <row r="8" spans="1:9">
      <c r="B8" s="577"/>
      <c r="C8" s="577"/>
    </row>
    <row r="9" spans="1:9">
      <c r="I9" s="4"/>
    </row>
    <row r="10" spans="1:9" ht="15.6">
      <c r="A10" s="580" t="s">
        <v>286</v>
      </c>
      <c r="B10" s="580"/>
      <c r="C10" s="580"/>
      <c r="I10" s="4"/>
    </row>
    <row r="11" spans="1:9" ht="15.6">
      <c r="A11" s="581" t="s">
        <v>526</v>
      </c>
      <c r="B11" s="581"/>
      <c r="C11" s="581"/>
    </row>
    <row r="12" spans="1:9">
      <c r="C12" s="4" t="s">
        <v>690</v>
      </c>
    </row>
    <row r="13" spans="1:9" ht="48.75" customHeight="1">
      <c r="A13" s="216" t="s">
        <v>287</v>
      </c>
      <c r="B13" s="13" t="s">
        <v>288</v>
      </c>
      <c r="C13" s="12" t="s">
        <v>669</v>
      </c>
    </row>
    <row r="14" spans="1:9" ht="22.5" customHeight="1">
      <c r="A14" s="217" t="s">
        <v>289</v>
      </c>
      <c r="B14" s="218" t="s">
        <v>290</v>
      </c>
      <c r="C14" s="378">
        <f>SUM(C15,C20,C26,C35,C38,C51,C57,C66,C71)</f>
        <v>73437920</v>
      </c>
    </row>
    <row r="15" spans="1:9" ht="18.75" customHeight="1">
      <c r="A15" s="219" t="s">
        <v>291</v>
      </c>
      <c r="B15" s="220" t="s">
        <v>292</v>
      </c>
      <c r="C15" s="379">
        <f>SUM(C16)</f>
        <v>53881583</v>
      </c>
    </row>
    <row r="16" spans="1:9" ht="17.25" customHeight="1">
      <c r="A16" s="221" t="s">
        <v>293</v>
      </c>
      <c r="B16" s="222" t="s">
        <v>294</v>
      </c>
      <c r="C16" s="380">
        <f>SUM(C17:C19)</f>
        <v>53881583</v>
      </c>
    </row>
    <row r="17" spans="1:3" ht="65.400000000000006">
      <c r="A17" s="223" t="s">
        <v>295</v>
      </c>
      <c r="B17" s="57" t="s">
        <v>296</v>
      </c>
      <c r="C17" s="381">
        <v>53555402</v>
      </c>
    </row>
    <row r="18" spans="1:3" ht="81" customHeight="1">
      <c r="A18" s="74" t="s">
        <v>297</v>
      </c>
      <c r="B18" s="75" t="s">
        <v>298</v>
      </c>
      <c r="C18" s="381">
        <v>236173</v>
      </c>
    </row>
    <row r="19" spans="1:3" ht="36" customHeight="1">
      <c r="A19" s="74" t="s">
        <v>299</v>
      </c>
      <c r="B19" s="75" t="s">
        <v>300</v>
      </c>
      <c r="C19" s="381">
        <v>90008</v>
      </c>
    </row>
    <row r="20" spans="1:3" ht="33" customHeight="1">
      <c r="A20" s="224" t="s">
        <v>301</v>
      </c>
      <c r="B20" s="225" t="s">
        <v>302</v>
      </c>
      <c r="C20" s="382">
        <f>SUM(C21)</f>
        <v>6416468</v>
      </c>
    </row>
    <row r="21" spans="1:3" ht="33" customHeight="1">
      <c r="A21" s="226" t="s">
        <v>303</v>
      </c>
      <c r="B21" s="227" t="s">
        <v>304</v>
      </c>
      <c r="C21" s="383">
        <f>SUM(C22:C25)</f>
        <v>6416468</v>
      </c>
    </row>
    <row r="22" spans="1:3" ht="48.75" customHeight="1">
      <c r="A22" s="74" t="s">
        <v>305</v>
      </c>
      <c r="B22" s="75" t="s">
        <v>306</v>
      </c>
      <c r="C22" s="381">
        <v>1980375</v>
      </c>
    </row>
    <row r="23" spans="1:3" ht="62.4">
      <c r="A23" s="74" t="s">
        <v>307</v>
      </c>
      <c r="B23" s="75" t="s">
        <v>308</v>
      </c>
      <c r="C23" s="381">
        <v>43429</v>
      </c>
    </row>
    <row r="24" spans="1:3" ht="48" customHeight="1">
      <c r="A24" s="74" t="s">
        <v>309</v>
      </c>
      <c r="B24" s="75" t="s">
        <v>310</v>
      </c>
      <c r="C24" s="381">
        <v>4650926</v>
      </c>
    </row>
    <row r="25" spans="1:3" ht="48.75" customHeight="1">
      <c r="A25" s="74" t="s">
        <v>311</v>
      </c>
      <c r="B25" s="75" t="s">
        <v>312</v>
      </c>
      <c r="C25" s="381">
        <v>-258262</v>
      </c>
    </row>
    <row r="26" spans="1:3" ht="16.5" customHeight="1">
      <c r="A26" s="224" t="s">
        <v>313</v>
      </c>
      <c r="B26" s="220" t="s">
        <v>314</v>
      </c>
      <c r="C26" s="379">
        <f>SUM(C27+C31+C33)</f>
        <v>2602048</v>
      </c>
    </row>
    <row r="27" spans="1:3" ht="16.5" customHeight="1">
      <c r="A27" s="228" t="s">
        <v>662</v>
      </c>
      <c r="B27" s="222" t="s">
        <v>661</v>
      </c>
      <c r="C27" s="380">
        <f>SUM(C28:C30)</f>
        <v>36061</v>
      </c>
    </row>
    <row r="28" spans="1:3" ht="31.5" customHeight="1">
      <c r="A28" s="393" t="s">
        <v>663</v>
      </c>
      <c r="B28" s="100" t="s">
        <v>666</v>
      </c>
      <c r="C28" s="388">
        <v>16821</v>
      </c>
    </row>
    <row r="29" spans="1:3" ht="31.2">
      <c r="A29" s="393" t="s">
        <v>664</v>
      </c>
      <c r="B29" s="100" t="s">
        <v>667</v>
      </c>
      <c r="C29" s="388">
        <v>193</v>
      </c>
    </row>
    <row r="30" spans="1:3" ht="16.5" customHeight="1">
      <c r="A30" s="393" t="s">
        <v>665</v>
      </c>
      <c r="B30" s="67" t="s">
        <v>668</v>
      </c>
      <c r="C30" s="388">
        <v>19047</v>
      </c>
    </row>
    <row r="31" spans="1:3" ht="17.25" customHeight="1">
      <c r="A31" s="228" t="s">
        <v>315</v>
      </c>
      <c r="B31" s="222" t="s">
        <v>316</v>
      </c>
      <c r="C31" s="380">
        <f>SUM(C32)</f>
        <v>2242364</v>
      </c>
    </row>
    <row r="32" spans="1:3" ht="18.75" customHeight="1">
      <c r="A32" s="16" t="s">
        <v>317</v>
      </c>
      <c r="B32" s="229" t="s">
        <v>316</v>
      </c>
      <c r="C32" s="381">
        <v>2242364</v>
      </c>
    </row>
    <row r="33" spans="1:3" ht="16.5" customHeight="1">
      <c r="A33" s="228" t="s">
        <v>318</v>
      </c>
      <c r="B33" s="222" t="s">
        <v>319</v>
      </c>
      <c r="C33" s="380">
        <f>SUM(C34)</f>
        <v>323623</v>
      </c>
    </row>
    <row r="34" spans="1:3" ht="17.25" customHeight="1">
      <c r="A34" s="16" t="s">
        <v>320</v>
      </c>
      <c r="B34" s="229" t="s">
        <v>319</v>
      </c>
      <c r="C34" s="381">
        <v>323623</v>
      </c>
    </row>
    <row r="35" spans="1:3" ht="19.5" customHeight="1">
      <c r="A35" s="224" t="s">
        <v>321</v>
      </c>
      <c r="B35" s="220" t="s">
        <v>322</v>
      </c>
      <c r="C35" s="379">
        <f>SUM(C36 )</f>
        <v>895356</v>
      </c>
    </row>
    <row r="36" spans="1:3" ht="31.2">
      <c r="A36" s="230" t="s">
        <v>323</v>
      </c>
      <c r="B36" s="222" t="s">
        <v>324</v>
      </c>
      <c r="C36" s="380">
        <f>SUM(C37)</f>
        <v>895356</v>
      </c>
    </row>
    <row r="37" spans="1:3" ht="31.2">
      <c r="A37" s="16" t="s">
        <v>325</v>
      </c>
      <c r="B37" s="15" t="s">
        <v>326</v>
      </c>
      <c r="C37" s="381">
        <v>895356</v>
      </c>
    </row>
    <row r="38" spans="1:3" ht="31.2">
      <c r="A38" s="224" t="s">
        <v>327</v>
      </c>
      <c r="B38" s="171" t="s">
        <v>328</v>
      </c>
      <c r="C38" s="379">
        <f>SUM(C39,C43)</f>
        <v>4460685</v>
      </c>
    </row>
    <row r="39" spans="1:3" ht="22.5" customHeight="1">
      <c r="A39" s="228" t="s">
        <v>329</v>
      </c>
      <c r="B39" s="222" t="s">
        <v>330</v>
      </c>
      <c r="C39" s="380">
        <f>SUM(C40)</f>
        <v>34666</v>
      </c>
    </row>
    <row r="40" spans="1:3" ht="31.2">
      <c r="A40" s="231" t="s">
        <v>83</v>
      </c>
      <c r="B40" s="232" t="s">
        <v>331</v>
      </c>
      <c r="C40" s="384">
        <v>34666</v>
      </c>
    </row>
    <row r="41" spans="1:3" ht="31.2" hidden="1">
      <c r="A41" s="16" t="s">
        <v>83</v>
      </c>
      <c r="B41" s="15" t="s">
        <v>332</v>
      </c>
      <c r="C41" s="381"/>
    </row>
    <row r="42" spans="1:3" ht="62.4" hidden="1">
      <c r="A42" s="16" t="s">
        <v>333</v>
      </c>
      <c r="B42" s="15" t="s">
        <v>334</v>
      </c>
      <c r="C42" s="381"/>
    </row>
    <row r="43" spans="1:3" ht="78">
      <c r="A43" s="228" t="s">
        <v>335</v>
      </c>
      <c r="B43" s="222" t="s">
        <v>336</v>
      </c>
      <c r="C43" s="380">
        <f>SUM(C44,C47,C49 )</f>
        <v>4426019</v>
      </c>
    </row>
    <row r="44" spans="1:3" ht="47.25" customHeight="1">
      <c r="A44" s="231" t="s">
        <v>337</v>
      </c>
      <c r="B44" s="232" t="s">
        <v>338</v>
      </c>
      <c r="C44" s="384">
        <f>SUM(C45:C46)</f>
        <v>3740185</v>
      </c>
    </row>
    <row r="45" spans="1:3" ht="61.5" customHeight="1">
      <c r="A45" s="16" t="s">
        <v>339</v>
      </c>
      <c r="B45" s="15" t="s">
        <v>340</v>
      </c>
      <c r="C45" s="381">
        <v>3361298</v>
      </c>
    </row>
    <row r="46" spans="1:3" ht="61.5" customHeight="1">
      <c r="A46" s="16" t="s">
        <v>341</v>
      </c>
      <c r="B46" s="15" t="s">
        <v>342</v>
      </c>
      <c r="C46" s="381">
        <v>378887</v>
      </c>
    </row>
    <row r="47" spans="1:3" ht="62.25" customHeight="1">
      <c r="A47" s="231" t="s">
        <v>343</v>
      </c>
      <c r="B47" s="232" t="s">
        <v>344</v>
      </c>
      <c r="C47" s="384">
        <f>SUM(C48)</f>
        <v>627434</v>
      </c>
    </row>
    <row r="48" spans="1:3" ht="63" customHeight="1">
      <c r="A48" s="233" t="s">
        <v>60</v>
      </c>
      <c r="B48" s="57" t="s">
        <v>61</v>
      </c>
      <c r="C48" s="381">
        <v>627434</v>
      </c>
    </row>
    <row r="49" spans="1:3" ht="62.4">
      <c r="A49" s="231" t="s">
        <v>345</v>
      </c>
      <c r="B49" s="232" t="s">
        <v>346</v>
      </c>
      <c r="C49" s="384">
        <f>SUM(C50)</f>
        <v>58400</v>
      </c>
    </row>
    <row r="50" spans="1:3" ht="46.8">
      <c r="A50" s="16" t="s">
        <v>62</v>
      </c>
      <c r="B50" s="15" t="s">
        <v>63</v>
      </c>
      <c r="C50" s="381">
        <v>58400</v>
      </c>
    </row>
    <row r="51" spans="1:3" ht="21" customHeight="1">
      <c r="A51" s="224" t="s">
        <v>347</v>
      </c>
      <c r="B51" s="220" t="s">
        <v>348</v>
      </c>
      <c r="C51" s="379">
        <f>SUM(C52)</f>
        <v>265700</v>
      </c>
    </row>
    <row r="52" spans="1:3" ht="17.25" customHeight="1">
      <c r="A52" s="234" t="s">
        <v>349</v>
      </c>
      <c r="B52" s="235" t="s">
        <v>350</v>
      </c>
      <c r="C52" s="383">
        <f>SUM(C53:C56)</f>
        <v>265700</v>
      </c>
    </row>
    <row r="53" spans="1:3" ht="32.25" customHeight="1">
      <c r="A53" s="76" t="s">
        <v>351</v>
      </c>
      <c r="B53" s="236" t="s">
        <v>352</v>
      </c>
      <c r="C53" s="385">
        <v>16080</v>
      </c>
    </row>
    <row r="54" spans="1:3" ht="30" customHeight="1">
      <c r="A54" s="76" t="s">
        <v>353</v>
      </c>
      <c r="B54" s="237" t="s">
        <v>354</v>
      </c>
      <c r="C54" s="386">
        <v>504</v>
      </c>
    </row>
    <row r="55" spans="1:3" ht="16.5" customHeight="1">
      <c r="A55" s="238" t="s">
        <v>355</v>
      </c>
      <c r="B55" s="237" t="s">
        <v>356</v>
      </c>
      <c r="C55" s="386">
        <v>165979</v>
      </c>
    </row>
    <row r="56" spans="1:3" ht="14.25" customHeight="1">
      <c r="A56" s="238" t="s">
        <v>357</v>
      </c>
      <c r="B56" s="239" t="s">
        <v>358</v>
      </c>
      <c r="C56" s="386">
        <v>83137</v>
      </c>
    </row>
    <row r="57" spans="1:3" ht="31.2">
      <c r="A57" s="224" t="s">
        <v>359</v>
      </c>
      <c r="B57" s="220" t="s">
        <v>360</v>
      </c>
      <c r="C57" s="379">
        <f>SUM(C58,C61)</f>
        <v>4421370</v>
      </c>
    </row>
    <row r="58" spans="1:3" ht="15.6">
      <c r="A58" s="240" t="s">
        <v>361</v>
      </c>
      <c r="B58" s="222" t="s">
        <v>362</v>
      </c>
      <c r="C58" s="380">
        <f>SUM(C59)</f>
        <v>4395000</v>
      </c>
    </row>
    <row r="59" spans="1:3" ht="14.25" customHeight="1">
      <c r="A59" s="231" t="s">
        <v>363</v>
      </c>
      <c r="B59" s="232" t="s">
        <v>364</v>
      </c>
      <c r="C59" s="384">
        <f>SUM(C60)</f>
        <v>4395000</v>
      </c>
    </row>
    <row r="60" spans="1:3" ht="31.2">
      <c r="A60" s="16" t="s">
        <v>74</v>
      </c>
      <c r="B60" s="15" t="s">
        <v>365</v>
      </c>
      <c r="C60" s="381">
        <v>4395000</v>
      </c>
    </row>
    <row r="61" spans="1:3" ht="18.75" customHeight="1">
      <c r="A61" s="240" t="s">
        <v>366</v>
      </c>
      <c r="B61" s="222" t="s">
        <v>367</v>
      </c>
      <c r="C61" s="380">
        <f>SUM(C62+C64)</f>
        <v>26370</v>
      </c>
    </row>
    <row r="62" spans="1:3" ht="30.75" customHeight="1">
      <c r="A62" s="231" t="s">
        <v>368</v>
      </c>
      <c r="B62" s="232" t="s">
        <v>369</v>
      </c>
      <c r="C62" s="384">
        <f>SUM(C63)</f>
        <v>20000</v>
      </c>
    </row>
    <row r="63" spans="1:3" ht="33" customHeight="1">
      <c r="A63" s="16" t="s">
        <v>84</v>
      </c>
      <c r="B63" s="15" t="s">
        <v>370</v>
      </c>
      <c r="C63" s="381">
        <v>20000</v>
      </c>
    </row>
    <row r="64" spans="1:3" ht="20.25" customHeight="1">
      <c r="A64" s="231" t="s">
        <v>521</v>
      </c>
      <c r="B64" s="232" t="s">
        <v>522</v>
      </c>
      <c r="C64" s="384">
        <f>SUM(C65)</f>
        <v>6370</v>
      </c>
    </row>
    <row r="65" spans="1:3" ht="18" customHeight="1">
      <c r="A65" s="16" t="s">
        <v>516</v>
      </c>
      <c r="B65" s="15" t="s">
        <v>523</v>
      </c>
      <c r="C65" s="381">
        <v>6370</v>
      </c>
    </row>
    <row r="66" spans="1:3" ht="20.25" customHeight="1">
      <c r="A66" s="224" t="s">
        <v>371</v>
      </c>
      <c r="B66" s="220" t="s">
        <v>372</v>
      </c>
      <c r="C66" s="379">
        <f>SUM(C67 )</f>
        <v>290000</v>
      </c>
    </row>
    <row r="67" spans="1:3" ht="46.8">
      <c r="A67" s="228" t="s">
        <v>373</v>
      </c>
      <c r="B67" s="222" t="s">
        <v>374</v>
      </c>
      <c r="C67" s="380">
        <f>SUM(C68)</f>
        <v>290000</v>
      </c>
    </row>
    <row r="68" spans="1:3" ht="31.2">
      <c r="A68" s="241" t="s">
        <v>375</v>
      </c>
      <c r="B68" s="242" t="s">
        <v>376</v>
      </c>
      <c r="C68" s="387">
        <f>SUM(C69:C70)</f>
        <v>290000</v>
      </c>
    </row>
    <row r="69" spans="1:3" ht="31.2">
      <c r="A69" s="233" t="s">
        <v>818</v>
      </c>
      <c r="B69" s="57" t="s">
        <v>819</v>
      </c>
      <c r="C69" s="381">
        <v>240000</v>
      </c>
    </row>
    <row r="70" spans="1:3" ht="31.2">
      <c r="A70" s="233" t="s">
        <v>377</v>
      </c>
      <c r="B70" s="57" t="s">
        <v>378</v>
      </c>
      <c r="C70" s="381">
        <v>50000</v>
      </c>
    </row>
    <row r="71" spans="1:3" ht="21" customHeight="1">
      <c r="A71" s="224" t="s">
        <v>379</v>
      </c>
      <c r="B71" s="243" t="s">
        <v>380</v>
      </c>
      <c r="C71" s="379">
        <f>SUM(C72,C74:C75)</f>
        <v>204710</v>
      </c>
    </row>
    <row r="72" spans="1:3" ht="95.25" customHeight="1">
      <c r="A72" s="244" t="s">
        <v>381</v>
      </c>
      <c r="B72" s="222" t="s">
        <v>382</v>
      </c>
      <c r="C72" s="380">
        <f>SUM(C73)</f>
        <v>7200</v>
      </c>
    </row>
    <row r="73" spans="1:3" ht="17.25" customHeight="1">
      <c r="A73" s="16" t="s">
        <v>383</v>
      </c>
      <c r="B73" s="15" t="s">
        <v>384</v>
      </c>
      <c r="C73" s="381">
        <v>7200</v>
      </c>
    </row>
    <row r="74" spans="1:3" ht="49.5" customHeight="1">
      <c r="A74" s="245" t="s">
        <v>385</v>
      </c>
      <c r="B74" s="222" t="s">
        <v>386</v>
      </c>
      <c r="C74" s="380">
        <v>2300</v>
      </c>
    </row>
    <row r="75" spans="1:3" ht="31.2">
      <c r="A75" s="228" t="s">
        <v>387</v>
      </c>
      <c r="B75" s="222" t="s">
        <v>388</v>
      </c>
      <c r="C75" s="380">
        <f>SUM(C76)</f>
        <v>195210</v>
      </c>
    </row>
    <row r="76" spans="1:3" ht="31.2">
      <c r="A76" s="233" t="s">
        <v>64</v>
      </c>
      <c r="B76" s="57" t="s">
        <v>65</v>
      </c>
      <c r="C76" s="381">
        <v>195210</v>
      </c>
    </row>
    <row r="77" spans="1:3" ht="23.25" customHeight="1">
      <c r="A77" s="246" t="s">
        <v>66</v>
      </c>
      <c r="B77" s="247" t="s">
        <v>389</v>
      </c>
      <c r="C77" s="389">
        <f>SUM(C78,C113,C121,C117)</f>
        <v>214717965</v>
      </c>
    </row>
    <row r="78" spans="1:3" ht="31.2">
      <c r="A78" s="224" t="s">
        <v>390</v>
      </c>
      <c r="B78" s="220" t="s">
        <v>715</v>
      </c>
      <c r="C78" s="379">
        <f>SUM(C79+C82+C93+C108)</f>
        <v>213800608</v>
      </c>
    </row>
    <row r="79" spans="1:3" ht="31.2">
      <c r="A79" s="228" t="s">
        <v>391</v>
      </c>
      <c r="B79" s="222" t="s">
        <v>392</v>
      </c>
      <c r="C79" s="380">
        <f>SUM(C80)</f>
        <v>35301659</v>
      </c>
    </row>
    <row r="80" spans="1:3" ht="17.25" customHeight="1">
      <c r="A80" s="231" t="s">
        <v>393</v>
      </c>
      <c r="B80" s="232" t="s">
        <v>394</v>
      </c>
      <c r="C80" s="384">
        <f>SUM(C81)</f>
        <v>35301659</v>
      </c>
    </row>
    <row r="81" spans="1:3" ht="31.2">
      <c r="A81" s="16" t="s">
        <v>67</v>
      </c>
      <c r="B81" s="15" t="s">
        <v>68</v>
      </c>
      <c r="C81" s="381">
        <v>35301659</v>
      </c>
    </row>
    <row r="82" spans="1:3" ht="31.2">
      <c r="A82" s="228" t="s">
        <v>482</v>
      </c>
      <c r="B82" s="222" t="s">
        <v>485</v>
      </c>
      <c r="C82" s="380">
        <f>SUM(C83+C85+C87+C89+C91)</f>
        <v>21961520</v>
      </c>
    </row>
    <row r="83" spans="1:3" ht="18.75" customHeight="1">
      <c r="A83" s="274" t="s">
        <v>517</v>
      </c>
      <c r="B83" s="275" t="s">
        <v>519</v>
      </c>
      <c r="C83" s="390">
        <f>SUM(C84)</f>
        <v>96620</v>
      </c>
    </row>
    <row r="84" spans="1:3" ht="31.2">
      <c r="A84" s="276" t="s">
        <v>518</v>
      </c>
      <c r="B84" s="75" t="s">
        <v>520</v>
      </c>
      <c r="C84" s="381">
        <v>96620</v>
      </c>
    </row>
    <row r="85" spans="1:3" ht="20.25" customHeight="1">
      <c r="A85" s="274" t="s">
        <v>502</v>
      </c>
      <c r="B85" s="275" t="s">
        <v>503</v>
      </c>
      <c r="C85" s="390">
        <f>SUM(C86)</f>
        <v>9088008</v>
      </c>
    </row>
    <row r="86" spans="1:3" ht="33" customHeight="1">
      <c r="A86" s="276" t="s">
        <v>263</v>
      </c>
      <c r="B86" s="75" t="s">
        <v>504</v>
      </c>
      <c r="C86" s="381">
        <v>9088008</v>
      </c>
    </row>
    <row r="87" spans="1:3" ht="33" hidden="1" customHeight="1">
      <c r="A87" s="274" t="s">
        <v>509</v>
      </c>
      <c r="B87" s="275" t="s">
        <v>511</v>
      </c>
      <c r="C87" s="390">
        <f>SUM(C88)</f>
        <v>0</v>
      </c>
    </row>
    <row r="88" spans="1:3" ht="33" hidden="1" customHeight="1">
      <c r="A88" s="276" t="s">
        <v>510</v>
      </c>
      <c r="B88" s="75" t="s">
        <v>512</v>
      </c>
      <c r="C88" s="381"/>
    </row>
    <row r="89" spans="1:3" ht="48" hidden="1" customHeight="1">
      <c r="A89" s="274" t="s">
        <v>505</v>
      </c>
      <c r="B89" s="275" t="s">
        <v>508</v>
      </c>
      <c r="C89" s="390">
        <f>SUM(C90)</f>
        <v>0</v>
      </c>
    </row>
    <row r="90" spans="1:3" ht="47.25" hidden="1" customHeight="1">
      <c r="A90" s="276" t="s">
        <v>506</v>
      </c>
      <c r="B90" s="75" t="s">
        <v>507</v>
      </c>
      <c r="C90" s="381"/>
    </row>
    <row r="91" spans="1:3" ht="21" customHeight="1">
      <c r="A91" s="231" t="s">
        <v>483</v>
      </c>
      <c r="B91" s="232" t="s">
        <v>484</v>
      </c>
      <c r="C91" s="384">
        <f>SUM(C92)</f>
        <v>12776892</v>
      </c>
    </row>
    <row r="92" spans="1:3" ht="21" customHeight="1">
      <c r="A92" s="16" t="s">
        <v>264</v>
      </c>
      <c r="B92" s="15" t="s">
        <v>486</v>
      </c>
      <c r="C92" s="381">
        <v>12776892</v>
      </c>
    </row>
    <row r="93" spans="1:3" ht="31.2">
      <c r="A93" s="228" t="s">
        <v>395</v>
      </c>
      <c r="B93" s="222" t="s">
        <v>396</v>
      </c>
      <c r="C93" s="380">
        <f>SUM(C104,C94,C96,C98,C100,C102,C106)</f>
        <v>156337429</v>
      </c>
    </row>
    <row r="94" spans="1:3" ht="27.75" customHeight="1">
      <c r="A94" s="248" t="s">
        <v>397</v>
      </c>
      <c r="B94" s="249" t="s">
        <v>398</v>
      </c>
      <c r="C94" s="384">
        <f>SUM(C95)</f>
        <v>777583</v>
      </c>
    </row>
    <row r="95" spans="1:3" ht="30" customHeight="1">
      <c r="A95" s="55" t="s">
        <v>69</v>
      </c>
      <c r="B95" s="56" t="s">
        <v>71</v>
      </c>
      <c r="C95" s="381">
        <v>777583</v>
      </c>
    </row>
    <row r="96" spans="1:3" s="51" customFormat="1" ht="44.25" hidden="1" customHeight="1">
      <c r="A96" s="250" t="s">
        <v>399</v>
      </c>
      <c r="B96" s="249" t="s">
        <v>400</v>
      </c>
      <c r="C96" s="384">
        <f>SUM(C97)</f>
        <v>0</v>
      </c>
    </row>
    <row r="97" spans="1:3" ht="45" hidden="1" customHeight="1">
      <c r="A97" s="55" t="s">
        <v>76</v>
      </c>
      <c r="B97" s="56" t="s">
        <v>401</v>
      </c>
      <c r="C97" s="381"/>
    </row>
    <row r="98" spans="1:3" ht="46.8">
      <c r="A98" s="231" t="s">
        <v>402</v>
      </c>
      <c r="B98" s="232" t="s">
        <v>403</v>
      </c>
      <c r="C98" s="384">
        <f>SUM(C99)</f>
        <v>65141</v>
      </c>
    </row>
    <row r="99" spans="1:3" ht="46.8">
      <c r="A99" s="16" t="s">
        <v>70</v>
      </c>
      <c r="B99" s="15" t="s">
        <v>404</v>
      </c>
      <c r="C99" s="381">
        <v>65141</v>
      </c>
    </row>
    <row r="100" spans="1:3" ht="31.2" hidden="1">
      <c r="A100" s="231" t="s">
        <v>405</v>
      </c>
      <c r="B100" s="232" t="s">
        <v>406</v>
      </c>
      <c r="C100" s="384">
        <f>SUM(C101)</f>
        <v>0</v>
      </c>
    </row>
    <row r="101" spans="1:3" ht="31.2" hidden="1">
      <c r="A101" s="16" t="s">
        <v>407</v>
      </c>
      <c r="B101" s="15" t="s">
        <v>408</v>
      </c>
      <c r="C101" s="381"/>
    </row>
    <row r="102" spans="1:3" ht="46.8">
      <c r="A102" s="231" t="s">
        <v>409</v>
      </c>
      <c r="B102" s="232" t="s">
        <v>410</v>
      </c>
      <c r="C102" s="384">
        <f>SUM(C103)</f>
        <v>3026122</v>
      </c>
    </row>
    <row r="103" spans="1:3" ht="33" customHeight="1">
      <c r="A103" s="16" t="s">
        <v>411</v>
      </c>
      <c r="B103" s="15" t="s">
        <v>412</v>
      </c>
      <c r="C103" s="381">
        <v>3026122</v>
      </c>
    </row>
    <row r="104" spans="1:3" ht="31.2">
      <c r="A104" s="248" t="s">
        <v>792</v>
      </c>
      <c r="B104" s="249" t="s">
        <v>794</v>
      </c>
      <c r="C104" s="384">
        <f>SUM(C105)</f>
        <v>502999</v>
      </c>
    </row>
    <row r="105" spans="1:3" ht="34.5" customHeight="1">
      <c r="A105" s="55" t="s">
        <v>793</v>
      </c>
      <c r="B105" s="56" t="s">
        <v>795</v>
      </c>
      <c r="C105" s="381">
        <v>502999</v>
      </c>
    </row>
    <row r="106" spans="1:3" ht="15.75" customHeight="1">
      <c r="A106" s="251" t="s">
        <v>413</v>
      </c>
      <c r="B106" s="252" t="s">
        <v>414</v>
      </c>
      <c r="C106" s="384">
        <f>SUM(C107)</f>
        <v>151965584</v>
      </c>
    </row>
    <row r="107" spans="1:3" ht="20.25" customHeight="1">
      <c r="A107" s="16" t="s">
        <v>72</v>
      </c>
      <c r="B107" s="15" t="s">
        <v>73</v>
      </c>
      <c r="C107" s="381">
        <v>151965584</v>
      </c>
    </row>
    <row r="108" spans="1:3" ht="17.25" customHeight="1">
      <c r="A108" s="253" t="s">
        <v>415</v>
      </c>
      <c r="B108" s="254" t="s">
        <v>416</v>
      </c>
      <c r="C108" s="380">
        <f>SUM(C109+C111)</f>
        <v>200000</v>
      </c>
    </row>
    <row r="109" spans="1:3" ht="50.25" customHeight="1">
      <c r="A109" s="255" t="s">
        <v>420</v>
      </c>
      <c r="B109" s="255" t="s">
        <v>421</v>
      </c>
      <c r="C109" s="387">
        <f>SUM(C110)</f>
        <v>140000</v>
      </c>
    </row>
    <row r="110" spans="1:3" ht="48.75" customHeight="1">
      <c r="A110" s="56" t="s">
        <v>265</v>
      </c>
      <c r="B110" s="262" t="s">
        <v>266</v>
      </c>
      <c r="C110" s="381">
        <v>140000</v>
      </c>
    </row>
    <row r="111" spans="1:3" ht="48.75" customHeight="1">
      <c r="A111" s="255" t="s">
        <v>725</v>
      </c>
      <c r="B111" s="255" t="s">
        <v>726</v>
      </c>
      <c r="C111" s="545">
        <f>SUM(C112)</f>
        <v>60000</v>
      </c>
    </row>
    <row r="112" spans="1:3" ht="48.75" customHeight="1">
      <c r="A112" s="56" t="s">
        <v>513</v>
      </c>
      <c r="B112" s="262" t="s">
        <v>514</v>
      </c>
      <c r="C112" s="381">
        <v>60000</v>
      </c>
    </row>
    <row r="113" spans="1:3" s="11" customFormat="1" ht="17.25" customHeight="1">
      <c r="A113" s="256" t="s">
        <v>417</v>
      </c>
      <c r="B113" s="220" t="s">
        <v>714</v>
      </c>
      <c r="C113" s="379">
        <f>SUM(C114)</f>
        <v>810600</v>
      </c>
    </row>
    <row r="114" spans="1:3" s="11" customFormat="1" ht="17.25" customHeight="1">
      <c r="A114" s="546" t="s">
        <v>727</v>
      </c>
      <c r="B114" s="547" t="s">
        <v>90</v>
      </c>
      <c r="C114" s="384">
        <f>SUM(C115:C116)</f>
        <v>810600</v>
      </c>
    </row>
    <row r="115" spans="1:3" s="11" customFormat="1" ht="32.25" customHeight="1">
      <c r="A115" s="257" t="s">
        <v>87</v>
      </c>
      <c r="B115" s="75" t="s">
        <v>88</v>
      </c>
      <c r="C115" s="388">
        <v>235000</v>
      </c>
    </row>
    <row r="116" spans="1:3" s="11" customFormat="1" ht="17.25" customHeight="1">
      <c r="A116" s="257" t="s">
        <v>89</v>
      </c>
      <c r="B116" s="258" t="s">
        <v>90</v>
      </c>
      <c r="C116" s="388">
        <v>575600</v>
      </c>
    </row>
    <row r="117" spans="1:3" s="11" customFormat="1" ht="83.25" customHeight="1">
      <c r="A117" s="256" t="s">
        <v>706</v>
      </c>
      <c r="B117" s="243" t="s">
        <v>707</v>
      </c>
      <c r="C117" s="379">
        <f>SUM(C118)</f>
        <v>114736</v>
      </c>
    </row>
    <row r="118" spans="1:3" s="11" customFormat="1" ht="63.75" customHeight="1">
      <c r="A118" s="244" t="s">
        <v>708</v>
      </c>
      <c r="B118" s="548" t="s">
        <v>709</v>
      </c>
      <c r="C118" s="380">
        <f>SUM(C119)</f>
        <v>114736</v>
      </c>
    </row>
    <row r="119" spans="1:3" s="11" customFormat="1" ht="48" customHeight="1">
      <c r="A119" s="546" t="s">
        <v>710</v>
      </c>
      <c r="B119" s="549" t="s">
        <v>711</v>
      </c>
      <c r="C119" s="384">
        <f>SUM(C120)</f>
        <v>114736</v>
      </c>
    </row>
    <row r="120" spans="1:3" s="11" customFormat="1" ht="48" customHeight="1">
      <c r="A120" s="257" t="s">
        <v>515</v>
      </c>
      <c r="B120" s="538" t="s">
        <v>712</v>
      </c>
      <c r="C120" s="388">
        <v>114736</v>
      </c>
    </row>
    <row r="121" spans="1:3" s="11" customFormat="1" ht="46.8">
      <c r="A121" s="256" t="s">
        <v>418</v>
      </c>
      <c r="B121" s="220" t="s">
        <v>713</v>
      </c>
      <c r="C121" s="379">
        <f>SUM(C122)</f>
        <v>-7979</v>
      </c>
    </row>
    <row r="122" spans="1:3" s="11" customFormat="1" ht="31.2">
      <c r="A122" s="259" t="s">
        <v>267</v>
      </c>
      <c r="B122" s="260" t="s">
        <v>268</v>
      </c>
      <c r="C122" s="391">
        <v>-7979</v>
      </c>
    </row>
    <row r="123" spans="1:3" ht="15.6">
      <c r="A123" s="261"/>
      <c r="B123" s="54" t="s">
        <v>419</v>
      </c>
      <c r="C123" s="392">
        <f>SUM(C77,C14)</f>
        <v>288155885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95"/>
  <sheetViews>
    <sheetView zoomScale="95" zoomScaleNormal="95" workbookViewId="0">
      <selection activeCell="C7" sqref="C7"/>
    </sheetView>
  </sheetViews>
  <sheetFormatPr defaultRowHeight="14.4"/>
  <cols>
    <col min="1" max="1" width="79.5546875" customWidth="1"/>
    <col min="2" max="3" width="4.88671875" customWidth="1"/>
    <col min="4" max="4" width="5.44140625" customWidth="1"/>
    <col min="5" max="5" width="3.33203125" customWidth="1"/>
    <col min="6" max="6" width="7.109375" customWidth="1"/>
    <col min="7" max="7" width="5.88671875" customWidth="1"/>
    <col min="8" max="8" width="12.44140625" customWidth="1"/>
  </cols>
  <sheetData>
    <row r="1" spans="1:8">
      <c r="C1" s="71" t="s">
        <v>529</v>
      </c>
      <c r="D1" s="283"/>
      <c r="E1" s="283"/>
      <c r="F1" s="1"/>
    </row>
    <row r="2" spans="1:8">
      <c r="C2" s="71" t="s">
        <v>7</v>
      </c>
      <c r="D2" s="283"/>
      <c r="E2" s="283"/>
    </row>
    <row r="3" spans="1:8">
      <c r="C3" s="71" t="s">
        <v>6</v>
      </c>
      <c r="D3" s="283"/>
      <c r="E3" s="283"/>
    </row>
    <row r="4" spans="1:8">
      <c r="C4" s="71" t="s">
        <v>110</v>
      </c>
      <c r="D4" s="283"/>
      <c r="E4" s="283"/>
    </row>
    <row r="5" spans="1:8">
      <c r="C5" s="71" t="s">
        <v>530</v>
      </c>
      <c r="D5" s="283"/>
      <c r="E5" s="283"/>
    </row>
    <row r="6" spans="1:8">
      <c r="C6" s="281" t="s">
        <v>718</v>
      </c>
      <c r="D6" s="283"/>
      <c r="E6" s="283"/>
    </row>
    <row r="7" spans="1:8">
      <c r="C7" s="574" t="s">
        <v>837</v>
      </c>
      <c r="D7" s="282"/>
      <c r="E7" s="282"/>
      <c r="F7" s="77"/>
    </row>
    <row r="8" spans="1:8">
      <c r="C8" s="71"/>
      <c r="D8" s="283"/>
      <c r="E8" s="283"/>
    </row>
    <row r="9" spans="1:8" ht="18.75" customHeight="1">
      <c r="A9" s="582" t="s">
        <v>798</v>
      </c>
      <c r="B9" s="582"/>
      <c r="C9" s="582"/>
      <c r="D9" s="582"/>
      <c r="E9" s="582"/>
      <c r="F9" s="582"/>
      <c r="G9" s="582"/>
    </row>
    <row r="10" spans="1:8" ht="18.75" customHeight="1">
      <c r="A10" s="582"/>
      <c r="B10" s="582"/>
      <c r="C10" s="582"/>
      <c r="D10" s="582"/>
      <c r="E10" s="582"/>
      <c r="F10" s="582"/>
      <c r="G10" s="582"/>
    </row>
    <row r="11" spans="1:8" ht="63" customHeight="1">
      <c r="A11" s="582"/>
      <c r="B11" s="582"/>
      <c r="C11" s="582"/>
      <c r="D11" s="582"/>
      <c r="E11" s="582"/>
      <c r="F11" s="582"/>
      <c r="G11" s="582"/>
    </row>
    <row r="12" spans="1:8" ht="15.6">
      <c r="B12" s="72"/>
      <c r="H12" t="s">
        <v>690</v>
      </c>
    </row>
    <row r="13" spans="1:8" ht="45.75" customHeight="1">
      <c r="A13" s="59" t="s">
        <v>0</v>
      </c>
      <c r="B13" s="59" t="s">
        <v>1</v>
      </c>
      <c r="C13" s="59" t="s">
        <v>2</v>
      </c>
      <c r="D13" s="583" t="s">
        <v>3</v>
      </c>
      <c r="E13" s="584"/>
      <c r="F13" s="585"/>
      <c r="G13" s="59" t="s">
        <v>4</v>
      </c>
      <c r="H13" s="59" t="s">
        <v>5</v>
      </c>
    </row>
    <row r="14" spans="1:8" ht="15.6">
      <c r="A14" s="102" t="s">
        <v>8</v>
      </c>
      <c r="B14" s="46"/>
      <c r="C14" s="46"/>
      <c r="D14" s="291"/>
      <c r="E14" s="292"/>
      <c r="F14" s="293"/>
      <c r="G14" s="46"/>
      <c r="H14" s="394">
        <f>SUM(H15,H173,H190,H240,H285,H419,H462,H566,H582)</f>
        <v>290010558</v>
      </c>
    </row>
    <row r="15" spans="1:8" ht="15.6">
      <c r="A15" s="103" t="s">
        <v>9</v>
      </c>
      <c r="B15" s="18" t="s">
        <v>10</v>
      </c>
      <c r="C15" s="18"/>
      <c r="D15" s="294"/>
      <c r="E15" s="295"/>
      <c r="F15" s="296"/>
      <c r="G15" s="18"/>
      <c r="H15" s="395">
        <f>SUM(H16,H21,H36,H76,H93,H98,H103)</f>
        <v>24008572</v>
      </c>
    </row>
    <row r="16" spans="1:8" ht="31.2">
      <c r="A16" s="49" t="s">
        <v>11</v>
      </c>
      <c r="B16" s="28" t="s">
        <v>10</v>
      </c>
      <c r="C16" s="28" t="s">
        <v>12</v>
      </c>
      <c r="D16" s="297"/>
      <c r="E16" s="298"/>
      <c r="F16" s="299"/>
      <c r="G16" s="28"/>
      <c r="H16" s="396">
        <f>SUM(H17)</f>
        <v>1214200</v>
      </c>
    </row>
    <row r="17" spans="1:8" ht="18.75" customHeight="1">
      <c r="A17" s="35" t="s">
        <v>121</v>
      </c>
      <c r="B17" s="36" t="s">
        <v>10</v>
      </c>
      <c r="C17" s="36" t="s">
        <v>12</v>
      </c>
      <c r="D17" s="300" t="s">
        <v>535</v>
      </c>
      <c r="E17" s="301" t="s">
        <v>533</v>
      </c>
      <c r="F17" s="302" t="s">
        <v>534</v>
      </c>
      <c r="G17" s="36"/>
      <c r="H17" s="397">
        <f>SUM(H18)</f>
        <v>1214200</v>
      </c>
    </row>
    <row r="18" spans="1:8" ht="17.25" customHeight="1">
      <c r="A18" s="104" t="s">
        <v>122</v>
      </c>
      <c r="B18" s="2" t="s">
        <v>10</v>
      </c>
      <c r="C18" s="2" t="s">
        <v>12</v>
      </c>
      <c r="D18" s="303" t="s">
        <v>207</v>
      </c>
      <c r="E18" s="304" t="s">
        <v>533</v>
      </c>
      <c r="F18" s="305" t="s">
        <v>534</v>
      </c>
      <c r="G18" s="2"/>
      <c r="H18" s="398">
        <f>SUM(H19)</f>
        <v>1214200</v>
      </c>
    </row>
    <row r="19" spans="1:8" ht="32.25" customHeight="1">
      <c r="A19" s="3" t="s">
        <v>91</v>
      </c>
      <c r="B19" s="2" t="s">
        <v>10</v>
      </c>
      <c r="C19" s="2" t="s">
        <v>12</v>
      </c>
      <c r="D19" s="303" t="s">
        <v>207</v>
      </c>
      <c r="E19" s="304" t="s">
        <v>533</v>
      </c>
      <c r="F19" s="305" t="s">
        <v>538</v>
      </c>
      <c r="G19" s="2"/>
      <c r="H19" s="398">
        <f>SUM(H20)</f>
        <v>1214200</v>
      </c>
    </row>
    <row r="20" spans="1:8" ht="48" customHeight="1">
      <c r="A20" s="105" t="s">
        <v>92</v>
      </c>
      <c r="B20" s="2" t="s">
        <v>10</v>
      </c>
      <c r="C20" s="2" t="s">
        <v>12</v>
      </c>
      <c r="D20" s="303" t="s">
        <v>207</v>
      </c>
      <c r="E20" s="304" t="s">
        <v>533</v>
      </c>
      <c r="F20" s="305" t="s">
        <v>538</v>
      </c>
      <c r="G20" s="2" t="s">
        <v>13</v>
      </c>
      <c r="H20" s="399">
        <f>SUM(прил6!I21)</f>
        <v>1214200</v>
      </c>
    </row>
    <row r="21" spans="1:8" ht="46.8">
      <c r="A21" s="49" t="s">
        <v>14</v>
      </c>
      <c r="B21" s="28" t="s">
        <v>10</v>
      </c>
      <c r="C21" s="28" t="s">
        <v>15</v>
      </c>
      <c r="D21" s="297"/>
      <c r="E21" s="298"/>
      <c r="F21" s="299"/>
      <c r="G21" s="28"/>
      <c r="H21" s="396">
        <f>SUM(H22,H27,H31)</f>
        <v>892000</v>
      </c>
    </row>
    <row r="22" spans="1:8" ht="35.25" customHeight="1">
      <c r="A22" s="91" t="s">
        <v>123</v>
      </c>
      <c r="B22" s="36" t="s">
        <v>10</v>
      </c>
      <c r="C22" s="36" t="s">
        <v>15</v>
      </c>
      <c r="D22" s="312" t="s">
        <v>536</v>
      </c>
      <c r="E22" s="313" t="s">
        <v>533</v>
      </c>
      <c r="F22" s="314" t="s">
        <v>534</v>
      </c>
      <c r="G22" s="36"/>
      <c r="H22" s="397">
        <f>SUM(H23)</f>
        <v>57000</v>
      </c>
    </row>
    <row r="23" spans="1:8" ht="48.75" customHeight="1">
      <c r="A23" s="94" t="s">
        <v>124</v>
      </c>
      <c r="B23" s="2" t="s">
        <v>10</v>
      </c>
      <c r="C23" s="2" t="s">
        <v>15</v>
      </c>
      <c r="D23" s="315" t="s">
        <v>537</v>
      </c>
      <c r="E23" s="316" t="s">
        <v>533</v>
      </c>
      <c r="F23" s="317" t="s">
        <v>534</v>
      </c>
      <c r="G23" s="52"/>
      <c r="H23" s="398">
        <f>SUM(H24)</f>
        <v>57000</v>
      </c>
    </row>
    <row r="24" spans="1:8" ht="49.5" customHeight="1">
      <c r="A24" s="94" t="s">
        <v>540</v>
      </c>
      <c r="B24" s="2" t="s">
        <v>10</v>
      </c>
      <c r="C24" s="2" t="s">
        <v>15</v>
      </c>
      <c r="D24" s="315" t="s">
        <v>537</v>
      </c>
      <c r="E24" s="316" t="s">
        <v>10</v>
      </c>
      <c r="F24" s="317" t="s">
        <v>534</v>
      </c>
      <c r="G24" s="52"/>
      <c r="H24" s="398">
        <f>SUM(H25)</f>
        <v>57000</v>
      </c>
    </row>
    <row r="25" spans="1:8" ht="18.75" customHeight="1">
      <c r="A25" s="94" t="s">
        <v>125</v>
      </c>
      <c r="B25" s="2" t="s">
        <v>10</v>
      </c>
      <c r="C25" s="2" t="s">
        <v>15</v>
      </c>
      <c r="D25" s="315" t="s">
        <v>537</v>
      </c>
      <c r="E25" s="316" t="s">
        <v>10</v>
      </c>
      <c r="F25" s="317" t="s">
        <v>539</v>
      </c>
      <c r="G25" s="52"/>
      <c r="H25" s="398">
        <f>SUM(H26)</f>
        <v>57000</v>
      </c>
    </row>
    <row r="26" spans="1:8" ht="34.5" customHeight="1">
      <c r="A26" s="106" t="s">
        <v>751</v>
      </c>
      <c r="B26" s="2" t="s">
        <v>10</v>
      </c>
      <c r="C26" s="2" t="s">
        <v>15</v>
      </c>
      <c r="D26" s="315" t="s">
        <v>537</v>
      </c>
      <c r="E26" s="316" t="s">
        <v>10</v>
      </c>
      <c r="F26" s="317" t="s">
        <v>539</v>
      </c>
      <c r="G26" s="2" t="s">
        <v>16</v>
      </c>
      <c r="H26" s="400">
        <f>SUM(прил6!I344)</f>
        <v>57000</v>
      </c>
    </row>
    <row r="27" spans="1:8" ht="31.2">
      <c r="A27" s="35" t="s">
        <v>126</v>
      </c>
      <c r="B27" s="36" t="s">
        <v>10</v>
      </c>
      <c r="C27" s="36" t="s">
        <v>15</v>
      </c>
      <c r="D27" s="300" t="s">
        <v>242</v>
      </c>
      <c r="E27" s="301" t="s">
        <v>533</v>
      </c>
      <c r="F27" s="302" t="s">
        <v>534</v>
      </c>
      <c r="G27" s="36"/>
      <c r="H27" s="397">
        <f>SUM(H28)</f>
        <v>398000</v>
      </c>
    </row>
    <row r="28" spans="1:8" ht="18.75" customHeight="1">
      <c r="A28" s="3" t="s">
        <v>127</v>
      </c>
      <c r="B28" s="2" t="s">
        <v>10</v>
      </c>
      <c r="C28" s="2" t="s">
        <v>15</v>
      </c>
      <c r="D28" s="303" t="s">
        <v>243</v>
      </c>
      <c r="E28" s="304" t="s">
        <v>533</v>
      </c>
      <c r="F28" s="305" t="s">
        <v>534</v>
      </c>
      <c r="G28" s="2"/>
      <c r="H28" s="398">
        <f>SUM(H29)</f>
        <v>398000</v>
      </c>
    </row>
    <row r="29" spans="1:8" ht="31.2">
      <c r="A29" s="3" t="s">
        <v>91</v>
      </c>
      <c r="B29" s="2" t="s">
        <v>10</v>
      </c>
      <c r="C29" s="2" t="s">
        <v>15</v>
      </c>
      <c r="D29" s="303" t="s">
        <v>243</v>
      </c>
      <c r="E29" s="304" t="s">
        <v>533</v>
      </c>
      <c r="F29" s="305" t="s">
        <v>538</v>
      </c>
      <c r="G29" s="2"/>
      <c r="H29" s="398">
        <f>SUM(H30)</f>
        <v>398000</v>
      </c>
    </row>
    <row r="30" spans="1:8" ht="48" customHeight="1">
      <c r="A30" s="105" t="s">
        <v>92</v>
      </c>
      <c r="B30" s="2" t="s">
        <v>10</v>
      </c>
      <c r="C30" s="2" t="s">
        <v>15</v>
      </c>
      <c r="D30" s="303" t="s">
        <v>243</v>
      </c>
      <c r="E30" s="304" t="s">
        <v>533</v>
      </c>
      <c r="F30" s="305" t="s">
        <v>538</v>
      </c>
      <c r="G30" s="2" t="s">
        <v>13</v>
      </c>
      <c r="H30" s="399">
        <f>SUM(прил6!I348)</f>
        <v>398000</v>
      </c>
    </row>
    <row r="31" spans="1:8" ht="33.75" customHeight="1">
      <c r="A31" s="35" t="s">
        <v>128</v>
      </c>
      <c r="B31" s="36" t="s">
        <v>10</v>
      </c>
      <c r="C31" s="36" t="s">
        <v>15</v>
      </c>
      <c r="D31" s="300" t="s">
        <v>244</v>
      </c>
      <c r="E31" s="301" t="s">
        <v>533</v>
      </c>
      <c r="F31" s="302" t="s">
        <v>534</v>
      </c>
      <c r="G31" s="36"/>
      <c r="H31" s="397">
        <f>SUM(H32)</f>
        <v>437000</v>
      </c>
    </row>
    <row r="32" spans="1:8" ht="16.5" customHeight="1">
      <c r="A32" s="3" t="s">
        <v>129</v>
      </c>
      <c r="B32" s="2" t="s">
        <v>10</v>
      </c>
      <c r="C32" s="2" t="s">
        <v>15</v>
      </c>
      <c r="D32" s="303" t="s">
        <v>245</v>
      </c>
      <c r="E32" s="304" t="s">
        <v>533</v>
      </c>
      <c r="F32" s="305" t="s">
        <v>534</v>
      </c>
      <c r="G32" s="2"/>
      <c r="H32" s="398">
        <f>SUM(H33)</f>
        <v>437000</v>
      </c>
    </row>
    <row r="33" spans="1:8" ht="33.75" customHeight="1">
      <c r="A33" s="3" t="s">
        <v>91</v>
      </c>
      <c r="B33" s="2" t="s">
        <v>10</v>
      </c>
      <c r="C33" s="2" t="s">
        <v>15</v>
      </c>
      <c r="D33" s="303" t="s">
        <v>245</v>
      </c>
      <c r="E33" s="304" t="s">
        <v>533</v>
      </c>
      <c r="F33" s="305" t="s">
        <v>538</v>
      </c>
      <c r="G33" s="2"/>
      <c r="H33" s="398">
        <f>SUM(H34:H35)</f>
        <v>437000</v>
      </c>
    </row>
    <row r="34" spans="1:8" ht="47.25" customHeight="1">
      <c r="A34" s="105" t="s">
        <v>92</v>
      </c>
      <c r="B34" s="2" t="s">
        <v>10</v>
      </c>
      <c r="C34" s="2" t="s">
        <v>15</v>
      </c>
      <c r="D34" s="303" t="s">
        <v>245</v>
      </c>
      <c r="E34" s="304" t="s">
        <v>533</v>
      </c>
      <c r="F34" s="305" t="s">
        <v>538</v>
      </c>
      <c r="G34" s="2" t="s">
        <v>13</v>
      </c>
      <c r="H34" s="399">
        <f>SUM(прил6!I352)</f>
        <v>435000</v>
      </c>
    </row>
    <row r="35" spans="1:8" ht="18.75" customHeight="1">
      <c r="A35" s="3" t="s">
        <v>18</v>
      </c>
      <c r="B35" s="2" t="s">
        <v>10</v>
      </c>
      <c r="C35" s="2" t="s">
        <v>15</v>
      </c>
      <c r="D35" s="303" t="s">
        <v>245</v>
      </c>
      <c r="E35" s="304" t="s">
        <v>533</v>
      </c>
      <c r="F35" s="305" t="s">
        <v>538</v>
      </c>
      <c r="G35" s="2" t="s">
        <v>17</v>
      </c>
      <c r="H35" s="399">
        <f>SUM(прил6!I353)</f>
        <v>2000</v>
      </c>
    </row>
    <row r="36" spans="1:8" ht="48.75" customHeight="1">
      <c r="A36" s="107" t="s">
        <v>19</v>
      </c>
      <c r="B36" s="28" t="s">
        <v>10</v>
      </c>
      <c r="C36" s="28" t="s">
        <v>20</v>
      </c>
      <c r="D36" s="297"/>
      <c r="E36" s="298"/>
      <c r="F36" s="299"/>
      <c r="G36" s="28"/>
      <c r="H36" s="396">
        <f>SUM(H37,H49,H54,H59,H66,H71+H44)</f>
        <v>11804067</v>
      </c>
    </row>
    <row r="37" spans="1:8" ht="36.75" customHeight="1">
      <c r="A37" s="91" t="s">
        <v>130</v>
      </c>
      <c r="B37" s="36" t="s">
        <v>10</v>
      </c>
      <c r="C37" s="36" t="s">
        <v>20</v>
      </c>
      <c r="D37" s="306" t="s">
        <v>206</v>
      </c>
      <c r="E37" s="307" t="s">
        <v>533</v>
      </c>
      <c r="F37" s="308" t="s">
        <v>534</v>
      </c>
      <c r="G37" s="36"/>
      <c r="H37" s="397">
        <f>SUM(H38)</f>
        <v>719000</v>
      </c>
    </row>
    <row r="38" spans="1:8" ht="66.75" customHeight="1">
      <c r="A38" s="94" t="s">
        <v>131</v>
      </c>
      <c r="B38" s="2" t="s">
        <v>10</v>
      </c>
      <c r="C38" s="2" t="s">
        <v>20</v>
      </c>
      <c r="D38" s="318" t="s">
        <v>239</v>
      </c>
      <c r="E38" s="319" t="s">
        <v>533</v>
      </c>
      <c r="F38" s="320" t="s">
        <v>534</v>
      </c>
      <c r="G38" s="2"/>
      <c r="H38" s="398">
        <f>SUM(H39)</f>
        <v>719000</v>
      </c>
    </row>
    <row r="39" spans="1:8" ht="33.75" customHeight="1">
      <c r="A39" s="94" t="s">
        <v>541</v>
      </c>
      <c r="B39" s="2" t="s">
        <v>10</v>
      </c>
      <c r="C39" s="2" t="s">
        <v>20</v>
      </c>
      <c r="D39" s="318" t="s">
        <v>239</v>
      </c>
      <c r="E39" s="319" t="s">
        <v>10</v>
      </c>
      <c r="F39" s="320" t="s">
        <v>534</v>
      </c>
      <c r="G39" s="2"/>
      <c r="H39" s="398">
        <f>SUM(H40+H42)</f>
        <v>719000</v>
      </c>
    </row>
    <row r="40" spans="1:8" ht="47.25" customHeight="1">
      <c r="A40" s="105" t="s">
        <v>93</v>
      </c>
      <c r="B40" s="2" t="s">
        <v>10</v>
      </c>
      <c r="C40" s="2" t="s">
        <v>20</v>
      </c>
      <c r="D40" s="321" t="s">
        <v>239</v>
      </c>
      <c r="E40" s="322" t="s">
        <v>10</v>
      </c>
      <c r="F40" s="323" t="s">
        <v>542</v>
      </c>
      <c r="G40" s="2"/>
      <c r="H40" s="398">
        <f>SUM(H41)</f>
        <v>711000</v>
      </c>
    </row>
    <row r="41" spans="1:8" ht="49.5" customHeight="1">
      <c r="A41" s="105" t="s">
        <v>92</v>
      </c>
      <c r="B41" s="2" t="s">
        <v>10</v>
      </c>
      <c r="C41" s="2" t="s">
        <v>20</v>
      </c>
      <c r="D41" s="321" t="s">
        <v>239</v>
      </c>
      <c r="E41" s="322" t="s">
        <v>10</v>
      </c>
      <c r="F41" s="323" t="s">
        <v>542</v>
      </c>
      <c r="G41" s="2" t="s">
        <v>13</v>
      </c>
      <c r="H41" s="399">
        <f>SUM(прил6!I27)</f>
        <v>711000</v>
      </c>
    </row>
    <row r="42" spans="1:8" ht="31.5" customHeight="1">
      <c r="A42" s="99" t="s">
        <v>120</v>
      </c>
      <c r="B42" s="2" t="s">
        <v>10</v>
      </c>
      <c r="C42" s="2" t="s">
        <v>20</v>
      </c>
      <c r="D42" s="318" t="s">
        <v>239</v>
      </c>
      <c r="E42" s="319" t="s">
        <v>10</v>
      </c>
      <c r="F42" s="320" t="s">
        <v>543</v>
      </c>
      <c r="G42" s="2"/>
      <c r="H42" s="398">
        <f>SUM(H43)</f>
        <v>8000</v>
      </c>
    </row>
    <row r="43" spans="1:8" ht="30.75" customHeight="1">
      <c r="A43" s="97" t="s">
        <v>751</v>
      </c>
      <c r="B43" s="2" t="s">
        <v>10</v>
      </c>
      <c r="C43" s="2" t="s">
        <v>20</v>
      </c>
      <c r="D43" s="318" t="s">
        <v>239</v>
      </c>
      <c r="E43" s="319" t="s">
        <v>10</v>
      </c>
      <c r="F43" s="320" t="s">
        <v>543</v>
      </c>
      <c r="G43" s="2" t="s">
        <v>16</v>
      </c>
      <c r="H43" s="399">
        <f>SUM(прил6!I29)</f>
        <v>8000</v>
      </c>
    </row>
    <row r="44" spans="1:8" ht="49.5" customHeight="1">
      <c r="A44" s="35" t="s">
        <v>145</v>
      </c>
      <c r="B44" s="36" t="s">
        <v>10</v>
      </c>
      <c r="C44" s="36" t="s">
        <v>20</v>
      </c>
      <c r="D44" s="312" t="s">
        <v>559</v>
      </c>
      <c r="E44" s="313" t="s">
        <v>533</v>
      </c>
      <c r="F44" s="314" t="s">
        <v>534</v>
      </c>
      <c r="G44" s="36"/>
      <c r="H44" s="397">
        <f>SUM(H45)</f>
        <v>181800</v>
      </c>
    </row>
    <row r="45" spans="1:8" ht="66" customHeight="1">
      <c r="A45" s="64" t="s">
        <v>146</v>
      </c>
      <c r="B45" s="2" t="s">
        <v>10</v>
      </c>
      <c r="C45" s="2" t="s">
        <v>20</v>
      </c>
      <c r="D45" s="315" t="s">
        <v>673</v>
      </c>
      <c r="E45" s="316" t="s">
        <v>533</v>
      </c>
      <c r="F45" s="317" t="s">
        <v>534</v>
      </c>
      <c r="G45" s="52"/>
      <c r="H45" s="398">
        <f>SUM(H46)</f>
        <v>181800</v>
      </c>
    </row>
    <row r="46" spans="1:8" ht="48.75" customHeight="1">
      <c r="A46" s="94" t="s">
        <v>560</v>
      </c>
      <c r="B46" s="2" t="s">
        <v>10</v>
      </c>
      <c r="C46" s="2" t="s">
        <v>20</v>
      </c>
      <c r="D46" s="315" t="s">
        <v>673</v>
      </c>
      <c r="E46" s="316" t="s">
        <v>10</v>
      </c>
      <c r="F46" s="317" t="s">
        <v>534</v>
      </c>
      <c r="G46" s="52"/>
      <c r="H46" s="398">
        <f>SUM(H47)</f>
        <v>181800</v>
      </c>
    </row>
    <row r="47" spans="1:8" ht="17.25" customHeight="1">
      <c r="A47" s="94" t="s">
        <v>675</v>
      </c>
      <c r="B47" s="2" t="s">
        <v>10</v>
      </c>
      <c r="C47" s="2" t="s">
        <v>20</v>
      </c>
      <c r="D47" s="315" t="s">
        <v>218</v>
      </c>
      <c r="E47" s="316" t="s">
        <v>10</v>
      </c>
      <c r="F47" s="317" t="s">
        <v>674</v>
      </c>
      <c r="G47" s="52"/>
      <c r="H47" s="398">
        <f>SUM(H48)</f>
        <v>181800</v>
      </c>
    </row>
    <row r="48" spans="1:8" ht="30.75" customHeight="1">
      <c r="A48" s="106" t="s">
        <v>751</v>
      </c>
      <c r="B48" s="2" t="s">
        <v>10</v>
      </c>
      <c r="C48" s="2" t="s">
        <v>20</v>
      </c>
      <c r="D48" s="315" t="s">
        <v>218</v>
      </c>
      <c r="E48" s="316" t="s">
        <v>10</v>
      </c>
      <c r="F48" s="317" t="s">
        <v>674</v>
      </c>
      <c r="G48" s="2" t="s">
        <v>16</v>
      </c>
      <c r="H48" s="400">
        <f>SUM(прил6!I34)</f>
        <v>181800</v>
      </c>
    </row>
    <row r="49" spans="1:8" ht="35.25" customHeight="1">
      <c r="A49" s="91" t="s">
        <v>123</v>
      </c>
      <c r="B49" s="36" t="s">
        <v>10</v>
      </c>
      <c r="C49" s="36" t="s">
        <v>20</v>
      </c>
      <c r="D49" s="312" t="s">
        <v>536</v>
      </c>
      <c r="E49" s="313" t="s">
        <v>533</v>
      </c>
      <c r="F49" s="314" t="s">
        <v>534</v>
      </c>
      <c r="G49" s="36"/>
      <c r="H49" s="397">
        <f>SUM(H50)</f>
        <v>924000</v>
      </c>
    </row>
    <row r="50" spans="1:8" ht="62.25" customHeight="1">
      <c r="A50" s="94" t="s">
        <v>137</v>
      </c>
      <c r="B50" s="2" t="s">
        <v>10</v>
      </c>
      <c r="C50" s="2" t="s">
        <v>20</v>
      </c>
      <c r="D50" s="315" t="s">
        <v>537</v>
      </c>
      <c r="E50" s="316" t="s">
        <v>533</v>
      </c>
      <c r="F50" s="317" t="s">
        <v>534</v>
      </c>
      <c r="G50" s="52"/>
      <c r="H50" s="398">
        <f>SUM(H51)</f>
        <v>924000</v>
      </c>
    </row>
    <row r="51" spans="1:8" ht="49.5" customHeight="1">
      <c r="A51" s="94" t="s">
        <v>540</v>
      </c>
      <c r="B51" s="2" t="s">
        <v>10</v>
      </c>
      <c r="C51" s="2" t="s">
        <v>20</v>
      </c>
      <c r="D51" s="315" t="s">
        <v>537</v>
      </c>
      <c r="E51" s="316" t="s">
        <v>10</v>
      </c>
      <c r="F51" s="317" t="s">
        <v>534</v>
      </c>
      <c r="G51" s="52"/>
      <c r="H51" s="398">
        <f>SUM(H52)</f>
        <v>924000</v>
      </c>
    </row>
    <row r="52" spans="1:8" ht="17.25" customHeight="1">
      <c r="A52" s="94" t="s">
        <v>125</v>
      </c>
      <c r="B52" s="2" t="s">
        <v>10</v>
      </c>
      <c r="C52" s="2" t="s">
        <v>20</v>
      </c>
      <c r="D52" s="315" t="s">
        <v>537</v>
      </c>
      <c r="E52" s="316" t="s">
        <v>10</v>
      </c>
      <c r="F52" s="317" t="s">
        <v>539</v>
      </c>
      <c r="G52" s="52"/>
      <c r="H52" s="398">
        <f>SUM(H53)</f>
        <v>924000</v>
      </c>
    </row>
    <row r="53" spans="1:8" ht="33" customHeight="1">
      <c r="A53" s="106" t="s">
        <v>751</v>
      </c>
      <c r="B53" s="2" t="s">
        <v>10</v>
      </c>
      <c r="C53" s="2" t="s">
        <v>20</v>
      </c>
      <c r="D53" s="315" t="s">
        <v>537</v>
      </c>
      <c r="E53" s="316" t="s">
        <v>10</v>
      </c>
      <c r="F53" s="317" t="s">
        <v>539</v>
      </c>
      <c r="G53" s="2" t="s">
        <v>16</v>
      </c>
      <c r="H53" s="400">
        <f>SUM(прил6!I39)</f>
        <v>924000</v>
      </c>
    </row>
    <row r="54" spans="1:8" ht="38.25" customHeight="1">
      <c r="A54" s="91" t="s">
        <v>138</v>
      </c>
      <c r="B54" s="36" t="s">
        <v>10</v>
      </c>
      <c r="C54" s="36" t="s">
        <v>20</v>
      </c>
      <c r="D54" s="300" t="s">
        <v>545</v>
      </c>
      <c r="E54" s="301" t="s">
        <v>533</v>
      </c>
      <c r="F54" s="302" t="s">
        <v>534</v>
      </c>
      <c r="G54" s="36"/>
      <c r="H54" s="397">
        <f>SUM(H55)</f>
        <v>204734</v>
      </c>
    </row>
    <row r="55" spans="1:8" ht="50.25" customHeight="1">
      <c r="A55" s="94" t="s">
        <v>757</v>
      </c>
      <c r="B55" s="2" t="s">
        <v>10</v>
      </c>
      <c r="C55" s="2" t="s">
        <v>20</v>
      </c>
      <c r="D55" s="303" t="s">
        <v>210</v>
      </c>
      <c r="E55" s="304" t="s">
        <v>533</v>
      </c>
      <c r="F55" s="305" t="s">
        <v>534</v>
      </c>
      <c r="G55" s="2"/>
      <c r="H55" s="398">
        <f>SUM(H56)</f>
        <v>204734</v>
      </c>
    </row>
    <row r="56" spans="1:8" ht="33.75" customHeight="1">
      <c r="A56" s="94" t="s">
        <v>544</v>
      </c>
      <c r="B56" s="2" t="s">
        <v>10</v>
      </c>
      <c r="C56" s="2" t="s">
        <v>20</v>
      </c>
      <c r="D56" s="303" t="s">
        <v>210</v>
      </c>
      <c r="E56" s="304" t="s">
        <v>10</v>
      </c>
      <c r="F56" s="305" t="s">
        <v>534</v>
      </c>
      <c r="G56" s="2"/>
      <c r="H56" s="398">
        <f>SUM(H57)</f>
        <v>204734</v>
      </c>
    </row>
    <row r="57" spans="1:8" ht="18" customHeight="1">
      <c r="A57" s="109" t="s">
        <v>96</v>
      </c>
      <c r="B57" s="2" t="s">
        <v>10</v>
      </c>
      <c r="C57" s="2" t="s">
        <v>20</v>
      </c>
      <c r="D57" s="303" t="s">
        <v>210</v>
      </c>
      <c r="E57" s="304" t="s">
        <v>10</v>
      </c>
      <c r="F57" s="305" t="s">
        <v>546</v>
      </c>
      <c r="G57" s="2"/>
      <c r="H57" s="398">
        <f>SUM(H58)</f>
        <v>204734</v>
      </c>
    </row>
    <row r="58" spans="1:8" ht="48.75" customHeight="1">
      <c r="A58" s="105" t="s">
        <v>92</v>
      </c>
      <c r="B58" s="2" t="s">
        <v>10</v>
      </c>
      <c r="C58" s="2" t="s">
        <v>20</v>
      </c>
      <c r="D58" s="303" t="s">
        <v>210</v>
      </c>
      <c r="E58" s="304" t="s">
        <v>10</v>
      </c>
      <c r="F58" s="305" t="s">
        <v>546</v>
      </c>
      <c r="G58" s="2" t="s">
        <v>13</v>
      </c>
      <c r="H58" s="400">
        <f>SUM(прил6!I44)</f>
        <v>204734</v>
      </c>
    </row>
    <row r="59" spans="1:8" ht="34.5" customHeight="1">
      <c r="A59" s="115" t="s">
        <v>132</v>
      </c>
      <c r="B59" s="36" t="s">
        <v>10</v>
      </c>
      <c r="C59" s="36" t="s">
        <v>20</v>
      </c>
      <c r="D59" s="300" t="s">
        <v>548</v>
      </c>
      <c r="E59" s="301" t="s">
        <v>533</v>
      </c>
      <c r="F59" s="302" t="s">
        <v>534</v>
      </c>
      <c r="G59" s="36"/>
      <c r="H59" s="397">
        <f>SUM(H60)</f>
        <v>474000</v>
      </c>
    </row>
    <row r="60" spans="1:8" ht="48.75" customHeight="1">
      <c r="A60" s="97" t="s">
        <v>133</v>
      </c>
      <c r="B60" s="2" t="s">
        <v>10</v>
      </c>
      <c r="C60" s="2" t="s">
        <v>20</v>
      </c>
      <c r="D60" s="303" t="s">
        <v>211</v>
      </c>
      <c r="E60" s="304" t="s">
        <v>533</v>
      </c>
      <c r="F60" s="305" t="s">
        <v>534</v>
      </c>
      <c r="G60" s="2"/>
      <c r="H60" s="398">
        <f>SUM(H61)</f>
        <v>474000</v>
      </c>
    </row>
    <row r="61" spans="1:8" ht="48.75" customHeight="1">
      <c r="A61" s="111" t="s">
        <v>547</v>
      </c>
      <c r="B61" s="2" t="s">
        <v>10</v>
      </c>
      <c r="C61" s="2" t="s">
        <v>20</v>
      </c>
      <c r="D61" s="303" t="s">
        <v>211</v>
      </c>
      <c r="E61" s="304" t="s">
        <v>10</v>
      </c>
      <c r="F61" s="305" t="s">
        <v>534</v>
      </c>
      <c r="G61" s="2"/>
      <c r="H61" s="398">
        <f>SUM(H62+H64)</f>
        <v>474000</v>
      </c>
    </row>
    <row r="62" spans="1:8" ht="31.2">
      <c r="A62" s="105" t="s">
        <v>134</v>
      </c>
      <c r="B62" s="2" t="s">
        <v>10</v>
      </c>
      <c r="C62" s="2" t="s">
        <v>20</v>
      </c>
      <c r="D62" s="303" t="s">
        <v>211</v>
      </c>
      <c r="E62" s="304" t="s">
        <v>10</v>
      </c>
      <c r="F62" s="305" t="s">
        <v>549</v>
      </c>
      <c r="G62" s="2"/>
      <c r="H62" s="398">
        <f>SUM(H63)</f>
        <v>237000</v>
      </c>
    </row>
    <row r="63" spans="1:8" ht="45.75" customHeight="1">
      <c r="A63" s="105" t="s">
        <v>92</v>
      </c>
      <c r="B63" s="2" t="s">
        <v>10</v>
      </c>
      <c r="C63" s="2" t="s">
        <v>20</v>
      </c>
      <c r="D63" s="303" t="s">
        <v>211</v>
      </c>
      <c r="E63" s="304" t="s">
        <v>10</v>
      </c>
      <c r="F63" s="305" t="s">
        <v>549</v>
      </c>
      <c r="G63" s="2" t="s">
        <v>13</v>
      </c>
      <c r="H63" s="399">
        <f>SUM(прил6!I49)</f>
        <v>237000</v>
      </c>
    </row>
    <row r="64" spans="1:8" ht="31.2">
      <c r="A64" s="105" t="s">
        <v>95</v>
      </c>
      <c r="B64" s="2" t="s">
        <v>10</v>
      </c>
      <c r="C64" s="2" t="s">
        <v>20</v>
      </c>
      <c r="D64" s="303" t="s">
        <v>211</v>
      </c>
      <c r="E64" s="304" t="s">
        <v>10</v>
      </c>
      <c r="F64" s="305" t="s">
        <v>550</v>
      </c>
      <c r="G64" s="2"/>
      <c r="H64" s="398">
        <f>SUM(H65)</f>
        <v>237000</v>
      </c>
    </row>
    <row r="65" spans="1:8" ht="48.75" customHeight="1">
      <c r="A65" s="105" t="s">
        <v>92</v>
      </c>
      <c r="B65" s="2" t="s">
        <v>10</v>
      </c>
      <c r="C65" s="2" t="s">
        <v>20</v>
      </c>
      <c r="D65" s="303" t="s">
        <v>211</v>
      </c>
      <c r="E65" s="304" t="s">
        <v>10</v>
      </c>
      <c r="F65" s="305" t="s">
        <v>550</v>
      </c>
      <c r="G65" s="2" t="s">
        <v>13</v>
      </c>
      <c r="H65" s="400">
        <f>SUM(прил6!I51)</f>
        <v>237000</v>
      </c>
    </row>
    <row r="66" spans="1:8" ht="31.2">
      <c r="A66" s="91" t="s">
        <v>135</v>
      </c>
      <c r="B66" s="36" t="s">
        <v>10</v>
      </c>
      <c r="C66" s="36" t="s">
        <v>20</v>
      </c>
      <c r="D66" s="300" t="s">
        <v>212</v>
      </c>
      <c r="E66" s="301" t="s">
        <v>533</v>
      </c>
      <c r="F66" s="302" t="s">
        <v>534</v>
      </c>
      <c r="G66" s="36"/>
      <c r="H66" s="397">
        <f>SUM(H67)</f>
        <v>237000</v>
      </c>
    </row>
    <row r="67" spans="1:8" ht="49.5" customHeight="1">
      <c r="A67" s="94" t="s">
        <v>136</v>
      </c>
      <c r="B67" s="2" t="s">
        <v>10</v>
      </c>
      <c r="C67" s="2" t="s">
        <v>20</v>
      </c>
      <c r="D67" s="303" t="s">
        <v>213</v>
      </c>
      <c r="E67" s="304" t="s">
        <v>533</v>
      </c>
      <c r="F67" s="305" t="s">
        <v>534</v>
      </c>
      <c r="G67" s="52"/>
      <c r="H67" s="398">
        <f>SUM(H68)</f>
        <v>237000</v>
      </c>
    </row>
    <row r="68" spans="1:8" ht="33" customHeight="1">
      <c r="A68" s="94" t="s">
        <v>551</v>
      </c>
      <c r="B68" s="2" t="s">
        <v>10</v>
      </c>
      <c r="C68" s="2" t="s">
        <v>20</v>
      </c>
      <c r="D68" s="303" t="s">
        <v>213</v>
      </c>
      <c r="E68" s="304" t="s">
        <v>12</v>
      </c>
      <c r="F68" s="305" t="s">
        <v>534</v>
      </c>
      <c r="G68" s="52"/>
      <c r="H68" s="398">
        <f>SUM(H69)</f>
        <v>237000</v>
      </c>
    </row>
    <row r="69" spans="1:8" ht="30.75" customHeight="1">
      <c r="A69" s="3" t="s">
        <v>94</v>
      </c>
      <c r="B69" s="2" t="s">
        <v>10</v>
      </c>
      <c r="C69" s="2" t="s">
        <v>20</v>
      </c>
      <c r="D69" s="303" t="s">
        <v>213</v>
      </c>
      <c r="E69" s="304" t="s">
        <v>12</v>
      </c>
      <c r="F69" s="305" t="s">
        <v>552</v>
      </c>
      <c r="G69" s="2"/>
      <c r="H69" s="398">
        <f>SUM(H70)</f>
        <v>237000</v>
      </c>
    </row>
    <row r="70" spans="1:8" ht="47.25" customHeight="1">
      <c r="A70" s="105" t="s">
        <v>92</v>
      </c>
      <c r="B70" s="2" t="s">
        <v>10</v>
      </c>
      <c r="C70" s="2" t="s">
        <v>20</v>
      </c>
      <c r="D70" s="303" t="s">
        <v>213</v>
      </c>
      <c r="E70" s="304" t="s">
        <v>12</v>
      </c>
      <c r="F70" s="305" t="s">
        <v>552</v>
      </c>
      <c r="G70" s="2" t="s">
        <v>13</v>
      </c>
      <c r="H70" s="400">
        <f>SUM(прил6!I56)</f>
        <v>237000</v>
      </c>
    </row>
    <row r="71" spans="1:8" ht="15.6">
      <c r="A71" s="35" t="s">
        <v>139</v>
      </c>
      <c r="B71" s="36" t="s">
        <v>10</v>
      </c>
      <c r="C71" s="36" t="s">
        <v>20</v>
      </c>
      <c r="D71" s="300" t="s">
        <v>214</v>
      </c>
      <c r="E71" s="301" t="s">
        <v>533</v>
      </c>
      <c r="F71" s="302" t="s">
        <v>534</v>
      </c>
      <c r="G71" s="36"/>
      <c r="H71" s="397">
        <f>SUM(H72)</f>
        <v>9063533</v>
      </c>
    </row>
    <row r="72" spans="1:8" ht="15.6">
      <c r="A72" s="3" t="s">
        <v>140</v>
      </c>
      <c r="B72" s="2" t="s">
        <v>10</v>
      </c>
      <c r="C72" s="2" t="s">
        <v>20</v>
      </c>
      <c r="D72" s="303" t="s">
        <v>215</v>
      </c>
      <c r="E72" s="304" t="s">
        <v>533</v>
      </c>
      <c r="F72" s="305" t="s">
        <v>534</v>
      </c>
      <c r="G72" s="2"/>
      <c r="H72" s="398">
        <f>SUM(H73)</f>
        <v>9063533</v>
      </c>
    </row>
    <row r="73" spans="1:8" ht="31.2">
      <c r="A73" s="3" t="s">
        <v>91</v>
      </c>
      <c r="B73" s="2" t="s">
        <v>10</v>
      </c>
      <c r="C73" s="2" t="s">
        <v>20</v>
      </c>
      <c r="D73" s="303" t="s">
        <v>215</v>
      </c>
      <c r="E73" s="304" t="s">
        <v>533</v>
      </c>
      <c r="F73" s="305" t="s">
        <v>538</v>
      </c>
      <c r="G73" s="2"/>
      <c r="H73" s="398">
        <f>SUM(H74:H75)</f>
        <v>9063533</v>
      </c>
    </row>
    <row r="74" spans="1:8" ht="47.25" customHeight="1">
      <c r="A74" s="105" t="s">
        <v>92</v>
      </c>
      <c r="B74" s="2" t="s">
        <v>10</v>
      </c>
      <c r="C74" s="2" t="s">
        <v>20</v>
      </c>
      <c r="D74" s="303" t="s">
        <v>215</v>
      </c>
      <c r="E74" s="304" t="s">
        <v>533</v>
      </c>
      <c r="F74" s="305" t="s">
        <v>538</v>
      </c>
      <c r="G74" s="2" t="s">
        <v>13</v>
      </c>
      <c r="H74" s="399">
        <f>SUM(прил6!I60)</f>
        <v>9051533</v>
      </c>
    </row>
    <row r="75" spans="1:8" ht="16.5" customHeight="1">
      <c r="A75" s="3" t="s">
        <v>18</v>
      </c>
      <c r="B75" s="2" t="s">
        <v>10</v>
      </c>
      <c r="C75" s="2" t="s">
        <v>20</v>
      </c>
      <c r="D75" s="303" t="s">
        <v>215</v>
      </c>
      <c r="E75" s="304" t="s">
        <v>533</v>
      </c>
      <c r="F75" s="305" t="s">
        <v>538</v>
      </c>
      <c r="G75" s="2" t="s">
        <v>17</v>
      </c>
      <c r="H75" s="399">
        <f>SUM(прил6!I61)</f>
        <v>12000</v>
      </c>
    </row>
    <row r="76" spans="1:8" ht="32.25" customHeight="1">
      <c r="A76" s="107" t="s">
        <v>79</v>
      </c>
      <c r="B76" s="28" t="s">
        <v>10</v>
      </c>
      <c r="C76" s="28" t="s">
        <v>78</v>
      </c>
      <c r="D76" s="297"/>
      <c r="E76" s="298"/>
      <c r="F76" s="299"/>
      <c r="G76" s="28"/>
      <c r="H76" s="396">
        <f>SUM(H77,H82,H87)</f>
        <v>2610000</v>
      </c>
    </row>
    <row r="77" spans="1:8" ht="38.25" customHeight="1">
      <c r="A77" s="91" t="s">
        <v>123</v>
      </c>
      <c r="B77" s="36" t="s">
        <v>10</v>
      </c>
      <c r="C77" s="36" t="s">
        <v>78</v>
      </c>
      <c r="D77" s="300" t="s">
        <v>536</v>
      </c>
      <c r="E77" s="301" t="s">
        <v>533</v>
      </c>
      <c r="F77" s="302" t="s">
        <v>534</v>
      </c>
      <c r="G77" s="36"/>
      <c r="H77" s="397">
        <f>SUM(H78)</f>
        <v>448000</v>
      </c>
    </row>
    <row r="78" spans="1:8" ht="62.25" customHeight="1">
      <c r="A78" s="94" t="s">
        <v>137</v>
      </c>
      <c r="B78" s="2" t="s">
        <v>10</v>
      </c>
      <c r="C78" s="2" t="s">
        <v>78</v>
      </c>
      <c r="D78" s="303" t="s">
        <v>537</v>
      </c>
      <c r="E78" s="304" t="s">
        <v>533</v>
      </c>
      <c r="F78" s="305" t="s">
        <v>534</v>
      </c>
      <c r="G78" s="52"/>
      <c r="H78" s="398">
        <f>SUM(H79)</f>
        <v>448000</v>
      </c>
    </row>
    <row r="79" spans="1:8" ht="48.75" customHeight="1">
      <c r="A79" s="94" t="s">
        <v>540</v>
      </c>
      <c r="B79" s="2" t="s">
        <v>10</v>
      </c>
      <c r="C79" s="2" t="s">
        <v>78</v>
      </c>
      <c r="D79" s="303" t="s">
        <v>537</v>
      </c>
      <c r="E79" s="304" t="s">
        <v>10</v>
      </c>
      <c r="F79" s="305" t="s">
        <v>534</v>
      </c>
      <c r="G79" s="52"/>
      <c r="H79" s="398">
        <f>SUM(H80)</f>
        <v>448000</v>
      </c>
    </row>
    <row r="80" spans="1:8" ht="18" customHeight="1">
      <c r="A80" s="94" t="s">
        <v>125</v>
      </c>
      <c r="B80" s="2" t="s">
        <v>10</v>
      </c>
      <c r="C80" s="2" t="s">
        <v>78</v>
      </c>
      <c r="D80" s="303" t="s">
        <v>537</v>
      </c>
      <c r="E80" s="304" t="s">
        <v>10</v>
      </c>
      <c r="F80" s="305" t="s">
        <v>539</v>
      </c>
      <c r="G80" s="52"/>
      <c r="H80" s="398">
        <f>SUM(H81)</f>
        <v>448000</v>
      </c>
    </row>
    <row r="81" spans="1:8" ht="31.5" customHeight="1">
      <c r="A81" s="97" t="s">
        <v>751</v>
      </c>
      <c r="B81" s="2" t="s">
        <v>10</v>
      </c>
      <c r="C81" s="2" t="s">
        <v>78</v>
      </c>
      <c r="D81" s="303" t="s">
        <v>537</v>
      </c>
      <c r="E81" s="304" t="s">
        <v>10</v>
      </c>
      <c r="F81" s="305" t="s">
        <v>539</v>
      </c>
      <c r="G81" s="2" t="s">
        <v>16</v>
      </c>
      <c r="H81" s="400">
        <f>SUM(прил6!I263)</f>
        <v>448000</v>
      </c>
    </row>
    <row r="82" spans="1:8" s="45" customFormat="1" ht="64.5" customHeight="1">
      <c r="A82" s="91" t="s">
        <v>149</v>
      </c>
      <c r="B82" s="36" t="s">
        <v>10</v>
      </c>
      <c r="C82" s="36" t="s">
        <v>78</v>
      </c>
      <c r="D82" s="300" t="s">
        <v>225</v>
      </c>
      <c r="E82" s="301" t="s">
        <v>533</v>
      </c>
      <c r="F82" s="302" t="s">
        <v>534</v>
      </c>
      <c r="G82" s="36"/>
      <c r="H82" s="397">
        <f>SUM(H83)</f>
        <v>24000</v>
      </c>
    </row>
    <row r="83" spans="1:8" s="45" customFormat="1" ht="94.5" customHeight="1">
      <c r="A83" s="94" t="s">
        <v>165</v>
      </c>
      <c r="B83" s="2" t="s">
        <v>10</v>
      </c>
      <c r="C83" s="2" t="s">
        <v>78</v>
      </c>
      <c r="D83" s="303" t="s">
        <v>227</v>
      </c>
      <c r="E83" s="304" t="s">
        <v>533</v>
      </c>
      <c r="F83" s="305" t="s">
        <v>534</v>
      </c>
      <c r="G83" s="2"/>
      <c r="H83" s="398">
        <f>SUM(H84)</f>
        <v>24000</v>
      </c>
    </row>
    <row r="84" spans="1:8" s="45" customFormat="1" ht="48.75" customHeight="1">
      <c r="A84" s="94" t="s">
        <v>553</v>
      </c>
      <c r="B84" s="2" t="s">
        <v>10</v>
      </c>
      <c r="C84" s="2" t="s">
        <v>78</v>
      </c>
      <c r="D84" s="303" t="s">
        <v>227</v>
      </c>
      <c r="E84" s="304" t="s">
        <v>10</v>
      </c>
      <c r="F84" s="305" t="s">
        <v>534</v>
      </c>
      <c r="G84" s="2"/>
      <c r="H84" s="398">
        <f>SUM(H85)</f>
        <v>24000</v>
      </c>
    </row>
    <row r="85" spans="1:8" s="45" customFormat="1" ht="15.75" customHeight="1">
      <c r="A85" s="3" t="s">
        <v>117</v>
      </c>
      <c r="B85" s="2" t="s">
        <v>10</v>
      </c>
      <c r="C85" s="2" t="s">
        <v>78</v>
      </c>
      <c r="D85" s="303" t="s">
        <v>227</v>
      </c>
      <c r="E85" s="304" t="s">
        <v>10</v>
      </c>
      <c r="F85" s="305" t="s">
        <v>554</v>
      </c>
      <c r="G85" s="2"/>
      <c r="H85" s="398">
        <f>SUM(H86)</f>
        <v>24000</v>
      </c>
    </row>
    <row r="86" spans="1:8" s="45" customFormat="1" ht="33" customHeight="1">
      <c r="A86" s="97" t="s">
        <v>751</v>
      </c>
      <c r="B86" s="2" t="s">
        <v>10</v>
      </c>
      <c r="C86" s="2" t="s">
        <v>78</v>
      </c>
      <c r="D86" s="303" t="s">
        <v>227</v>
      </c>
      <c r="E86" s="304" t="s">
        <v>10</v>
      </c>
      <c r="F86" s="305" t="s">
        <v>554</v>
      </c>
      <c r="G86" s="2" t="s">
        <v>16</v>
      </c>
      <c r="H86" s="399">
        <f>SUM(прил6!I268)</f>
        <v>24000</v>
      </c>
    </row>
    <row r="87" spans="1:8" ht="33" customHeight="1">
      <c r="A87" s="35" t="s">
        <v>141</v>
      </c>
      <c r="B87" s="36" t="s">
        <v>10</v>
      </c>
      <c r="C87" s="36" t="s">
        <v>78</v>
      </c>
      <c r="D87" s="300" t="s">
        <v>237</v>
      </c>
      <c r="E87" s="301" t="s">
        <v>533</v>
      </c>
      <c r="F87" s="302" t="s">
        <v>534</v>
      </c>
      <c r="G87" s="36"/>
      <c r="H87" s="397">
        <f>SUM(H88)</f>
        <v>2138000</v>
      </c>
    </row>
    <row r="88" spans="1:8" ht="63" customHeight="1">
      <c r="A88" s="3" t="s">
        <v>142</v>
      </c>
      <c r="B88" s="2" t="s">
        <v>10</v>
      </c>
      <c r="C88" s="2" t="s">
        <v>78</v>
      </c>
      <c r="D88" s="303" t="s">
        <v>238</v>
      </c>
      <c r="E88" s="304" t="s">
        <v>533</v>
      </c>
      <c r="F88" s="305" t="s">
        <v>534</v>
      </c>
      <c r="G88" s="2"/>
      <c r="H88" s="398">
        <f>SUM(H89)</f>
        <v>2138000</v>
      </c>
    </row>
    <row r="89" spans="1:8" ht="63" customHeight="1">
      <c r="A89" s="3" t="s">
        <v>555</v>
      </c>
      <c r="B89" s="2" t="s">
        <v>10</v>
      </c>
      <c r="C89" s="2" t="s">
        <v>78</v>
      </c>
      <c r="D89" s="303" t="s">
        <v>238</v>
      </c>
      <c r="E89" s="304" t="s">
        <v>10</v>
      </c>
      <c r="F89" s="305" t="s">
        <v>534</v>
      </c>
      <c r="G89" s="2"/>
      <c r="H89" s="398">
        <f>SUM(H90)</f>
        <v>2138000</v>
      </c>
    </row>
    <row r="90" spans="1:8" ht="33.75" customHeight="1">
      <c r="A90" s="3" t="s">
        <v>91</v>
      </c>
      <c r="B90" s="2" t="s">
        <v>10</v>
      </c>
      <c r="C90" s="2" t="s">
        <v>78</v>
      </c>
      <c r="D90" s="303" t="s">
        <v>238</v>
      </c>
      <c r="E90" s="304" t="s">
        <v>10</v>
      </c>
      <c r="F90" s="305" t="s">
        <v>538</v>
      </c>
      <c r="G90" s="2"/>
      <c r="H90" s="398">
        <f>SUM(H91:H92)</f>
        <v>2138000</v>
      </c>
    </row>
    <row r="91" spans="1:8" ht="48" customHeight="1">
      <c r="A91" s="105" t="s">
        <v>92</v>
      </c>
      <c r="B91" s="2" t="s">
        <v>10</v>
      </c>
      <c r="C91" s="2" t="s">
        <v>78</v>
      </c>
      <c r="D91" s="303" t="s">
        <v>238</v>
      </c>
      <c r="E91" s="304" t="s">
        <v>10</v>
      </c>
      <c r="F91" s="305" t="s">
        <v>538</v>
      </c>
      <c r="G91" s="2" t="s">
        <v>13</v>
      </c>
      <c r="H91" s="399">
        <f>SUM(прил6!I273)</f>
        <v>2133000</v>
      </c>
    </row>
    <row r="92" spans="1:8" ht="15.75" customHeight="1">
      <c r="A92" s="3" t="s">
        <v>18</v>
      </c>
      <c r="B92" s="2" t="s">
        <v>10</v>
      </c>
      <c r="C92" s="2" t="s">
        <v>78</v>
      </c>
      <c r="D92" s="303" t="s">
        <v>238</v>
      </c>
      <c r="E92" s="304" t="s">
        <v>10</v>
      </c>
      <c r="F92" s="305" t="s">
        <v>538</v>
      </c>
      <c r="G92" s="2" t="s">
        <v>17</v>
      </c>
      <c r="H92" s="399">
        <f>SUM(прил6!I274)</f>
        <v>5000</v>
      </c>
    </row>
    <row r="93" spans="1:8" ht="15.75" customHeight="1">
      <c r="A93" s="107" t="s">
        <v>752</v>
      </c>
      <c r="B93" s="28" t="s">
        <v>10</v>
      </c>
      <c r="C93" s="65" t="s">
        <v>29</v>
      </c>
      <c r="D93" s="324"/>
      <c r="E93" s="325"/>
      <c r="F93" s="326"/>
      <c r="G93" s="28"/>
      <c r="H93" s="396">
        <f>SUM(H94)</f>
        <v>8000</v>
      </c>
    </row>
    <row r="94" spans="1:8" ht="15.75" customHeight="1">
      <c r="A94" s="91" t="s">
        <v>202</v>
      </c>
      <c r="B94" s="36" t="s">
        <v>10</v>
      </c>
      <c r="C94" s="50" t="s">
        <v>29</v>
      </c>
      <c r="D94" s="306" t="s">
        <v>221</v>
      </c>
      <c r="E94" s="307" t="s">
        <v>533</v>
      </c>
      <c r="F94" s="308" t="s">
        <v>534</v>
      </c>
      <c r="G94" s="36"/>
      <c r="H94" s="397">
        <f>SUM(H95)</f>
        <v>8000</v>
      </c>
    </row>
    <row r="95" spans="1:8" ht="15.75" customHeight="1">
      <c r="A95" s="108" t="s">
        <v>754</v>
      </c>
      <c r="B95" s="2" t="s">
        <v>10</v>
      </c>
      <c r="C95" s="10" t="s">
        <v>29</v>
      </c>
      <c r="D95" s="321" t="s">
        <v>756</v>
      </c>
      <c r="E95" s="322" t="s">
        <v>533</v>
      </c>
      <c r="F95" s="323" t="s">
        <v>534</v>
      </c>
      <c r="G95" s="2"/>
      <c r="H95" s="398">
        <f>SUM(H96)</f>
        <v>8000</v>
      </c>
    </row>
    <row r="96" spans="1:8" ht="15.75" customHeight="1">
      <c r="A96" s="3" t="s">
        <v>755</v>
      </c>
      <c r="B96" s="2" t="s">
        <v>10</v>
      </c>
      <c r="C96" s="10" t="s">
        <v>29</v>
      </c>
      <c r="D96" s="321" t="s">
        <v>756</v>
      </c>
      <c r="E96" s="322" t="s">
        <v>533</v>
      </c>
      <c r="F96" s="323" t="s">
        <v>753</v>
      </c>
      <c r="G96" s="2"/>
      <c r="H96" s="398">
        <f>SUM(H97)</f>
        <v>8000</v>
      </c>
    </row>
    <row r="97" spans="1:9" ht="32.25" customHeight="1">
      <c r="A97" s="110" t="s">
        <v>751</v>
      </c>
      <c r="B97" s="2" t="s">
        <v>10</v>
      </c>
      <c r="C97" s="10" t="s">
        <v>29</v>
      </c>
      <c r="D97" s="321" t="s">
        <v>756</v>
      </c>
      <c r="E97" s="322" t="s">
        <v>533</v>
      </c>
      <c r="F97" s="323" t="s">
        <v>753</v>
      </c>
      <c r="G97" s="2" t="s">
        <v>16</v>
      </c>
      <c r="H97" s="399">
        <f>SUM(прил6!I66)</f>
        <v>8000</v>
      </c>
    </row>
    <row r="98" spans="1:9" ht="15.6">
      <c r="A98" s="107" t="s">
        <v>22</v>
      </c>
      <c r="B98" s="28" t="s">
        <v>10</v>
      </c>
      <c r="C98" s="48">
        <v>11</v>
      </c>
      <c r="D98" s="324"/>
      <c r="E98" s="325"/>
      <c r="F98" s="326"/>
      <c r="G98" s="27"/>
      <c r="H98" s="396">
        <f>SUM(H99)</f>
        <v>234854</v>
      </c>
    </row>
    <row r="99" spans="1:9" ht="18.75" customHeight="1">
      <c r="A99" s="91" t="s">
        <v>97</v>
      </c>
      <c r="B99" s="36" t="s">
        <v>10</v>
      </c>
      <c r="C99" s="38">
        <v>11</v>
      </c>
      <c r="D99" s="306" t="s">
        <v>216</v>
      </c>
      <c r="E99" s="307" t="s">
        <v>533</v>
      </c>
      <c r="F99" s="308" t="s">
        <v>534</v>
      </c>
      <c r="G99" s="36"/>
      <c r="H99" s="397">
        <f>SUM(H100)</f>
        <v>234854</v>
      </c>
    </row>
    <row r="100" spans="1:9" ht="16.5" customHeight="1">
      <c r="A100" s="108" t="s">
        <v>98</v>
      </c>
      <c r="B100" s="2" t="s">
        <v>10</v>
      </c>
      <c r="C100" s="73">
        <v>11</v>
      </c>
      <c r="D100" s="321" t="s">
        <v>217</v>
      </c>
      <c r="E100" s="322" t="s">
        <v>533</v>
      </c>
      <c r="F100" s="323" t="s">
        <v>534</v>
      </c>
      <c r="G100" s="2"/>
      <c r="H100" s="398">
        <f>SUM(H101)</f>
        <v>234854</v>
      </c>
    </row>
    <row r="101" spans="1:9" ht="17.25" customHeight="1">
      <c r="A101" s="3" t="s">
        <v>118</v>
      </c>
      <c r="B101" s="2" t="s">
        <v>10</v>
      </c>
      <c r="C101" s="73">
        <v>11</v>
      </c>
      <c r="D101" s="321" t="s">
        <v>217</v>
      </c>
      <c r="E101" s="322" t="s">
        <v>533</v>
      </c>
      <c r="F101" s="323" t="s">
        <v>556</v>
      </c>
      <c r="G101" s="2"/>
      <c r="H101" s="398">
        <f>SUM(H102)</f>
        <v>234854</v>
      </c>
    </row>
    <row r="102" spans="1:9" ht="18.75" customHeight="1">
      <c r="A102" s="3" t="s">
        <v>18</v>
      </c>
      <c r="B102" s="2" t="s">
        <v>10</v>
      </c>
      <c r="C102" s="73">
        <v>11</v>
      </c>
      <c r="D102" s="321" t="s">
        <v>217</v>
      </c>
      <c r="E102" s="322" t="s">
        <v>533</v>
      </c>
      <c r="F102" s="323" t="s">
        <v>556</v>
      </c>
      <c r="G102" s="2" t="s">
        <v>17</v>
      </c>
      <c r="H102" s="399">
        <f>SUM(прил6!I71)</f>
        <v>234854</v>
      </c>
    </row>
    <row r="103" spans="1:9" ht="15.6">
      <c r="A103" s="107" t="s">
        <v>23</v>
      </c>
      <c r="B103" s="28" t="s">
        <v>10</v>
      </c>
      <c r="C103" s="48">
        <v>13</v>
      </c>
      <c r="D103" s="324"/>
      <c r="E103" s="325"/>
      <c r="F103" s="326"/>
      <c r="G103" s="27"/>
      <c r="H103" s="396">
        <f>SUM(H109+H114+H119+H143+H148+H163+H104+H128+H133+H138+H169)</f>
        <v>7245451</v>
      </c>
    </row>
    <row r="104" spans="1:9" ht="33.75" hidden="1" customHeight="1">
      <c r="A104" s="35" t="s">
        <v>171</v>
      </c>
      <c r="B104" s="36" t="s">
        <v>10</v>
      </c>
      <c r="C104" s="38">
        <v>13</v>
      </c>
      <c r="D104" s="300" t="s">
        <v>252</v>
      </c>
      <c r="E104" s="301" t="s">
        <v>533</v>
      </c>
      <c r="F104" s="302" t="s">
        <v>534</v>
      </c>
      <c r="G104" s="39"/>
      <c r="H104" s="397">
        <f>SUM(H105)</f>
        <v>0</v>
      </c>
    </row>
    <row r="105" spans="1:9" ht="33" hidden="1" customHeight="1">
      <c r="A105" s="3" t="s">
        <v>179</v>
      </c>
      <c r="B105" s="2" t="s">
        <v>10</v>
      </c>
      <c r="C105" s="2">
        <v>13</v>
      </c>
      <c r="D105" s="303" t="s">
        <v>631</v>
      </c>
      <c r="E105" s="304" t="s">
        <v>533</v>
      </c>
      <c r="F105" s="305" t="s">
        <v>534</v>
      </c>
      <c r="G105" s="2"/>
      <c r="H105" s="398">
        <f>SUM(H106)</f>
        <v>0</v>
      </c>
    </row>
    <row r="106" spans="1:9" ht="17.25" hidden="1" customHeight="1">
      <c r="A106" s="367" t="s">
        <v>632</v>
      </c>
      <c r="B106" s="2" t="s">
        <v>10</v>
      </c>
      <c r="C106" s="2">
        <v>13</v>
      </c>
      <c r="D106" s="303" t="s">
        <v>256</v>
      </c>
      <c r="E106" s="304" t="s">
        <v>10</v>
      </c>
      <c r="F106" s="305" t="s">
        <v>534</v>
      </c>
      <c r="G106" s="2"/>
      <c r="H106" s="398">
        <f>SUM(H107)</f>
        <v>0</v>
      </c>
      <c r="I106" s="368"/>
    </row>
    <row r="107" spans="1:9" ht="32.25" hidden="1" customHeight="1">
      <c r="A107" s="110" t="s">
        <v>601</v>
      </c>
      <c r="B107" s="2" t="s">
        <v>10</v>
      </c>
      <c r="C107" s="2">
        <v>13</v>
      </c>
      <c r="D107" s="303" t="s">
        <v>256</v>
      </c>
      <c r="E107" s="304" t="s">
        <v>10</v>
      </c>
      <c r="F107" s="323" t="s">
        <v>600</v>
      </c>
      <c r="G107" s="2"/>
      <c r="H107" s="398">
        <f>SUM(H108)</f>
        <v>0</v>
      </c>
    </row>
    <row r="108" spans="1:9" ht="17.25" hidden="1" customHeight="1">
      <c r="A108" s="111" t="s">
        <v>21</v>
      </c>
      <c r="B108" s="2" t="s">
        <v>10</v>
      </c>
      <c r="C108" s="2">
        <v>13</v>
      </c>
      <c r="D108" s="303" t="s">
        <v>256</v>
      </c>
      <c r="E108" s="304" t="s">
        <v>10</v>
      </c>
      <c r="F108" s="323" t="s">
        <v>600</v>
      </c>
      <c r="G108" s="2" t="s">
        <v>75</v>
      </c>
      <c r="H108" s="400">
        <f>SUM(прил6!I520)</f>
        <v>0</v>
      </c>
    </row>
    <row r="109" spans="1:9" ht="33.75" customHeight="1">
      <c r="A109" s="91" t="s">
        <v>144</v>
      </c>
      <c r="B109" s="36" t="s">
        <v>10</v>
      </c>
      <c r="C109" s="40">
        <v>13</v>
      </c>
      <c r="D109" s="331" t="s">
        <v>206</v>
      </c>
      <c r="E109" s="332" t="s">
        <v>533</v>
      </c>
      <c r="F109" s="333" t="s">
        <v>534</v>
      </c>
      <c r="G109" s="36"/>
      <c r="H109" s="397">
        <f>SUM(H110)</f>
        <v>112400</v>
      </c>
    </row>
    <row r="110" spans="1:9" ht="48.75" customHeight="1">
      <c r="A110" s="108" t="s">
        <v>143</v>
      </c>
      <c r="B110" s="2" t="s">
        <v>10</v>
      </c>
      <c r="C110" s="8">
        <v>13</v>
      </c>
      <c r="D110" s="318" t="s">
        <v>240</v>
      </c>
      <c r="E110" s="319" t="s">
        <v>533</v>
      </c>
      <c r="F110" s="320" t="s">
        <v>534</v>
      </c>
      <c r="G110" s="2"/>
      <c r="H110" s="398">
        <f>SUM(H111)</f>
        <v>112400</v>
      </c>
    </row>
    <row r="111" spans="1:9" ht="36" customHeight="1">
      <c r="A111" s="108" t="s">
        <v>557</v>
      </c>
      <c r="B111" s="2" t="s">
        <v>10</v>
      </c>
      <c r="C111" s="8">
        <v>13</v>
      </c>
      <c r="D111" s="318" t="s">
        <v>240</v>
      </c>
      <c r="E111" s="319" t="s">
        <v>10</v>
      </c>
      <c r="F111" s="320" t="s">
        <v>534</v>
      </c>
      <c r="G111" s="2"/>
      <c r="H111" s="398">
        <f>SUM(H112)</f>
        <v>112400</v>
      </c>
    </row>
    <row r="112" spans="1:9" ht="31.2">
      <c r="A112" s="3" t="s">
        <v>99</v>
      </c>
      <c r="B112" s="2" t="s">
        <v>10</v>
      </c>
      <c r="C112" s="8">
        <v>13</v>
      </c>
      <c r="D112" s="318" t="s">
        <v>240</v>
      </c>
      <c r="E112" s="319" t="s">
        <v>10</v>
      </c>
      <c r="F112" s="320" t="s">
        <v>558</v>
      </c>
      <c r="G112" s="2"/>
      <c r="H112" s="398">
        <f>SUM(H113)</f>
        <v>112400</v>
      </c>
    </row>
    <row r="113" spans="1:8" ht="31.2">
      <c r="A113" s="110" t="s">
        <v>100</v>
      </c>
      <c r="B113" s="2" t="s">
        <v>10</v>
      </c>
      <c r="C113" s="8">
        <v>13</v>
      </c>
      <c r="D113" s="318" t="s">
        <v>240</v>
      </c>
      <c r="E113" s="319" t="s">
        <v>10</v>
      </c>
      <c r="F113" s="320" t="s">
        <v>558</v>
      </c>
      <c r="G113" s="2" t="s">
        <v>86</v>
      </c>
      <c r="H113" s="399">
        <f>SUM(прил6!I280)</f>
        <v>112400</v>
      </c>
    </row>
    <row r="114" spans="1:8" ht="49.5" customHeight="1">
      <c r="A114" s="35" t="s">
        <v>145</v>
      </c>
      <c r="B114" s="36" t="s">
        <v>10</v>
      </c>
      <c r="C114" s="38">
        <v>13</v>
      </c>
      <c r="D114" s="306" t="s">
        <v>559</v>
      </c>
      <c r="E114" s="307" t="s">
        <v>533</v>
      </c>
      <c r="F114" s="308" t="s">
        <v>534</v>
      </c>
      <c r="G114" s="36"/>
      <c r="H114" s="397">
        <f>SUM(H115)</f>
        <v>3000</v>
      </c>
    </row>
    <row r="115" spans="1:8" ht="63" customHeight="1">
      <c r="A115" s="64" t="s">
        <v>146</v>
      </c>
      <c r="B115" s="2" t="s">
        <v>10</v>
      </c>
      <c r="C115" s="92">
        <v>13</v>
      </c>
      <c r="D115" s="321" t="s">
        <v>218</v>
      </c>
      <c r="E115" s="322" t="s">
        <v>533</v>
      </c>
      <c r="F115" s="323" t="s">
        <v>534</v>
      </c>
      <c r="G115" s="2"/>
      <c r="H115" s="398">
        <f>SUM(H116)</f>
        <v>3000</v>
      </c>
    </row>
    <row r="116" spans="1:8" ht="47.25" customHeight="1">
      <c r="A116" s="64" t="s">
        <v>560</v>
      </c>
      <c r="B116" s="2" t="s">
        <v>10</v>
      </c>
      <c r="C116" s="355">
        <v>13</v>
      </c>
      <c r="D116" s="321" t="s">
        <v>218</v>
      </c>
      <c r="E116" s="322" t="s">
        <v>10</v>
      </c>
      <c r="F116" s="323" t="s">
        <v>534</v>
      </c>
      <c r="G116" s="2"/>
      <c r="H116" s="398">
        <f>SUM(H117)</f>
        <v>3000</v>
      </c>
    </row>
    <row r="117" spans="1:8" ht="18.75" customHeight="1">
      <c r="A117" s="105" t="s">
        <v>562</v>
      </c>
      <c r="B117" s="2" t="s">
        <v>10</v>
      </c>
      <c r="C117" s="81">
        <v>13</v>
      </c>
      <c r="D117" s="321" t="s">
        <v>218</v>
      </c>
      <c r="E117" s="322" t="s">
        <v>10</v>
      </c>
      <c r="F117" s="323" t="s">
        <v>561</v>
      </c>
      <c r="G117" s="2"/>
      <c r="H117" s="398">
        <f>SUM(H118)</f>
        <v>3000</v>
      </c>
    </row>
    <row r="118" spans="1:8" ht="32.25" customHeight="1">
      <c r="A118" s="97" t="s">
        <v>751</v>
      </c>
      <c r="B118" s="2" t="s">
        <v>10</v>
      </c>
      <c r="C118" s="81">
        <v>13</v>
      </c>
      <c r="D118" s="321" t="s">
        <v>218</v>
      </c>
      <c r="E118" s="322" t="s">
        <v>10</v>
      </c>
      <c r="F118" s="323" t="s">
        <v>561</v>
      </c>
      <c r="G118" s="2" t="s">
        <v>16</v>
      </c>
      <c r="H118" s="399">
        <f>SUM(прил6!I77)</f>
        <v>3000</v>
      </c>
    </row>
    <row r="119" spans="1:8" ht="48" customHeight="1">
      <c r="A119" s="91" t="s">
        <v>204</v>
      </c>
      <c r="B119" s="36" t="s">
        <v>10</v>
      </c>
      <c r="C119" s="38">
        <v>13</v>
      </c>
      <c r="D119" s="306" t="s">
        <v>588</v>
      </c>
      <c r="E119" s="307" t="s">
        <v>533</v>
      </c>
      <c r="F119" s="308" t="s">
        <v>534</v>
      </c>
      <c r="G119" s="36"/>
      <c r="H119" s="397">
        <f>SUM(H120+H124)</f>
        <v>229600</v>
      </c>
    </row>
    <row r="120" spans="1:8" ht="79.5" customHeight="1">
      <c r="A120" s="105" t="s">
        <v>262</v>
      </c>
      <c r="B120" s="2" t="s">
        <v>10</v>
      </c>
      <c r="C120" s="357">
        <v>13</v>
      </c>
      <c r="D120" s="321" t="s">
        <v>261</v>
      </c>
      <c r="E120" s="322" t="s">
        <v>533</v>
      </c>
      <c r="F120" s="323" t="s">
        <v>534</v>
      </c>
      <c r="G120" s="2"/>
      <c r="H120" s="398">
        <f>SUM(H121)</f>
        <v>182200</v>
      </c>
    </row>
    <row r="121" spans="1:8" ht="48.75" customHeight="1">
      <c r="A121" s="3" t="s">
        <v>589</v>
      </c>
      <c r="B121" s="2" t="s">
        <v>10</v>
      </c>
      <c r="C121" s="357">
        <v>13</v>
      </c>
      <c r="D121" s="321" t="s">
        <v>261</v>
      </c>
      <c r="E121" s="322" t="s">
        <v>10</v>
      </c>
      <c r="F121" s="323" t="s">
        <v>534</v>
      </c>
      <c r="G121" s="2"/>
      <c r="H121" s="398">
        <f>SUM(H122)</f>
        <v>182200</v>
      </c>
    </row>
    <row r="122" spans="1:8" ht="33.75" customHeight="1">
      <c r="A122" s="110" t="s">
        <v>601</v>
      </c>
      <c r="B122" s="2" t="s">
        <v>10</v>
      </c>
      <c r="C122" s="357">
        <v>13</v>
      </c>
      <c r="D122" s="321" t="s">
        <v>261</v>
      </c>
      <c r="E122" s="322" t="s">
        <v>10</v>
      </c>
      <c r="F122" s="323" t="s">
        <v>600</v>
      </c>
      <c r="G122" s="2"/>
      <c r="H122" s="398">
        <f>SUM(H123)</f>
        <v>182200</v>
      </c>
    </row>
    <row r="123" spans="1:8" ht="18.75" customHeight="1">
      <c r="A123" s="111" t="s">
        <v>21</v>
      </c>
      <c r="B123" s="2" t="s">
        <v>10</v>
      </c>
      <c r="C123" s="357">
        <v>13</v>
      </c>
      <c r="D123" s="321" t="s">
        <v>261</v>
      </c>
      <c r="E123" s="322" t="s">
        <v>10</v>
      </c>
      <c r="F123" s="323" t="s">
        <v>600</v>
      </c>
      <c r="G123" s="2" t="s">
        <v>75</v>
      </c>
      <c r="H123" s="399">
        <f>SUM(прил6!I82)</f>
        <v>182200</v>
      </c>
    </row>
    <row r="124" spans="1:8" ht="48.75" customHeight="1">
      <c r="A124" s="105" t="s">
        <v>205</v>
      </c>
      <c r="B124" s="2" t="s">
        <v>10</v>
      </c>
      <c r="C124" s="357">
        <v>13</v>
      </c>
      <c r="D124" s="321" t="s">
        <v>235</v>
      </c>
      <c r="E124" s="322" t="s">
        <v>533</v>
      </c>
      <c r="F124" s="323" t="s">
        <v>534</v>
      </c>
      <c r="G124" s="2"/>
      <c r="H124" s="398">
        <f>SUM(H125)</f>
        <v>47400</v>
      </c>
    </row>
    <row r="125" spans="1:8" ht="32.25" customHeight="1">
      <c r="A125" s="3" t="s">
        <v>602</v>
      </c>
      <c r="B125" s="2" t="s">
        <v>10</v>
      </c>
      <c r="C125" s="357">
        <v>13</v>
      </c>
      <c r="D125" s="321" t="s">
        <v>235</v>
      </c>
      <c r="E125" s="322" t="s">
        <v>10</v>
      </c>
      <c r="F125" s="323" t="s">
        <v>534</v>
      </c>
      <c r="G125" s="2"/>
      <c r="H125" s="398">
        <f>SUM(H126)</f>
        <v>47400</v>
      </c>
    </row>
    <row r="126" spans="1:8" ht="32.25" customHeight="1">
      <c r="A126" s="110" t="s">
        <v>601</v>
      </c>
      <c r="B126" s="2" t="s">
        <v>10</v>
      </c>
      <c r="C126" s="357">
        <v>13</v>
      </c>
      <c r="D126" s="321" t="s">
        <v>235</v>
      </c>
      <c r="E126" s="322" t="s">
        <v>10</v>
      </c>
      <c r="F126" s="323" t="s">
        <v>600</v>
      </c>
      <c r="G126" s="2"/>
      <c r="H126" s="398">
        <f>SUM(H127)</f>
        <v>47400</v>
      </c>
    </row>
    <row r="127" spans="1:8" ht="17.25" customHeight="1">
      <c r="A127" s="111" t="s">
        <v>21</v>
      </c>
      <c r="B127" s="2" t="s">
        <v>10</v>
      </c>
      <c r="C127" s="357">
        <v>13</v>
      </c>
      <c r="D127" s="321" t="s">
        <v>235</v>
      </c>
      <c r="E127" s="322" t="s">
        <v>10</v>
      </c>
      <c r="F127" s="323" t="s">
        <v>600</v>
      </c>
      <c r="G127" s="2" t="s">
        <v>75</v>
      </c>
      <c r="H127" s="399">
        <f>SUM(прил6!I86)</f>
        <v>47400</v>
      </c>
    </row>
    <row r="128" spans="1:8" ht="31.5" customHeight="1">
      <c r="A128" s="91" t="s">
        <v>138</v>
      </c>
      <c r="B128" s="36" t="s">
        <v>10</v>
      </c>
      <c r="C128" s="36">
        <v>13</v>
      </c>
      <c r="D128" s="300" t="s">
        <v>545</v>
      </c>
      <c r="E128" s="301" t="s">
        <v>533</v>
      </c>
      <c r="F128" s="302" t="s">
        <v>534</v>
      </c>
      <c r="G128" s="36"/>
      <c r="H128" s="397">
        <f>SUM(H129)</f>
        <v>2000</v>
      </c>
    </row>
    <row r="129" spans="1:8" ht="63" customHeight="1">
      <c r="A129" s="94" t="s">
        <v>679</v>
      </c>
      <c r="B129" s="2" t="s">
        <v>10</v>
      </c>
      <c r="C129" s="2">
        <v>13</v>
      </c>
      <c r="D129" s="303" t="s">
        <v>678</v>
      </c>
      <c r="E129" s="304" t="s">
        <v>533</v>
      </c>
      <c r="F129" s="305" t="s">
        <v>534</v>
      </c>
      <c r="G129" s="2"/>
      <c r="H129" s="398">
        <f>SUM(H130)</f>
        <v>2000</v>
      </c>
    </row>
    <row r="130" spans="1:8" ht="33" customHeight="1">
      <c r="A130" s="94" t="s">
        <v>680</v>
      </c>
      <c r="B130" s="2" t="s">
        <v>10</v>
      </c>
      <c r="C130" s="2">
        <v>13</v>
      </c>
      <c r="D130" s="303" t="s">
        <v>678</v>
      </c>
      <c r="E130" s="304" t="s">
        <v>10</v>
      </c>
      <c r="F130" s="305" t="s">
        <v>534</v>
      </c>
      <c r="G130" s="2"/>
      <c r="H130" s="398">
        <f>SUM(H131)</f>
        <v>2000</v>
      </c>
    </row>
    <row r="131" spans="1:8" ht="17.25" customHeight="1">
      <c r="A131" s="109" t="s">
        <v>682</v>
      </c>
      <c r="B131" s="2" t="s">
        <v>10</v>
      </c>
      <c r="C131" s="2">
        <v>13</v>
      </c>
      <c r="D131" s="303" t="s">
        <v>678</v>
      </c>
      <c r="E131" s="304" t="s">
        <v>10</v>
      </c>
      <c r="F131" s="305" t="s">
        <v>681</v>
      </c>
      <c r="G131" s="2"/>
      <c r="H131" s="398">
        <f>SUM(H132)</f>
        <v>2000</v>
      </c>
    </row>
    <row r="132" spans="1:8" ht="31.5" customHeight="1">
      <c r="A132" s="110" t="s">
        <v>751</v>
      </c>
      <c r="B132" s="2" t="s">
        <v>10</v>
      </c>
      <c r="C132" s="2">
        <v>13</v>
      </c>
      <c r="D132" s="303" t="s">
        <v>678</v>
      </c>
      <c r="E132" s="304" t="s">
        <v>10</v>
      </c>
      <c r="F132" s="305" t="s">
        <v>681</v>
      </c>
      <c r="G132" s="2" t="s">
        <v>16</v>
      </c>
      <c r="H132" s="400">
        <f>SUM(прил6!I91)</f>
        <v>2000</v>
      </c>
    </row>
    <row r="133" spans="1:8" ht="35.25" customHeight="1">
      <c r="A133" s="115" t="s">
        <v>132</v>
      </c>
      <c r="B133" s="36" t="s">
        <v>10</v>
      </c>
      <c r="C133" s="36">
        <v>13</v>
      </c>
      <c r="D133" s="300" t="s">
        <v>548</v>
      </c>
      <c r="E133" s="301" t="s">
        <v>533</v>
      </c>
      <c r="F133" s="302" t="s">
        <v>534</v>
      </c>
      <c r="G133" s="36"/>
      <c r="H133" s="397">
        <f>SUM(H134)</f>
        <v>30000</v>
      </c>
    </row>
    <row r="134" spans="1:8" ht="63.75" customHeight="1">
      <c r="A134" s="94" t="s">
        <v>169</v>
      </c>
      <c r="B134" s="2" t="s">
        <v>10</v>
      </c>
      <c r="C134" s="2">
        <v>13</v>
      </c>
      <c r="D134" s="346" t="s">
        <v>249</v>
      </c>
      <c r="E134" s="347" t="s">
        <v>533</v>
      </c>
      <c r="F134" s="348" t="s">
        <v>534</v>
      </c>
      <c r="G134" s="87"/>
      <c r="H134" s="401">
        <f>SUM(H135)</f>
        <v>30000</v>
      </c>
    </row>
    <row r="135" spans="1:8" ht="33" customHeight="1">
      <c r="A135" s="94" t="s">
        <v>617</v>
      </c>
      <c r="B135" s="2" t="s">
        <v>10</v>
      </c>
      <c r="C135" s="2">
        <v>13</v>
      </c>
      <c r="D135" s="346" t="s">
        <v>249</v>
      </c>
      <c r="E135" s="347" t="s">
        <v>10</v>
      </c>
      <c r="F135" s="348" t="s">
        <v>534</v>
      </c>
      <c r="G135" s="87"/>
      <c r="H135" s="401">
        <f>SUM(H136)</f>
        <v>30000</v>
      </c>
    </row>
    <row r="136" spans="1:8" ht="17.25" customHeight="1">
      <c r="A136" s="85" t="s">
        <v>683</v>
      </c>
      <c r="B136" s="2" t="s">
        <v>10</v>
      </c>
      <c r="C136" s="2">
        <v>13</v>
      </c>
      <c r="D136" s="346" t="s">
        <v>249</v>
      </c>
      <c r="E136" s="347" t="s">
        <v>10</v>
      </c>
      <c r="F136" s="348" t="s">
        <v>684</v>
      </c>
      <c r="G136" s="87"/>
      <c r="H136" s="401">
        <f>SUM(H137)</f>
        <v>30000</v>
      </c>
    </row>
    <row r="137" spans="1:8" ht="30" customHeight="1">
      <c r="A137" s="113" t="s">
        <v>751</v>
      </c>
      <c r="B137" s="2" t="s">
        <v>10</v>
      </c>
      <c r="C137" s="2">
        <v>13</v>
      </c>
      <c r="D137" s="346" t="s">
        <v>249</v>
      </c>
      <c r="E137" s="347" t="s">
        <v>10</v>
      </c>
      <c r="F137" s="348" t="s">
        <v>684</v>
      </c>
      <c r="G137" s="87" t="s">
        <v>16</v>
      </c>
      <c r="H137" s="402">
        <f>SUM(прил6!I96)</f>
        <v>30000</v>
      </c>
    </row>
    <row r="138" spans="1:8" ht="65.25" customHeight="1">
      <c r="A138" s="91" t="s">
        <v>149</v>
      </c>
      <c r="B138" s="36" t="s">
        <v>10</v>
      </c>
      <c r="C138" s="50">
        <v>13</v>
      </c>
      <c r="D138" s="312" t="s">
        <v>225</v>
      </c>
      <c r="E138" s="313" t="s">
        <v>533</v>
      </c>
      <c r="F138" s="314" t="s">
        <v>534</v>
      </c>
      <c r="G138" s="36"/>
      <c r="H138" s="397">
        <f>SUM(H139)</f>
        <v>47400</v>
      </c>
    </row>
    <row r="139" spans="1:8" ht="95.25" customHeight="1">
      <c r="A139" s="64" t="s">
        <v>165</v>
      </c>
      <c r="B139" s="2" t="s">
        <v>10</v>
      </c>
      <c r="C139" s="2">
        <v>13</v>
      </c>
      <c r="D139" s="315" t="s">
        <v>227</v>
      </c>
      <c r="E139" s="316" t="s">
        <v>533</v>
      </c>
      <c r="F139" s="317" t="s">
        <v>534</v>
      </c>
      <c r="G139" s="87"/>
      <c r="H139" s="401">
        <f>SUM(H140)</f>
        <v>47400</v>
      </c>
    </row>
    <row r="140" spans="1:8" ht="47.25" customHeight="1">
      <c r="A140" s="64" t="s">
        <v>553</v>
      </c>
      <c r="B140" s="2" t="s">
        <v>10</v>
      </c>
      <c r="C140" s="2">
        <v>13</v>
      </c>
      <c r="D140" s="315" t="s">
        <v>227</v>
      </c>
      <c r="E140" s="316" t="s">
        <v>10</v>
      </c>
      <c r="F140" s="317" t="s">
        <v>534</v>
      </c>
      <c r="G140" s="87"/>
      <c r="H140" s="401">
        <f>SUM(H141)</f>
        <v>47400</v>
      </c>
    </row>
    <row r="141" spans="1:8" ht="31.5" customHeight="1">
      <c r="A141" s="110" t="s">
        <v>601</v>
      </c>
      <c r="B141" s="2" t="s">
        <v>10</v>
      </c>
      <c r="C141" s="2">
        <v>13</v>
      </c>
      <c r="D141" s="340" t="s">
        <v>227</v>
      </c>
      <c r="E141" s="341" t="s">
        <v>10</v>
      </c>
      <c r="F141" s="342" t="s">
        <v>600</v>
      </c>
      <c r="G141" s="87"/>
      <c r="H141" s="401">
        <f>SUM(H142)</f>
        <v>47400</v>
      </c>
    </row>
    <row r="142" spans="1:8" ht="17.25" customHeight="1">
      <c r="A142" s="111" t="s">
        <v>21</v>
      </c>
      <c r="B142" s="2" t="s">
        <v>10</v>
      </c>
      <c r="C142" s="2">
        <v>13</v>
      </c>
      <c r="D142" s="340" t="s">
        <v>227</v>
      </c>
      <c r="E142" s="341" t="s">
        <v>10</v>
      </c>
      <c r="F142" s="342" t="s">
        <v>600</v>
      </c>
      <c r="G142" s="87" t="s">
        <v>75</v>
      </c>
      <c r="H142" s="402">
        <f>SUM(прил6!I101)</f>
        <v>47400</v>
      </c>
    </row>
    <row r="143" spans="1:8" ht="31.2">
      <c r="A143" s="91" t="s">
        <v>24</v>
      </c>
      <c r="B143" s="36" t="s">
        <v>10</v>
      </c>
      <c r="C143" s="38">
        <v>13</v>
      </c>
      <c r="D143" s="306" t="s">
        <v>219</v>
      </c>
      <c r="E143" s="307" t="s">
        <v>533</v>
      </c>
      <c r="F143" s="308" t="s">
        <v>534</v>
      </c>
      <c r="G143" s="36"/>
      <c r="H143" s="397">
        <f>SUM(H144)</f>
        <v>324388</v>
      </c>
    </row>
    <row r="144" spans="1:8" ht="17.25" customHeight="1">
      <c r="A144" s="105" t="s">
        <v>101</v>
      </c>
      <c r="B144" s="2" t="s">
        <v>10</v>
      </c>
      <c r="C144" s="73">
        <v>13</v>
      </c>
      <c r="D144" s="321" t="s">
        <v>220</v>
      </c>
      <c r="E144" s="322" t="s">
        <v>533</v>
      </c>
      <c r="F144" s="323" t="s">
        <v>534</v>
      </c>
      <c r="G144" s="2"/>
      <c r="H144" s="398">
        <f>SUM(H145)</f>
        <v>324388</v>
      </c>
    </row>
    <row r="145" spans="1:8" ht="16.5" customHeight="1">
      <c r="A145" s="3" t="s">
        <v>119</v>
      </c>
      <c r="B145" s="2" t="s">
        <v>10</v>
      </c>
      <c r="C145" s="73">
        <v>13</v>
      </c>
      <c r="D145" s="321" t="s">
        <v>220</v>
      </c>
      <c r="E145" s="322" t="s">
        <v>533</v>
      </c>
      <c r="F145" s="323" t="s">
        <v>563</v>
      </c>
      <c r="G145" s="2"/>
      <c r="H145" s="398">
        <f>SUM(H146:H147)</f>
        <v>324388</v>
      </c>
    </row>
    <row r="146" spans="1:8" ht="31.5" customHeight="1">
      <c r="A146" s="97" t="s">
        <v>751</v>
      </c>
      <c r="B146" s="2" t="s">
        <v>10</v>
      </c>
      <c r="C146" s="73">
        <v>13</v>
      </c>
      <c r="D146" s="321" t="s">
        <v>220</v>
      </c>
      <c r="E146" s="322" t="s">
        <v>533</v>
      </c>
      <c r="F146" s="323" t="s">
        <v>563</v>
      </c>
      <c r="G146" s="2" t="s">
        <v>16</v>
      </c>
      <c r="H146" s="399">
        <f>SUM(прил6!I105)</f>
        <v>97146</v>
      </c>
    </row>
    <row r="147" spans="1:8" ht="15.75" customHeight="1">
      <c r="A147" s="3" t="s">
        <v>18</v>
      </c>
      <c r="B147" s="2" t="s">
        <v>10</v>
      </c>
      <c r="C147" s="163">
        <v>13</v>
      </c>
      <c r="D147" s="321" t="s">
        <v>220</v>
      </c>
      <c r="E147" s="322" t="s">
        <v>533</v>
      </c>
      <c r="F147" s="323" t="s">
        <v>563</v>
      </c>
      <c r="G147" s="2" t="s">
        <v>17</v>
      </c>
      <c r="H147" s="399">
        <f>SUM(прил6!I284)</f>
        <v>227242</v>
      </c>
    </row>
    <row r="148" spans="1:8" ht="18.75" customHeight="1">
      <c r="A148" s="91" t="s">
        <v>202</v>
      </c>
      <c r="B148" s="36" t="s">
        <v>10</v>
      </c>
      <c r="C148" s="38">
        <v>13</v>
      </c>
      <c r="D148" s="306" t="s">
        <v>221</v>
      </c>
      <c r="E148" s="307" t="s">
        <v>533</v>
      </c>
      <c r="F148" s="308" t="s">
        <v>534</v>
      </c>
      <c r="G148" s="36"/>
      <c r="H148" s="397">
        <f>SUM(H149)</f>
        <v>1489663</v>
      </c>
    </row>
    <row r="149" spans="1:8" ht="18" customHeight="1">
      <c r="A149" s="105" t="s">
        <v>201</v>
      </c>
      <c r="B149" s="2" t="s">
        <v>10</v>
      </c>
      <c r="C149" s="141">
        <v>13</v>
      </c>
      <c r="D149" s="321" t="s">
        <v>222</v>
      </c>
      <c r="E149" s="322" t="s">
        <v>533</v>
      </c>
      <c r="F149" s="323" t="s">
        <v>534</v>
      </c>
      <c r="G149" s="2"/>
      <c r="H149" s="398">
        <f>SUM(H150+H152+H154+H156+H158+H160)</f>
        <v>1489663</v>
      </c>
    </row>
    <row r="150" spans="1:8" ht="18" customHeight="1">
      <c r="A150" s="105" t="s">
        <v>758</v>
      </c>
      <c r="B150" s="2" t="s">
        <v>10</v>
      </c>
      <c r="C150" s="533">
        <v>13</v>
      </c>
      <c r="D150" s="321" t="s">
        <v>222</v>
      </c>
      <c r="E150" s="322" t="s">
        <v>533</v>
      </c>
      <c r="F150" s="560">
        <v>12700</v>
      </c>
      <c r="G150" s="2"/>
      <c r="H150" s="398">
        <f>SUM(H151)</f>
        <v>40381</v>
      </c>
    </row>
    <row r="151" spans="1:8" ht="31.5" customHeight="1">
      <c r="A151" s="105" t="s">
        <v>751</v>
      </c>
      <c r="B151" s="2" t="s">
        <v>10</v>
      </c>
      <c r="C151" s="533">
        <v>13</v>
      </c>
      <c r="D151" s="321" t="s">
        <v>222</v>
      </c>
      <c r="E151" s="322" t="s">
        <v>533</v>
      </c>
      <c r="F151" s="560">
        <v>12700</v>
      </c>
      <c r="G151" s="2" t="s">
        <v>16</v>
      </c>
      <c r="H151" s="400">
        <f>SUM(прил6!I109)</f>
        <v>40381</v>
      </c>
    </row>
    <row r="152" spans="1:8" ht="47.25" customHeight="1">
      <c r="A152" s="105" t="s">
        <v>760</v>
      </c>
      <c r="B152" s="2" t="s">
        <v>10</v>
      </c>
      <c r="C152" s="533">
        <v>13</v>
      </c>
      <c r="D152" s="321" t="s">
        <v>222</v>
      </c>
      <c r="E152" s="322" t="s">
        <v>533</v>
      </c>
      <c r="F152" s="560">
        <v>12712</v>
      </c>
      <c r="G152" s="2"/>
      <c r="H152" s="398">
        <f>SUM(H153)</f>
        <v>23700</v>
      </c>
    </row>
    <row r="153" spans="1:8" ht="48.75" customHeight="1">
      <c r="A153" s="105" t="s">
        <v>92</v>
      </c>
      <c r="B153" s="2" t="s">
        <v>10</v>
      </c>
      <c r="C153" s="533">
        <v>13</v>
      </c>
      <c r="D153" s="321" t="s">
        <v>222</v>
      </c>
      <c r="E153" s="322" t="s">
        <v>533</v>
      </c>
      <c r="F153" s="560">
        <v>12712</v>
      </c>
      <c r="G153" s="2" t="s">
        <v>13</v>
      </c>
      <c r="H153" s="400">
        <f>SUM(прил6!I111)</f>
        <v>23700</v>
      </c>
    </row>
    <row r="154" spans="1:8" ht="18" customHeight="1">
      <c r="A154" s="105" t="s">
        <v>759</v>
      </c>
      <c r="B154" s="2" t="s">
        <v>10</v>
      </c>
      <c r="C154" s="533">
        <v>13</v>
      </c>
      <c r="D154" s="321" t="s">
        <v>222</v>
      </c>
      <c r="E154" s="322" t="s">
        <v>533</v>
      </c>
      <c r="F154" s="560">
        <v>53910</v>
      </c>
      <c r="G154" s="2"/>
      <c r="H154" s="398">
        <f>SUM(H155)</f>
        <v>502999</v>
      </c>
    </row>
    <row r="155" spans="1:8" ht="32.25" customHeight="1">
      <c r="A155" s="105" t="s">
        <v>751</v>
      </c>
      <c r="B155" s="2" t="s">
        <v>10</v>
      </c>
      <c r="C155" s="533">
        <v>13</v>
      </c>
      <c r="D155" s="321" t="s">
        <v>222</v>
      </c>
      <c r="E155" s="322" t="s">
        <v>533</v>
      </c>
      <c r="F155" s="560">
        <v>53910</v>
      </c>
      <c r="G155" s="2" t="s">
        <v>16</v>
      </c>
      <c r="H155" s="400">
        <f>SUM(прил6!I113)</f>
        <v>502999</v>
      </c>
    </row>
    <row r="156" spans="1:8" ht="16.5" customHeight="1">
      <c r="A156" s="3" t="s">
        <v>203</v>
      </c>
      <c r="B156" s="2" t="s">
        <v>10</v>
      </c>
      <c r="C156" s="141">
        <v>13</v>
      </c>
      <c r="D156" s="321" t="s">
        <v>222</v>
      </c>
      <c r="E156" s="322" t="s">
        <v>533</v>
      </c>
      <c r="F156" s="323" t="s">
        <v>564</v>
      </c>
      <c r="G156" s="2"/>
      <c r="H156" s="398">
        <f>SUM(H157)</f>
        <v>85000</v>
      </c>
    </row>
    <row r="157" spans="1:8" ht="31.5" customHeight="1">
      <c r="A157" s="553" t="s">
        <v>751</v>
      </c>
      <c r="B157" s="2" t="s">
        <v>10</v>
      </c>
      <c r="C157" s="141">
        <v>13</v>
      </c>
      <c r="D157" s="321" t="s">
        <v>222</v>
      </c>
      <c r="E157" s="322" t="s">
        <v>533</v>
      </c>
      <c r="F157" s="323" t="s">
        <v>564</v>
      </c>
      <c r="G157" s="2" t="s">
        <v>16</v>
      </c>
      <c r="H157" s="399">
        <f>SUM(прил6!I115)</f>
        <v>85000</v>
      </c>
    </row>
    <row r="158" spans="1:8" ht="32.25" customHeight="1">
      <c r="A158" s="142" t="s">
        <v>741</v>
      </c>
      <c r="B158" s="2" t="s">
        <v>10</v>
      </c>
      <c r="C158" s="533">
        <v>13</v>
      </c>
      <c r="D158" s="321" t="s">
        <v>222</v>
      </c>
      <c r="E158" s="322" t="s">
        <v>533</v>
      </c>
      <c r="F158" s="323" t="s">
        <v>600</v>
      </c>
      <c r="G158" s="2"/>
      <c r="H158" s="398">
        <f>SUM(H159)</f>
        <v>60000</v>
      </c>
    </row>
    <row r="159" spans="1:8" ht="48.75" customHeight="1">
      <c r="A159" s="142" t="s">
        <v>92</v>
      </c>
      <c r="B159" s="2" t="s">
        <v>10</v>
      </c>
      <c r="C159" s="533">
        <v>13</v>
      </c>
      <c r="D159" s="321" t="s">
        <v>222</v>
      </c>
      <c r="E159" s="322" t="s">
        <v>533</v>
      </c>
      <c r="F159" s="323" t="s">
        <v>600</v>
      </c>
      <c r="G159" s="2" t="s">
        <v>13</v>
      </c>
      <c r="H159" s="399">
        <f>SUM(прил6!I117)</f>
        <v>60000</v>
      </c>
    </row>
    <row r="160" spans="1:8" ht="80.25" customHeight="1">
      <c r="A160" s="111" t="s">
        <v>566</v>
      </c>
      <c r="B160" s="2" t="s">
        <v>10</v>
      </c>
      <c r="C160" s="355">
        <v>13</v>
      </c>
      <c r="D160" s="321" t="s">
        <v>222</v>
      </c>
      <c r="E160" s="322" t="s">
        <v>533</v>
      </c>
      <c r="F160" s="323" t="s">
        <v>565</v>
      </c>
      <c r="G160" s="2"/>
      <c r="H160" s="398">
        <f>SUM(H161:H162)</f>
        <v>777583</v>
      </c>
    </row>
    <row r="161" spans="1:8" ht="49.5" customHeight="1">
      <c r="A161" s="105" t="s">
        <v>92</v>
      </c>
      <c r="B161" s="2" t="s">
        <v>10</v>
      </c>
      <c r="C161" s="355">
        <v>13</v>
      </c>
      <c r="D161" s="321" t="s">
        <v>222</v>
      </c>
      <c r="E161" s="322" t="s">
        <v>533</v>
      </c>
      <c r="F161" s="323" t="s">
        <v>565</v>
      </c>
      <c r="G161" s="2" t="s">
        <v>13</v>
      </c>
      <c r="H161" s="399">
        <f>SUM(прил6!I119)</f>
        <v>646238</v>
      </c>
    </row>
    <row r="162" spans="1:8" ht="33" customHeight="1">
      <c r="A162" s="110" t="s">
        <v>751</v>
      </c>
      <c r="B162" s="2" t="s">
        <v>10</v>
      </c>
      <c r="C162" s="355">
        <v>13</v>
      </c>
      <c r="D162" s="321" t="s">
        <v>222</v>
      </c>
      <c r="E162" s="322" t="s">
        <v>533</v>
      </c>
      <c r="F162" s="323" t="s">
        <v>565</v>
      </c>
      <c r="G162" s="2" t="s">
        <v>16</v>
      </c>
      <c r="H162" s="399">
        <f>SUM(прил6!I120)</f>
        <v>131345</v>
      </c>
    </row>
    <row r="163" spans="1:8" ht="33" customHeight="1">
      <c r="A163" s="35" t="s">
        <v>147</v>
      </c>
      <c r="B163" s="36" t="s">
        <v>10</v>
      </c>
      <c r="C163" s="38">
        <v>13</v>
      </c>
      <c r="D163" s="306" t="s">
        <v>223</v>
      </c>
      <c r="E163" s="307" t="s">
        <v>533</v>
      </c>
      <c r="F163" s="308" t="s">
        <v>534</v>
      </c>
      <c r="G163" s="36"/>
      <c r="H163" s="397">
        <f>SUM(H164)</f>
        <v>4867000</v>
      </c>
    </row>
    <row r="164" spans="1:8" ht="33" customHeight="1">
      <c r="A164" s="105" t="s">
        <v>148</v>
      </c>
      <c r="B164" s="2" t="s">
        <v>10</v>
      </c>
      <c r="C164" s="73">
        <v>13</v>
      </c>
      <c r="D164" s="321" t="s">
        <v>224</v>
      </c>
      <c r="E164" s="322" t="s">
        <v>533</v>
      </c>
      <c r="F164" s="323" t="s">
        <v>534</v>
      </c>
      <c r="G164" s="2"/>
      <c r="H164" s="398">
        <f>SUM(H165)</f>
        <v>4867000</v>
      </c>
    </row>
    <row r="165" spans="1:8" ht="31.2">
      <c r="A165" s="3" t="s">
        <v>102</v>
      </c>
      <c r="B165" s="2" t="s">
        <v>10</v>
      </c>
      <c r="C165" s="73">
        <v>13</v>
      </c>
      <c r="D165" s="321" t="s">
        <v>224</v>
      </c>
      <c r="E165" s="322" t="s">
        <v>533</v>
      </c>
      <c r="F165" s="323" t="s">
        <v>567</v>
      </c>
      <c r="G165" s="2"/>
      <c r="H165" s="398">
        <f>SUM(H166:H168)</f>
        <v>4867000</v>
      </c>
    </row>
    <row r="166" spans="1:8" ht="46.5" customHeight="1">
      <c r="A166" s="105" t="s">
        <v>92</v>
      </c>
      <c r="B166" s="2" t="s">
        <v>10</v>
      </c>
      <c r="C166" s="73">
        <v>13</v>
      </c>
      <c r="D166" s="321" t="s">
        <v>224</v>
      </c>
      <c r="E166" s="322" t="s">
        <v>533</v>
      </c>
      <c r="F166" s="323" t="s">
        <v>567</v>
      </c>
      <c r="G166" s="2" t="s">
        <v>13</v>
      </c>
      <c r="H166" s="399">
        <f>SUM(прил6!I124)</f>
        <v>3009000</v>
      </c>
    </row>
    <row r="167" spans="1:8" ht="30.75" customHeight="1">
      <c r="A167" s="97" t="s">
        <v>751</v>
      </c>
      <c r="B167" s="2" t="s">
        <v>10</v>
      </c>
      <c r="C167" s="73">
        <v>13</v>
      </c>
      <c r="D167" s="321" t="s">
        <v>224</v>
      </c>
      <c r="E167" s="322" t="s">
        <v>533</v>
      </c>
      <c r="F167" s="323" t="s">
        <v>567</v>
      </c>
      <c r="G167" s="2" t="s">
        <v>16</v>
      </c>
      <c r="H167" s="399">
        <f>SUM(прил6!I125)</f>
        <v>1784000</v>
      </c>
    </row>
    <row r="168" spans="1:8" ht="15.75" customHeight="1">
      <c r="A168" s="3" t="s">
        <v>18</v>
      </c>
      <c r="B168" s="2" t="s">
        <v>10</v>
      </c>
      <c r="C168" s="73">
        <v>13</v>
      </c>
      <c r="D168" s="321" t="s">
        <v>224</v>
      </c>
      <c r="E168" s="322" t="s">
        <v>533</v>
      </c>
      <c r="F168" s="323" t="s">
        <v>567</v>
      </c>
      <c r="G168" s="2" t="s">
        <v>17</v>
      </c>
      <c r="H168" s="399">
        <f>SUM(прил6!I126)</f>
        <v>74000</v>
      </c>
    </row>
    <row r="169" spans="1:8" ht="15.75" customHeight="1">
      <c r="A169" s="35" t="s">
        <v>766</v>
      </c>
      <c r="B169" s="36" t="s">
        <v>10</v>
      </c>
      <c r="C169" s="38">
        <v>13</v>
      </c>
      <c r="D169" s="306" t="s">
        <v>764</v>
      </c>
      <c r="E169" s="307" t="s">
        <v>533</v>
      </c>
      <c r="F169" s="308" t="s">
        <v>534</v>
      </c>
      <c r="G169" s="36"/>
      <c r="H169" s="397">
        <f>SUM(H170)</f>
        <v>140000</v>
      </c>
    </row>
    <row r="170" spans="1:8" ht="15.75" customHeight="1">
      <c r="A170" s="3" t="s">
        <v>22</v>
      </c>
      <c r="B170" s="2" t="s">
        <v>10</v>
      </c>
      <c r="C170" s="533">
        <v>13</v>
      </c>
      <c r="D170" s="321" t="s">
        <v>765</v>
      </c>
      <c r="E170" s="322" t="s">
        <v>533</v>
      </c>
      <c r="F170" s="323" t="s">
        <v>534</v>
      </c>
      <c r="G170" s="2"/>
      <c r="H170" s="398">
        <f>SUM(H171)</f>
        <v>140000</v>
      </c>
    </row>
    <row r="171" spans="1:8" ht="15.75" customHeight="1">
      <c r="A171" s="3" t="s">
        <v>767</v>
      </c>
      <c r="B171" s="2" t="s">
        <v>10</v>
      </c>
      <c r="C171" s="533">
        <v>13</v>
      </c>
      <c r="D171" s="321" t="s">
        <v>765</v>
      </c>
      <c r="E171" s="322" t="s">
        <v>533</v>
      </c>
      <c r="F171" s="560">
        <v>10030</v>
      </c>
      <c r="G171" s="2"/>
      <c r="H171" s="398">
        <f>SUM(H172)</f>
        <v>140000</v>
      </c>
    </row>
    <row r="172" spans="1:8" ht="15.75" customHeight="1">
      <c r="A172" s="74" t="s">
        <v>40</v>
      </c>
      <c r="B172" s="2" t="s">
        <v>10</v>
      </c>
      <c r="C172" s="533">
        <v>13</v>
      </c>
      <c r="D172" s="321" t="s">
        <v>765</v>
      </c>
      <c r="E172" s="322" t="s">
        <v>533</v>
      </c>
      <c r="F172" s="560">
        <v>10030</v>
      </c>
      <c r="G172" s="2" t="s">
        <v>39</v>
      </c>
      <c r="H172" s="399">
        <f>SUM(прил6!I130)</f>
        <v>140000</v>
      </c>
    </row>
    <row r="173" spans="1:8" ht="33" customHeight="1">
      <c r="A173" s="90" t="s">
        <v>81</v>
      </c>
      <c r="B173" s="18" t="s">
        <v>15</v>
      </c>
      <c r="C173" s="47"/>
      <c r="D173" s="334"/>
      <c r="E173" s="335"/>
      <c r="F173" s="336"/>
      <c r="G173" s="17"/>
      <c r="H173" s="395">
        <f>SUM(H174)</f>
        <v>2088500</v>
      </c>
    </row>
    <row r="174" spans="1:8" ht="33.75" customHeight="1">
      <c r="A174" s="107" t="s">
        <v>82</v>
      </c>
      <c r="B174" s="28" t="s">
        <v>15</v>
      </c>
      <c r="C174" s="65" t="s">
        <v>32</v>
      </c>
      <c r="D174" s="337"/>
      <c r="E174" s="338"/>
      <c r="F174" s="339"/>
      <c r="G174" s="27"/>
      <c r="H174" s="396">
        <f>SUM(H175)</f>
        <v>2088500</v>
      </c>
    </row>
    <row r="175" spans="1:8" ht="65.25" customHeight="1">
      <c r="A175" s="91" t="s">
        <v>149</v>
      </c>
      <c r="B175" s="36" t="s">
        <v>15</v>
      </c>
      <c r="C175" s="50" t="s">
        <v>32</v>
      </c>
      <c r="D175" s="312" t="s">
        <v>225</v>
      </c>
      <c r="E175" s="313" t="s">
        <v>533</v>
      </c>
      <c r="F175" s="314" t="s">
        <v>534</v>
      </c>
      <c r="G175" s="36"/>
      <c r="H175" s="397">
        <f>SUM(H176+H182+H186)</f>
        <v>2088500</v>
      </c>
    </row>
    <row r="176" spans="1:8" ht="95.25" customHeight="1">
      <c r="A176" s="94" t="s">
        <v>150</v>
      </c>
      <c r="B176" s="2" t="s">
        <v>15</v>
      </c>
      <c r="C176" s="10" t="s">
        <v>32</v>
      </c>
      <c r="D176" s="340" t="s">
        <v>226</v>
      </c>
      <c r="E176" s="341" t="s">
        <v>533</v>
      </c>
      <c r="F176" s="342" t="s">
        <v>534</v>
      </c>
      <c r="G176" s="2"/>
      <c r="H176" s="398">
        <f>SUM(H177)</f>
        <v>1889500</v>
      </c>
    </row>
    <row r="177" spans="1:8" ht="34.5" customHeight="1">
      <c r="A177" s="94" t="s">
        <v>568</v>
      </c>
      <c r="B177" s="2" t="s">
        <v>15</v>
      </c>
      <c r="C177" s="10" t="s">
        <v>32</v>
      </c>
      <c r="D177" s="340" t="s">
        <v>226</v>
      </c>
      <c r="E177" s="341" t="s">
        <v>10</v>
      </c>
      <c r="F177" s="342" t="s">
        <v>534</v>
      </c>
      <c r="G177" s="2"/>
      <c r="H177" s="398">
        <f>SUM(H178)</f>
        <v>1889500</v>
      </c>
    </row>
    <row r="178" spans="1:8" ht="33" customHeight="1">
      <c r="A178" s="3" t="s">
        <v>102</v>
      </c>
      <c r="B178" s="2" t="s">
        <v>15</v>
      </c>
      <c r="C178" s="10" t="s">
        <v>32</v>
      </c>
      <c r="D178" s="340" t="s">
        <v>226</v>
      </c>
      <c r="E178" s="341" t="s">
        <v>10</v>
      </c>
      <c r="F178" s="342" t="s">
        <v>567</v>
      </c>
      <c r="G178" s="2"/>
      <c r="H178" s="398">
        <f>SUM(H179:H181)</f>
        <v>1889500</v>
      </c>
    </row>
    <row r="179" spans="1:8" ht="46.5" customHeight="1">
      <c r="A179" s="105" t="s">
        <v>92</v>
      </c>
      <c r="B179" s="2" t="s">
        <v>15</v>
      </c>
      <c r="C179" s="10" t="s">
        <v>32</v>
      </c>
      <c r="D179" s="340" t="s">
        <v>226</v>
      </c>
      <c r="E179" s="341" t="s">
        <v>10</v>
      </c>
      <c r="F179" s="342" t="s">
        <v>567</v>
      </c>
      <c r="G179" s="2" t="s">
        <v>13</v>
      </c>
      <c r="H179" s="399">
        <f>SUM(прил6!I137)</f>
        <v>1764500</v>
      </c>
    </row>
    <row r="180" spans="1:8" ht="31.5" customHeight="1">
      <c r="A180" s="97" t="s">
        <v>751</v>
      </c>
      <c r="B180" s="2" t="s">
        <v>15</v>
      </c>
      <c r="C180" s="10" t="s">
        <v>32</v>
      </c>
      <c r="D180" s="340" t="s">
        <v>226</v>
      </c>
      <c r="E180" s="341" t="s">
        <v>10</v>
      </c>
      <c r="F180" s="342" t="s">
        <v>567</v>
      </c>
      <c r="G180" s="2" t="s">
        <v>16</v>
      </c>
      <c r="H180" s="399">
        <f>SUM(прил6!I138)</f>
        <v>123000</v>
      </c>
    </row>
    <row r="181" spans="1:8" ht="17.25" customHeight="1">
      <c r="A181" s="3" t="s">
        <v>18</v>
      </c>
      <c r="B181" s="2" t="s">
        <v>15</v>
      </c>
      <c r="C181" s="10" t="s">
        <v>32</v>
      </c>
      <c r="D181" s="340" t="s">
        <v>226</v>
      </c>
      <c r="E181" s="341" t="s">
        <v>10</v>
      </c>
      <c r="F181" s="342" t="s">
        <v>567</v>
      </c>
      <c r="G181" s="2" t="s">
        <v>17</v>
      </c>
      <c r="H181" s="399">
        <f>SUM(прил6!I139)</f>
        <v>2000</v>
      </c>
    </row>
    <row r="182" spans="1:8" ht="93.75" customHeight="1">
      <c r="A182" s="64" t="s">
        <v>165</v>
      </c>
      <c r="B182" s="52" t="s">
        <v>15</v>
      </c>
      <c r="C182" s="70" t="s">
        <v>32</v>
      </c>
      <c r="D182" s="315" t="s">
        <v>227</v>
      </c>
      <c r="E182" s="316" t="s">
        <v>533</v>
      </c>
      <c r="F182" s="317" t="s">
        <v>534</v>
      </c>
      <c r="G182" s="52"/>
      <c r="H182" s="398">
        <f>SUM(H183)</f>
        <v>37000</v>
      </c>
    </row>
    <row r="183" spans="1:8" ht="48.75" customHeight="1">
      <c r="A183" s="64" t="s">
        <v>553</v>
      </c>
      <c r="B183" s="52" t="s">
        <v>15</v>
      </c>
      <c r="C183" s="70" t="s">
        <v>32</v>
      </c>
      <c r="D183" s="315" t="s">
        <v>227</v>
      </c>
      <c r="E183" s="316" t="s">
        <v>10</v>
      </c>
      <c r="F183" s="317" t="s">
        <v>534</v>
      </c>
      <c r="G183" s="52"/>
      <c r="H183" s="398">
        <f>SUM(H184)</f>
        <v>37000</v>
      </c>
    </row>
    <row r="184" spans="1:8" ht="46.5" customHeight="1">
      <c r="A184" s="162" t="s">
        <v>570</v>
      </c>
      <c r="B184" s="2" t="s">
        <v>15</v>
      </c>
      <c r="C184" s="10" t="s">
        <v>32</v>
      </c>
      <c r="D184" s="340" t="s">
        <v>227</v>
      </c>
      <c r="E184" s="341" t="s">
        <v>10</v>
      </c>
      <c r="F184" s="342" t="s">
        <v>569</v>
      </c>
      <c r="G184" s="2"/>
      <c r="H184" s="398">
        <f>SUM(H185)</f>
        <v>37000</v>
      </c>
    </row>
    <row r="185" spans="1:8" ht="17.25" customHeight="1">
      <c r="A185" s="137" t="s">
        <v>21</v>
      </c>
      <c r="B185" s="2" t="s">
        <v>15</v>
      </c>
      <c r="C185" s="10" t="s">
        <v>32</v>
      </c>
      <c r="D185" s="340" t="s">
        <v>227</v>
      </c>
      <c r="E185" s="341" t="s">
        <v>10</v>
      </c>
      <c r="F185" s="342" t="s">
        <v>569</v>
      </c>
      <c r="G185" s="2" t="s">
        <v>75</v>
      </c>
      <c r="H185" s="399">
        <f>SUM(прил6!I143)</f>
        <v>37000</v>
      </c>
    </row>
    <row r="186" spans="1:8" ht="93.75" customHeight="1">
      <c r="A186" s="64" t="s">
        <v>689</v>
      </c>
      <c r="B186" s="2" t="s">
        <v>15</v>
      </c>
      <c r="C186" s="10" t="s">
        <v>32</v>
      </c>
      <c r="D186" s="315" t="s">
        <v>685</v>
      </c>
      <c r="E186" s="316" t="s">
        <v>533</v>
      </c>
      <c r="F186" s="317" t="s">
        <v>534</v>
      </c>
      <c r="G186" s="2"/>
      <c r="H186" s="398">
        <f>SUM(H187)</f>
        <v>162000</v>
      </c>
    </row>
    <row r="187" spans="1:8" ht="46.5" customHeight="1">
      <c r="A187" s="125" t="s">
        <v>687</v>
      </c>
      <c r="B187" s="2" t="s">
        <v>15</v>
      </c>
      <c r="C187" s="10" t="s">
        <v>32</v>
      </c>
      <c r="D187" s="315" t="s">
        <v>685</v>
      </c>
      <c r="E187" s="316" t="s">
        <v>10</v>
      </c>
      <c r="F187" s="317" t="s">
        <v>534</v>
      </c>
      <c r="G187" s="2"/>
      <c r="H187" s="398">
        <f>SUM(H188)</f>
        <v>162000</v>
      </c>
    </row>
    <row r="188" spans="1:8" ht="36.75" customHeight="1">
      <c r="A188" s="125" t="s">
        <v>688</v>
      </c>
      <c r="B188" s="2" t="s">
        <v>15</v>
      </c>
      <c r="C188" s="10" t="s">
        <v>32</v>
      </c>
      <c r="D188" s="315" t="s">
        <v>685</v>
      </c>
      <c r="E188" s="316" t="s">
        <v>10</v>
      </c>
      <c r="F188" s="323" t="s">
        <v>686</v>
      </c>
      <c r="G188" s="2"/>
      <c r="H188" s="398">
        <f>SUM(H189)</f>
        <v>162000</v>
      </c>
    </row>
    <row r="189" spans="1:8" ht="32.25" customHeight="1">
      <c r="A189" s="110" t="s">
        <v>751</v>
      </c>
      <c r="B189" s="2" t="s">
        <v>15</v>
      </c>
      <c r="C189" s="10" t="s">
        <v>32</v>
      </c>
      <c r="D189" s="315" t="s">
        <v>685</v>
      </c>
      <c r="E189" s="316" t="s">
        <v>10</v>
      </c>
      <c r="F189" s="323" t="s">
        <v>686</v>
      </c>
      <c r="G189" s="2" t="s">
        <v>16</v>
      </c>
      <c r="H189" s="399">
        <f>SUM(прил6!I147)</f>
        <v>162000</v>
      </c>
    </row>
    <row r="190" spans="1:8" ht="15.6">
      <c r="A190" s="90" t="s">
        <v>25</v>
      </c>
      <c r="B190" s="18" t="s">
        <v>20</v>
      </c>
      <c r="C190" s="47"/>
      <c r="D190" s="334"/>
      <c r="E190" s="335"/>
      <c r="F190" s="336"/>
      <c r="G190" s="17"/>
      <c r="H190" s="395">
        <f>SUM(H191+H197+H211)</f>
        <v>8765482</v>
      </c>
    </row>
    <row r="191" spans="1:8" ht="15.6">
      <c r="A191" s="107" t="s">
        <v>273</v>
      </c>
      <c r="B191" s="28" t="s">
        <v>20</v>
      </c>
      <c r="C191" s="65" t="s">
        <v>35</v>
      </c>
      <c r="D191" s="337"/>
      <c r="E191" s="338"/>
      <c r="F191" s="339"/>
      <c r="G191" s="27"/>
      <c r="H191" s="396">
        <f>SUM(H192)</f>
        <v>450000</v>
      </c>
    </row>
    <row r="192" spans="1:8" ht="46.8">
      <c r="A192" s="91" t="s">
        <v>153</v>
      </c>
      <c r="B192" s="36" t="s">
        <v>20</v>
      </c>
      <c r="C192" s="38" t="s">
        <v>35</v>
      </c>
      <c r="D192" s="306" t="s">
        <v>571</v>
      </c>
      <c r="E192" s="307" t="s">
        <v>533</v>
      </c>
      <c r="F192" s="308" t="s">
        <v>534</v>
      </c>
      <c r="G192" s="36"/>
      <c r="H192" s="397">
        <f>SUM(H193)</f>
        <v>450000</v>
      </c>
    </row>
    <row r="193" spans="1:11" ht="68.25" customHeight="1">
      <c r="A193" s="94" t="s">
        <v>198</v>
      </c>
      <c r="B193" s="52" t="s">
        <v>20</v>
      </c>
      <c r="C193" s="63" t="s">
        <v>35</v>
      </c>
      <c r="D193" s="309" t="s">
        <v>236</v>
      </c>
      <c r="E193" s="310" t="s">
        <v>533</v>
      </c>
      <c r="F193" s="311" t="s">
        <v>534</v>
      </c>
      <c r="G193" s="52"/>
      <c r="H193" s="398">
        <f>SUM(H194)</f>
        <v>450000</v>
      </c>
    </row>
    <row r="194" spans="1:11" ht="33" customHeight="1">
      <c r="A194" s="94" t="s">
        <v>572</v>
      </c>
      <c r="B194" s="52" t="s">
        <v>20</v>
      </c>
      <c r="C194" s="63" t="s">
        <v>35</v>
      </c>
      <c r="D194" s="309" t="s">
        <v>236</v>
      </c>
      <c r="E194" s="310" t="s">
        <v>10</v>
      </c>
      <c r="F194" s="311" t="s">
        <v>534</v>
      </c>
      <c r="G194" s="52"/>
      <c r="H194" s="398">
        <f>SUM(H195)</f>
        <v>450000</v>
      </c>
    </row>
    <row r="195" spans="1:11" ht="15.75" customHeight="1">
      <c r="A195" s="94" t="s">
        <v>199</v>
      </c>
      <c r="B195" s="52" t="s">
        <v>20</v>
      </c>
      <c r="C195" s="63" t="s">
        <v>35</v>
      </c>
      <c r="D195" s="309" t="s">
        <v>236</v>
      </c>
      <c r="E195" s="310" t="s">
        <v>10</v>
      </c>
      <c r="F195" s="311" t="s">
        <v>573</v>
      </c>
      <c r="G195" s="52"/>
      <c r="H195" s="398">
        <f>SUM(H196)</f>
        <v>450000</v>
      </c>
    </row>
    <row r="196" spans="1:11" ht="15.75" customHeight="1">
      <c r="A196" s="3" t="s">
        <v>18</v>
      </c>
      <c r="B196" s="52" t="s">
        <v>20</v>
      </c>
      <c r="C196" s="63" t="s">
        <v>35</v>
      </c>
      <c r="D196" s="309" t="s">
        <v>236</v>
      </c>
      <c r="E196" s="310" t="s">
        <v>10</v>
      </c>
      <c r="F196" s="311" t="s">
        <v>573</v>
      </c>
      <c r="G196" s="52" t="s">
        <v>17</v>
      </c>
      <c r="H196" s="400">
        <f>SUM(прил6!I154)</f>
        <v>450000</v>
      </c>
    </row>
    <row r="197" spans="1:11" ht="15.6">
      <c r="A197" s="107" t="s">
        <v>152</v>
      </c>
      <c r="B197" s="28" t="s">
        <v>20</v>
      </c>
      <c r="C197" s="48" t="s">
        <v>32</v>
      </c>
      <c r="D197" s="324"/>
      <c r="E197" s="325"/>
      <c r="F197" s="326"/>
      <c r="G197" s="27"/>
      <c r="H197" s="396">
        <f>SUM(H198)</f>
        <v>7042882</v>
      </c>
    </row>
    <row r="198" spans="1:11" ht="46.8">
      <c r="A198" s="91" t="s">
        <v>153</v>
      </c>
      <c r="B198" s="36" t="s">
        <v>20</v>
      </c>
      <c r="C198" s="38" t="s">
        <v>32</v>
      </c>
      <c r="D198" s="306" t="s">
        <v>571</v>
      </c>
      <c r="E198" s="307" t="s">
        <v>533</v>
      </c>
      <c r="F198" s="308" t="s">
        <v>534</v>
      </c>
      <c r="G198" s="36"/>
      <c r="H198" s="397">
        <f>SUM(H199+H207)</f>
        <v>7042882</v>
      </c>
    </row>
    <row r="199" spans="1:11" ht="65.25" customHeight="1">
      <c r="A199" s="94" t="s">
        <v>154</v>
      </c>
      <c r="B199" s="52" t="s">
        <v>20</v>
      </c>
      <c r="C199" s="63" t="s">
        <v>32</v>
      </c>
      <c r="D199" s="309" t="s">
        <v>228</v>
      </c>
      <c r="E199" s="310" t="s">
        <v>533</v>
      </c>
      <c r="F199" s="311" t="s">
        <v>534</v>
      </c>
      <c r="G199" s="52"/>
      <c r="H199" s="398">
        <f>SUM(H200)</f>
        <v>6994882</v>
      </c>
    </row>
    <row r="200" spans="1:11" ht="47.25" customHeight="1">
      <c r="A200" s="94" t="s">
        <v>574</v>
      </c>
      <c r="B200" s="52" t="s">
        <v>20</v>
      </c>
      <c r="C200" s="63" t="s">
        <v>32</v>
      </c>
      <c r="D200" s="309" t="s">
        <v>228</v>
      </c>
      <c r="E200" s="310" t="s">
        <v>10</v>
      </c>
      <c r="F200" s="311" t="s">
        <v>534</v>
      </c>
      <c r="G200" s="52"/>
      <c r="H200" s="398">
        <f>SUM(H201+H203+H205)</f>
        <v>6994882</v>
      </c>
    </row>
    <row r="201" spans="1:11" ht="33.75" customHeight="1">
      <c r="A201" s="94" t="s">
        <v>155</v>
      </c>
      <c r="B201" s="52" t="s">
        <v>20</v>
      </c>
      <c r="C201" s="63" t="s">
        <v>32</v>
      </c>
      <c r="D201" s="309" t="s">
        <v>228</v>
      </c>
      <c r="E201" s="310" t="s">
        <v>10</v>
      </c>
      <c r="F201" s="311" t="s">
        <v>575</v>
      </c>
      <c r="G201" s="52"/>
      <c r="H201" s="398">
        <f>SUM(H202)</f>
        <v>1477372</v>
      </c>
      <c r="I201" s="586"/>
      <c r="J201" s="587"/>
      <c r="K201" s="587"/>
    </row>
    <row r="202" spans="1:11" ht="33.75" customHeight="1">
      <c r="A202" s="94" t="s">
        <v>197</v>
      </c>
      <c r="B202" s="52" t="s">
        <v>20</v>
      </c>
      <c r="C202" s="63" t="s">
        <v>32</v>
      </c>
      <c r="D202" s="309" t="s">
        <v>228</v>
      </c>
      <c r="E202" s="310" t="s">
        <v>10</v>
      </c>
      <c r="F202" s="311" t="s">
        <v>575</v>
      </c>
      <c r="G202" s="52" t="s">
        <v>192</v>
      </c>
      <c r="H202" s="400">
        <f>SUM(прил6!I160)</f>
        <v>1477372</v>
      </c>
    </row>
    <row r="203" spans="1:11" ht="48" customHeight="1">
      <c r="A203" s="94" t="s">
        <v>576</v>
      </c>
      <c r="B203" s="52" t="s">
        <v>20</v>
      </c>
      <c r="C203" s="63" t="s">
        <v>32</v>
      </c>
      <c r="D203" s="309" t="s">
        <v>228</v>
      </c>
      <c r="E203" s="310" t="s">
        <v>10</v>
      </c>
      <c r="F203" s="311" t="s">
        <v>577</v>
      </c>
      <c r="G203" s="52"/>
      <c r="H203" s="398">
        <f>SUM(H204)</f>
        <v>4682510</v>
      </c>
    </row>
    <row r="204" spans="1:11" ht="19.5" customHeight="1">
      <c r="A204" s="94" t="s">
        <v>21</v>
      </c>
      <c r="B204" s="52" t="s">
        <v>20</v>
      </c>
      <c r="C204" s="63" t="s">
        <v>32</v>
      </c>
      <c r="D204" s="127" t="s">
        <v>228</v>
      </c>
      <c r="E204" s="360" t="s">
        <v>10</v>
      </c>
      <c r="F204" s="361" t="s">
        <v>577</v>
      </c>
      <c r="G204" s="52" t="s">
        <v>75</v>
      </c>
      <c r="H204" s="400">
        <f>SUM(прил6!I162)</f>
        <v>4682510</v>
      </c>
    </row>
    <row r="205" spans="1:11" ht="46.8">
      <c r="A205" s="94" t="s">
        <v>578</v>
      </c>
      <c r="B205" s="52" t="s">
        <v>20</v>
      </c>
      <c r="C205" s="63" t="s">
        <v>32</v>
      </c>
      <c r="D205" s="309" t="s">
        <v>228</v>
      </c>
      <c r="E205" s="310" t="s">
        <v>10</v>
      </c>
      <c r="F205" s="311" t="s">
        <v>579</v>
      </c>
      <c r="G205" s="52"/>
      <c r="H205" s="398">
        <f>SUM(H206)</f>
        <v>835000</v>
      </c>
    </row>
    <row r="206" spans="1:11" ht="18" customHeight="1">
      <c r="A206" s="94" t="s">
        <v>21</v>
      </c>
      <c r="B206" s="52" t="s">
        <v>20</v>
      </c>
      <c r="C206" s="63" t="s">
        <v>32</v>
      </c>
      <c r="D206" s="309" t="s">
        <v>228</v>
      </c>
      <c r="E206" s="310" t="s">
        <v>10</v>
      </c>
      <c r="F206" s="311" t="s">
        <v>579</v>
      </c>
      <c r="G206" s="52" t="s">
        <v>75</v>
      </c>
      <c r="H206" s="400">
        <f>SUM(прил6!I164)</f>
        <v>835000</v>
      </c>
    </row>
    <row r="207" spans="1:11" ht="78">
      <c r="A207" s="94" t="s">
        <v>271</v>
      </c>
      <c r="B207" s="52" t="s">
        <v>20</v>
      </c>
      <c r="C207" s="150" t="s">
        <v>32</v>
      </c>
      <c r="D207" s="309" t="s">
        <v>269</v>
      </c>
      <c r="E207" s="310" t="s">
        <v>533</v>
      </c>
      <c r="F207" s="311" t="s">
        <v>534</v>
      </c>
      <c r="G207" s="52"/>
      <c r="H207" s="398">
        <f>SUM(H208)</f>
        <v>48000</v>
      </c>
    </row>
    <row r="208" spans="1:11" ht="34.5" customHeight="1">
      <c r="A208" s="94" t="s">
        <v>580</v>
      </c>
      <c r="B208" s="52" t="s">
        <v>20</v>
      </c>
      <c r="C208" s="150" t="s">
        <v>32</v>
      </c>
      <c r="D208" s="309" t="s">
        <v>269</v>
      </c>
      <c r="E208" s="310" t="s">
        <v>10</v>
      </c>
      <c r="F208" s="311" t="s">
        <v>534</v>
      </c>
      <c r="G208" s="52"/>
      <c r="H208" s="398">
        <f>SUM(H209)</f>
        <v>48000</v>
      </c>
    </row>
    <row r="209" spans="1:8" ht="31.2">
      <c r="A209" s="94" t="s">
        <v>270</v>
      </c>
      <c r="B209" s="52" t="s">
        <v>20</v>
      </c>
      <c r="C209" s="150" t="s">
        <v>32</v>
      </c>
      <c r="D209" s="309" t="s">
        <v>269</v>
      </c>
      <c r="E209" s="310" t="s">
        <v>10</v>
      </c>
      <c r="F209" s="311" t="s">
        <v>581</v>
      </c>
      <c r="G209" s="52"/>
      <c r="H209" s="398">
        <f>SUM(H210)</f>
        <v>48000</v>
      </c>
    </row>
    <row r="210" spans="1:8" ht="32.25" customHeight="1">
      <c r="A210" s="110" t="s">
        <v>751</v>
      </c>
      <c r="B210" s="52" t="s">
        <v>20</v>
      </c>
      <c r="C210" s="150" t="s">
        <v>32</v>
      </c>
      <c r="D210" s="309" t="s">
        <v>269</v>
      </c>
      <c r="E210" s="310" t="s">
        <v>10</v>
      </c>
      <c r="F210" s="311" t="s">
        <v>581</v>
      </c>
      <c r="G210" s="52" t="s">
        <v>16</v>
      </c>
      <c r="H210" s="400">
        <f>SUM(прил6!I168)</f>
        <v>48000</v>
      </c>
    </row>
    <row r="211" spans="1:8" ht="15.6">
      <c r="A211" s="107" t="s">
        <v>26</v>
      </c>
      <c r="B211" s="28" t="s">
        <v>20</v>
      </c>
      <c r="C211" s="48">
        <v>12</v>
      </c>
      <c r="D211" s="324"/>
      <c r="E211" s="325"/>
      <c r="F211" s="326"/>
      <c r="G211" s="27"/>
      <c r="H211" s="396">
        <f>SUM(H212,H217,H222,H227,H234)</f>
        <v>1272600</v>
      </c>
    </row>
    <row r="212" spans="1:8" ht="47.25" customHeight="1">
      <c r="A212" s="35" t="s">
        <v>145</v>
      </c>
      <c r="B212" s="36" t="s">
        <v>20</v>
      </c>
      <c r="C212" s="38">
        <v>12</v>
      </c>
      <c r="D212" s="306" t="s">
        <v>559</v>
      </c>
      <c r="E212" s="307" t="s">
        <v>533</v>
      </c>
      <c r="F212" s="308" t="s">
        <v>534</v>
      </c>
      <c r="G212" s="36"/>
      <c r="H212" s="397">
        <f>SUM(H213)</f>
        <v>274000</v>
      </c>
    </row>
    <row r="213" spans="1:8" ht="64.5" customHeight="1">
      <c r="A213" s="64" t="s">
        <v>146</v>
      </c>
      <c r="B213" s="2" t="s">
        <v>20</v>
      </c>
      <c r="C213" s="92">
        <v>12</v>
      </c>
      <c r="D213" s="321" t="s">
        <v>218</v>
      </c>
      <c r="E213" s="322" t="s">
        <v>533</v>
      </c>
      <c r="F213" s="323" t="s">
        <v>534</v>
      </c>
      <c r="G213" s="2"/>
      <c r="H213" s="398">
        <f>SUM(H214)</f>
        <v>274000</v>
      </c>
    </row>
    <row r="214" spans="1:8" ht="48.75" customHeight="1">
      <c r="A214" s="64" t="s">
        <v>560</v>
      </c>
      <c r="B214" s="2" t="s">
        <v>20</v>
      </c>
      <c r="C214" s="357">
        <v>12</v>
      </c>
      <c r="D214" s="321" t="s">
        <v>218</v>
      </c>
      <c r="E214" s="322" t="s">
        <v>10</v>
      </c>
      <c r="F214" s="323" t="s">
        <v>534</v>
      </c>
      <c r="G214" s="2"/>
      <c r="H214" s="398">
        <f>SUM(H215)</f>
        <v>274000</v>
      </c>
    </row>
    <row r="215" spans="1:8" ht="16.5" customHeight="1">
      <c r="A215" s="105" t="s">
        <v>562</v>
      </c>
      <c r="B215" s="2" t="s">
        <v>20</v>
      </c>
      <c r="C215" s="73">
        <v>12</v>
      </c>
      <c r="D215" s="321" t="s">
        <v>218</v>
      </c>
      <c r="E215" s="322" t="s">
        <v>10</v>
      </c>
      <c r="F215" s="323" t="s">
        <v>561</v>
      </c>
      <c r="G215" s="2"/>
      <c r="H215" s="398">
        <f>SUM(H216)</f>
        <v>274000</v>
      </c>
    </row>
    <row r="216" spans="1:8" ht="30" customHeight="1">
      <c r="A216" s="97" t="s">
        <v>751</v>
      </c>
      <c r="B216" s="2" t="s">
        <v>20</v>
      </c>
      <c r="C216" s="73">
        <v>12</v>
      </c>
      <c r="D216" s="321" t="s">
        <v>218</v>
      </c>
      <c r="E216" s="322" t="s">
        <v>10</v>
      </c>
      <c r="F216" s="323" t="s">
        <v>561</v>
      </c>
      <c r="G216" s="2" t="s">
        <v>16</v>
      </c>
      <c r="H216" s="399">
        <f>SUM(прил6!I174)</f>
        <v>274000</v>
      </c>
    </row>
    <row r="217" spans="1:8" ht="46.8">
      <c r="A217" s="35" t="s">
        <v>158</v>
      </c>
      <c r="B217" s="36" t="s">
        <v>20</v>
      </c>
      <c r="C217" s="38">
        <v>12</v>
      </c>
      <c r="D217" s="306" t="s">
        <v>582</v>
      </c>
      <c r="E217" s="307" t="s">
        <v>533</v>
      </c>
      <c r="F217" s="308" t="s">
        <v>534</v>
      </c>
      <c r="G217" s="36"/>
      <c r="H217" s="397">
        <f>SUM(H218)</f>
        <v>400000</v>
      </c>
    </row>
    <row r="218" spans="1:8" ht="63.75" customHeight="1">
      <c r="A218" s="362" t="s">
        <v>159</v>
      </c>
      <c r="B218" s="5" t="s">
        <v>20</v>
      </c>
      <c r="C218" s="93">
        <v>12</v>
      </c>
      <c r="D218" s="321" t="s">
        <v>229</v>
      </c>
      <c r="E218" s="322" t="s">
        <v>533</v>
      </c>
      <c r="F218" s="323" t="s">
        <v>534</v>
      </c>
      <c r="G218" s="2"/>
      <c r="H218" s="398">
        <f>SUM(H219)</f>
        <v>400000</v>
      </c>
    </row>
    <row r="219" spans="1:8" ht="32.25" customHeight="1">
      <c r="A219" s="111" t="s">
        <v>583</v>
      </c>
      <c r="B219" s="5" t="s">
        <v>20</v>
      </c>
      <c r="C219" s="286">
        <v>12</v>
      </c>
      <c r="D219" s="321" t="s">
        <v>229</v>
      </c>
      <c r="E219" s="322" t="s">
        <v>10</v>
      </c>
      <c r="F219" s="323" t="s">
        <v>534</v>
      </c>
      <c r="G219" s="356"/>
      <c r="H219" s="398">
        <f>SUM(H220)</f>
        <v>400000</v>
      </c>
    </row>
    <row r="220" spans="1:8" ht="18" customHeight="1">
      <c r="A220" s="3" t="s">
        <v>115</v>
      </c>
      <c r="B220" s="5" t="s">
        <v>20</v>
      </c>
      <c r="C220" s="286">
        <v>12</v>
      </c>
      <c r="D220" s="321" t="s">
        <v>229</v>
      </c>
      <c r="E220" s="322" t="s">
        <v>10</v>
      </c>
      <c r="F220" s="323" t="s">
        <v>584</v>
      </c>
      <c r="G220" s="69"/>
      <c r="H220" s="398">
        <f>SUM(H221)</f>
        <v>400000</v>
      </c>
    </row>
    <row r="221" spans="1:8" ht="30.75" customHeight="1">
      <c r="A221" s="97" t="s">
        <v>751</v>
      </c>
      <c r="B221" s="5" t="s">
        <v>20</v>
      </c>
      <c r="C221" s="93">
        <v>12</v>
      </c>
      <c r="D221" s="321" t="s">
        <v>229</v>
      </c>
      <c r="E221" s="322" t="s">
        <v>10</v>
      </c>
      <c r="F221" s="323" t="s">
        <v>584</v>
      </c>
      <c r="G221" s="69" t="s">
        <v>16</v>
      </c>
      <c r="H221" s="400">
        <f>SUM(прил6!I361)</f>
        <v>400000</v>
      </c>
    </row>
    <row r="222" spans="1:8" ht="30.75" customHeight="1">
      <c r="A222" s="91" t="s">
        <v>153</v>
      </c>
      <c r="B222" s="36" t="s">
        <v>20</v>
      </c>
      <c r="C222" s="38">
        <v>12</v>
      </c>
      <c r="D222" s="306" t="s">
        <v>571</v>
      </c>
      <c r="E222" s="307" t="s">
        <v>533</v>
      </c>
      <c r="F222" s="308" t="s">
        <v>534</v>
      </c>
      <c r="G222" s="36"/>
      <c r="H222" s="397">
        <f>SUM(H223)</f>
        <v>14000</v>
      </c>
    </row>
    <row r="223" spans="1:8" ht="30.75" customHeight="1">
      <c r="A223" s="94" t="s">
        <v>154</v>
      </c>
      <c r="B223" s="52" t="s">
        <v>20</v>
      </c>
      <c r="C223" s="63">
        <v>12</v>
      </c>
      <c r="D223" s="309" t="s">
        <v>228</v>
      </c>
      <c r="E223" s="310" t="s">
        <v>533</v>
      </c>
      <c r="F223" s="311" t="s">
        <v>534</v>
      </c>
      <c r="G223" s="52"/>
      <c r="H223" s="398">
        <f>SUM(H224)</f>
        <v>14000</v>
      </c>
    </row>
    <row r="224" spans="1:8" ht="30.75" customHeight="1">
      <c r="A224" s="94" t="s">
        <v>574</v>
      </c>
      <c r="B224" s="52" t="s">
        <v>20</v>
      </c>
      <c r="C224" s="63">
        <v>12</v>
      </c>
      <c r="D224" s="309" t="s">
        <v>228</v>
      </c>
      <c r="E224" s="310" t="s">
        <v>10</v>
      </c>
      <c r="F224" s="311" t="s">
        <v>534</v>
      </c>
      <c r="G224" s="52"/>
      <c r="H224" s="398">
        <f>SUM(H225)</f>
        <v>14000</v>
      </c>
    </row>
    <row r="225" spans="1:8" ht="30.75" customHeight="1">
      <c r="A225" s="94" t="s">
        <v>740</v>
      </c>
      <c r="B225" s="52" t="s">
        <v>20</v>
      </c>
      <c r="C225" s="63">
        <v>12</v>
      </c>
      <c r="D225" s="309" t="s">
        <v>228</v>
      </c>
      <c r="E225" s="310" t="s">
        <v>10</v>
      </c>
      <c r="F225" s="311" t="s">
        <v>739</v>
      </c>
      <c r="G225" s="52"/>
      <c r="H225" s="398">
        <f>SUM(H226)</f>
        <v>14000</v>
      </c>
    </row>
    <row r="226" spans="1:8" ht="30.75" customHeight="1">
      <c r="A226" s="110" t="s">
        <v>751</v>
      </c>
      <c r="B226" s="52" t="s">
        <v>20</v>
      </c>
      <c r="C226" s="63">
        <v>12</v>
      </c>
      <c r="D226" s="309" t="s">
        <v>228</v>
      </c>
      <c r="E226" s="310" t="s">
        <v>10</v>
      </c>
      <c r="F226" s="311" t="s">
        <v>739</v>
      </c>
      <c r="G226" s="52" t="s">
        <v>16</v>
      </c>
      <c r="H226" s="400">
        <f>SUM(прил6!I179)</f>
        <v>14000</v>
      </c>
    </row>
    <row r="227" spans="1:8" ht="33" customHeight="1">
      <c r="A227" s="79" t="s">
        <v>156</v>
      </c>
      <c r="B227" s="37" t="s">
        <v>20</v>
      </c>
      <c r="C227" s="37" t="s">
        <v>85</v>
      </c>
      <c r="D227" s="300" t="s">
        <v>230</v>
      </c>
      <c r="E227" s="301" t="s">
        <v>533</v>
      </c>
      <c r="F227" s="302" t="s">
        <v>534</v>
      </c>
      <c r="G227" s="36"/>
      <c r="H227" s="397">
        <f>SUM(H228)</f>
        <v>200000</v>
      </c>
    </row>
    <row r="228" spans="1:8" ht="47.25" customHeight="1">
      <c r="A228" s="105" t="s">
        <v>157</v>
      </c>
      <c r="B228" s="5" t="s">
        <v>20</v>
      </c>
      <c r="C228" s="7">
        <v>12</v>
      </c>
      <c r="D228" s="321" t="s">
        <v>231</v>
      </c>
      <c r="E228" s="322" t="s">
        <v>533</v>
      </c>
      <c r="F228" s="323" t="s">
        <v>534</v>
      </c>
      <c r="G228" s="6"/>
      <c r="H228" s="398">
        <f>SUM(H229)</f>
        <v>200000</v>
      </c>
    </row>
    <row r="229" spans="1:8" ht="65.25" customHeight="1">
      <c r="A229" s="105" t="s">
        <v>585</v>
      </c>
      <c r="B229" s="5" t="s">
        <v>20</v>
      </c>
      <c r="C229" s="286">
        <v>12</v>
      </c>
      <c r="D229" s="321" t="s">
        <v>231</v>
      </c>
      <c r="E229" s="322" t="s">
        <v>10</v>
      </c>
      <c r="F229" s="323" t="s">
        <v>534</v>
      </c>
      <c r="G229" s="356"/>
      <c r="H229" s="398">
        <f>SUM(H230+H232)</f>
        <v>200000</v>
      </c>
    </row>
    <row r="230" spans="1:8" ht="31.2">
      <c r="A230" s="3" t="s">
        <v>587</v>
      </c>
      <c r="B230" s="5" t="s">
        <v>20</v>
      </c>
      <c r="C230" s="7">
        <v>12</v>
      </c>
      <c r="D230" s="321" t="s">
        <v>231</v>
      </c>
      <c r="E230" s="322" t="s">
        <v>10</v>
      </c>
      <c r="F230" s="323" t="s">
        <v>586</v>
      </c>
      <c r="G230" s="6"/>
      <c r="H230" s="398">
        <f>SUM(H231)</f>
        <v>100000</v>
      </c>
    </row>
    <row r="231" spans="1:8" ht="16.5" customHeight="1">
      <c r="A231" s="105" t="s">
        <v>18</v>
      </c>
      <c r="B231" s="5" t="s">
        <v>20</v>
      </c>
      <c r="C231" s="7">
        <v>12</v>
      </c>
      <c r="D231" s="321" t="s">
        <v>231</v>
      </c>
      <c r="E231" s="322" t="s">
        <v>10</v>
      </c>
      <c r="F231" s="323" t="s">
        <v>586</v>
      </c>
      <c r="G231" s="6" t="s">
        <v>17</v>
      </c>
      <c r="H231" s="400">
        <f>SUM(прил6!I184)</f>
        <v>100000</v>
      </c>
    </row>
    <row r="232" spans="1:8" ht="33" customHeight="1">
      <c r="A232" s="572" t="s">
        <v>821</v>
      </c>
      <c r="B232" s="5" t="s">
        <v>20</v>
      </c>
      <c r="C232" s="566">
        <v>12</v>
      </c>
      <c r="D232" s="321" t="s">
        <v>231</v>
      </c>
      <c r="E232" s="322" t="s">
        <v>10</v>
      </c>
      <c r="F232" s="323" t="s">
        <v>820</v>
      </c>
      <c r="G232" s="358"/>
      <c r="H232" s="398">
        <f>SUM(H233)</f>
        <v>100000</v>
      </c>
    </row>
    <row r="233" spans="1:8" ht="16.5" customHeight="1">
      <c r="A233" s="105" t="s">
        <v>18</v>
      </c>
      <c r="B233" s="5" t="s">
        <v>20</v>
      </c>
      <c r="C233" s="566">
        <v>12</v>
      </c>
      <c r="D233" s="321" t="s">
        <v>231</v>
      </c>
      <c r="E233" s="322" t="s">
        <v>10</v>
      </c>
      <c r="F233" s="323" t="s">
        <v>820</v>
      </c>
      <c r="G233" s="358" t="s">
        <v>17</v>
      </c>
      <c r="H233" s="400">
        <f>SUM(прил6!I186)</f>
        <v>100000</v>
      </c>
    </row>
    <row r="234" spans="1:8" ht="33" customHeight="1">
      <c r="A234" s="79" t="s">
        <v>147</v>
      </c>
      <c r="B234" s="37" t="s">
        <v>20</v>
      </c>
      <c r="C234" s="37" t="s">
        <v>85</v>
      </c>
      <c r="D234" s="300" t="s">
        <v>223</v>
      </c>
      <c r="E234" s="301" t="s">
        <v>533</v>
      </c>
      <c r="F234" s="302" t="s">
        <v>534</v>
      </c>
      <c r="G234" s="36"/>
      <c r="H234" s="397">
        <f>SUM(H235)</f>
        <v>384600</v>
      </c>
    </row>
    <row r="235" spans="1:8" ht="33" customHeight="1">
      <c r="A235" s="105" t="s">
        <v>148</v>
      </c>
      <c r="B235" s="5" t="s">
        <v>20</v>
      </c>
      <c r="C235" s="7">
        <v>12</v>
      </c>
      <c r="D235" s="321" t="s">
        <v>224</v>
      </c>
      <c r="E235" s="322" t="s">
        <v>533</v>
      </c>
      <c r="F235" s="323" t="s">
        <v>534</v>
      </c>
      <c r="G235" s="6"/>
      <c r="H235" s="398">
        <f>SUM(H236)</f>
        <v>384600</v>
      </c>
    </row>
    <row r="236" spans="1:8" ht="33.75" customHeight="1">
      <c r="A236" s="3" t="s">
        <v>102</v>
      </c>
      <c r="B236" s="5" t="s">
        <v>20</v>
      </c>
      <c r="C236" s="7">
        <v>12</v>
      </c>
      <c r="D236" s="321" t="s">
        <v>224</v>
      </c>
      <c r="E236" s="322" t="s">
        <v>533</v>
      </c>
      <c r="F236" s="323" t="s">
        <v>567</v>
      </c>
      <c r="G236" s="6"/>
      <c r="H236" s="398">
        <f>SUM(H237:H239)</f>
        <v>384600</v>
      </c>
    </row>
    <row r="237" spans="1:8" ht="48" customHeight="1">
      <c r="A237" s="105" t="s">
        <v>92</v>
      </c>
      <c r="B237" s="5" t="s">
        <v>20</v>
      </c>
      <c r="C237" s="7">
        <v>12</v>
      </c>
      <c r="D237" s="321" t="s">
        <v>224</v>
      </c>
      <c r="E237" s="322" t="s">
        <v>533</v>
      </c>
      <c r="F237" s="323" t="s">
        <v>567</v>
      </c>
      <c r="G237" s="6" t="s">
        <v>13</v>
      </c>
      <c r="H237" s="400">
        <f>SUM(прил6!I190)</f>
        <v>367600</v>
      </c>
    </row>
    <row r="238" spans="1:8" ht="30" customHeight="1">
      <c r="A238" s="97" t="s">
        <v>751</v>
      </c>
      <c r="B238" s="5" t="s">
        <v>20</v>
      </c>
      <c r="C238" s="7">
        <v>12</v>
      </c>
      <c r="D238" s="321" t="s">
        <v>224</v>
      </c>
      <c r="E238" s="322" t="s">
        <v>533</v>
      </c>
      <c r="F238" s="323" t="s">
        <v>567</v>
      </c>
      <c r="G238" s="6" t="s">
        <v>16</v>
      </c>
      <c r="H238" s="400">
        <f>SUM(прил6!I191)</f>
        <v>16000</v>
      </c>
    </row>
    <row r="239" spans="1:8" ht="16.5" customHeight="1">
      <c r="A239" s="3" t="s">
        <v>18</v>
      </c>
      <c r="B239" s="5" t="s">
        <v>20</v>
      </c>
      <c r="C239" s="7">
        <v>12</v>
      </c>
      <c r="D239" s="321" t="s">
        <v>224</v>
      </c>
      <c r="E239" s="322" t="s">
        <v>533</v>
      </c>
      <c r="F239" s="323" t="s">
        <v>567</v>
      </c>
      <c r="G239" s="6" t="s">
        <v>17</v>
      </c>
      <c r="H239" s="400">
        <f>SUM(прил6!I192)</f>
        <v>1000</v>
      </c>
    </row>
    <row r="240" spans="1:8" ht="16.5" customHeight="1">
      <c r="A240" s="68" t="s">
        <v>160</v>
      </c>
      <c r="B240" s="117" t="s">
        <v>116</v>
      </c>
      <c r="C240" s="118"/>
      <c r="D240" s="334"/>
      <c r="E240" s="335"/>
      <c r="F240" s="336"/>
      <c r="G240" s="119"/>
      <c r="H240" s="395">
        <f>SUM(H241+H249+H279)</f>
        <v>15232606</v>
      </c>
    </row>
    <row r="241" spans="1:8" s="11" customFormat="1" ht="15.6">
      <c r="A241" s="49" t="s">
        <v>260</v>
      </c>
      <c r="B241" s="61" t="s">
        <v>116</v>
      </c>
      <c r="C241" s="148" t="s">
        <v>10</v>
      </c>
      <c r="D241" s="297"/>
      <c r="E241" s="298"/>
      <c r="F241" s="299"/>
      <c r="G241" s="62"/>
      <c r="H241" s="396">
        <f>SUM(H242)</f>
        <v>33379</v>
      </c>
    </row>
    <row r="242" spans="1:8" ht="46.8">
      <c r="A242" s="35" t="s">
        <v>204</v>
      </c>
      <c r="B242" s="37" t="s">
        <v>116</v>
      </c>
      <c r="C242" s="152" t="s">
        <v>10</v>
      </c>
      <c r="D242" s="306" t="s">
        <v>588</v>
      </c>
      <c r="E242" s="307" t="s">
        <v>533</v>
      </c>
      <c r="F242" s="308" t="s">
        <v>534</v>
      </c>
      <c r="G242" s="39"/>
      <c r="H242" s="397">
        <f>SUM(H243)</f>
        <v>33379</v>
      </c>
    </row>
    <row r="243" spans="1:8" ht="78">
      <c r="A243" s="3" t="s">
        <v>262</v>
      </c>
      <c r="B243" s="5" t="s">
        <v>116</v>
      </c>
      <c r="C243" s="151" t="s">
        <v>10</v>
      </c>
      <c r="D243" s="321" t="s">
        <v>261</v>
      </c>
      <c r="E243" s="322" t="s">
        <v>533</v>
      </c>
      <c r="F243" s="323" t="s">
        <v>534</v>
      </c>
      <c r="G243" s="69"/>
      <c r="H243" s="398">
        <f>SUM(H244)</f>
        <v>33379</v>
      </c>
    </row>
    <row r="244" spans="1:8" ht="46.8">
      <c r="A244" s="74" t="s">
        <v>589</v>
      </c>
      <c r="B244" s="5" t="s">
        <v>116</v>
      </c>
      <c r="C244" s="151" t="s">
        <v>10</v>
      </c>
      <c r="D244" s="321" t="s">
        <v>261</v>
      </c>
      <c r="E244" s="322" t="s">
        <v>10</v>
      </c>
      <c r="F244" s="323" t="s">
        <v>534</v>
      </c>
      <c r="G244" s="69"/>
      <c r="H244" s="398">
        <f>SUM(H245+H247)</f>
        <v>33379</v>
      </c>
    </row>
    <row r="245" spans="1:8" ht="18" customHeight="1">
      <c r="A245" s="130" t="s">
        <v>272</v>
      </c>
      <c r="B245" s="5" t="s">
        <v>116</v>
      </c>
      <c r="C245" s="151" t="s">
        <v>10</v>
      </c>
      <c r="D245" s="321" t="s">
        <v>261</v>
      </c>
      <c r="E245" s="322" t="s">
        <v>10</v>
      </c>
      <c r="F245" s="323" t="s">
        <v>590</v>
      </c>
      <c r="G245" s="69"/>
      <c r="H245" s="398">
        <f>SUM(H246)</f>
        <v>0</v>
      </c>
    </row>
    <row r="246" spans="1:8" ht="31.5" customHeight="1">
      <c r="A246" s="110" t="s">
        <v>751</v>
      </c>
      <c r="B246" s="5" t="s">
        <v>116</v>
      </c>
      <c r="C246" s="151" t="s">
        <v>10</v>
      </c>
      <c r="D246" s="321" t="s">
        <v>261</v>
      </c>
      <c r="E246" s="322" t="s">
        <v>10</v>
      </c>
      <c r="F246" s="323" t="s">
        <v>590</v>
      </c>
      <c r="G246" s="69" t="s">
        <v>16</v>
      </c>
      <c r="H246" s="400">
        <f>SUM(прил6!I199)</f>
        <v>0</v>
      </c>
    </row>
    <row r="247" spans="1:8" ht="33.75" customHeight="1">
      <c r="A247" s="130" t="s">
        <v>591</v>
      </c>
      <c r="B247" s="5" t="s">
        <v>116</v>
      </c>
      <c r="C247" s="151" t="s">
        <v>10</v>
      </c>
      <c r="D247" s="321" t="s">
        <v>261</v>
      </c>
      <c r="E247" s="322" t="s">
        <v>10</v>
      </c>
      <c r="F247" s="323" t="s">
        <v>592</v>
      </c>
      <c r="G247" s="69"/>
      <c r="H247" s="398">
        <f>SUM(H248)</f>
        <v>33379</v>
      </c>
    </row>
    <row r="248" spans="1:8" ht="16.5" customHeight="1">
      <c r="A248" s="94" t="s">
        <v>21</v>
      </c>
      <c r="B248" s="5" t="s">
        <v>116</v>
      </c>
      <c r="C248" s="151" t="s">
        <v>10</v>
      </c>
      <c r="D248" s="321" t="s">
        <v>261</v>
      </c>
      <c r="E248" s="322" t="s">
        <v>10</v>
      </c>
      <c r="F248" s="323" t="s">
        <v>592</v>
      </c>
      <c r="G248" s="69" t="s">
        <v>75</v>
      </c>
      <c r="H248" s="400">
        <f>SUM(прил6!I201)</f>
        <v>33379</v>
      </c>
    </row>
    <row r="249" spans="1:8" ht="16.5" customHeight="1">
      <c r="A249" s="49" t="s">
        <v>161</v>
      </c>
      <c r="B249" s="61" t="s">
        <v>116</v>
      </c>
      <c r="C249" s="28" t="s">
        <v>12</v>
      </c>
      <c r="D249" s="297"/>
      <c r="E249" s="298"/>
      <c r="F249" s="299"/>
      <c r="G249" s="62"/>
      <c r="H249" s="396">
        <f>SUM(H250+H263+H268)</f>
        <v>14199227</v>
      </c>
    </row>
    <row r="250" spans="1:8" ht="32.25" customHeight="1">
      <c r="A250" s="35" t="s">
        <v>193</v>
      </c>
      <c r="B250" s="37" t="s">
        <v>116</v>
      </c>
      <c r="C250" s="41" t="s">
        <v>12</v>
      </c>
      <c r="D250" s="306" t="s">
        <v>593</v>
      </c>
      <c r="E250" s="307" t="s">
        <v>533</v>
      </c>
      <c r="F250" s="308" t="s">
        <v>534</v>
      </c>
      <c r="G250" s="39"/>
      <c r="H250" s="397">
        <f>SUM(H251)</f>
        <v>2868773</v>
      </c>
    </row>
    <row r="251" spans="1:8" s="51" customFormat="1" ht="48.75" customHeight="1">
      <c r="A251" s="64" t="s">
        <v>194</v>
      </c>
      <c r="B251" s="5" t="s">
        <v>116</v>
      </c>
      <c r="C251" s="116" t="s">
        <v>12</v>
      </c>
      <c r="D251" s="321" t="s">
        <v>232</v>
      </c>
      <c r="E251" s="322" t="s">
        <v>533</v>
      </c>
      <c r="F251" s="323" t="s">
        <v>534</v>
      </c>
      <c r="G251" s="69"/>
      <c r="H251" s="398">
        <f>SUM(H252)</f>
        <v>2868773</v>
      </c>
    </row>
    <row r="252" spans="1:8" s="51" customFormat="1" ht="33.75" customHeight="1">
      <c r="A252" s="130" t="s">
        <v>594</v>
      </c>
      <c r="B252" s="5" t="s">
        <v>116</v>
      </c>
      <c r="C252" s="286" t="s">
        <v>12</v>
      </c>
      <c r="D252" s="321" t="s">
        <v>232</v>
      </c>
      <c r="E252" s="322" t="s">
        <v>10</v>
      </c>
      <c r="F252" s="323" t="s">
        <v>534</v>
      </c>
      <c r="G252" s="69"/>
      <c r="H252" s="398">
        <f>SUM(H253+H255+H257+H259+H261)</f>
        <v>2868773</v>
      </c>
    </row>
    <row r="253" spans="1:8" s="51" customFormat="1" ht="46.5" customHeight="1">
      <c r="A253" s="130" t="s">
        <v>769</v>
      </c>
      <c r="B253" s="5" t="s">
        <v>116</v>
      </c>
      <c r="C253" s="559" t="s">
        <v>12</v>
      </c>
      <c r="D253" s="321" t="s">
        <v>232</v>
      </c>
      <c r="E253" s="322" t="s">
        <v>10</v>
      </c>
      <c r="F253" s="560">
        <v>13421</v>
      </c>
      <c r="G253" s="69"/>
      <c r="H253" s="398">
        <f>SUM(H254)</f>
        <v>1216000</v>
      </c>
    </row>
    <row r="254" spans="1:8" s="51" customFormat="1" ht="15.75" customHeight="1">
      <c r="A254" s="130" t="s">
        <v>21</v>
      </c>
      <c r="B254" s="5" t="s">
        <v>116</v>
      </c>
      <c r="C254" s="559" t="s">
        <v>12</v>
      </c>
      <c r="D254" s="321" t="s">
        <v>232</v>
      </c>
      <c r="E254" s="322" t="s">
        <v>10</v>
      </c>
      <c r="F254" s="560">
        <v>13421</v>
      </c>
      <c r="G254" s="69" t="s">
        <v>75</v>
      </c>
      <c r="H254" s="400">
        <f>SUM(прил6!I207)</f>
        <v>1216000</v>
      </c>
    </row>
    <row r="255" spans="1:8" s="51" customFormat="1" ht="48" customHeight="1">
      <c r="A255" s="130" t="s">
        <v>770</v>
      </c>
      <c r="B255" s="5" t="s">
        <v>116</v>
      </c>
      <c r="C255" s="559" t="s">
        <v>12</v>
      </c>
      <c r="D255" s="321" t="s">
        <v>232</v>
      </c>
      <c r="E255" s="322" t="s">
        <v>10</v>
      </c>
      <c r="F255" s="560">
        <v>13431</v>
      </c>
      <c r="G255" s="69"/>
      <c r="H255" s="398">
        <f>SUM(H256)</f>
        <v>1318000</v>
      </c>
    </row>
    <row r="256" spans="1:8" s="51" customFormat="1" ht="15.75" customHeight="1">
      <c r="A256" s="130" t="s">
        <v>21</v>
      </c>
      <c r="B256" s="5" t="s">
        <v>116</v>
      </c>
      <c r="C256" s="559" t="s">
        <v>12</v>
      </c>
      <c r="D256" s="321" t="s">
        <v>232</v>
      </c>
      <c r="E256" s="322" t="s">
        <v>10</v>
      </c>
      <c r="F256" s="560">
        <v>13431</v>
      </c>
      <c r="G256" s="69" t="s">
        <v>75</v>
      </c>
      <c r="H256" s="400">
        <f>SUM(прил6!I209)</f>
        <v>1318000</v>
      </c>
    </row>
    <row r="257" spans="1:8" s="51" customFormat="1" ht="33.75" customHeight="1">
      <c r="A257" s="130" t="s">
        <v>743</v>
      </c>
      <c r="B257" s="5" t="s">
        <v>116</v>
      </c>
      <c r="C257" s="544" t="s">
        <v>12</v>
      </c>
      <c r="D257" s="321" t="s">
        <v>232</v>
      </c>
      <c r="E257" s="322" t="s">
        <v>10</v>
      </c>
      <c r="F257" s="323" t="s">
        <v>742</v>
      </c>
      <c r="G257" s="69"/>
      <c r="H257" s="398">
        <f>SUM(H258)</f>
        <v>106000</v>
      </c>
    </row>
    <row r="258" spans="1:8" s="51" customFormat="1" ht="18" customHeight="1">
      <c r="A258" s="94" t="s">
        <v>21</v>
      </c>
      <c r="B258" s="5" t="s">
        <v>116</v>
      </c>
      <c r="C258" s="544" t="s">
        <v>12</v>
      </c>
      <c r="D258" s="321" t="s">
        <v>232</v>
      </c>
      <c r="E258" s="322" t="s">
        <v>10</v>
      </c>
      <c r="F258" s="323" t="s">
        <v>742</v>
      </c>
      <c r="G258" s="69" t="s">
        <v>75</v>
      </c>
      <c r="H258" s="400">
        <f>SUM(прил6!I211)</f>
        <v>106000</v>
      </c>
    </row>
    <row r="259" spans="1:8" s="51" customFormat="1" ht="63.75" customHeight="1">
      <c r="A259" s="94" t="s">
        <v>598</v>
      </c>
      <c r="B259" s="5" t="s">
        <v>116</v>
      </c>
      <c r="C259" s="286" t="s">
        <v>12</v>
      </c>
      <c r="D259" s="321" t="s">
        <v>232</v>
      </c>
      <c r="E259" s="322" t="s">
        <v>10</v>
      </c>
      <c r="F259" s="323" t="s">
        <v>599</v>
      </c>
      <c r="G259" s="69"/>
      <c r="H259" s="398">
        <f>SUM(H260)</f>
        <v>66557</v>
      </c>
    </row>
    <row r="260" spans="1:8" s="51" customFormat="1" ht="15.75" customHeight="1">
      <c r="A260" s="94" t="s">
        <v>21</v>
      </c>
      <c r="B260" s="5" t="s">
        <v>116</v>
      </c>
      <c r="C260" s="286" t="s">
        <v>12</v>
      </c>
      <c r="D260" s="321" t="s">
        <v>232</v>
      </c>
      <c r="E260" s="322" t="s">
        <v>10</v>
      </c>
      <c r="F260" s="323" t="s">
        <v>599</v>
      </c>
      <c r="G260" s="69" t="s">
        <v>75</v>
      </c>
      <c r="H260" s="400">
        <f>SUM(прил6!I213)</f>
        <v>66557</v>
      </c>
    </row>
    <row r="261" spans="1:8" s="51" customFormat="1" ht="49.5" customHeight="1">
      <c r="A261" s="94" t="s">
        <v>738</v>
      </c>
      <c r="B261" s="5" t="s">
        <v>116</v>
      </c>
      <c r="C261" s="542" t="s">
        <v>12</v>
      </c>
      <c r="D261" s="321" t="s">
        <v>232</v>
      </c>
      <c r="E261" s="322" t="s">
        <v>10</v>
      </c>
      <c r="F261" s="323" t="s">
        <v>737</v>
      </c>
      <c r="G261" s="69"/>
      <c r="H261" s="398">
        <f>SUM(H262)</f>
        <v>162216</v>
      </c>
    </row>
    <row r="262" spans="1:8" s="51" customFormat="1" ht="15.75" customHeight="1">
      <c r="A262" s="94" t="s">
        <v>21</v>
      </c>
      <c r="B262" s="5" t="s">
        <v>116</v>
      </c>
      <c r="C262" s="542" t="s">
        <v>12</v>
      </c>
      <c r="D262" s="321" t="s">
        <v>232</v>
      </c>
      <c r="E262" s="322" t="s">
        <v>10</v>
      </c>
      <c r="F262" s="323" t="s">
        <v>737</v>
      </c>
      <c r="G262" s="69" t="s">
        <v>75</v>
      </c>
      <c r="H262" s="400">
        <f>SUM(прил6!I215)</f>
        <v>162216</v>
      </c>
    </row>
    <row r="263" spans="1:8" s="51" customFormat="1" ht="49.5" customHeight="1">
      <c r="A263" s="35" t="s">
        <v>204</v>
      </c>
      <c r="B263" s="37" t="s">
        <v>116</v>
      </c>
      <c r="C263" s="152" t="s">
        <v>12</v>
      </c>
      <c r="D263" s="306" t="s">
        <v>588</v>
      </c>
      <c r="E263" s="307" t="s">
        <v>533</v>
      </c>
      <c r="F263" s="308" t="s">
        <v>534</v>
      </c>
      <c r="G263" s="39"/>
      <c r="H263" s="397">
        <f>SUM(H264)</f>
        <v>282859</v>
      </c>
    </row>
    <row r="264" spans="1:8" s="51" customFormat="1" ht="78.75" customHeight="1">
      <c r="A264" s="64" t="s">
        <v>262</v>
      </c>
      <c r="B264" s="5" t="s">
        <v>116</v>
      </c>
      <c r="C264" s="151" t="s">
        <v>12</v>
      </c>
      <c r="D264" s="321" t="s">
        <v>261</v>
      </c>
      <c r="E264" s="322" t="s">
        <v>533</v>
      </c>
      <c r="F264" s="323" t="s">
        <v>534</v>
      </c>
      <c r="G264" s="356"/>
      <c r="H264" s="398">
        <f>SUM(H265)</f>
        <v>282859</v>
      </c>
    </row>
    <row r="265" spans="1:8" s="51" customFormat="1" ht="48" customHeight="1">
      <c r="A265" s="130" t="s">
        <v>589</v>
      </c>
      <c r="B265" s="5" t="s">
        <v>116</v>
      </c>
      <c r="C265" s="151" t="s">
        <v>12</v>
      </c>
      <c r="D265" s="321" t="s">
        <v>261</v>
      </c>
      <c r="E265" s="322" t="s">
        <v>10</v>
      </c>
      <c r="F265" s="323" t="s">
        <v>534</v>
      </c>
      <c r="G265" s="356"/>
      <c r="H265" s="398">
        <f>SUM(H266)</f>
        <v>282859</v>
      </c>
    </row>
    <row r="266" spans="1:8" s="51" customFormat="1" ht="32.25" customHeight="1">
      <c r="A266" s="130" t="s">
        <v>676</v>
      </c>
      <c r="B266" s="5" t="s">
        <v>116</v>
      </c>
      <c r="C266" s="151" t="s">
        <v>12</v>
      </c>
      <c r="D266" s="321" t="s">
        <v>261</v>
      </c>
      <c r="E266" s="322" t="s">
        <v>10</v>
      </c>
      <c r="F266" s="323" t="s">
        <v>677</v>
      </c>
      <c r="G266" s="356"/>
      <c r="H266" s="398">
        <f>SUM(H267)</f>
        <v>282859</v>
      </c>
    </row>
    <row r="267" spans="1:8" s="51" customFormat="1" ht="15.75" customHeight="1">
      <c r="A267" s="94" t="s">
        <v>21</v>
      </c>
      <c r="B267" s="5" t="s">
        <v>116</v>
      </c>
      <c r="C267" s="151" t="s">
        <v>12</v>
      </c>
      <c r="D267" s="321" t="s">
        <v>261</v>
      </c>
      <c r="E267" s="322" t="s">
        <v>10</v>
      </c>
      <c r="F267" s="323" t="s">
        <v>677</v>
      </c>
      <c r="G267" s="356" t="s">
        <v>75</v>
      </c>
      <c r="H267" s="400">
        <f>SUM(прил6!I220)</f>
        <v>282859</v>
      </c>
    </row>
    <row r="268" spans="1:8" s="51" customFormat="1" ht="33.75" customHeight="1">
      <c r="A268" s="35" t="s">
        <v>195</v>
      </c>
      <c r="B268" s="37" t="s">
        <v>116</v>
      </c>
      <c r="C268" s="41" t="s">
        <v>12</v>
      </c>
      <c r="D268" s="306" t="s">
        <v>233</v>
      </c>
      <c r="E268" s="307" t="s">
        <v>533</v>
      </c>
      <c r="F268" s="308" t="s">
        <v>534</v>
      </c>
      <c r="G268" s="39"/>
      <c r="H268" s="397">
        <f>SUM(H269)</f>
        <v>11047595</v>
      </c>
    </row>
    <row r="269" spans="1:8" s="51" customFormat="1" ht="48.75" customHeight="1">
      <c r="A269" s="64" t="s">
        <v>196</v>
      </c>
      <c r="B269" s="5" t="s">
        <v>116</v>
      </c>
      <c r="C269" s="116" t="s">
        <v>12</v>
      </c>
      <c r="D269" s="321" t="s">
        <v>234</v>
      </c>
      <c r="E269" s="322" t="s">
        <v>533</v>
      </c>
      <c r="F269" s="323" t="s">
        <v>534</v>
      </c>
      <c r="G269" s="69"/>
      <c r="H269" s="398">
        <f>SUM(H270)</f>
        <v>11047595</v>
      </c>
    </row>
    <row r="270" spans="1:8" s="51" customFormat="1" ht="48.75" customHeight="1">
      <c r="A270" s="64" t="s">
        <v>595</v>
      </c>
      <c r="B270" s="5" t="s">
        <v>116</v>
      </c>
      <c r="C270" s="286" t="s">
        <v>12</v>
      </c>
      <c r="D270" s="321" t="s">
        <v>234</v>
      </c>
      <c r="E270" s="322" t="s">
        <v>12</v>
      </c>
      <c r="F270" s="323" t="s">
        <v>534</v>
      </c>
      <c r="G270" s="69"/>
      <c r="H270" s="398">
        <f>SUM(H271+H273+H275+H277)</f>
        <v>11047595</v>
      </c>
    </row>
    <row r="271" spans="1:8" s="51" customFormat="1" ht="48.75" customHeight="1">
      <c r="A271" s="64" t="s">
        <v>775</v>
      </c>
      <c r="B271" s="5" t="s">
        <v>116</v>
      </c>
      <c r="C271" s="559" t="s">
        <v>12</v>
      </c>
      <c r="D271" s="321" t="s">
        <v>234</v>
      </c>
      <c r="E271" s="322" t="s">
        <v>12</v>
      </c>
      <c r="F271" s="560">
        <v>50181</v>
      </c>
      <c r="G271" s="69"/>
      <c r="H271" s="398">
        <v>3229486</v>
      </c>
    </row>
    <row r="272" spans="1:8" s="51" customFormat="1" ht="17.25" customHeight="1">
      <c r="A272" s="64" t="s">
        <v>21</v>
      </c>
      <c r="B272" s="5" t="s">
        <v>116</v>
      </c>
      <c r="C272" s="559" t="s">
        <v>12</v>
      </c>
      <c r="D272" s="321" t="s">
        <v>234</v>
      </c>
      <c r="E272" s="322" t="s">
        <v>12</v>
      </c>
      <c r="F272" s="560">
        <v>50181</v>
      </c>
      <c r="G272" s="69" t="s">
        <v>75</v>
      </c>
      <c r="H272" s="400">
        <f>SUM(прил6!I225)</f>
        <v>3229486</v>
      </c>
    </row>
    <row r="273" spans="1:8" s="51" customFormat="1" ht="32.25" customHeight="1">
      <c r="A273" s="64" t="s">
        <v>596</v>
      </c>
      <c r="B273" s="5" t="s">
        <v>116</v>
      </c>
      <c r="C273" s="279" t="s">
        <v>12</v>
      </c>
      <c r="D273" s="321" t="s">
        <v>234</v>
      </c>
      <c r="E273" s="322" t="s">
        <v>12</v>
      </c>
      <c r="F273" s="323" t="s">
        <v>597</v>
      </c>
      <c r="G273" s="69"/>
      <c r="H273" s="398">
        <f>SUM(H274)</f>
        <v>1804942</v>
      </c>
    </row>
    <row r="274" spans="1:8" s="51" customFormat="1" ht="18" customHeight="1">
      <c r="A274" s="3" t="s">
        <v>21</v>
      </c>
      <c r="B274" s="5" t="s">
        <v>116</v>
      </c>
      <c r="C274" s="279" t="s">
        <v>12</v>
      </c>
      <c r="D274" s="321" t="s">
        <v>234</v>
      </c>
      <c r="E274" s="322" t="s">
        <v>12</v>
      </c>
      <c r="F274" s="323" t="s">
        <v>597</v>
      </c>
      <c r="G274" s="69" t="s">
        <v>75</v>
      </c>
      <c r="H274" s="400">
        <f>SUM(прил6!I227)</f>
        <v>1804942</v>
      </c>
    </row>
    <row r="275" spans="1:8" s="51" customFormat="1" ht="32.25" customHeight="1">
      <c r="A275" s="3" t="s">
        <v>736</v>
      </c>
      <c r="B275" s="5" t="s">
        <v>116</v>
      </c>
      <c r="C275" s="542" t="s">
        <v>12</v>
      </c>
      <c r="D275" s="321" t="s">
        <v>234</v>
      </c>
      <c r="E275" s="322" t="s">
        <v>12</v>
      </c>
      <c r="F275" s="323" t="s">
        <v>735</v>
      </c>
      <c r="G275" s="69"/>
      <c r="H275" s="398">
        <f>SUM(H276)</f>
        <v>5858522</v>
      </c>
    </row>
    <row r="276" spans="1:8" s="51" customFormat="1" ht="18" customHeight="1">
      <c r="A276" s="3" t="s">
        <v>21</v>
      </c>
      <c r="B276" s="5" t="s">
        <v>116</v>
      </c>
      <c r="C276" s="542" t="s">
        <v>12</v>
      </c>
      <c r="D276" s="321" t="s">
        <v>234</v>
      </c>
      <c r="E276" s="322" t="s">
        <v>12</v>
      </c>
      <c r="F276" s="323" t="s">
        <v>735</v>
      </c>
      <c r="G276" s="69" t="s">
        <v>75</v>
      </c>
      <c r="H276" s="400">
        <f>SUM(прил6!I229)</f>
        <v>5858522</v>
      </c>
    </row>
    <row r="277" spans="1:8" s="51" customFormat="1" ht="47.25" customHeight="1">
      <c r="A277" s="3" t="s">
        <v>774</v>
      </c>
      <c r="B277" s="5" t="s">
        <v>116</v>
      </c>
      <c r="C277" s="559" t="s">
        <v>12</v>
      </c>
      <c r="D277" s="321" t="s">
        <v>234</v>
      </c>
      <c r="E277" s="322" t="s">
        <v>12</v>
      </c>
      <c r="F277" s="323" t="s">
        <v>773</v>
      </c>
      <c r="G277" s="69"/>
      <c r="H277" s="398">
        <f>SUM(H278)</f>
        <v>154645</v>
      </c>
    </row>
    <row r="278" spans="1:8" s="51" customFormat="1" ht="18" customHeight="1">
      <c r="A278" s="3" t="s">
        <v>21</v>
      </c>
      <c r="B278" s="5" t="s">
        <v>116</v>
      </c>
      <c r="C278" s="559" t="s">
        <v>12</v>
      </c>
      <c r="D278" s="321" t="s">
        <v>234</v>
      </c>
      <c r="E278" s="322" t="s">
        <v>12</v>
      </c>
      <c r="F278" s="323" t="s">
        <v>773</v>
      </c>
      <c r="G278" s="69" t="s">
        <v>75</v>
      </c>
      <c r="H278" s="400">
        <f>SUM(прил6!I231)</f>
        <v>154645</v>
      </c>
    </row>
    <row r="279" spans="1:8" s="51" customFormat="1" ht="18" customHeight="1">
      <c r="A279" s="107" t="s">
        <v>722</v>
      </c>
      <c r="B279" s="28" t="s">
        <v>116</v>
      </c>
      <c r="C279" s="28" t="s">
        <v>15</v>
      </c>
      <c r="D279" s="297"/>
      <c r="E279" s="298"/>
      <c r="F279" s="299"/>
      <c r="G279" s="27"/>
      <c r="H279" s="396">
        <f>SUM(H280)</f>
        <v>1000000</v>
      </c>
    </row>
    <row r="280" spans="1:8" s="51" customFormat="1" ht="32.25" customHeight="1">
      <c r="A280" s="35" t="s">
        <v>193</v>
      </c>
      <c r="B280" s="37" t="s">
        <v>116</v>
      </c>
      <c r="C280" s="41" t="s">
        <v>15</v>
      </c>
      <c r="D280" s="306" t="s">
        <v>593</v>
      </c>
      <c r="E280" s="307" t="s">
        <v>533</v>
      </c>
      <c r="F280" s="308" t="s">
        <v>534</v>
      </c>
      <c r="G280" s="39"/>
      <c r="H280" s="397">
        <f>SUM(H281)</f>
        <v>1000000</v>
      </c>
    </row>
    <row r="281" spans="1:8" s="51" customFormat="1" ht="48" customHeight="1">
      <c r="A281" s="64" t="s">
        <v>194</v>
      </c>
      <c r="B281" s="5" t="s">
        <v>116</v>
      </c>
      <c r="C281" s="540" t="s">
        <v>15</v>
      </c>
      <c r="D281" s="321" t="s">
        <v>232</v>
      </c>
      <c r="E281" s="322" t="s">
        <v>533</v>
      </c>
      <c r="F281" s="323" t="s">
        <v>534</v>
      </c>
      <c r="G281" s="69"/>
      <c r="H281" s="398">
        <f>SUM(H282)</f>
        <v>1000000</v>
      </c>
    </row>
    <row r="282" spans="1:8" s="51" customFormat="1" ht="33" customHeight="1">
      <c r="A282" s="130" t="s">
        <v>594</v>
      </c>
      <c r="B282" s="5" t="s">
        <v>116</v>
      </c>
      <c r="C282" s="540" t="s">
        <v>15</v>
      </c>
      <c r="D282" s="321" t="s">
        <v>232</v>
      </c>
      <c r="E282" s="322" t="s">
        <v>10</v>
      </c>
      <c r="F282" s="323" t="s">
        <v>534</v>
      </c>
      <c r="G282" s="69"/>
      <c r="H282" s="398">
        <f>SUM(H283)</f>
        <v>1000000</v>
      </c>
    </row>
    <row r="283" spans="1:8" s="51" customFormat="1" ht="16.5" customHeight="1">
      <c r="A283" s="130" t="s">
        <v>724</v>
      </c>
      <c r="B283" s="5" t="s">
        <v>116</v>
      </c>
      <c r="C283" s="540" t="s">
        <v>15</v>
      </c>
      <c r="D283" s="321" t="s">
        <v>232</v>
      </c>
      <c r="E283" s="322" t="s">
        <v>10</v>
      </c>
      <c r="F283" s="323" t="s">
        <v>723</v>
      </c>
      <c r="G283" s="69"/>
      <c r="H283" s="398">
        <f>SUM(H284)</f>
        <v>1000000</v>
      </c>
    </row>
    <row r="284" spans="1:8" s="51" customFormat="1" ht="18" customHeight="1">
      <c r="A284" s="94" t="s">
        <v>197</v>
      </c>
      <c r="B284" s="5" t="s">
        <v>116</v>
      </c>
      <c r="C284" s="540" t="s">
        <v>15</v>
      </c>
      <c r="D284" s="321" t="s">
        <v>232</v>
      </c>
      <c r="E284" s="322" t="s">
        <v>10</v>
      </c>
      <c r="F284" s="323" t="s">
        <v>723</v>
      </c>
      <c r="G284" s="69" t="s">
        <v>192</v>
      </c>
      <c r="H284" s="400">
        <f>SUM(прил6!I237)</f>
        <v>1000000</v>
      </c>
    </row>
    <row r="285" spans="1:8" ht="17.25" customHeight="1">
      <c r="A285" s="90" t="s">
        <v>27</v>
      </c>
      <c r="B285" s="18" t="s">
        <v>29</v>
      </c>
      <c r="C285" s="47"/>
      <c r="D285" s="334"/>
      <c r="E285" s="335"/>
      <c r="F285" s="336"/>
      <c r="G285" s="17"/>
      <c r="H285" s="395">
        <f>SUM(H286,H306,H370,H390)</f>
        <v>189148433</v>
      </c>
    </row>
    <row r="286" spans="1:8" ht="15.6">
      <c r="A286" s="107" t="s">
        <v>28</v>
      </c>
      <c r="B286" s="28" t="s">
        <v>29</v>
      </c>
      <c r="C286" s="28" t="s">
        <v>10</v>
      </c>
      <c r="D286" s="297"/>
      <c r="E286" s="298"/>
      <c r="F286" s="299"/>
      <c r="G286" s="27"/>
      <c r="H286" s="396">
        <f>SUM(H287,H301)</f>
        <v>21282258</v>
      </c>
    </row>
    <row r="287" spans="1:8" ht="35.25" customHeight="1">
      <c r="A287" s="35" t="s">
        <v>162</v>
      </c>
      <c r="B287" s="37" t="s">
        <v>29</v>
      </c>
      <c r="C287" s="37" t="s">
        <v>10</v>
      </c>
      <c r="D287" s="300" t="s">
        <v>603</v>
      </c>
      <c r="E287" s="301" t="s">
        <v>533</v>
      </c>
      <c r="F287" s="302" t="s">
        <v>534</v>
      </c>
      <c r="G287" s="39"/>
      <c r="H287" s="397">
        <f>SUM(H288)</f>
        <v>21173658</v>
      </c>
    </row>
    <row r="288" spans="1:8" ht="49.5" customHeight="1">
      <c r="A288" s="3" t="s">
        <v>163</v>
      </c>
      <c r="B288" s="5" t="s">
        <v>29</v>
      </c>
      <c r="C288" s="5" t="s">
        <v>10</v>
      </c>
      <c r="D288" s="303" t="s">
        <v>246</v>
      </c>
      <c r="E288" s="304" t="s">
        <v>533</v>
      </c>
      <c r="F288" s="305" t="s">
        <v>534</v>
      </c>
      <c r="G288" s="69"/>
      <c r="H288" s="398">
        <f>SUM(H289)</f>
        <v>21173658</v>
      </c>
    </row>
    <row r="289" spans="1:8" ht="17.25" customHeight="1">
      <c r="A289" s="3" t="s">
        <v>604</v>
      </c>
      <c r="B289" s="5" t="s">
        <v>29</v>
      </c>
      <c r="C289" s="5" t="s">
        <v>10</v>
      </c>
      <c r="D289" s="303" t="s">
        <v>246</v>
      </c>
      <c r="E289" s="304" t="s">
        <v>10</v>
      </c>
      <c r="F289" s="305" t="s">
        <v>534</v>
      </c>
      <c r="G289" s="69"/>
      <c r="H289" s="398">
        <f>SUM(H290+H293+H295+H297)</f>
        <v>21173658</v>
      </c>
    </row>
    <row r="290" spans="1:8" ht="81" customHeight="1">
      <c r="A290" s="3" t="s">
        <v>605</v>
      </c>
      <c r="B290" s="5" t="s">
        <v>29</v>
      </c>
      <c r="C290" s="5" t="s">
        <v>10</v>
      </c>
      <c r="D290" s="303" t="s">
        <v>246</v>
      </c>
      <c r="E290" s="304" t="s">
        <v>10</v>
      </c>
      <c r="F290" s="305" t="s">
        <v>606</v>
      </c>
      <c r="G290" s="2"/>
      <c r="H290" s="398">
        <f>SUM(H291:H292)</f>
        <v>10023335</v>
      </c>
    </row>
    <row r="291" spans="1:8" ht="46.8">
      <c r="A291" s="105" t="s">
        <v>92</v>
      </c>
      <c r="B291" s="5" t="s">
        <v>29</v>
      </c>
      <c r="C291" s="5" t="s">
        <v>10</v>
      </c>
      <c r="D291" s="303" t="s">
        <v>246</v>
      </c>
      <c r="E291" s="304" t="s">
        <v>10</v>
      </c>
      <c r="F291" s="305" t="s">
        <v>606</v>
      </c>
      <c r="G291" s="6" t="s">
        <v>13</v>
      </c>
      <c r="H291" s="400">
        <f>SUM(прил6!I368)</f>
        <v>9985096</v>
      </c>
    </row>
    <row r="292" spans="1:8" ht="31.5" customHeight="1">
      <c r="A292" s="97" t="s">
        <v>751</v>
      </c>
      <c r="B292" s="5" t="s">
        <v>29</v>
      </c>
      <c r="C292" s="5" t="s">
        <v>10</v>
      </c>
      <c r="D292" s="303" t="s">
        <v>246</v>
      </c>
      <c r="E292" s="304" t="s">
        <v>10</v>
      </c>
      <c r="F292" s="305" t="s">
        <v>606</v>
      </c>
      <c r="G292" s="6" t="s">
        <v>16</v>
      </c>
      <c r="H292" s="400">
        <f>SUM(прил6!I369)</f>
        <v>38239</v>
      </c>
    </row>
    <row r="293" spans="1:8" ht="19.5" customHeight="1">
      <c r="A293" s="558" t="s">
        <v>822</v>
      </c>
      <c r="B293" s="5" t="s">
        <v>29</v>
      </c>
      <c r="C293" s="5" t="s">
        <v>10</v>
      </c>
      <c r="D293" s="303" t="s">
        <v>246</v>
      </c>
      <c r="E293" s="304" t="s">
        <v>10</v>
      </c>
      <c r="F293" s="305" t="s">
        <v>790</v>
      </c>
      <c r="G293" s="358"/>
      <c r="H293" s="398">
        <f>SUM(H294)</f>
        <v>1625000</v>
      </c>
    </row>
    <row r="294" spans="1:8" ht="31.5" customHeight="1">
      <c r="A294" s="136" t="s">
        <v>751</v>
      </c>
      <c r="B294" s="5" t="s">
        <v>29</v>
      </c>
      <c r="C294" s="5" t="s">
        <v>10</v>
      </c>
      <c r="D294" s="303" t="s">
        <v>246</v>
      </c>
      <c r="E294" s="304" t="s">
        <v>10</v>
      </c>
      <c r="F294" s="305" t="s">
        <v>790</v>
      </c>
      <c r="G294" s="358" t="s">
        <v>16</v>
      </c>
      <c r="H294" s="400">
        <f>SUM(прил6!I371)</f>
        <v>1625000</v>
      </c>
    </row>
    <row r="295" spans="1:8" ht="31.5" customHeight="1">
      <c r="A295" s="558" t="s">
        <v>748</v>
      </c>
      <c r="B295" s="5" t="s">
        <v>29</v>
      </c>
      <c r="C295" s="5" t="s">
        <v>10</v>
      </c>
      <c r="D295" s="303" t="s">
        <v>246</v>
      </c>
      <c r="E295" s="304" t="s">
        <v>10</v>
      </c>
      <c r="F295" s="305" t="s">
        <v>747</v>
      </c>
      <c r="G295" s="358"/>
      <c r="H295" s="398">
        <f>SUM(H296)</f>
        <v>800373</v>
      </c>
    </row>
    <row r="296" spans="1:8" ht="33.75" customHeight="1">
      <c r="A296" s="136" t="s">
        <v>751</v>
      </c>
      <c r="B296" s="5" t="s">
        <v>29</v>
      </c>
      <c r="C296" s="5" t="s">
        <v>10</v>
      </c>
      <c r="D296" s="303" t="s">
        <v>246</v>
      </c>
      <c r="E296" s="304" t="s">
        <v>10</v>
      </c>
      <c r="F296" s="305" t="s">
        <v>747</v>
      </c>
      <c r="G296" s="358" t="s">
        <v>16</v>
      </c>
      <c r="H296" s="400">
        <f>SUM(прил6!I373)</f>
        <v>800373</v>
      </c>
    </row>
    <row r="297" spans="1:8" ht="33" customHeight="1">
      <c r="A297" s="3" t="s">
        <v>102</v>
      </c>
      <c r="B297" s="5" t="s">
        <v>29</v>
      </c>
      <c r="C297" s="5" t="s">
        <v>10</v>
      </c>
      <c r="D297" s="303" t="s">
        <v>246</v>
      </c>
      <c r="E297" s="304" t="s">
        <v>10</v>
      </c>
      <c r="F297" s="305" t="s">
        <v>567</v>
      </c>
      <c r="G297" s="69"/>
      <c r="H297" s="398">
        <f>SUM(H298:H300)</f>
        <v>8724950</v>
      </c>
    </row>
    <row r="298" spans="1:8" ht="49.5" customHeight="1">
      <c r="A298" s="105" t="s">
        <v>92</v>
      </c>
      <c r="B298" s="5" t="s">
        <v>29</v>
      </c>
      <c r="C298" s="5" t="s">
        <v>10</v>
      </c>
      <c r="D298" s="303" t="s">
        <v>246</v>
      </c>
      <c r="E298" s="304" t="s">
        <v>10</v>
      </c>
      <c r="F298" s="305" t="s">
        <v>567</v>
      </c>
      <c r="G298" s="69" t="s">
        <v>13</v>
      </c>
      <c r="H298" s="400">
        <f>SUM(прил6!I375)</f>
        <v>3369000</v>
      </c>
    </row>
    <row r="299" spans="1:8" ht="31.5" customHeight="1">
      <c r="A299" s="97" t="s">
        <v>751</v>
      </c>
      <c r="B299" s="5" t="s">
        <v>29</v>
      </c>
      <c r="C299" s="5" t="s">
        <v>10</v>
      </c>
      <c r="D299" s="303" t="s">
        <v>246</v>
      </c>
      <c r="E299" s="304" t="s">
        <v>10</v>
      </c>
      <c r="F299" s="305" t="s">
        <v>567</v>
      </c>
      <c r="G299" s="69" t="s">
        <v>16</v>
      </c>
      <c r="H299" s="400">
        <f>SUM(прил6!I376)</f>
        <v>5276550</v>
      </c>
    </row>
    <row r="300" spans="1:8" ht="18" customHeight="1">
      <c r="A300" s="3" t="s">
        <v>18</v>
      </c>
      <c r="B300" s="5" t="s">
        <v>29</v>
      </c>
      <c r="C300" s="5" t="s">
        <v>10</v>
      </c>
      <c r="D300" s="303" t="s">
        <v>246</v>
      </c>
      <c r="E300" s="304" t="s">
        <v>10</v>
      </c>
      <c r="F300" s="305" t="s">
        <v>567</v>
      </c>
      <c r="G300" s="69" t="s">
        <v>17</v>
      </c>
      <c r="H300" s="400">
        <f>SUM(прил6!I377)</f>
        <v>79400</v>
      </c>
    </row>
    <row r="301" spans="1:8" ht="64.5" customHeight="1">
      <c r="A301" s="91" t="s">
        <v>149</v>
      </c>
      <c r="B301" s="36" t="s">
        <v>29</v>
      </c>
      <c r="C301" s="50" t="s">
        <v>10</v>
      </c>
      <c r="D301" s="312" t="s">
        <v>225</v>
      </c>
      <c r="E301" s="313" t="s">
        <v>533</v>
      </c>
      <c r="F301" s="314" t="s">
        <v>534</v>
      </c>
      <c r="G301" s="36"/>
      <c r="H301" s="397">
        <f>SUM(H302)</f>
        <v>108600</v>
      </c>
    </row>
    <row r="302" spans="1:8" ht="96" customHeight="1">
      <c r="A302" s="94" t="s">
        <v>165</v>
      </c>
      <c r="B302" s="2" t="s">
        <v>29</v>
      </c>
      <c r="C302" s="10" t="s">
        <v>10</v>
      </c>
      <c r="D302" s="340" t="s">
        <v>227</v>
      </c>
      <c r="E302" s="341" t="s">
        <v>533</v>
      </c>
      <c r="F302" s="342" t="s">
        <v>534</v>
      </c>
      <c r="G302" s="2"/>
      <c r="H302" s="398">
        <f>SUM(H303)</f>
        <v>108600</v>
      </c>
    </row>
    <row r="303" spans="1:8" ht="49.5" customHeight="1">
      <c r="A303" s="94" t="s">
        <v>553</v>
      </c>
      <c r="B303" s="2" t="s">
        <v>29</v>
      </c>
      <c r="C303" s="10" t="s">
        <v>10</v>
      </c>
      <c r="D303" s="340" t="s">
        <v>227</v>
      </c>
      <c r="E303" s="341" t="s">
        <v>10</v>
      </c>
      <c r="F303" s="342" t="s">
        <v>534</v>
      </c>
      <c r="G303" s="2"/>
      <c r="H303" s="398">
        <f>SUM(H304)</f>
        <v>108600</v>
      </c>
    </row>
    <row r="304" spans="1:8" ht="18" customHeight="1">
      <c r="A304" s="3" t="s">
        <v>117</v>
      </c>
      <c r="B304" s="2" t="s">
        <v>29</v>
      </c>
      <c r="C304" s="10" t="s">
        <v>10</v>
      </c>
      <c r="D304" s="340" t="s">
        <v>227</v>
      </c>
      <c r="E304" s="341" t="s">
        <v>10</v>
      </c>
      <c r="F304" s="342" t="s">
        <v>554</v>
      </c>
      <c r="G304" s="2"/>
      <c r="H304" s="398">
        <f>SUM(H305)</f>
        <v>108600</v>
      </c>
    </row>
    <row r="305" spans="1:8" ht="30" customHeight="1">
      <c r="A305" s="97" t="s">
        <v>751</v>
      </c>
      <c r="B305" s="2" t="s">
        <v>29</v>
      </c>
      <c r="C305" s="10" t="s">
        <v>10</v>
      </c>
      <c r="D305" s="340" t="s">
        <v>227</v>
      </c>
      <c r="E305" s="341" t="s">
        <v>10</v>
      </c>
      <c r="F305" s="342" t="s">
        <v>554</v>
      </c>
      <c r="G305" s="2" t="s">
        <v>16</v>
      </c>
      <c r="H305" s="399">
        <f>SUM(прил6!I382)</f>
        <v>108600</v>
      </c>
    </row>
    <row r="306" spans="1:8" ht="15.6">
      <c r="A306" s="107" t="s">
        <v>30</v>
      </c>
      <c r="B306" s="28" t="s">
        <v>29</v>
      </c>
      <c r="C306" s="28" t="s">
        <v>12</v>
      </c>
      <c r="D306" s="297"/>
      <c r="E306" s="298"/>
      <c r="F306" s="299"/>
      <c r="G306" s="27"/>
      <c r="H306" s="396">
        <f>SUM(H307+H314+H353+H365)</f>
        <v>159626103</v>
      </c>
    </row>
    <row r="307" spans="1:8" s="45" customFormat="1" ht="33" customHeight="1">
      <c r="A307" s="123" t="s">
        <v>171</v>
      </c>
      <c r="B307" s="36" t="s">
        <v>29</v>
      </c>
      <c r="C307" s="36" t="s">
        <v>12</v>
      </c>
      <c r="D307" s="300" t="s">
        <v>252</v>
      </c>
      <c r="E307" s="301" t="s">
        <v>533</v>
      </c>
      <c r="F307" s="302" t="s">
        <v>534</v>
      </c>
      <c r="G307" s="36"/>
      <c r="H307" s="397">
        <f>SUM(H308)</f>
        <v>5262660</v>
      </c>
    </row>
    <row r="308" spans="1:8" s="45" customFormat="1" ht="47.25" customHeight="1">
      <c r="A308" s="74" t="s">
        <v>172</v>
      </c>
      <c r="B308" s="52" t="s">
        <v>29</v>
      </c>
      <c r="C308" s="52" t="s">
        <v>12</v>
      </c>
      <c r="D308" s="343" t="s">
        <v>253</v>
      </c>
      <c r="E308" s="344" t="s">
        <v>533</v>
      </c>
      <c r="F308" s="345" t="s">
        <v>534</v>
      </c>
      <c r="G308" s="52"/>
      <c r="H308" s="398">
        <f>SUM(H309)</f>
        <v>5262660</v>
      </c>
    </row>
    <row r="309" spans="1:8" s="45" customFormat="1" ht="47.25" customHeight="1">
      <c r="A309" s="74" t="s">
        <v>619</v>
      </c>
      <c r="B309" s="52" t="s">
        <v>29</v>
      </c>
      <c r="C309" s="52" t="s">
        <v>12</v>
      </c>
      <c r="D309" s="343" t="s">
        <v>253</v>
      </c>
      <c r="E309" s="344" t="s">
        <v>10</v>
      </c>
      <c r="F309" s="345" t="s">
        <v>534</v>
      </c>
      <c r="G309" s="52"/>
      <c r="H309" s="398">
        <f>SUM(H310)</f>
        <v>5262660</v>
      </c>
    </row>
    <row r="310" spans="1:8" s="45" customFormat="1" ht="31.5" customHeight="1">
      <c r="A310" s="74" t="s">
        <v>102</v>
      </c>
      <c r="B310" s="52" t="s">
        <v>29</v>
      </c>
      <c r="C310" s="52" t="s">
        <v>12</v>
      </c>
      <c r="D310" s="343" t="s">
        <v>253</v>
      </c>
      <c r="E310" s="344" t="s">
        <v>10</v>
      </c>
      <c r="F310" s="345" t="s">
        <v>567</v>
      </c>
      <c r="G310" s="52"/>
      <c r="H310" s="398">
        <f>SUM(H311:H313)</f>
        <v>5262660</v>
      </c>
    </row>
    <row r="311" spans="1:8" s="45" customFormat="1" ht="48" customHeight="1">
      <c r="A311" s="125" t="s">
        <v>92</v>
      </c>
      <c r="B311" s="52" t="s">
        <v>29</v>
      </c>
      <c r="C311" s="52" t="s">
        <v>12</v>
      </c>
      <c r="D311" s="343" t="s">
        <v>253</v>
      </c>
      <c r="E311" s="344" t="s">
        <v>10</v>
      </c>
      <c r="F311" s="345" t="s">
        <v>567</v>
      </c>
      <c r="G311" s="52" t="s">
        <v>13</v>
      </c>
      <c r="H311" s="400">
        <f>SUM(прил6!I527)</f>
        <v>4826760</v>
      </c>
    </row>
    <row r="312" spans="1:8" s="45" customFormat="1" ht="30.75" customHeight="1">
      <c r="A312" s="136" t="s">
        <v>751</v>
      </c>
      <c r="B312" s="52" t="s">
        <v>29</v>
      </c>
      <c r="C312" s="52" t="s">
        <v>12</v>
      </c>
      <c r="D312" s="346" t="s">
        <v>253</v>
      </c>
      <c r="E312" s="347" t="s">
        <v>10</v>
      </c>
      <c r="F312" s="348" t="s">
        <v>567</v>
      </c>
      <c r="G312" s="2" t="s">
        <v>16</v>
      </c>
      <c r="H312" s="399">
        <f>SUM(прил6!I528)</f>
        <v>426300</v>
      </c>
    </row>
    <row r="313" spans="1:8" s="45" customFormat="1" ht="15.75" customHeight="1">
      <c r="A313" s="74" t="s">
        <v>18</v>
      </c>
      <c r="B313" s="52" t="s">
        <v>29</v>
      </c>
      <c r="C313" s="52" t="s">
        <v>12</v>
      </c>
      <c r="D313" s="346" t="s">
        <v>253</v>
      </c>
      <c r="E313" s="347" t="s">
        <v>10</v>
      </c>
      <c r="F313" s="348" t="s">
        <v>567</v>
      </c>
      <c r="G313" s="2" t="s">
        <v>17</v>
      </c>
      <c r="H313" s="399">
        <f>SUM(прил6!I529)</f>
        <v>9600</v>
      </c>
    </row>
    <row r="314" spans="1:8" ht="35.25" customHeight="1">
      <c r="A314" s="35" t="s">
        <v>162</v>
      </c>
      <c r="B314" s="36" t="s">
        <v>29</v>
      </c>
      <c r="C314" s="36" t="s">
        <v>12</v>
      </c>
      <c r="D314" s="300" t="s">
        <v>603</v>
      </c>
      <c r="E314" s="301" t="s">
        <v>533</v>
      </c>
      <c r="F314" s="302" t="s">
        <v>534</v>
      </c>
      <c r="G314" s="36"/>
      <c r="H314" s="397">
        <f>SUM(H315+H343+H349)</f>
        <v>149192543</v>
      </c>
    </row>
    <row r="315" spans="1:8" ht="50.25" customHeight="1">
      <c r="A315" s="3" t="s">
        <v>163</v>
      </c>
      <c r="B315" s="2" t="s">
        <v>29</v>
      </c>
      <c r="C315" s="2" t="s">
        <v>12</v>
      </c>
      <c r="D315" s="303" t="s">
        <v>246</v>
      </c>
      <c r="E315" s="304" t="s">
        <v>533</v>
      </c>
      <c r="F315" s="305" t="s">
        <v>534</v>
      </c>
      <c r="G315" s="2"/>
      <c r="H315" s="398">
        <f>SUM(H316)</f>
        <v>141838824</v>
      </c>
    </row>
    <row r="316" spans="1:8" ht="17.25" customHeight="1">
      <c r="A316" s="363" t="s">
        <v>616</v>
      </c>
      <c r="B316" s="2" t="s">
        <v>29</v>
      </c>
      <c r="C316" s="2" t="s">
        <v>12</v>
      </c>
      <c r="D316" s="303" t="s">
        <v>246</v>
      </c>
      <c r="E316" s="304" t="s">
        <v>12</v>
      </c>
      <c r="F316" s="305" t="s">
        <v>534</v>
      </c>
      <c r="G316" s="2"/>
      <c r="H316" s="398">
        <f>SUM(H317+H320+H322+H324+H326+H328+H341+H331+H333+H335+H339)</f>
        <v>141838824</v>
      </c>
    </row>
    <row r="317" spans="1:8" ht="82.5" customHeight="1">
      <c r="A317" s="60" t="s">
        <v>166</v>
      </c>
      <c r="B317" s="2" t="s">
        <v>29</v>
      </c>
      <c r="C317" s="2" t="s">
        <v>12</v>
      </c>
      <c r="D317" s="303" t="s">
        <v>246</v>
      </c>
      <c r="E317" s="304" t="s">
        <v>12</v>
      </c>
      <c r="F317" s="305" t="s">
        <v>607</v>
      </c>
      <c r="G317" s="2"/>
      <c r="H317" s="398">
        <f>SUM(H318:H319)</f>
        <v>116311876</v>
      </c>
    </row>
    <row r="318" spans="1:8" ht="48" customHeight="1">
      <c r="A318" s="105" t="s">
        <v>92</v>
      </c>
      <c r="B318" s="2" t="s">
        <v>29</v>
      </c>
      <c r="C318" s="2" t="s">
        <v>12</v>
      </c>
      <c r="D318" s="303" t="s">
        <v>246</v>
      </c>
      <c r="E318" s="304" t="s">
        <v>12</v>
      </c>
      <c r="F318" s="305" t="s">
        <v>607</v>
      </c>
      <c r="G318" s="2" t="s">
        <v>13</v>
      </c>
      <c r="H318" s="400">
        <f>SUM(прил6!I388)</f>
        <v>111915489</v>
      </c>
    </row>
    <row r="319" spans="1:8" ht="32.25" customHeight="1">
      <c r="A319" s="97" t="s">
        <v>751</v>
      </c>
      <c r="B319" s="2" t="s">
        <v>29</v>
      </c>
      <c r="C319" s="2" t="s">
        <v>12</v>
      </c>
      <c r="D319" s="303" t="s">
        <v>246</v>
      </c>
      <c r="E319" s="304" t="s">
        <v>12</v>
      </c>
      <c r="F319" s="305" t="s">
        <v>607</v>
      </c>
      <c r="G319" s="2" t="s">
        <v>16</v>
      </c>
      <c r="H319" s="400">
        <f>SUM(прил6!I389)</f>
        <v>4396387</v>
      </c>
    </row>
    <row r="320" spans="1:8" ht="17.25" customHeight="1">
      <c r="A320" s="558" t="s">
        <v>791</v>
      </c>
      <c r="B320" s="2" t="s">
        <v>29</v>
      </c>
      <c r="C320" s="2" t="s">
        <v>12</v>
      </c>
      <c r="D320" s="303" t="s">
        <v>246</v>
      </c>
      <c r="E320" s="304" t="s">
        <v>12</v>
      </c>
      <c r="F320" s="305" t="s">
        <v>790</v>
      </c>
      <c r="G320" s="2"/>
      <c r="H320" s="398">
        <f>SUM(H321)</f>
        <v>1695123</v>
      </c>
    </row>
    <row r="321" spans="1:8" ht="33" customHeight="1">
      <c r="A321" s="136" t="s">
        <v>751</v>
      </c>
      <c r="B321" s="2" t="s">
        <v>29</v>
      </c>
      <c r="C321" s="2" t="s">
        <v>12</v>
      </c>
      <c r="D321" s="303" t="s">
        <v>246</v>
      </c>
      <c r="E321" s="304" t="s">
        <v>12</v>
      </c>
      <c r="F321" s="305" t="s">
        <v>790</v>
      </c>
      <c r="G321" s="2" t="s">
        <v>16</v>
      </c>
      <c r="H321" s="400">
        <f>SUM(прил6!I391)</f>
        <v>1695123</v>
      </c>
    </row>
    <row r="322" spans="1:8" ht="34.5" customHeight="1">
      <c r="A322" s="558" t="s">
        <v>783</v>
      </c>
      <c r="B322" s="2" t="s">
        <v>29</v>
      </c>
      <c r="C322" s="2" t="s">
        <v>12</v>
      </c>
      <c r="D322" s="303" t="s">
        <v>246</v>
      </c>
      <c r="E322" s="304" t="s">
        <v>12</v>
      </c>
      <c r="F322" s="305" t="s">
        <v>782</v>
      </c>
      <c r="G322" s="2"/>
      <c r="H322" s="398">
        <f>SUM(H323)</f>
        <v>52884</v>
      </c>
    </row>
    <row r="323" spans="1:8" ht="50.25" customHeight="1">
      <c r="A323" s="125" t="s">
        <v>92</v>
      </c>
      <c r="B323" s="2" t="s">
        <v>29</v>
      </c>
      <c r="C323" s="2" t="s">
        <v>12</v>
      </c>
      <c r="D323" s="303" t="s">
        <v>246</v>
      </c>
      <c r="E323" s="304" t="s">
        <v>12</v>
      </c>
      <c r="F323" s="305" t="s">
        <v>782</v>
      </c>
      <c r="G323" s="2" t="s">
        <v>13</v>
      </c>
      <c r="H323" s="400">
        <f>SUM(прил6!I393)</f>
        <v>52884</v>
      </c>
    </row>
    <row r="324" spans="1:8" ht="63.75" customHeight="1">
      <c r="A324" s="558" t="s">
        <v>784</v>
      </c>
      <c r="B324" s="2" t="s">
        <v>29</v>
      </c>
      <c r="C324" s="2" t="s">
        <v>12</v>
      </c>
      <c r="D324" s="303" t="s">
        <v>246</v>
      </c>
      <c r="E324" s="304" t="s">
        <v>12</v>
      </c>
      <c r="F324" s="305" t="s">
        <v>781</v>
      </c>
      <c r="G324" s="2"/>
      <c r="H324" s="398">
        <f>SUM(H325)</f>
        <v>188736</v>
      </c>
    </row>
    <row r="325" spans="1:8" ht="33" customHeight="1">
      <c r="A325" s="136" t="s">
        <v>751</v>
      </c>
      <c r="B325" s="2" t="s">
        <v>29</v>
      </c>
      <c r="C325" s="2" t="s">
        <v>12</v>
      </c>
      <c r="D325" s="303" t="s">
        <v>246</v>
      </c>
      <c r="E325" s="304" t="s">
        <v>12</v>
      </c>
      <c r="F325" s="305" t="s">
        <v>781</v>
      </c>
      <c r="G325" s="2" t="s">
        <v>16</v>
      </c>
      <c r="H325" s="400">
        <f>SUM(прил6!I395)</f>
        <v>188736</v>
      </c>
    </row>
    <row r="326" spans="1:8" ht="32.25" customHeight="1">
      <c r="A326" s="558" t="s">
        <v>748</v>
      </c>
      <c r="B326" s="2" t="s">
        <v>29</v>
      </c>
      <c r="C326" s="2" t="s">
        <v>12</v>
      </c>
      <c r="D326" s="303" t="s">
        <v>246</v>
      </c>
      <c r="E326" s="304" t="s">
        <v>12</v>
      </c>
      <c r="F326" s="305" t="s">
        <v>747</v>
      </c>
      <c r="G326" s="2"/>
      <c r="H326" s="398">
        <f>SUM(H327)</f>
        <v>834911</v>
      </c>
    </row>
    <row r="327" spans="1:8" ht="31.5" customHeight="1">
      <c r="A327" s="110" t="s">
        <v>751</v>
      </c>
      <c r="B327" s="2" t="s">
        <v>29</v>
      </c>
      <c r="C327" s="2" t="s">
        <v>12</v>
      </c>
      <c r="D327" s="303" t="s">
        <v>246</v>
      </c>
      <c r="E327" s="304" t="s">
        <v>12</v>
      </c>
      <c r="F327" s="305" t="s">
        <v>747</v>
      </c>
      <c r="G327" s="2" t="s">
        <v>16</v>
      </c>
      <c r="H327" s="400">
        <f>SUM(прил6!I397)</f>
        <v>834911</v>
      </c>
    </row>
    <row r="328" spans="1:8" ht="32.25" customHeight="1">
      <c r="A328" s="364" t="s">
        <v>609</v>
      </c>
      <c r="B328" s="2" t="s">
        <v>29</v>
      </c>
      <c r="C328" s="2" t="s">
        <v>12</v>
      </c>
      <c r="D328" s="303" t="s">
        <v>246</v>
      </c>
      <c r="E328" s="304" t="s">
        <v>12</v>
      </c>
      <c r="F328" s="305" t="s">
        <v>610</v>
      </c>
      <c r="G328" s="2"/>
      <c r="H328" s="398">
        <f>SUM(H329:H330)</f>
        <v>308200</v>
      </c>
    </row>
    <row r="329" spans="1:8" ht="49.5" customHeight="1">
      <c r="A329" s="105" t="s">
        <v>92</v>
      </c>
      <c r="B329" s="2" t="s">
        <v>29</v>
      </c>
      <c r="C329" s="2" t="s">
        <v>12</v>
      </c>
      <c r="D329" s="303" t="s">
        <v>246</v>
      </c>
      <c r="E329" s="304" t="s">
        <v>12</v>
      </c>
      <c r="F329" s="305" t="s">
        <v>610</v>
      </c>
      <c r="G329" s="2" t="s">
        <v>13</v>
      </c>
      <c r="H329" s="400">
        <f>SUM(прил6!I399)</f>
        <v>210800</v>
      </c>
    </row>
    <row r="330" spans="1:8" ht="16.5" customHeight="1">
      <c r="A330" s="74" t="s">
        <v>40</v>
      </c>
      <c r="B330" s="2" t="s">
        <v>29</v>
      </c>
      <c r="C330" s="2" t="s">
        <v>12</v>
      </c>
      <c r="D330" s="303" t="s">
        <v>246</v>
      </c>
      <c r="E330" s="304" t="s">
        <v>12</v>
      </c>
      <c r="F330" s="305" t="s">
        <v>610</v>
      </c>
      <c r="G330" s="356" t="s">
        <v>39</v>
      </c>
      <c r="H330" s="400">
        <f>SUM(прил6!I400)</f>
        <v>97400</v>
      </c>
    </row>
    <row r="331" spans="1:8" ht="48.75" customHeight="1">
      <c r="A331" s="365" t="s">
        <v>611</v>
      </c>
      <c r="B331" s="52" t="s">
        <v>29</v>
      </c>
      <c r="C331" s="52" t="s">
        <v>12</v>
      </c>
      <c r="D331" s="343" t="s">
        <v>246</v>
      </c>
      <c r="E331" s="344" t="s">
        <v>12</v>
      </c>
      <c r="F331" s="345" t="s">
        <v>612</v>
      </c>
      <c r="G331" s="52"/>
      <c r="H331" s="398">
        <f>SUM(H332)</f>
        <v>1475000</v>
      </c>
    </row>
    <row r="332" spans="1:8" ht="30.75" customHeight="1">
      <c r="A332" s="280" t="s">
        <v>751</v>
      </c>
      <c r="B332" s="69" t="s">
        <v>29</v>
      </c>
      <c r="C332" s="52" t="s">
        <v>12</v>
      </c>
      <c r="D332" s="343" t="s">
        <v>246</v>
      </c>
      <c r="E332" s="344" t="s">
        <v>12</v>
      </c>
      <c r="F332" s="345" t="s">
        <v>612</v>
      </c>
      <c r="G332" s="52" t="s">
        <v>16</v>
      </c>
      <c r="H332" s="400">
        <f>SUM(прил6!I402)</f>
        <v>1475000</v>
      </c>
    </row>
    <row r="333" spans="1:8" ht="17.25" customHeight="1">
      <c r="A333" s="112" t="s">
        <v>487</v>
      </c>
      <c r="B333" s="5" t="s">
        <v>29</v>
      </c>
      <c r="C333" s="5" t="s">
        <v>12</v>
      </c>
      <c r="D333" s="303" t="s">
        <v>246</v>
      </c>
      <c r="E333" s="304" t="s">
        <v>12</v>
      </c>
      <c r="F333" s="305" t="s">
        <v>608</v>
      </c>
      <c r="G333" s="2"/>
      <c r="H333" s="398">
        <f>SUM(H334)</f>
        <v>920826</v>
      </c>
    </row>
    <row r="334" spans="1:8" ht="48" customHeight="1">
      <c r="A334" s="105" t="s">
        <v>92</v>
      </c>
      <c r="B334" s="5" t="s">
        <v>29</v>
      </c>
      <c r="C334" s="5" t="s">
        <v>12</v>
      </c>
      <c r="D334" s="303" t="s">
        <v>246</v>
      </c>
      <c r="E334" s="304" t="s">
        <v>12</v>
      </c>
      <c r="F334" s="305" t="s">
        <v>608</v>
      </c>
      <c r="G334" s="2" t="s">
        <v>13</v>
      </c>
      <c r="H334" s="400">
        <f>SUM(прил6!I404)</f>
        <v>920826</v>
      </c>
    </row>
    <row r="335" spans="1:8" ht="33" customHeight="1">
      <c r="A335" s="3" t="s">
        <v>102</v>
      </c>
      <c r="B335" s="5" t="s">
        <v>29</v>
      </c>
      <c r="C335" s="5" t="s">
        <v>12</v>
      </c>
      <c r="D335" s="303" t="s">
        <v>246</v>
      </c>
      <c r="E335" s="304" t="s">
        <v>12</v>
      </c>
      <c r="F335" s="305" t="s">
        <v>567</v>
      </c>
      <c r="G335" s="2"/>
      <c r="H335" s="398">
        <f>SUM(H336:H338)</f>
        <v>19518046</v>
      </c>
    </row>
    <row r="336" spans="1:8" ht="49.5" customHeight="1">
      <c r="A336" s="105" t="s">
        <v>92</v>
      </c>
      <c r="B336" s="5" t="s">
        <v>29</v>
      </c>
      <c r="C336" s="5" t="s">
        <v>12</v>
      </c>
      <c r="D336" s="303" t="s">
        <v>246</v>
      </c>
      <c r="E336" s="304" t="s">
        <v>12</v>
      </c>
      <c r="F336" s="305" t="s">
        <v>567</v>
      </c>
      <c r="G336" s="2" t="s">
        <v>13</v>
      </c>
      <c r="H336" s="399">
        <f>SUM(прил6!I406)</f>
        <v>4560</v>
      </c>
    </row>
    <row r="337" spans="1:8" ht="31.5" customHeight="1">
      <c r="A337" s="97" t="s">
        <v>751</v>
      </c>
      <c r="B337" s="5" t="s">
        <v>29</v>
      </c>
      <c r="C337" s="5" t="s">
        <v>12</v>
      </c>
      <c r="D337" s="303" t="s">
        <v>246</v>
      </c>
      <c r="E337" s="304" t="s">
        <v>12</v>
      </c>
      <c r="F337" s="305" t="s">
        <v>567</v>
      </c>
      <c r="G337" s="2" t="s">
        <v>16</v>
      </c>
      <c r="H337" s="399">
        <f>SUM(прил6!I407)</f>
        <v>16407086</v>
      </c>
    </row>
    <row r="338" spans="1:8" ht="16.5" customHeight="1">
      <c r="A338" s="3" t="s">
        <v>18</v>
      </c>
      <c r="B338" s="52" t="s">
        <v>29</v>
      </c>
      <c r="C338" s="52" t="s">
        <v>12</v>
      </c>
      <c r="D338" s="343" t="s">
        <v>246</v>
      </c>
      <c r="E338" s="344" t="s">
        <v>12</v>
      </c>
      <c r="F338" s="345" t="s">
        <v>567</v>
      </c>
      <c r="G338" s="52" t="s">
        <v>17</v>
      </c>
      <c r="H338" s="399">
        <f>SUM(прил6!I408)</f>
        <v>3106400</v>
      </c>
    </row>
    <row r="339" spans="1:8" ht="31.5" customHeight="1">
      <c r="A339" s="3" t="s">
        <v>746</v>
      </c>
      <c r="B339" s="52" t="s">
        <v>29</v>
      </c>
      <c r="C339" s="52" t="s">
        <v>12</v>
      </c>
      <c r="D339" s="343" t="s">
        <v>246</v>
      </c>
      <c r="E339" s="344" t="s">
        <v>12</v>
      </c>
      <c r="F339" s="345" t="s">
        <v>745</v>
      </c>
      <c r="G339" s="52"/>
      <c r="H339" s="398">
        <f>SUM(H340)</f>
        <v>399000</v>
      </c>
    </row>
    <row r="340" spans="1:8" ht="30.75" customHeight="1">
      <c r="A340" s="110" t="s">
        <v>751</v>
      </c>
      <c r="B340" s="52" t="s">
        <v>29</v>
      </c>
      <c r="C340" s="52" t="s">
        <v>12</v>
      </c>
      <c r="D340" s="343" t="s">
        <v>246</v>
      </c>
      <c r="E340" s="344" t="s">
        <v>12</v>
      </c>
      <c r="F340" s="345" t="s">
        <v>745</v>
      </c>
      <c r="G340" s="52" t="s">
        <v>16</v>
      </c>
      <c r="H340" s="399">
        <f>SUM(прил6!I410)</f>
        <v>399000</v>
      </c>
    </row>
    <row r="341" spans="1:8" ht="16.5" customHeight="1">
      <c r="A341" s="74" t="s">
        <v>750</v>
      </c>
      <c r="B341" s="2" t="s">
        <v>29</v>
      </c>
      <c r="C341" s="2" t="s">
        <v>12</v>
      </c>
      <c r="D341" s="303" t="s">
        <v>246</v>
      </c>
      <c r="E341" s="304" t="s">
        <v>12</v>
      </c>
      <c r="F341" s="345" t="s">
        <v>749</v>
      </c>
      <c r="G341" s="2"/>
      <c r="H341" s="398">
        <f>SUM(H342)</f>
        <v>134222</v>
      </c>
    </row>
    <row r="342" spans="1:8" ht="30" customHeight="1">
      <c r="A342" s="280" t="s">
        <v>751</v>
      </c>
      <c r="B342" s="69" t="s">
        <v>29</v>
      </c>
      <c r="C342" s="52" t="s">
        <v>12</v>
      </c>
      <c r="D342" s="343" t="s">
        <v>246</v>
      </c>
      <c r="E342" s="344" t="s">
        <v>12</v>
      </c>
      <c r="F342" s="345" t="s">
        <v>749</v>
      </c>
      <c r="G342" s="52" t="s">
        <v>16</v>
      </c>
      <c r="H342" s="400">
        <f>SUM(прил6!I412)</f>
        <v>134222</v>
      </c>
    </row>
    <row r="343" spans="1:8" s="45" customFormat="1" ht="48" customHeight="1">
      <c r="A343" s="3" t="s">
        <v>167</v>
      </c>
      <c r="B343" s="52" t="s">
        <v>29</v>
      </c>
      <c r="C343" s="52" t="s">
        <v>12</v>
      </c>
      <c r="D343" s="343" t="s">
        <v>247</v>
      </c>
      <c r="E343" s="344" t="s">
        <v>533</v>
      </c>
      <c r="F343" s="345" t="s">
        <v>534</v>
      </c>
      <c r="G343" s="52"/>
      <c r="H343" s="398">
        <f>SUM(H344)</f>
        <v>7353719</v>
      </c>
    </row>
    <row r="344" spans="1:8" s="45" customFormat="1" ht="33" customHeight="1">
      <c r="A344" s="3" t="s">
        <v>620</v>
      </c>
      <c r="B344" s="52" t="s">
        <v>29</v>
      </c>
      <c r="C344" s="52" t="s">
        <v>12</v>
      </c>
      <c r="D344" s="343" t="s">
        <v>247</v>
      </c>
      <c r="E344" s="344" t="s">
        <v>10</v>
      </c>
      <c r="F344" s="345" t="s">
        <v>534</v>
      </c>
      <c r="G344" s="52"/>
      <c r="H344" s="398">
        <f>SUM(H345)</f>
        <v>7353719</v>
      </c>
    </row>
    <row r="345" spans="1:8" s="45" customFormat="1" ht="32.25" customHeight="1">
      <c r="A345" s="3" t="s">
        <v>102</v>
      </c>
      <c r="B345" s="52" t="s">
        <v>29</v>
      </c>
      <c r="C345" s="52" t="s">
        <v>12</v>
      </c>
      <c r="D345" s="343" t="s">
        <v>247</v>
      </c>
      <c r="E345" s="344" t="s">
        <v>10</v>
      </c>
      <c r="F345" s="345" t="s">
        <v>567</v>
      </c>
      <c r="G345" s="52"/>
      <c r="H345" s="398">
        <f>SUM(H346:H348)</f>
        <v>7353719</v>
      </c>
    </row>
    <row r="346" spans="1:8" s="45" customFormat="1" ht="49.5" customHeight="1">
      <c r="A346" s="105" t="s">
        <v>92</v>
      </c>
      <c r="B346" s="52" t="s">
        <v>29</v>
      </c>
      <c r="C346" s="52" t="s">
        <v>12</v>
      </c>
      <c r="D346" s="343" t="s">
        <v>247</v>
      </c>
      <c r="E346" s="344" t="s">
        <v>10</v>
      </c>
      <c r="F346" s="345" t="s">
        <v>567</v>
      </c>
      <c r="G346" s="52" t="s">
        <v>13</v>
      </c>
      <c r="H346" s="400">
        <f>SUM(прил6!I416)</f>
        <v>4199000</v>
      </c>
    </row>
    <row r="347" spans="1:8" s="45" customFormat="1" ht="33" customHeight="1">
      <c r="A347" s="110" t="s">
        <v>751</v>
      </c>
      <c r="B347" s="52" t="s">
        <v>29</v>
      </c>
      <c r="C347" s="52" t="s">
        <v>12</v>
      </c>
      <c r="D347" s="346" t="s">
        <v>247</v>
      </c>
      <c r="E347" s="347" t="s">
        <v>10</v>
      </c>
      <c r="F347" s="348" t="s">
        <v>567</v>
      </c>
      <c r="G347" s="2" t="s">
        <v>16</v>
      </c>
      <c r="H347" s="399">
        <f>SUM(прил6!I417)</f>
        <v>1683719</v>
      </c>
    </row>
    <row r="348" spans="1:8" s="45" customFormat="1" ht="15.75" customHeight="1">
      <c r="A348" s="3" t="s">
        <v>18</v>
      </c>
      <c r="B348" s="52" t="s">
        <v>29</v>
      </c>
      <c r="C348" s="52" t="s">
        <v>12</v>
      </c>
      <c r="D348" s="346" t="s">
        <v>247</v>
      </c>
      <c r="E348" s="347" t="s">
        <v>10</v>
      </c>
      <c r="F348" s="348" t="s">
        <v>567</v>
      </c>
      <c r="G348" s="2" t="s">
        <v>17</v>
      </c>
      <c r="H348" s="399">
        <f>SUM(прил6!I418)</f>
        <v>1471000</v>
      </c>
    </row>
    <row r="349" spans="1:8" ht="69" hidden="1" customHeight="1">
      <c r="A349" s="94" t="s">
        <v>168</v>
      </c>
      <c r="B349" s="52" t="s">
        <v>29</v>
      </c>
      <c r="C349" s="52" t="s">
        <v>12</v>
      </c>
      <c r="D349" s="343" t="s">
        <v>248</v>
      </c>
      <c r="E349" s="344" t="s">
        <v>533</v>
      </c>
      <c r="F349" s="345" t="s">
        <v>534</v>
      </c>
      <c r="G349" s="52"/>
      <c r="H349" s="398">
        <f>SUM(H350)</f>
        <v>0</v>
      </c>
    </row>
    <row r="350" spans="1:8" ht="33" hidden="1" customHeight="1">
      <c r="A350" s="361" t="s">
        <v>613</v>
      </c>
      <c r="B350" s="52" t="s">
        <v>29</v>
      </c>
      <c r="C350" s="52" t="s">
        <v>12</v>
      </c>
      <c r="D350" s="343" t="s">
        <v>248</v>
      </c>
      <c r="E350" s="344" t="s">
        <v>10</v>
      </c>
      <c r="F350" s="345" t="s">
        <v>534</v>
      </c>
      <c r="G350" s="52"/>
      <c r="H350" s="398">
        <f>SUM(H351)</f>
        <v>0</v>
      </c>
    </row>
    <row r="351" spans="1:8" ht="17.25" hidden="1" customHeight="1">
      <c r="A351" s="99" t="s">
        <v>614</v>
      </c>
      <c r="B351" s="52" t="s">
        <v>29</v>
      </c>
      <c r="C351" s="52" t="s">
        <v>12</v>
      </c>
      <c r="D351" s="343" t="s">
        <v>248</v>
      </c>
      <c r="E351" s="344" t="s">
        <v>10</v>
      </c>
      <c r="F351" s="345" t="s">
        <v>615</v>
      </c>
      <c r="G351" s="52"/>
      <c r="H351" s="398">
        <f>SUM(H352)</f>
        <v>0</v>
      </c>
    </row>
    <row r="352" spans="1:8" ht="31.5" hidden="1" customHeight="1">
      <c r="A352" s="97" t="s">
        <v>751</v>
      </c>
      <c r="B352" s="2" t="s">
        <v>29</v>
      </c>
      <c r="C352" s="2" t="s">
        <v>12</v>
      </c>
      <c r="D352" s="303" t="s">
        <v>248</v>
      </c>
      <c r="E352" s="304" t="s">
        <v>10</v>
      </c>
      <c r="F352" s="305" t="s">
        <v>615</v>
      </c>
      <c r="G352" s="2" t="s">
        <v>16</v>
      </c>
      <c r="H352" s="400">
        <f>SUM(прил6!I422)</f>
        <v>0</v>
      </c>
    </row>
    <row r="353" spans="1:8" ht="49.5" customHeight="1">
      <c r="A353" s="35" t="s">
        <v>204</v>
      </c>
      <c r="B353" s="36" t="s">
        <v>29</v>
      </c>
      <c r="C353" s="50" t="s">
        <v>12</v>
      </c>
      <c r="D353" s="306" t="s">
        <v>588</v>
      </c>
      <c r="E353" s="307" t="s">
        <v>533</v>
      </c>
      <c r="F353" s="308" t="s">
        <v>534</v>
      </c>
      <c r="G353" s="36"/>
      <c r="H353" s="397">
        <f>SUM(H354)</f>
        <v>4325000</v>
      </c>
    </row>
    <row r="354" spans="1:8" ht="80.25" customHeight="1">
      <c r="A354" s="362" t="s">
        <v>205</v>
      </c>
      <c r="B354" s="5" t="s">
        <v>29</v>
      </c>
      <c r="C354" s="539" t="s">
        <v>12</v>
      </c>
      <c r="D354" s="321" t="s">
        <v>235</v>
      </c>
      <c r="E354" s="322" t="s">
        <v>533</v>
      </c>
      <c r="F354" s="323" t="s">
        <v>534</v>
      </c>
      <c r="G354" s="2"/>
      <c r="H354" s="398">
        <f>SUM(H355)</f>
        <v>4325000</v>
      </c>
    </row>
    <row r="355" spans="1:8" ht="31.5" customHeight="1">
      <c r="A355" s="362" t="s">
        <v>602</v>
      </c>
      <c r="B355" s="5" t="s">
        <v>29</v>
      </c>
      <c r="C355" s="539" t="s">
        <v>12</v>
      </c>
      <c r="D355" s="321" t="s">
        <v>235</v>
      </c>
      <c r="E355" s="322" t="s">
        <v>10</v>
      </c>
      <c r="F355" s="323" t="s">
        <v>534</v>
      </c>
      <c r="G355" s="358"/>
      <c r="H355" s="398">
        <f>SUM(H356+H358)</f>
        <v>4325000</v>
      </c>
    </row>
    <row r="356" spans="1:8" ht="31.5" customHeight="1">
      <c r="A356" s="111" t="s">
        <v>823</v>
      </c>
      <c r="B356" s="5" t="s">
        <v>29</v>
      </c>
      <c r="C356" s="539" t="s">
        <v>12</v>
      </c>
      <c r="D356" s="321" t="s">
        <v>235</v>
      </c>
      <c r="E356" s="322" t="s">
        <v>10</v>
      </c>
      <c r="F356" s="560">
        <v>11500</v>
      </c>
      <c r="G356" s="69"/>
      <c r="H356" s="398">
        <f>SUM(H357)</f>
        <v>3460000</v>
      </c>
    </row>
    <row r="357" spans="1:8" ht="31.5" customHeight="1">
      <c r="A357" s="136" t="s">
        <v>197</v>
      </c>
      <c r="B357" s="5" t="s">
        <v>29</v>
      </c>
      <c r="C357" s="539" t="s">
        <v>12</v>
      </c>
      <c r="D357" s="321" t="s">
        <v>235</v>
      </c>
      <c r="E357" s="322" t="s">
        <v>10</v>
      </c>
      <c r="F357" s="560">
        <v>11500</v>
      </c>
      <c r="G357" s="69" t="s">
        <v>192</v>
      </c>
      <c r="H357" s="400">
        <f>SUM(прил6!I432)</f>
        <v>3460000</v>
      </c>
    </row>
    <row r="358" spans="1:8" ht="31.5" customHeight="1">
      <c r="A358" s="136" t="s">
        <v>721</v>
      </c>
      <c r="B358" s="5" t="s">
        <v>29</v>
      </c>
      <c r="C358" s="539" t="s">
        <v>12</v>
      </c>
      <c r="D358" s="321" t="s">
        <v>235</v>
      </c>
      <c r="E358" s="322" t="s">
        <v>10</v>
      </c>
      <c r="F358" s="323" t="s">
        <v>720</v>
      </c>
      <c r="G358" s="69"/>
      <c r="H358" s="398">
        <f>SUM(H359)</f>
        <v>865000</v>
      </c>
    </row>
    <row r="359" spans="1:8" ht="31.5" customHeight="1">
      <c r="A359" s="136" t="s">
        <v>197</v>
      </c>
      <c r="B359" s="5" t="s">
        <v>29</v>
      </c>
      <c r="C359" s="539" t="s">
        <v>12</v>
      </c>
      <c r="D359" s="321" t="s">
        <v>235</v>
      </c>
      <c r="E359" s="322" t="s">
        <v>10</v>
      </c>
      <c r="F359" s="323" t="s">
        <v>720</v>
      </c>
      <c r="G359" s="69" t="s">
        <v>192</v>
      </c>
      <c r="H359" s="400">
        <f>SUM(прил6!I434)</f>
        <v>865000</v>
      </c>
    </row>
    <row r="360" spans="1:8" s="78" customFormat="1" ht="33" hidden="1" customHeight="1">
      <c r="A360" s="91" t="s">
        <v>132</v>
      </c>
      <c r="B360" s="36" t="s">
        <v>29</v>
      </c>
      <c r="C360" s="36" t="s">
        <v>12</v>
      </c>
      <c r="D360" s="300" t="s">
        <v>548</v>
      </c>
      <c r="E360" s="301" t="s">
        <v>533</v>
      </c>
      <c r="F360" s="302" t="s">
        <v>534</v>
      </c>
      <c r="G360" s="36"/>
      <c r="H360" s="397">
        <f>SUM(H361)</f>
        <v>0</v>
      </c>
    </row>
    <row r="361" spans="1:8" s="78" customFormat="1" ht="63.75" hidden="1" customHeight="1">
      <c r="A361" s="94" t="s">
        <v>169</v>
      </c>
      <c r="B361" s="43" t="s">
        <v>29</v>
      </c>
      <c r="C361" s="43" t="s">
        <v>12</v>
      </c>
      <c r="D361" s="346" t="s">
        <v>249</v>
      </c>
      <c r="E361" s="347" t="s">
        <v>533</v>
      </c>
      <c r="F361" s="348" t="s">
        <v>534</v>
      </c>
      <c r="G361" s="87"/>
      <c r="H361" s="401">
        <f>SUM(H362)</f>
        <v>0</v>
      </c>
    </row>
    <row r="362" spans="1:8" s="78" customFormat="1" ht="32.25" hidden="1" customHeight="1">
      <c r="A362" s="94" t="s">
        <v>617</v>
      </c>
      <c r="B362" s="43" t="s">
        <v>29</v>
      </c>
      <c r="C362" s="43" t="s">
        <v>12</v>
      </c>
      <c r="D362" s="346" t="s">
        <v>249</v>
      </c>
      <c r="E362" s="347" t="s">
        <v>10</v>
      </c>
      <c r="F362" s="348" t="s">
        <v>534</v>
      </c>
      <c r="G362" s="87"/>
      <c r="H362" s="401">
        <f>SUM(H363)</f>
        <v>0</v>
      </c>
    </row>
    <row r="363" spans="1:8" s="45" customFormat="1" ht="32.25" hidden="1" customHeight="1">
      <c r="A363" s="85" t="s">
        <v>170</v>
      </c>
      <c r="B363" s="43" t="s">
        <v>29</v>
      </c>
      <c r="C363" s="43" t="s">
        <v>12</v>
      </c>
      <c r="D363" s="346" t="s">
        <v>249</v>
      </c>
      <c r="E363" s="347" t="s">
        <v>10</v>
      </c>
      <c r="F363" s="348" t="s">
        <v>618</v>
      </c>
      <c r="G363" s="87"/>
      <c r="H363" s="401">
        <f>SUM(H364)</f>
        <v>0</v>
      </c>
    </row>
    <row r="364" spans="1:8" s="45" customFormat="1" ht="30.75" hidden="1" customHeight="1">
      <c r="A364" s="113" t="s">
        <v>751</v>
      </c>
      <c r="B364" s="43" t="s">
        <v>29</v>
      </c>
      <c r="C364" s="43" t="s">
        <v>12</v>
      </c>
      <c r="D364" s="346" t="s">
        <v>249</v>
      </c>
      <c r="E364" s="347" t="s">
        <v>10</v>
      </c>
      <c r="F364" s="348" t="s">
        <v>618</v>
      </c>
      <c r="G364" s="87" t="s">
        <v>16</v>
      </c>
      <c r="H364" s="402">
        <f>SUM(прил6!I427)</f>
        <v>0</v>
      </c>
    </row>
    <row r="365" spans="1:8" s="45" customFormat="1" ht="48.75" customHeight="1">
      <c r="A365" s="91" t="s">
        <v>149</v>
      </c>
      <c r="B365" s="36" t="s">
        <v>29</v>
      </c>
      <c r="C365" s="50" t="s">
        <v>12</v>
      </c>
      <c r="D365" s="312" t="s">
        <v>225</v>
      </c>
      <c r="E365" s="313" t="s">
        <v>533</v>
      </c>
      <c r="F365" s="314" t="s">
        <v>534</v>
      </c>
      <c r="G365" s="36"/>
      <c r="H365" s="397">
        <f>SUM(H366)</f>
        <v>845900</v>
      </c>
    </row>
    <row r="366" spans="1:8" s="45" customFormat="1" ht="81.75" customHeight="1">
      <c r="A366" s="94" t="s">
        <v>165</v>
      </c>
      <c r="B366" s="2" t="s">
        <v>29</v>
      </c>
      <c r="C366" s="43" t="s">
        <v>12</v>
      </c>
      <c r="D366" s="346" t="s">
        <v>227</v>
      </c>
      <c r="E366" s="347" t="s">
        <v>533</v>
      </c>
      <c r="F366" s="348" t="s">
        <v>534</v>
      </c>
      <c r="G366" s="2"/>
      <c r="H366" s="398">
        <f>SUM(H367)</f>
        <v>845900</v>
      </c>
    </row>
    <row r="367" spans="1:8" s="45" customFormat="1" ht="48.75" customHeight="1">
      <c r="A367" s="94" t="s">
        <v>553</v>
      </c>
      <c r="B367" s="2" t="s">
        <v>29</v>
      </c>
      <c r="C367" s="43" t="s">
        <v>12</v>
      </c>
      <c r="D367" s="346" t="s">
        <v>227</v>
      </c>
      <c r="E367" s="347" t="s">
        <v>10</v>
      </c>
      <c r="F367" s="348" t="s">
        <v>534</v>
      </c>
      <c r="G367" s="2"/>
      <c r="H367" s="398">
        <f>SUM(H368)</f>
        <v>845900</v>
      </c>
    </row>
    <row r="368" spans="1:8" s="45" customFormat="1" ht="15.75" customHeight="1">
      <c r="A368" s="3" t="s">
        <v>117</v>
      </c>
      <c r="B368" s="2" t="s">
        <v>29</v>
      </c>
      <c r="C368" s="43" t="s">
        <v>12</v>
      </c>
      <c r="D368" s="346" t="s">
        <v>227</v>
      </c>
      <c r="E368" s="347" t="s">
        <v>10</v>
      </c>
      <c r="F368" s="348" t="s">
        <v>554</v>
      </c>
      <c r="G368" s="2"/>
      <c r="H368" s="398">
        <f>SUM(H369)</f>
        <v>845900</v>
      </c>
    </row>
    <row r="369" spans="1:8" s="45" customFormat="1" ht="31.5" customHeight="1">
      <c r="A369" s="97" t="s">
        <v>751</v>
      </c>
      <c r="B369" s="2" t="s">
        <v>29</v>
      </c>
      <c r="C369" s="43" t="s">
        <v>12</v>
      </c>
      <c r="D369" s="346" t="s">
        <v>227</v>
      </c>
      <c r="E369" s="347" t="s">
        <v>10</v>
      </c>
      <c r="F369" s="348" t="s">
        <v>554</v>
      </c>
      <c r="G369" s="2" t="s">
        <v>16</v>
      </c>
      <c r="H369" s="399">
        <f>SUM(прил6!I439)</f>
        <v>845900</v>
      </c>
    </row>
    <row r="370" spans="1:8" ht="15.6">
      <c r="A370" s="107" t="s">
        <v>672</v>
      </c>
      <c r="B370" s="28" t="s">
        <v>29</v>
      </c>
      <c r="C370" s="28" t="s">
        <v>29</v>
      </c>
      <c r="D370" s="297"/>
      <c r="E370" s="298"/>
      <c r="F370" s="299"/>
      <c r="G370" s="27"/>
      <c r="H370" s="396">
        <f>SUM(H371,H385)</f>
        <v>1294123</v>
      </c>
    </row>
    <row r="371" spans="1:8" ht="62.4">
      <c r="A371" s="91" t="s">
        <v>173</v>
      </c>
      <c r="B371" s="36" t="s">
        <v>29</v>
      </c>
      <c r="C371" s="36" t="s">
        <v>29</v>
      </c>
      <c r="D371" s="300" t="s">
        <v>621</v>
      </c>
      <c r="E371" s="301" t="s">
        <v>533</v>
      </c>
      <c r="F371" s="302" t="s">
        <v>534</v>
      </c>
      <c r="G371" s="36"/>
      <c r="H371" s="397">
        <f>SUM(H372,H376)</f>
        <v>1284623</v>
      </c>
    </row>
    <row r="372" spans="1:8" ht="81.75" customHeight="1">
      <c r="A372" s="64" t="s">
        <v>174</v>
      </c>
      <c r="B372" s="52" t="s">
        <v>29</v>
      </c>
      <c r="C372" s="52" t="s">
        <v>29</v>
      </c>
      <c r="D372" s="343" t="s">
        <v>254</v>
      </c>
      <c r="E372" s="344" t="s">
        <v>533</v>
      </c>
      <c r="F372" s="345" t="s">
        <v>534</v>
      </c>
      <c r="G372" s="52"/>
      <c r="H372" s="398">
        <f>SUM(H373)</f>
        <v>148000</v>
      </c>
    </row>
    <row r="373" spans="1:8" ht="33" customHeight="1">
      <c r="A373" s="64" t="s">
        <v>622</v>
      </c>
      <c r="B373" s="52" t="s">
        <v>29</v>
      </c>
      <c r="C373" s="52" t="s">
        <v>29</v>
      </c>
      <c r="D373" s="343" t="s">
        <v>254</v>
      </c>
      <c r="E373" s="344" t="s">
        <v>10</v>
      </c>
      <c r="F373" s="345" t="s">
        <v>534</v>
      </c>
      <c r="G373" s="52"/>
      <c r="H373" s="398">
        <f>SUM(H374)</f>
        <v>148000</v>
      </c>
    </row>
    <row r="374" spans="1:8" ht="15.6">
      <c r="A374" s="3" t="s">
        <v>103</v>
      </c>
      <c r="B374" s="52" t="s">
        <v>29</v>
      </c>
      <c r="C374" s="52" t="s">
        <v>29</v>
      </c>
      <c r="D374" s="343" t="s">
        <v>254</v>
      </c>
      <c r="E374" s="344" t="s">
        <v>10</v>
      </c>
      <c r="F374" s="345" t="s">
        <v>623</v>
      </c>
      <c r="G374" s="52"/>
      <c r="H374" s="398">
        <f>SUM(H375)</f>
        <v>148000</v>
      </c>
    </row>
    <row r="375" spans="1:8" ht="31.2">
      <c r="A375" s="97" t="s">
        <v>751</v>
      </c>
      <c r="B375" s="52" t="s">
        <v>29</v>
      </c>
      <c r="C375" s="52" t="s">
        <v>29</v>
      </c>
      <c r="D375" s="343" t="s">
        <v>254</v>
      </c>
      <c r="E375" s="344" t="s">
        <v>10</v>
      </c>
      <c r="F375" s="345" t="s">
        <v>623</v>
      </c>
      <c r="G375" s="52" t="s">
        <v>16</v>
      </c>
      <c r="H375" s="400">
        <f>SUM(прил6!I535)</f>
        <v>148000</v>
      </c>
    </row>
    <row r="376" spans="1:8" ht="64.5" customHeight="1">
      <c r="A376" s="94" t="s">
        <v>175</v>
      </c>
      <c r="B376" s="52" t="s">
        <v>29</v>
      </c>
      <c r="C376" s="52" t="s">
        <v>29</v>
      </c>
      <c r="D376" s="343" t="s">
        <v>250</v>
      </c>
      <c r="E376" s="344" t="s">
        <v>533</v>
      </c>
      <c r="F376" s="345" t="s">
        <v>534</v>
      </c>
      <c r="G376" s="52"/>
      <c r="H376" s="398">
        <f>SUM(H377)</f>
        <v>1136623</v>
      </c>
    </row>
    <row r="377" spans="1:8" ht="32.25" customHeight="1">
      <c r="A377" s="94" t="s">
        <v>624</v>
      </c>
      <c r="B377" s="52" t="s">
        <v>29</v>
      </c>
      <c r="C377" s="52" t="s">
        <v>29</v>
      </c>
      <c r="D377" s="343" t="s">
        <v>250</v>
      </c>
      <c r="E377" s="344" t="s">
        <v>10</v>
      </c>
      <c r="F377" s="345" t="s">
        <v>534</v>
      </c>
      <c r="G377" s="52"/>
      <c r="H377" s="398">
        <f>SUM(H378+H380+H383)</f>
        <v>1136623</v>
      </c>
    </row>
    <row r="378" spans="1:8" ht="18" customHeight="1">
      <c r="A378" s="94" t="s">
        <v>788</v>
      </c>
      <c r="B378" s="2" t="s">
        <v>29</v>
      </c>
      <c r="C378" s="2" t="s">
        <v>29</v>
      </c>
      <c r="D378" s="343" t="s">
        <v>250</v>
      </c>
      <c r="E378" s="304" t="s">
        <v>10</v>
      </c>
      <c r="F378" s="345" t="s">
        <v>787</v>
      </c>
      <c r="G378" s="52"/>
      <c r="H378" s="398">
        <f>SUM(H379)</f>
        <v>295623</v>
      </c>
    </row>
    <row r="379" spans="1:8" ht="16.5" customHeight="1">
      <c r="A379" s="94" t="s">
        <v>40</v>
      </c>
      <c r="B379" s="2" t="s">
        <v>29</v>
      </c>
      <c r="C379" s="2" t="s">
        <v>29</v>
      </c>
      <c r="D379" s="343" t="s">
        <v>250</v>
      </c>
      <c r="E379" s="304" t="s">
        <v>10</v>
      </c>
      <c r="F379" s="345" t="s">
        <v>787</v>
      </c>
      <c r="G379" s="52" t="s">
        <v>39</v>
      </c>
      <c r="H379" s="400">
        <f>SUM(прил6!I539)</f>
        <v>295623</v>
      </c>
    </row>
    <row r="380" spans="1:8" ht="18.75" customHeight="1">
      <c r="A380" s="105" t="s">
        <v>625</v>
      </c>
      <c r="B380" s="2" t="s">
        <v>29</v>
      </c>
      <c r="C380" s="2" t="s">
        <v>29</v>
      </c>
      <c r="D380" s="343" t="s">
        <v>250</v>
      </c>
      <c r="E380" s="304" t="s">
        <v>10</v>
      </c>
      <c r="F380" s="305" t="s">
        <v>626</v>
      </c>
      <c r="G380" s="2"/>
      <c r="H380" s="398">
        <f>SUM(H381:H382)</f>
        <v>563997</v>
      </c>
    </row>
    <row r="381" spans="1:8" ht="31.2">
      <c r="A381" s="97" t="s">
        <v>751</v>
      </c>
      <c r="B381" s="2" t="s">
        <v>29</v>
      </c>
      <c r="C381" s="2" t="s">
        <v>29</v>
      </c>
      <c r="D381" s="343" t="s">
        <v>250</v>
      </c>
      <c r="E381" s="304" t="s">
        <v>10</v>
      </c>
      <c r="F381" s="305" t="s">
        <v>626</v>
      </c>
      <c r="G381" s="2" t="s">
        <v>16</v>
      </c>
      <c r="H381" s="400">
        <f>SUM(прил6!I445)</f>
        <v>388800</v>
      </c>
    </row>
    <row r="382" spans="1:8" ht="15.6">
      <c r="A382" s="74" t="s">
        <v>40</v>
      </c>
      <c r="B382" s="2" t="s">
        <v>29</v>
      </c>
      <c r="C382" s="2" t="s">
        <v>29</v>
      </c>
      <c r="D382" s="343" t="s">
        <v>250</v>
      </c>
      <c r="E382" s="304" t="s">
        <v>10</v>
      </c>
      <c r="F382" s="305" t="s">
        <v>626</v>
      </c>
      <c r="G382" s="2" t="s">
        <v>39</v>
      </c>
      <c r="H382" s="400">
        <f>SUM(прил6!I541)</f>
        <v>175197</v>
      </c>
    </row>
    <row r="383" spans="1:8" ht="15.6">
      <c r="A383" s="111" t="s">
        <v>786</v>
      </c>
      <c r="B383" s="2" t="s">
        <v>29</v>
      </c>
      <c r="C383" s="2" t="s">
        <v>29</v>
      </c>
      <c r="D383" s="343" t="s">
        <v>250</v>
      </c>
      <c r="E383" s="304" t="s">
        <v>10</v>
      </c>
      <c r="F383" s="305" t="s">
        <v>785</v>
      </c>
      <c r="G383" s="2"/>
      <c r="H383" s="398">
        <f>SUM(H384)</f>
        <v>277003</v>
      </c>
    </row>
    <row r="384" spans="1:8" ht="31.2">
      <c r="A384" s="136" t="s">
        <v>751</v>
      </c>
      <c r="B384" s="2" t="s">
        <v>29</v>
      </c>
      <c r="C384" s="2" t="s">
        <v>29</v>
      </c>
      <c r="D384" s="343" t="s">
        <v>250</v>
      </c>
      <c r="E384" s="304" t="s">
        <v>10</v>
      </c>
      <c r="F384" s="305" t="s">
        <v>785</v>
      </c>
      <c r="G384" s="2" t="s">
        <v>16</v>
      </c>
      <c r="H384" s="400">
        <f>SUM(прил6!I543+прил6!I447)</f>
        <v>277003</v>
      </c>
    </row>
    <row r="385" spans="1:8" s="78" customFormat="1" ht="33.75" customHeight="1">
      <c r="A385" s="91" t="s">
        <v>132</v>
      </c>
      <c r="B385" s="36" t="s">
        <v>29</v>
      </c>
      <c r="C385" s="36" t="s">
        <v>29</v>
      </c>
      <c r="D385" s="300" t="s">
        <v>548</v>
      </c>
      <c r="E385" s="301" t="s">
        <v>533</v>
      </c>
      <c r="F385" s="302" t="s">
        <v>534</v>
      </c>
      <c r="G385" s="36"/>
      <c r="H385" s="397">
        <f>SUM(H386)</f>
        <v>9500</v>
      </c>
    </row>
    <row r="386" spans="1:8" s="78" customFormat="1" ht="47.25" customHeight="1">
      <c r="A386" s="94" t="s">
        <v>169</v>
      </c>
      <c r="B386" s="43" t="s">
        <v>29</v>
      </c>
      <c r="C386" s="52" t="s">
        <v>29</v>
      </c>
      <c r="D386" s="343" t="s">
        <v>249</v>
      </c>
      <c r="E386" s="344" t="s">
        <v>533</v>
      </c>
      <c r="F386" s="345" t="s">
        <v>534</v>
      </c>
      <c r="G386" s="87"/>
      <c r="H386" s="401">
        <f>SUM(H387)</f>
        <v>9500</v>
      </c>
    </row>
    <row r="387" spans="1:8" s="78" customFormat="1" ht="32.25" customHeight="1">
      <c r="A387" s="94" t="s">
        <v>617</v>
      </c>
      <c r="B387" s="43" t="s">
        <v>29</v>
      </c>
      <c r="C387" s="52" t="s">
        <v>29</v>
      </c>
      <c r="D387" s="343" t="s">
        <v>249</v>
      </c>
      <c r="E387" s="344" t="s">
        <v>10</v>
      </c>
      <c r="F387" s="345" t="s">
        <v>534</v>
      </c>
      <c r="G387" s="87"/>
      <c r="H387" s="401">
        <f>SUM(H388)</f>
        <v>9500</v>
      </c>
    </row>
    <row r="388" spans="1:8" s="45" customFormat="1" ht="32.25" customHeight="1">
      <c r="A388" s="85" t="s">
        <v>170</v>
      </c>
      <c r="B388" s="43" t="s">
        <v>29</v>
      </c>
      <c r="C388" s="52" t="s">
        <v>29</v>
      </c>
      <c r="D388" s="343" t="s">
        <v>249</v>
      </c>
      <c r="E388" s="344" t="s">
        <v>10</v>
      </c>
      <c r="F388" s="345" t="s">
        <v>618</v>
      </c>
      <c r="G388" s="87"/>
      <c r="H388" s="401">
        <f>SUM(H389)</f>
        <v>9500</v>
      </c>
    </row>
    <row r="389" spans="1:8" s="45" customFormat="1" ht="30.75" customHeight="1">
      <c r="A389" s="113" t="s">
        <v>751</v>
      </c>
      <c r="B389" s="52" t="s">
        <v>29</v>
      </c>
      <c r="C389" s="52" t="s">
        <v>29</v>
      </c>
      <c r="D389" s="343" t="s">
        <v>249</v>
      </c>
      <c r="E389" s="344" t="s">
        <v>10</v>
      </c>
      <c r="F389" s="345" t="s">
        <v>618</v>
      </c>
      <c r="G389" s="87" t="s">
        <v>16</v>
      </c>
      <c r="H389" s="402">
        <f>SUM(прил6!I548)</f>
        <v>9500</v>
      </c>
    </row>
    <row r="390" spans="1:8" ht="15.6">
      <c r="A390" s="107" t="s">
        <v>31</v>
      </c>
      <c r="B390" s="28" t="s">
        <v>29</v>
      </c>
      <c r="C390" s="28" t="s">
        <v>32</v>
      </c>
      <c r="D390" s="297"/>
      <c r="E390" s="298"/>
      <c r="F390" s="299"/>
      <c r="G390" s="27"/>
      <c r="H390" s="396">
        <f>SUM(H396,H391,H409,H414)</f>
        <v>6945949</v>
      </c>
    </row>
    <row r="391" spans="1:8" s="78" customFormat="1" ht="32.25" customHeight="1">
      <c r="A391" s="91" t="s">
        <v>130</v>
      </c>
      <c r="B391" s="36" t="s">
        <v>29</v>
      </c>
      <c r="C391" s="36" t="s">
        <v>32</v>
      </c>
      <c r="D391" s="300" t="s">
        <v>206</v>
      </c>
      <c r="E391" s="301" t="s">
        <v>533</v>
      </c>
      <c r="F391" s="302" t="s">
        <v>534</v>
      </c>
      <c r="G391" s="36"/>
      <c r="H391" s="397">
        <f>SUM(H392)</f>
        <v>3000</v>
      </c>
    </row>
    <row r="392" spans="1:8" s="45" customFormat="1" ht="63.75" customHeight="1">
      <c r="A392" s="85" t="s">
        <v>131</v>
      </c>
      <c r="B392" s="86" t="s">
        <v>29</v>
      </c>
      <c r="C392" s="43" t="s">
        <v>32</v>
      </c>
      <c r="D392" s="346" t="s">
        <v>239</v>
      </c>
      <c r="E392" s="347" t="s">
        <v>533</v>
      </c>
      <c r="F392" s="348" t="s">
        <v>534</v>
      </c>
      <c r="G392" s="87"/>
      <c r="H392" s="401">
        <f>SUM(H393)</f>
        <v>3000</v>
      </c>
    </row>
    <row r="393" spans="1:8" s="45" customFormat="1" ht="33" customHeight="1">
      <c r="A393" s="366" t="s">
        <v>541</v>
      </c>
      <c r="B393" s="86" t="s">
        <v>29</v>
      </c>
      <c r="C393" s="43" t="s">
        <v>32</v>
      </c>
      <c r="D393" s="346" t="s">
        <v>239</v>
      </c>
      <c r="E393" s="347" t="s">
        <v>10</v>
      </c>
      <c r="F393" s="348" t="s">
        <v>534</v>
      </c>
      <c r="G393" s="87"/>
      <c r="H393" s="401">
        <f>SUM(H394)</f>
        <v>3000</v>
      </c>
    </row>
    <row r="394" spans="1:8" s="45" customFormat="1" ht="33.75" customHeight="1">
      <c r="A394" s="99" t="s">
        <v>120</v>
      </c>
      <c r="B394" s="86" t="s">
        <v>29</v>
      </c>
      <c r="C394" s="43" t="s">
        <v>32</v>
      </c>
      <c r="D394" s="346" t="s">
        <v>239</v>
      </c>
      <c r="E394" s="347" t="s">
        <v>10</v>
      </c>
      <c r="F394" s="348" t="s">
        <v>543</v>
      </c>
      <c r="G394" s="2"/>
      <c r="H394" s="398">
        <f>SUM(H395)</f>
        <v>3000</v>
      </c>
    </row>
    <row r="395" spans="1:8" s="45" customFormat="1" ht="32.25" customHeight="1">
      <c r="A395" s="113" t="s">
        <v>751</v>
      </c>
      <c r="B395" s="86" t="s">
        <v>29</v>
      </c>
      <c r="C395" s="43" t="s">
        <v>32</v>
      </c>
      <c r="D395" s="346" t="s">
        <v>239</v>
      </c>
      <c r="E395" s="347" t="s">
        <v>10</v>
      </c>
      <c r="F395" s="348" t="s">
        <v>543</v>
      </c>
      <c r="G395" s="87" t="s">
        <v>16</v>
      </c>
      <c r="H395" s="402">
        <f>SUM(прил6!I453)</f>
        <v>3000</v>
      </c>
    </row>
    <row r="396" spans="1:8" ht="36" customHeight="1">
      <c r="A396" s="35" t="s">
        <v>162</v>
      </c>
      <c r="B396" s="36" t="s">
        <v>29</v>
      </c>
      <c r="C396" s="36" t="s">
        <v>32</v>
      </c>
      <c r="D396" s="300" t="s">
        <v>603</v>
      </c>
      <c r="E396" s="301" t="s">
        <v>533</v>
      </c>
      <c r="F396" s="302" t="s">
        <v>534</v>
      </c>
      <c r="G396" s="36"/>
      <c r="H396" s="397">
        <f>SUM(H397)</f>
        <v>6915249</v>
      </c>
    </row>
    <row r="397" spans="1:8" ht="49.5" customHeight="1">
      <c r="A397" s="3" t="s">
        <v>176</v>
      </c>
      <c r="B397" s="2" t="s">
        <v>29</v>
      </c>
      <c r="C397" s="2" t="s">
        <v>32</v>
      </c>
      <c r="D397" s="303" t="s">
        <v>251</v>
      </c>
      <c r="E397" s="304" t="s">
        <v>533</v>
      </c>
      <c r="F397" s="305" t="s">
        <v>534</v>
      </c>
      <c r="G397" s="2"/>
      <c r="H397" s="398">
        <f>SUM(H398+H405)</f>
        <v>6915249</v>
      </c>
    </row>
    <row r="398" spans="1:8" ht="34.5" customHeight="1">
      <c r="A398" s="3" t="s">
        <v>627</v>
      </c>
      <c r="B398" s="2" t="s">
        <v>29</v>
      </c>
      <c r="C398" s="2" t="s">
        <v>32</v>
      </c>
      <c r="D398" s="303" t="s">
        <v>251</v>
      </c>
      <c r="E398" s="304" t="s">
        <v>10</v>
      </c>
      <c r="F398" s="305" t="s">
        <v>534</v>
      </c>
      <c r="G398" s="2"/>
      <c r="H398" s="398">
        <f>SUM(H399+H401)</f>
        <v>5812349</v>
      </c>
    </row>
    <row r="399" spans="1:8" ht="33" customHeight="1">
      <c r="A399" s="3" t="s">
        <v>177</v>
      </c>
      <c r="B399" s="2" t="s">
        <v>29</v>
      </c>
      <c r="C399" s="2" t="s">
        <v>32</v>
      </c>
      <c r="D399" s="303" t="s">
        <v>251</v>
      </c>
      <c r="E399" s="304" t="s">
        <v>10</v>
      </c>
      <c r="F399" s="305" t="s">
        <v>628</v>
      </c>
      <c r="G399" s="2"/>
      <c r="H399" s="398">
        <f>SUM(H400)</f>
        <v>35149</v>
      </c>
    </row>
    <row r="400" spans="1:8" ht="46.8">
      <c r="A400" s="105" t="s">
        <v>92</v>
      </c>
      <c r="B400" s="2" t="s">
        <v>29</v>
      </c>
      <c r="C400" s="2" t="s">
        <v>32</v>
      </c>
      <c r="D400" s="303" t="s">
        <v>251</v>
      </c>
      <c r="E400" s="304" t="s">
        <v>10</v>
      </c>
      <c r="F400" s="305" t="s">
        <v>628</v>
      </c>
      <c r="G400" s="2" t="s">
        <v>13</v>
      </c>
      <c r="H400" s="400">
        <f>SUM(прил6!I458)</f>
        <v>35149</v>
      </c>
    </row>
    <row r="401" spans="1:8" ht="31.2">
      <c r="A401" s="3" t="s">
        <v>102</v>
      </c>
      <c r="B401" s="52" t="s">
        <v>29</v>
      </c>
      <c r="C401" s="52" t="s">
        <v>32</v>
      </c>
      <c r="D401" s="343" t="s">
        <v>251</v>
      </c>
      <c r="E401" s="344" t="s">
        <v>10</v>
      </c>
      <c r="F401" s="345" t="s">
        <v>567</v>
      </c>
      <c r="G401" s="52"/>
      <c r="H401" s="398">
        <f>SUM(H402:H404)</f>
        <v>5777200</v>
      </c>
    </row>
    <row r="402" spans="1:8" ht="48" customHeight="1">
      <c r="A402" s="105" t="s">
        <v>92</v>
      </c>
      <c r="B402" s="2" t="s">
        <v>29</v>
      </c>
      <c r="C402" s="2" t="s">
        <v>32</v>
      </c>
      <c r="D402" s="303" t="s">
        <v>251</v>
      </c>
      <c r="E402" s="304" t="s">
        <v>10</v>
      </c>
      <c r="F402" s="305" t="s">
        <v>567</v>
      </c>
      <c r="G402" s="2" t="s">
        <v>13</v>
      </c>
      <c r="H402" s="400">
        <f>SUM(прил6!I460)</f>
        <v>4774000</v>
      </c>
    </row>
    <row r="403" spans="1:8" ht="31.2">
      <c r="A403" s="97" t="s">
        <v>751</v>
      </c>
      <c r="B403" s="2" t="s">
        <v>29</v>
      </c>
      <c r="C403" s="2" t="s">
        <v>32</v>
      </c>
      <c r="D403" s="303" t="s">
        <v>251</v>
      </c>
      <c r="E403" s="304" t="s">
        <v>10</v>
      </c>
      <c r="F403" s="305" t="s">
        <v>567</v>
      </c>
      <c r="G403" s="2" t="s">
        <v>16</v>
      </c>
      <c r="H403" s="400">
        <f>SUM(прил6!I461)</f>
        <v>999700</v>
      </c>
    </row>
    <row r="404" spans="1:8" ht="15.6">
      <c r="A404" s="3" t="s">
        <v>18</v>
      </c>
      <c r="B404" s="2" t="s">
        <v>29</v>
      </c>
      <c r="C404" s="2" t="s">
        <v>32</v>
      </c>
      <c r="D404" s="303" t="s">
        <v>251</v>
      </c>
      <c r="E404" s="304" t="s">
        <v>10</v>
      </c>
      <c r="F404" s="305" t="s">
        <v>567</v>
      </c>
      <c r="G404" s="2" t="s">
        <v>17</v>
      </c>
      <c r="H404" s="400">
        <f>SUM(прил6!I462)</f>
        <v>3500</v>
      </c>
    </row>
    <row r="405" spans="1:8" ht="62.4">
      <c r="A405" s="3" t="s">
        <v>629</v>
      </c>
      <c r="B405" s="2" t="s">
        <v>29</v>
      </c>
      <c r="C405" s="2" t="s">
        <v>32</v>
      </c>
      <c r="D405" s="303" t="s">
        <v>251</v>
      </c>
      <c r="E405" s="304" t="s">
        <v>12</v>
      </c>
      <c r="F405" s="305" t="s">
        <v>534</v>
      </c>
      <c r="G405" s="2"/>
      <c r="H405" s="398">
        <f>SUM(H406)</f>
        <v>1102900</v>
      </c>
    </row>
    <row r="406" spans="1:8" ht="31.5" customHeight="1">
      <c r="A406" s="3" t="s">
        <v>91</v>
      </c>
      <c r="B406" s="2" t="s">
        <v>29</v>
      </c>
      <c r="C406" s="2" t="s">
        <v>32</v>
      </c>
      <c r="D406" s="303" t="s">
        <v>251</v>
      </c>
      <c r="E406" s="304" t="s">
        <v>12</v>
      </c>
      <c r="F406" s="305" t="s">
        <v>538</v>
      </c>
      <c r="G406" s="2"/>
      <c r="H406" s="398">
        <f>SUM(H407:H408)</f>
        <v>1102900</v>
      </c>
    </row>
    <row r="407" spans="1:8" ht="46.8">
      <c r="A407" s="105" t="s">
        <v>92</v>
      </c>
      <c r="B407" s="2" t="s">
        <v>29</v>
      </c>
      <c r="C407" s="2" t="s">
        <v>32</v>
      </c>
      <c r="D407" s="303" t="s">
        <v>251</v>
      </c>
      <c r="E407" s="304" t="s">
        <v>12</v>
      </c>
      <c r="F407" s="305" t="s">
        <v>538</v>
      </c>
      <c r="G407" s="2" t="s">
        <v>13</v>
      </c>
      <c r="H407" s="399">
        <f>SUM(прил6!I465)</f>
        <v>1101900</v>
      </c>
    </row>
    <row r="408" spans="1:8" ht="31.2">
      <c r="A408" s="110" t="s">
        <v>751</v>
      </c>
      <c r="B408" s="2" t="s">
        <v>29</v>
      </c>
      <c r="C408" s="2" t="s">
        <v>32</v>
      </c>
      <c r="D408" s="303" t="s">
        <v>251</v>
      </c>
      <c r="E408" s="304" t="s">
        <v>12</v>
      </c>
      <c r="F408" s="305" t="s">
        <v>538</v>
      </c>
      <c r="G408" s="2" t="s">
        <v>16</v>
      </c>
      <c r="H408" s="399">
        <v>1000</v>
      </c>
    </row>
    <row r="409" spans="1:8" ht="31.2">
      <c r="A409" s="91" t="s">
        <v>132</v>
      </c>
      <c r="B409" s="36" t="s">
        <v>29</v>
      </c>
      <c r="C409" s="36" t="s">
        <v>32</v>
      </c>
      <c r="D409" s="300" t="s">
        <v>548</v>
      </c>
      <c r="E409" s="301" t="s">
        <v>533</v>
      </c>
      <c r="F409" s="302" t="s">
        <v>534</v>
      </c>
      <c r="G409" s="36"/>
      <c r="H409" s="397">
        <f>SUM(H410)</f>
        <v>0</v>
      </c>
    </row>
    <row r="410" spans="1:8" ht="62.4">
      <c r="A410" s="94" t="s">
        <v>169</v>
      </c>
      <c r="B410" s="43" t="s">
        <v>29</v>
      </c>
      <c r="C410" s="52" t="s">
        <v>32</v>
      </c>
      <c r="D410" s="343" t="s">
        <v>249</v>
      </c>
      <c r="E410" s="344" t="s">
        <v>533</v>
      </c>
      <c r="F410" s="345" t="s">
        <v>534</v>
      </c>
      <c r="G410" s="87"/>
      <c r="H410" s="401">
        <f>SUM(H411)</f>
        <v>0</v>
      </c>
    </row>
    <row r="411" spans="1:8" ht="31.2">
      <c r="A411" s="94" t="s">
        <v>617</v>
      </c>
      <c r="B411" s="43" t="s">
        <v>29</v>
      </c>
      <c r="C411" s="52" t="s">
        <v>32</v>
      </c>
      <c r="D411" s="343" t="s">
        <v>249</v>
      </c>
      <c r="E411" s="344" t="s">
        <v>10</v>
      </c>
      <c r="F411" s="345" t="s">
        <v>534</v>
      </c>
      <c r="G411" s="87"/>
      <c r="H411" s="401">
        <f>SUM(H412)</f>
        <v>0</v>
      </c>
    </row>
    <row r="412" spans="1:8" ht="31.2">
      <c r="A412" s="85" t="s">
        <v>170</v>
      </c>
      <c r="B412" s="43" t="s">
        <v>29</v>
      </c>
      <c r="C412" s="52" t="s">
        <v>32</v>
      </c>
      <c r="D412" s="343" t="s">
        <v>249</v>
      </c>
      <c r="E412" s="344" t="s">
        <v>10</v>
      </c>
      <c r="F412" s="345" t="s">
        <v>618</v>
      </c>
      <c r="G412" s="87"/>
      <c r="H412" s="401">
        <f>SUM(H413)</f>
        <v>0</v>
      </c>
    </row>
    <row r="413" spans="1:8" ht="31.2">
      <c r="A413" s="113" t="s">
        <v>751</v>
      </c>
      <c r="B413" s="52" t="s">
        <v>29</v>
      </c>
      <c r="C413" s="52" t="s">
        <v>32</v>
      </c>
      <c r="D413" s="343" t="s">
        <v>249</v>
      </c>
      <c r="E413" s="344" t="s">
        <v>10</v>
      </c>
      <c r="F413" s="345" t="s">
        <v>618</v>
      </c>
      <c r="G413" s="87" t="s">
        <v>16</v>
      </c>
      <c r="H413" s="402">
        <f>SUM(прил6!I471)</f>
        <v>0</v>
      </c>
    </row>
    <row r="414" spans="1:8" s="45" customFormat="1" ht="65.25" customHeight="1">
      <c r="A414" s="91" t="s">
        <v>149</v>
      </c>
      <c r="B414" s="36" t="s">
        <v>29</v>
      </c>
      <c r="C414" s="50" t="s">
        <v>32</v>
      </c>
      <c r="D414" s="312" t="s">
        <v>225</v>
      </c>
      <c r="E414" s="313" t="s">
        <v>533</v>
      </c>
      <c r="F414" s="314" t="s">
        <v>534</v>
      </c>
      <c r="G414" s="36"/>
      <c r="H414" s="397">
        <f>SUM(H415)</f>
        <v>27700</v>
      </c>
    </row>
    <row r="415" spans="1:8" s="45" customFormat="1" ht="98.25" customHeight="1">
      <c r="A415" s="94" t="s">
        <v>165</v>
      </c>
      <c r="B415" s="2" t="s">
        <v>29</v>
      </c>
      <c r="C415" s="43" t="s">
        <v>32</v>
      </c>
      <c r="D415" s="346" t="s">
        <v>227</v>
      </c>
      <c r="E415" s="347" t="s">
        <v>533</v>
      </c>
      <c r="F415" s="348" t="s">
        <v>534</v>
      </c>
      <c r="G415" s="2"/>
      <c r="H415" s="398">
        <f>SUM(H416)</f>
        <v>27700</v>
      </c>
    </row>
    <row r="416" spans="1:8" s="45" customFormat="1" ht="49.5" customHeight="1">
      <c r="A416" s="94" t="s">
        <v>553</v>
      </c>
      <c r="B416" s="2" t="s">
        <v>29</v>
      </c>
      <c r="C416" s="43" t="s">
        <v>32</v>
      </c>
      <c r="D416" s="346" t="s">
        <v>227</v>
      </c>
      <c r="E416" s="347" t="s">
        <v>10</v>
      </c>
      <c r="F416" s="348" t="s">
        <v>534</v>
      </c>
      <c r="G416" s="2"/>
      <c r="H416" s="398">
        <f>SUM(H417)</f>
        <v>27700</v>
      </c>
    </row>
    <row r="417" spans="1:8" s="45" customFormat="1" ht="15.75" customHeight="1">
      <c r="A417" s="3" t="s">
        <v>117</v>
      </c>
      <c r="B417" s="2" t="s">
        <v>29</v>
      </c>
      <c r="C417" s="43" t="s">
        <v>32</v>
      </c>
      <c r="D417" s="346" t="s">
        <v>227</v>
      </c>
      <c r="E417" s="347" t="s">
        <v>10</v>
      </c>
      <c r="F417" s="348" t="s">
        <v>554</v>
      </c>
      <c r="G417" s="2"/>
      <c r="H417" s="398">
        <f>SUM(H418)</f>
        <v>27700</v>
      </c>
    </row>
    <row r="418" spans="1:8" s="45" customFormat="1" ht="31.5" customHeight="1">
      <c r="A418" s="110" t="s">
        <v>751</v>
      </c>
      <c r="B418" s="2" t="s">
        <v>29</v>
      </c>
      <c r="C418" s="43" t="s">
        <v>32</v>
      </c>
      <c r="D418" s="346" t="s">
        <v>227</v>
      </c>
      <c r="E418" s="347" t="s">
        <v>10</v>
      </c>
      <c r="F418" s="348" t="s">
        <v>554</v>
      </c>
      <c r="G418" s="2" t="s">
        <v>16</v>
      </c>
      <c r="H418" s="399">
        <f>SUM(прил6!I476)</f>
        <v>27700</v>
      </c>
    </row>
    <row r="419" spans="1:8" ht="15.6">
      <c r="A419" s="90" t="s">
        <v>33</v>
      </c>
      <c r="B419" s="18" t="s">
        <v>35</v>
      </c>
      <c r="C419" s="18"/>
      <c r="D419" s="294"/>
      <c r="E419" s="295"/>
      <c r="F419" s="296"/>
      <c r="G419" s="17"/>
      <c r="H419" s="395">
        <f>SUM(H420,H443)</f>
        <v>23130872</v>
      </c>
    </row>
    <row r="420" spans="1:8" ht="15.6">
      <c r="A420" s="107" t="s">
        <v>34</v>
      </c>
      <c r="B420" s="28" t="s">
        <v>35</v>
      </c>
      <c r="C420" s="28" t="s">
        <v>10</v>
      </c>
      <c r="D420" s="297"/>
      <c r="E420" s="298"/>
      <c r="F420" s="299"/>
      <c r="G420" s="27"/>
      <c r="H420" s="396">
        <f>SUM(H421,H438)</f>
        <v>18432596</v>
      </c>
    </row>
    <row r="421" spans="1:8" ht="33.75" customHeight="1">
      <c r="A421" s="35" t="s">
        <v>171</v>
      </c>
      <c r="B421" s="36" t="s">
        <v>35</v>
      </c>
      <c r="C421" s="36" t="s">
        <v>10</v>
      </c>
      <c r="D421" s="300" t="s">
        <v>252</v>
      </c>
      <c r="E421" s="301" t="s">
        <v>533</v>
      </c>
      <c r="F421" s="302" t="s">
        <v>534</v>
      </c>
      <c r="G421" s="39"/>
      <c r="H421" s="397">
        <f>SUM(H422,H432)</f>
        <v>18307596</v>
      </c>
    </row>
    <row r="422" spans="1:8" ht="35.25" customHeight="1">
      <c r="A422" s="105" t="s">
        <v>178</v>
      </c>
      <c r="B422" s="2" t="s">
        <v>35</v>
      </c>
      <c r="C422" s="2" t="s">
        <v>10</v>
      </c>
      <c r="D422" s="303" t="s">
        <v>255</v>
      </c>
      <c r="E422" s="304" t="s">
        <v>533</v>
      </c>
      <c r="F422" s="305" t="s">
        <v>534</v>
      </c>
      <c r="G422" s="2"/>
      <c r="H422" s="398">
        <f>SUM(H423)</f>
        <v>10735385</v>
      </c>
    </row>
    <row r="423" spans="1:8" ht="18" customHeight="1">
      <c r="A423" s="105" t="s">
        <v>630</v>
      </c>
      <c r="B423" s="2" t="s">
        <v>35</v>
      </c>
      <c r="C423" s="2" t="s">
        <v>10</v>
      </c>
      <c r="D423" s="303" t="s">
        <v>255</v>
      </c>
      <c r="E423" s="304" t="s">
        <v>10</v>
      </c>
      <c r="F423" s="305" t="s">
        <v>534</v>
      </c>
      <c r="G423" s="2"/>
      <c r="H423" s="398">
        <f>SUM(H424+H428+H430)</f>
        <v>10735385</v>
      </c>
    </row>
    <row r="424" spans="1:8" ht="32.25" customHeight="1">
      <c r="A424" s="3" t="s">
        <v>102</v>
      </c>
      <c r="B424" s="2" t="s">
        <v>35</v>
      </c>
      <c r="C424" s="2" t="s">
        <v>10</v>
      </c>
      <c r="D424" s="303" t="s">
        <v>255</v>
      </c>
      <c r="E424" s="304" t="s">
        <v>10</v>
      </c>
      <c r="F424" s="305" t="s">
        <v>567</v>
      </c>
      <c r="G424" s="2"/>
      <c r="H424" s="398">
        <f>SUM(H425:H427)</f>
        <v>7795385</v>
      </c>
    </row>
    <row r="425" spans="1:8" ht="46.8">
      <c r="A425" s="105" t="s">
        <v>92</v>
      </c>
      <c r="B425" s="2" t="s">
        <v>35</v>
      </c>
      <c r="C425" s="2" t="s">
        <v>10</v>
      </c>
      <c r="D425" s="303" t="s">
        <v>255</v>
      </c>
      <c r="E425" s="304" t="s">
        <v>10</v>
      </c>
      <c r="F425" s="305" t="s">
        <v>567</v>
      </c>
      <c r="G425" s="2" t="s">
        <v>13</v>
      </c>
      <c r="H425" s="400">
        <f>SUM(прил6!I555)</f>
        <v>6431200</v>
      </c>
    </row>
    <row r="426" spans="1:8" ht="31.2">
      <c r="A426" s="97" t="s">
        <v>751</v>
      </c>
      <c r="B426" s="2" t="s">
        <v>35</v>
      </c>
      <c r="C426" s="2" t="s">
        <v>10</v>
      </c>
      <c r="D426" s="303" t="s">
        <v>255</v>
      </c>
      <c r="E426" s="304" t="s">
        <v>10</v>
      </c>
      <c r="F426" s="305" t="s">
        <v>567</v>
      </c>
      <c r="G426" s="2" t="s">
        <v>16</v>
      </c>
      <c r="H426" s="400">
        <f>SUM(прил6!I556)</f>
        <v>1339185</v>
      </c>
    </row>
    <row r="427" spans="1:8" ht="15.6">
      <c r="A427" s="3" t="s">
        <v>18</v>
      </c>
      <c r="B427" s="2" t="s">
        <v>35</v>
      </c>
      <c r="C427" s="2" t="s">
        <v>10</v>
      </c>
      <c r="D427" s="303" t="s">
        <v>255</v>
      </c>
      <c r="E427" s="304" t="s">
        <v>10</v>
      </c>
      <c r="F427" s="305" t="s">
        <v>567</v>
      </c>
      <c r="G427" s="2" t="s">
        <v>17</v>
      </c>
      <c r="H427" s="400">
        <f>SUM(прил6!I557)</f>
        <v>25000</v>
      </c>
    </row>
    <row r="428" spans="1:8" ht="21.75" customHeight="1">
      <c r="A428" s="74" t="s">
        <v>826</v>
      </c>
      <c r="B428" s="2" t="s">
        <v>35</v>
      </c>
      <c r="C428" s="2" t="s">
        <v>10</v>
      </c>
      <c r="D428" s="303" t="s">
        <v>255</v>
      </c>
      <c r="E428" s="304" t="s">
        <v>10</v>
      </c>
      <c r="F428" s="305" t="s">
        <v>825</v>
      </c>
      <c r="G428" s="2"/>
      <c r="H428" s="398">
        <f>SUM(H429)</f>
        <v>2816214</v>
      </c>
    </row>
    <row r="429" spans="1:8" ht="31.2">
      <c r="A429" s="136" t="s">
        <v>751</v>
      </c>
      <c r="B429" s="2" t="s">
        <v>35</v>
      </c>
      <c r="C429" s="2" t="s">
        <v>10</v>
      </c>
      <c r="D429" s="303" t="s">
        <v>255</v>
      </c>
      <c r="E429" s="304" t="s">
        <v>10</v>
      </c>
      <c r="F429" s="305" t="s">
        <v>825</v>
      </c>
      <c r="G429" s="2" t="s">
        <v>16</v>
      </c>
      <c r="H429" s="400">
        <f>SUM(прил6!I559)</f>
        <v>2816214</v>
      </c>
    </row>
    <row r="430" spans="1:8" ht="31.2">
      <c r="A430" s="3" t="s">
        <v>797</v>
      </c>
      <c r="B430" s="2" t="s">
        <v>35</v>
      </c>
      <c r="C430" s="2" t="s">
        <v>10</v>
      </c>
      <c r="D430" s="303" t="s">
        <v>255</v>
      </c>
      <c r="E430" s="304" t="s">
        <v>10</v>
      </c>
      <c r="F430" s="305" t="s">
        <v>796</v>
      </c>
      <c r="G430" s="2"/>
      <c r="H430" s="398">
        <f>SUM(H431)</f>
        <v>123786</v>
      </c>
    </row>
    <row r="431" spans="1:8" ht="31.2">
      <c r="A431" s="3" t="s">
        <v>751</v>
      </c>
      <c r="B431" s="2" t="s">
        <v>35</v>
      </c>
      <c r="C431" s="2" t="s">
        <v>10</v>
      </c>
      <c r="D431" s="303" t="s">
        <v>255</v>
      </c>
      <c r="E431" s="304" t="s">
        <v>10</v>
      </c>
      <c r="F431" s="305" t="s">
        <v>796</v>
      </c>
      <c r="G431" s="2" t="s">
        <v>16</v>
      </c>
      <c r="H431" s="400">
        <f>SUM(прил6!I561)</f>
        <v>123786</v>
      </c>
    </row>
    <row r="432" spans="1:8" ht="34.5" customHeight="1">
      <c r="A432" s="3" t="s">
        <v>179</v>
      </c>
      <c r="B432" s="2" t="s">
        <v>35</v>
      </c>
      <c r="C432" s="2" t="s">
        <v>10</v>
      </c>
      <c r="D432" s="303" t="s">
        <v>631</v>
      </c>
      <c r="E432" s="304" t="s">
        <v>533</v>
      </c>
      <c r="F432" s="305" t="s">
        <v>534</v>
      </c>
      <c r="G432" s="2"/>
      <c r="H432" s="398">
        <f>SUM(H433)</f>
        <v>7572211</v>
      </c>
    </row>
    <row r="433" spans="1:8" ht="18" customHeight="1">
      <c r="A433" s="3" t="s">
        <v>632</v>
      </c>
      <c r="B433" s="2" t="s">
        <v>35</v>
      </c>
      <c r="C433" s="2" t="s">
        <v>10</v>
      </c>
      <c r="D433" s="303" t="s">
        <v>256</v>
      </c>
      <c r="E433" s="304" t="s">
        <v>10</v>
      </c>
      <c r="F433" s="305" t="s">
        <v>534</v>
      </c>
      <c r="G433" s="2"/>
      <c r="H433" s="398">
        <f>SUM(H434)</f>
        <v>7572211</v>
      </c>
    </row>
    <row r="434" spans="1:8" ht="32.25" customHeight="1">
      <c r="A434" s="3" t="s">
        <v>102</v>
      </c>
      <c r="B434" s="2" t="s">
        <v>35</v>
      </c>
      <c r="C434" s="2" t="s">
        <v>10</v>
      </c>
      <c r="D434" s="303" t="s">
        <v>256</v>
      </c>
      <c r="E434" s="304" t="s">
        <v>10</v>
      </c>
      <c r="F434" s="305" t="s">
        <v>567</v>
      </c>
      <c r="G434" s="2"/>
      <c r="H434" s="398">
        <f>SUM(H435:H437)</f>
        <v>7572211</v>
      </c>
    </row>
    <row r="435" spans="1:8" ht="48.75" customHeight="1">
      <c r="A435" s="105" t="s">
        <v>92</v>
      </c>
      <c r="B435" s="2" t="s">
        <v>35</v>
      </c>
      <c r="C435" s="2" t="s">
        <v>10</v>
      </c>
      <c r="D435" s="303" t="s">
        <v>256</v>
      </c>
      <c r="E435" s="304" t="s">
        <v>10</v>
      </c>
      <c r="F435" s="305" t="s">
        <v>567</v>
      </c>
      <c r="G435" s="2" t="s">
        <v>13</v>
      </c>
      <c r="H435" s="400">
        <f>SUM(прил6!I565)</f>
        <v>6918111</v>
      </c>
    </row>
    <row r="436" spans="1:8" ht="31.5" customHeight="1">
      <c r="A436" s="97" t="s">
        <v>751</v>
      </c>
      <c r="B436" s="2" t="s">
        <v>35</v>
      </c>
      <c r="C436" s="2" t="s">
        <v>10</v>
      </c>
      <c r="D436" s="303" t="s">
        <v>256</v>
      </c>
      <c r="E436" s="304" t="s">
        <v>10</v>
      </c>
      <c r="F436" s="305" t="s">
        <v>567</v>
      </c>
      <c r="G436" s="2" t="s">
        <v>16</v>
      </c>
      <c r="H436" s="400">
        <f>SUM(прил6!I566)</f>
        <v>641100</v>
      </c>
    </row>
    <row r="437" spans="1:8" ht="17.25" customHeight="1">
      <c r="A437" s="3" t="s">
        <v>18</v>
      </c>
      <c r="B437" s="2" t="s">
        <v>35</v>
      </c>
      <c r="C437" s="2" t="s">
        <v>10</v>
      </c>
      <c r="D437" s="303" t="s">
        <v>256</v>
      </c>
      <c r="E437" s="304" t="s">
        <v>10</v>
      </c>
      <c r="F437" s="305" t="s">
        <v>567</v>
      </c>
      <c r="G437" s="2" t="s">
        <v>17</v>
      </c>
      <c r="H437" s="400">
        <f>SUM(прил6!I567)</f>
        <v>13000</v>
      </c>
    </row>
    <row r="438" spans="1:8" s="78" customFormat="1" ht="33.75" customHeight="1">
      <c r="A438" s="35" t="s">
        <v>156</v>
      </c>
      <c r="B438" s="36" t="s">
        <v>35</v>
      </c>
      <c r="C438" s="36" t="s">
        <v>10</v>
      </c>
      <c r="D438" s="300" t="s">
        <v>230</v>
      </c>
      <c r="E438" s="301" t="s">
        <v>533</v>
      </c>
      <c r="F438" s="302" t="s">
        <v>534</v>
      </c>
      <c r="G438" s="39"/>
      <c r="H438" s="397">
        <f>SUM(H439)</f>
        <v>125000</v>
      </c>
    </row>
    <row r="439" spans="1:8" s="78" customFormat="1" ht="64.5" customHeight="1">
      <c r="A439" s="105" t="s">
        <v>180</v>
      </c>
      <c r="B439" s="2" t="s">
        <v>35</v>
      </c>
      <c r="C439" s="2" t="s">
        <v>10</v>
      </c>
      <c r="D439" s="303" t="s">
        <v>257</v>
      </c>
      <c r="E439" s="304" t="s">
        <v>533</v>
      </c>
      <c r="F439" s="305" t="s">
        <v>534</v>
      </c>
      <c r="G439" s="2"/>
      <c r="H439" s="398">
        <f>SUM(H440)</f>
        <v>125000</v>
      </c>
    </row>
    <row r="440" spans="1:8" s="78" customFormat="1" ht="33.75" customHeight="1">
      <c r="A440" s="105" t="s">
        <v>633</v>
      </c>
      <c r="B440" s="2" t="s">
        <v>35</v>
      </c>
      <c r="C440" s="2" t="s">
        <v>10</v>
      </c>
      <c r="D440" s="303" t="s">
        <v>257</v>
      </c>
      <c r="E440" s="304" t="s">
        <v>12</v>
      </c>
      <c r="F440" s="305" t="s">
        <v>534</v>
      </c>
      <c r="G440" s="2"/>
      <c r="H440" s="398">
        <f>SUM(H441)</f>
        <v>125000</v>
      </c>
    </row>
    <row r="441" spans="1:8" s="78" customFormat="1" ht="33" customHeight="1">
      <c r="A441" s="3" t="s">
        <v>635</v>
      </c>
      <c r="B441" s="2" t="s">
        <v>35</v>
      </c>
      <c r="C441" s="2" t="s">
        <v>10</v>
      </c>
      <c r="D441" s="303" t="s">
        <v>257</v>
      </c>
      <c r="E441" s="304" t="s">
        <v>12</v>
      </c>
      <c r="F441" s="305" t="s">
        <v>634</v>
      </c>
      <c r="G441" s="2"/>
      <c r="H441" s="398">
        <f>SUM(H442)</f>
        <v>125000</v>
      </c>
    </row>
    <row r="442" spans="1:8" s="78" customFormat="1" ht="30.75" customHeight="1">
      <c r="A442" s="97" t="s">
        <v>751</v>
      </c>
      <c r="B442" s="2" t="s">
        <v>35</v>
      </c>
      <c r="C442" s="2" t="s">
        <v>10</v>
      </c>
      <c r="D442" s="303" t="s">
        <v>257</v>
      </c>
      <c r="E442" s="304" t="s">
        <v>12</v>
      </c>
      <c r="F442" s="305" t="s">
        <v>634</v>
      </c>
      <c r="G442" s="2" t="s">
        <v>16</v>
      </c>
      <c r="H442" s="400">
        <f>SUM(прил6!I572)</f>
        <v>125000</v>
      </c>
    </row>
    <row r="443" spans="1:8" ht="15.6">
      <c r="A443" s="107" t="s">
        <v>36</v>
      </c>
      <c r="B443" s="28" t="s">
        <v>35</v>
      </c>
      <c r="C443" s="28" t="s">
        <v>20</v>
      </c>
      <c r="D443" s="297"/>
      <c r="E443" s="298"/>
      <c r="F443" s="299"/>
      <c r="G443" s="27"/>
      <c r="H443" s="396">
        <f>SUM(H444,H457)</f>
        <v>4698276</v>
      </c>
    </row>
    <row r="444" spans="1:8" ht="35.25" customHeight="1">
      <c r="A444" s="35" t="s">
        <v>171</v>
      </c>
      <c r="B444" s="36" t="s">
        <v>35</v>
      </c>
      <c r="C444" s="36" t="s">
        <v>20</v>
      </c>
      <c r="D444" s="300" t="s">
        <v>252</v>
      </c>
      <c r="E444" s="301" t="s">
        <v>533</v>
      </c>
      <c r="F444" s="302" t="s">
        <v>534</v>
      </c>
      <c r="G444" s="36"/>
      <c r="H444" s="397">
        <f>SUM(H445)</f>
        <v>4683576</v>
      </c>
    </row>
    <row r="445" spans="1:8" ht="48" customHeight="1">
      <c r="A445" s="3" t="s">
        <v>181</v>
      </c>
      <c r="B445" s="2" t="s">
        <v>35</v>
      </c>
      <c r="C445" s="2" t="s">
        <v>20</v>
      </c>
      <c r="D445" s="303" t="s">
        <v>258</v>
      </c>
      <c r="E445" s="304" t="s">
        <v>533</v>
      </c>
      <c r="F445" s="305" t="s">
        <v>534</v>
      </c>
      <c r="G445" s="2"/>
      <c r="H445" s="398">
        <f>SUM(H446+H450)</f>
        <v>4683576</v>
      </c>
    </row>
    <row r="446" spans="1:8" ht="66.75" customHeight="1">
      <c r="A446" s="3" t="s">
        <v>639</v>
      </c>
      <c r="B446" s="2" t="s">
        <v>35</v>
      </c>
      <c r="C446" s="2" t="s">
        <v>20</v>
      </c>
      <c r="D446" s="303" t="s">
        <v>258</v>
      </c>
      <c r="E446" s="304" t="s">
        <v>10</v>
      </c>
      <c r="F446" s="305" t="s">
        <v>534</v>
      </c>
      <c r="G446" s="2"/>
      <c r="H446" s="398">
        <f>SUM(H447)</f>
        <v>1071900</v>
      </c>
    </row>
    <row r="447" spans="1:8" ht="31.2">
      <c r="A447" s="3" t="s">
        <v>91</v>
      </c>
      <c r="B447" s="52" t="s">
        <v>35</v>
      </c>
      <c r="C447" s="52" t="s">
        <v>20</v>
      </c>
      <c r="D447" s="343" t="s">
        <v>258</v>
      </c>
      <c r="E447" s="344" t="s">
        <v>640</v>
      </c>
      <c r="F447" s="345" t="s">
        <v>538</v>
      </c>
      <c r="G447" s="52"/>
      <c r="H447" s="398">
        <f>SUM(H448:H449)</f>
        <v>1071900</v>
      </c>
    </row>
    <row r="448" spans="1:8" ht="48.75" customHeight="1">
      <c r="A448" s="105" t="s">
        <v>92</v>
      </c>
      <c r="B448" s="2" t="s">
        <v>35</v>
      </c>
      <c r="C448" s="2" t="s">
        <v>20</v>
      </c>
      <c r="D448" s="303" t="s">
        <v>258</v>
      </c>
      <c r="E448" s="304" t="s">
        <v>640</v>
      </c>
      <c r="F448" s="305" t="s">
        <v>538</v>
      </c>
      <c r="G448" s="2" t="s">
        <v>13</v>
      </c>
      <c r="H448" s="400">
        <f>SUM(прил6!I578)</f>
        <v>1071700</v>
      </c>
    </row>
    <row r="449" spans="1:8" ht="19.5" customHeight="1">
      <c r="A449" s="110" t="s">
        <v>751</v>
      </c>
      <c r="B449" s="2" t="s">
        <v>35</v>
      </c>
      <c r="C449" s="2" t="s">
        <v>20</v>
      </c>
      <c r="D449" s="303" t="s">
        <v>258</v>
      </c>
      <c r="E449" s="304" t="s">
        <v>640</v>
      </c>
      <c r="F449" s="305" t="s">
        <v>538</v>
      </c>
      <c r="G449" s="2" t="s">
        <v>17</v>
      </c>
      <c r="H449" s="400">
        <f>SUM(прил6!I579)</f>
        <v>200</v>
      </c>
    </row>
    <row r="450" spans="1:8" ht="48" customHeight="1">
      <c r="A450" s="3" t="s">
        <v>636</v>
      </c>
      <c r="B450" s="2" t="s">
        <v>35</v>
      </c>
      <c r="C450" s="2" t="s">
        <v>20</v>
      </c>
      <c r="D450" s="303" t="s">
        <v>258</v>
      </c>
      <c r="E450" s="304" t="s">
        <v>12</v>
      </c>
      <c r="F450" s="305" t="s">
        <v>534</v>
      </c>
      <c r="G450" s="2"/>
      <c r="H450" s="398">
        <f>SUM(H451+H453)</f>
        <v>3611676</v>
      </c>
    </row>
    <row r="451" spans="1:8" ht="46.8">
      <c r="A451" s="3" t="s">
        <v>104</v>
      </c>
      <c r="B451" s="2" t="s">
        <v>35</v>
      </c>
      <c r="C451" s="2" t="s">
        <v>20</v>
      </c>
      <c r="D451" s="303" t="s">
        <v>258</v>
      </c>
      <c r="E451" s="304" t="s">
        <v>637</v>
      </c>
      <c r="F451" s="305" t="s">
        <v>638</v>
      </c>
      <c r="G451" s="2"/>
      <c r="H451" s="398">
        <f>SUM(H452)</f>
        <v>24276</v>
      </c>
    </row>
    <row r="452" spans="1:8" ht="46.8">
      <c r="A452" s="105" t="s">
        <v>92</v>
      </c>
      <c r="B452" s="2" t="s">
        <v>35</v>
      </c>
      <c r="C452" s="2" t="s">
        <v>20</v>
      </c>
      <c r="D452" s="303" t="s">
        <v>258</v>
      </c>
      <c r="E452" s="304" t="s">
        <v>637</v>
      </c>
      <c r="F452" s="305" t="s">
        <v>638</v>
      </c>
      <c r="G452" s="2" t="s">
        <v>13</v>
      </c>
      <c r="H452" s="400">
        <f>SUM(прил6!I582)</f>
        <v>24276</v>
      </c>
    </row>
    <row r="453" spans="1:8" ht="31.2">
      <c r="A453" s="3" t="s">
        <v>102</v>
      </c>
      <c r="B453" s="2" t="s">
        <v>35</v>
      </c>
      <c r="C453" s="2" t="s">
        <v>20</v>
      </c>
      <c r="D453" s="303" t="s">
        <v>258</v>
      </c>
      <c r="E453" s="304" t="s">
        <v>637</v>
      </c>
      <c r="F453" s="305" t="s">
        <v>567</v>
      </c>
      <c r="G453" s="2"/>
      <c r="H453" s="398">
        <f>SUM(H454:H456)</f>
        <v>3587400</v>
      </c>
    </row>
    <row r="454" spans="1:8" ht="46.8">
      <c r="A454" s="105" t="s">
        <v>92</v>
      </c>
      <c r="B454" s="2" t="s">
        <v>35</v>
      </c>
      <c r="C454" s="2" t="s">
        <v>20</v>
      </c>
      <c r="D454" s="303" t="s">
        <v>258</v>
      </c>
      <c r="E454" s="304" t="s">
        <v>637</v>
      </c>
      <c r="F454" s="305" t="s">
        <v>567</v>
      </c>
      <c r="G454" s="2" t="s">
        <v>13</v>
      </c>
      <c r="H454" s="400">
        <f>SUM(прил6!I584)</f>
        <v>3399100</v>
      </c>
    </row>
    <row r="455" spans="1:8" ht="32.25" customHeight="1">
      <c r="A455" s="97" t="s">
        <v>751</v>
      </c>
      <c r="B455" s="2" t="s">
        <v>35</v>
      </c>
      <c r="C455" s="2" t="s">
        <v>20</v>
      </c>
      <c r="D455" s="303" t="s">
        <v>258</v>
      </c>
      <c r="E455" s="304" t="s">
        <v>637</v>
      </c>
      <c r="F455" s="305" t="s">
        <v>567</v>
      </c>
      <c r="G455" s="2" t="s">
        <v>16</v>
      </c>
      <c r="H455" s="400">
        <f>SUM(прил6!I585)</f>
        <v>187300</v>
      </c>
    </row>
    <row r="456" spans="1:8" ht="16.5" customHeight="1">
      <c r="A456" s="3" t="s">
        <v>18</v>
      </c>
      <c r="B456" s="2" t="s">
        <v>35</v>
      </c>
      <c r="C456" s="2" t="s">
        <v>20</v>
      </c>
      <c r="D456" s="303" t="s">
        <v>258</v>
      </c>
      <c r="E456" s="304" t="s">
        <v>637</v>
      </c>
      <c r="F456" s="305" t="s">
        <v>567</v>
      </c>
      <c r="G456" s="2" t="s">
        <v>17</v>
      </c>
      <c r="H456" s="400">
        <f>SUM(прил6!I586)</f>
        <v>1000</v>
      </c>
    </row>
    <row r="457" spans="1:8" ht="31.5" customHeight="1">
      <c r="A457" s="126" t="s">
        <v>123</v>
      </c>
      <c r="B457" s="36" t="s">
        <v>35</v>
      </c>
      <c r="C457" s="36" t="s">
        <v>20</v>
      </c>
      <c r="D457" s="300" t="s">
        <v>536</v>
      </c>
      <c r="E457" s="301" t="s">
        <v>533</v>
      </c>
      <c r="F457" s="302" t="s">
        <v>534</v>
      </c>
      <c r="G457" s="36"/>
      <c r="H457" s="397">
        <f>SUM(H458)</f>
        <v>14700</v>
      </c>
    </row>
    <row r="458" spans="1:8" ht="48.75" customHeight="1">
      <c r="A458" s="127" t="s">
        <v>137</v>
      </c>
      <c r="B458" s="2" t="s">
        <v>35</v>
      </c>
      <c r="C458" s="2" t="s">
        <v>20</v>
      </c>
      <c r="D458" s="303" t="s">
        <v>209</v>
      </c>
      <c r="E458" s="304" t="s">
        <v>533</v>
      </c>
      <c r="F458" s="305" t="s">
        <v>534</v>
      </c>
      <c r="G458" s="52"/>
      <c r="H458" s="398">
        <f>SUM(H459)</f>
        <v>14700</v>
      </c>
    </row>
    <row r="459" spans="1:8" ht="48.75" customHeight="1">
      <c r="A459" s="127" t="s">
        <v>540</v>
      </c>
      <c r="B459" s="2" t="s">
        <v>35</v>
      </c>
      <c r="C459" s="2" t="s">
        <v>20</v>
      </c>
      <c r="D459" s="303" t="s">
        <v>209</v>
      </c>
      <c r="E459" s="304" t="s">
        <v>10</v>
      </c>
      <c r="F459" s="305" t="s">
        <v>534</v>
      </c>
      <c r="G459" s="52"/>
      <c r="H459" s="398">
        <f>SUM(H460)</f>
        <v>14700</v>
      </c>
    </row>
    <row r="460" spans="1:8" ht="15.75" customHeight="1">
      <c r="A460" s="127" t="s">
        <v>125</v>
      </c>
      <c r="B460" s="2" t="s">
        <v>35</v>
      </c>
      <c r="C460" s="2" t="s">
        <v>20</v>
      </c>
      <c r="D460" s="303" t="s">
        <v>209</v>
      </c>
      <c r="E460" s="304" t="s">
        <v>10</v>
      </c>
      <c r="F460" s="305" t="s">
        <v>539</v>
      </c>
      <c r="G460" s="52"/>
      <c r="H460" s="398">
        <f>SUM(H461)</f>
        <v>14700</v>
      </c>
    </row>
    <row r="461" spans="1:8" ht="32.25" customHeight="1">
      <c r="A461" s="121" t="s">
        <v>751</v>
      </c>
      <c r="B461" s="2" t="s">
        <v>35</v>
      </c>
      <c r="C461" s="2" t="s">
        <v>20</v>
      </c>
      <c r="D461" s="303" t="s">
        <v>209</v>
      </c>
      <c r="E461" s="304" t="s">
        <v>10</v>
      </c>
      <c r="F461" s="305" t="s">
        <v>539</v>
      </c>
      <c r="G461" s="2" t="s">
        <v>16</v>
      </c>
      <c r="H461" s="400">
        <f>SUM(прил6!I591)</f>
        <v>14700</v>
      </c>
    </row>
    <row r="462" spans="1:8" ht="15.6">
      <c r="A462" s="90" t="s">
        <v>37</v>
      </c>
      <c r="B462" s="47">
        <v>10</v>
      </c>
      <c r="C462" s="47"/>
      <c r="D462" s="334"/>
      <c r="E462" s="335"/>
      <c r="F462" s="336"/>
      <c r="G462" s="17"/>
      <c r="H462" s="395">
        <f>SUM(H463,H469,H539,H552)</f>
        <v>22781218</v>
      </c>
    </row>
    <row r="463" spans="1:8" ht="15.6">
      <c r="A463" s="107" t="s">
        <v>38</v>
      </c>
      <c r="B463" s="48">
        <v>10</v>
      </c>
      <c r="C463" s="28" t="s">
        <v>10</v>
      </c>
      <c r="D463" s="297"/>
      <c r="E463" s="298"/>
      <c r="F463" s="299"/>
      <c r="G463" s="27"/>
      <c r="H463" s="396">
        <f>SUM(H464)</f>
        <v>557059</v>
      </c>
    </row>
    <row r="464" spans="1:8" ht="32.25" customHeight="1">
      <c r="A464" s="91" t="s">
        <v>130</v>
      </c>
      <c r="B464" s="38">
        <v>10</v>
      </c>
      <c r="C464" s="36" t="s">
        <v>10</v>
      </c>
      <c r="D464" s="300" t="s">
        <v>206</v>
      </c>
      <c r="E464" s="301" t="s">
        <v>533</v>
      </c>
      <c r="F464" s="302" t="s">
        <v>534</v>
      </c>
      <c r="G464" s="36"/>
      <c r="H464" s="397">
        <f>SUM(H465)</f>
        <v>557059</v>
      </c>
    </row>
    <row r="465" spans="1:8" ht="48.75" customHeight="1">
      <c r="A465" s="3" t="s">
        <v>182</v>
      </c>
      <c r="B465" s="73">
        <v>10</v>
      </c>
      <c r="C465" s="2" t="s">
        <v>10</v>
      </c>
      <c r="D465" s="303" t="s">
        <v>208</v>
      </c>
      <c r="E465" s="304" t="s">
        <v>533</v>
      </c>
      <c r="F465" s="305" t="s">
        <v>534</v>
      </c>
      <c r="G465" s="2"/>
      <c r="H465" s="398">
        <f>SUM(H466)</f>
        <v>557059</v>
      </c>
    </row>
    <row r="466" spans="1:8" ht="33.75" customHeight="1">
      <c r="A466" s="3" t="s">
        <v>641</v>
      </c>
      <c r="B466" s="359">
        <v>10</v>
      </c>
      <c r="C466" s="2" t="s">
        <v>10</v>
      </c>
      <c r="D466" s="303" t="s">
        <v>208</v>
      </c>
      <c r="E466" s="304" t="s">
        <v>10</v>
      </c>
      <c r="F466" s="305" t="s">
        <v>534</v>
      </c>
      <c r="G466" s="2"/>
      <c r="H466" s="398">
        <f>SUM(H467)</f>
        <v>557059</v>
      </c>
    </row>
    <row r="467" spans="1:8" ht="18.75" customHeight="1">
      <c r="A467" s="3" t="s">
        <v>183</v>
      </c>
      <c r="B467" s="73">
        <v>10</v>
      </c>
      <c r="C467" s="2" t="s">
        <v>10</v>
      </c>
      <c r="D467" s="303" t="s">
        <v>208</v>
      </c>
      <c r="E467" s="304" t="s">
        <v>10</v>
      </c>
      <c r="F467" s="305" t="s">
        <v>642</v>
      </c>
      <c r="G467" s="2"/>
      <c r="H467" s="398">
        <f>SUM(H468)</f>
        <v>557059</v>
      </c>
    </row>
    <row r="468" spans="1:8" ht="17.25" customHeight="1">
      <c r="A468" s="3" t="s">
        <v>40</v>
      </c>
      <c r="B468" s="73">
        <v>10</v>
      </c>
      <c r="C468" s="2" t="s">
        <v>10</v>
      </c>
      <c r="D468" s="303" t="s">
        <v>208</v>
      </c>
      <c r="E468" s="304" t="s">
        <v>10</v>
      </c>
      <c r="F468" s="305" t="s">
        <v>642</v>
      </c>
      <c r="G468" s="2" t="s">
        <v>39</v>
      </c>
      <c r="H468" s="399">
        <f>SUM(прил6!I291)</f>
        <v>557059</v>
      </c>
    </row>
    <row r="469" spans="1:8" ht="15.6">
      <c r="A469" s="107" t="s">
        <v>41</v>
      </c>
      <c r="B469" s="48">
        <v>10</v>
      </c>
      <c r="C469" s="28" t="s">
        <v>15</v>
      </c>
      <c r="D469" s="297"/>
      <c r="E469" s="298"/>
      <c r="F469" s="299"/>
      <c r="G469" s="27"/>
      <c r="H469" s="396">
        <f>SUM(H470,H486,H503,H530)</f>
        <v>16024171</v>
      </c>
    </row>
    <row r="470" spans="1:8" ht="31.2">
      <c r="A470" s="35" t="s">
        <v>171</v>
      </c>
      <c r="B470" s="36" t="s">
        <v>57</v>
      </c>
      <c r="C470" s="36" t="s">
        <v>15</v>
      </c>
      <c r="D470" s="300" t="s">
        <v>252</v>
      </c>
      <c r="E470" s="301" t="s">
        <v>533</v>
      </c>
      <c r="F470" s="302" t="s">
        <v>534</v>
      </c>
      <c r="G470" s="36"/>
      <c r="H470" s="397">
        <f>SUM(H471,H476,H481)</f>
        <v>903074</v>
      </c>
    </row>
    <row r="471" spans="1:8" ht="33.75" customHeight="1">
      <c r="A471" s="105" t="s">
        <v>178</v>
      </c>
      <c r="B471" s="63">
        <v>10</v>
      </c>
      <c r="C471" s="52" t="s">
        <v>15</v>
      </c>
      <c r="D471" s="343" t="s">
        <v>255</v>
      </c>
      <c r="E471" s="344" t="s">
        <v>533</v>
      </c>
      <c r="F471" s="345" t="s">
        <v>534</v>
      </c>
      <c r="G471" s="52"/>
      <c r="H471" s="398">
        <f>SUM(H472)</f>
        <v>400000</v>
      </c>
    </row>
    <row r="472" spans="1:8" ht="20.25" customHeight="1">
      <c r="A472" s="105" t="s">
        <v>630</v>
      </c>
      <c r="B472" s="63">
        <v>10</v>
      </c>
      <c r="C472" s="52" t="s">
        <v>15</v>
      </c>
      <c r="D472" s="343" t="s">
        <v>255</v>
      </c>
      <c r="E472" s="344" t="s">
        <v>10</v>
      </c>
      <c r="F472" s="345" t="s">
        <v>534</v>
      </c>
      <c r="G472" s="52"/>
      <c r="H472" s="398">
        <f>SUM(H473)</f>
        <v>400000</v>
      </c>
    </row>
    <row r="473" spans="1:8" ht="32.25" customHeight="1">
      <c r="A473" s="105" t="s">
        <v>184</v>
      </c>
      <c r="B473" s="63">
        <v>10</v>
      </c>
      <c r="C473" s="52" t="s">
        <v>15</v>
      </c>
      <c r="D473" s="343" t="s">
        <v>255</v>
      </c>
      <c r="E473" s="344" t="s">
        <v>640</v>
      </c>
      <c r="F473" s="345" t="s">
        <v>643</v>
      </c>
      <c r="G473" s="52"/>
      <c r="H473" s="398">
        <f>SUM(H474:H475)</f>
        <v>400000</v>
      </c>
    </row>
    <row r="474" spans="1:8" ht="31.2">
      <c r="A474" s="97" t="s">
        <v>751</v>
      </c>
      <c r="B474" s="63">
        <v>10</v>
      </c>
      <c r="C474" s="52" t="s">
        <v>15</v>
      </c>
      <c r="D474" s="343" t="s">
        <v>255</v>
      </c>
      <c r="E474" s="344" t="s">
        <v>640</v>
      </c>
      <c r="F474" s="345" t="s">
        <v>643</v>
      </c>
      <c r="G474" s="52" t="s">
        <v>16</v>
      </c>
      <c r="H474" s="400">
        <f>SUM(прил6!I598)</f>
        <v>2000</v>
      </c>
    </row>
    <row r="475" spans="1:8" ht="15.6">
      <c r="A475" s="3" t="s">
        <v>40</v>
      </c>
      <c r="B475" s="63">
        <v>10</v>
      </c>
      <c r="C475" s="52" t="s">
        <v>15</v>
      </c>
      <c r="D475" s="343" t="s">
        <v>255</v>
      </c>
      <c r="E475" s="344" t="s">
        <v>640</v>
      </c>
      <c r="F475" s="345" t="s">
        <v>643</v>
      </c>
      <c r="G475" s="52" t="s">
        <v>39</v>
      </c>
      <c r="H475" s="400">
        <f>SUM(прил6!I599)</f>
        <v>398000</v>
      </c>
    </row>
    <row r="476" spans="1:8" ht="33" customHeight="1">
      <c r="A476" s="3" t="s">
        <v>179</v>
      </c>
      <c r="B476" s="63">
        <v>10</v>
      </c>
      <c r="C476" s="52" t="s">
        <v>15</v>
      </c>
      <c r="D476" s="343" t="s">
        <v>631</v>
      </c>
      <c r="E476" s="344" t="s">
        <v>533</v>
      </c>
      <c r="F476" s="345" t="s">
        <v>534</v>
      </c>
      <c r="G476" s="52"/>
      <c r="H476" s="398">
        <f>SUM(H477)</f>
        <v>359382</v>
      </c>
    </row>
    <row r="477" spans="1:8" ht="18.75" customHeight="1">
      <c r="A477" s="3" t="s">
        <v>632</v>
      </c>
      <c r="B477" s="63">
        <v>10</v>
      </c>
      <c r="C477" s="52" t="s">
        <v>15</v>
      </c>
      <c r="D477" s="343" t="s">
        <v>256</v>
      </c>
      <c r="E477" s="344" t="s">
        <v>10</v>
      </c>
      <c r="F477" s="345" t="s">
        <v>534</v>
      </c>
      <c r="G477" s="52"/>
      <c r="H477" s="398">
        <f>SUM(H478)</f>
        <v>359382</v>
      </c>
    </row>
    <row r="478" spans="1:8" ht="33" customHeight="1">
      <c r="A478" s="105" t="s">
        <v>184</v>
      </c>
      <c r="B478" s="63">
        <v>10</v>
      </c>
      <c r="C478" s="52" t="s">
        <v>15</v>
      </c>
      <c r="D478" s="343" t="s">
        <v>256</v>
      </c>
      <c r="E478" s="344" t="s">
        <v>640</v>
      </c>
      <c r="F478" s="345" t="s">
        <v>643</v>
      </c>
      <c r="G478" s="52"/>
      <c r="H478" s="398">
        <f>SUM(H479:H480)</f>
        <v>359382</v>
      </c>
    </row>
    <row r="479" spans="1:8" ht="31.2">
      <c r="A479" s="97" t="s">
        <v>751</v>
      </c>
      <c r="B479" s="63">
        <v>10</v>
      </c>
      <c r="C479" s="52" t="s">
        <v>15</v>
      </c>
      <c r="D479" s="343" t="s">
        <v>256</v>
      </c>
      <c r="E479" s="344" t="s">
        <v>640</v>
      </c>
      <c r="F479" s="345" t="s">
        <v>643</v>
      </c>
      <c r="G479" s="52" t="s">
        <v>16</v>
      </c>
      <c r="H479" s="400">
        <f>SUM(прил6!I603)</f>
        <v>1800</v>
      </c>
    </row>
    <row r="480" spans="1:8" ht="15.6">
      <c r="A480" s="3" t="s">
        <v>40</v>
      </c>
      <c r="B480" s="63">
        <v>10</v>
      </c>
      <c r="C480" s="52" t="s">
        <v>15</v>
      </c>
      <c r="D480" s="343" t="s">
        <v>256</v>
      </c>
      <c r="E480" s="344" t="s">
        <v>640</v>
      </c>
      <c r="F480" s="345" t="s">
        <v>643</v>
      </c>
      <c r="G480" s="52" t="s">
        <v>39</v>
      </c>
      <c r="H480" s="400">
        <f>SUM(прил6!I604)</f>
        <v>357582</v>
      </c>
    </row>
    <row r="481" spans="1:8" ht="46.8">
      <c r="A481" s="3" t="s">
        <v>172</v>
      </c>
      <c r="B481" s="63">
        <v>10</v>
      </c>
      <c r="C481" s="52" t="s">
        <v>15</v>
      </c>
      <c r="D481" s="343" t="s">
        <v>253</v>
      </c>
      <c r="E481" s="344" t="s">
        <v>533</v>
      </c>
      <c r="F481" s="345" t="s">
        <v>534</v>
      </c>
      <c r="G481" s="52"/>
      <c r="H481" s="398">
        <f>SUM(H482)</f>
        <v>143692</v>
      </c>
    </row>
    <row r="482" spans="1:8" ht="46.8">
      <c r="A482" s="3" t="s">
        <v>619</v>
      </c>
      <c r="B482" s="63">
        <v>10</v>
      </c>
      <c r="C482" s="52" t="s">
        <v>15</v>
      </c>
      <c r="D482" s="343" t="s">
        <v>253</v>
      </c>
      <c r="E482" s="344" t="s">
        <v>10</v>
      </c>
      <c r="F482" s="345" t="s">
        <v>534</v>
      </c>
      <c r="G482" s="52"/>
      <c r="H482" s="398">
        <f>SUM(H483)</f>
        <v>143692</v>
      </c>
    </row>
    <row r="483" spans="1:8" ht="63.75" customHeight="1">
      <c r="A483" s="3" t="s">
        <v>645</v>
      </c>
      <c r="B483" s="63">
        <v>10</v>
      </c>
      <c r="C483" s="52" t="s">
        <v>15</v>
      </c>
      <c r="D483" s="343" t="s">
        <v>253</v>
      </c>
      <c r="E483" s="344" t="s">
        <v>10</v>
      </c>
      <c r="F483" s="345" t="s">
        <v>644</v>
      </c>
      <c r="G483" s="52"/>
      <c r="H483" s="398">
        <f>SUM(H484:H485)</f>
        <v>143692</v>
      </c>
    </row>
    <row r="484" spans="1:8" ht="31.2">
      <c r="A484" s="97" t="s">
        <v>751</v>
      </c>
      <c r="B484" s="63">
        <v>10</v>
      </c>
      <c r="C484" s="52" t="s">
        <v>15</v>
      </c>
      <c r="D484" s="343" t="s">
        <v>253</v>
      </c>
      <c r="E484" s="344" t="s">
        <v>10</v>
      </c>
      <c r="F484" s="345" t="s">
        <v>644</v>
      </c>
      <c r="G484" s="52" t="s">
        <v>16</v>
      </c>
      <c r="H484" s="400">
        <f>SUM(прил6!I608)</f>
        <v>718</v>
      </c>
    </row>
    <row r="485" spans="1:8" ht="15.6">
      <c r="A485" s="3" t="s">
        <v>40</v>
      </c>
      <c r="B485" s="63">
        <v>10</v>
      </c>
      <c r="C485" s="52" t="s">
        <v>15</v>
      </c>
      <c r="D485" s="343" t="s">
        <v>253</v>
      </c>
      <c r="E485" s="344" t="s">
        <v>10</v>
      </c>
      <c r="F485" s="345" t="s">
        <v>644</v>
      </c>
      <c r="G485" s="52" t="s">
        <v>39</v>
      </c>
      <c r="H485" s="400">
        <f>SUM(прил6!I609)</f>
        <v>142974</v>
      </c>
    </row>
    <row r="486" spans="1:8" ht="33" customHeight="1">
      <c r="A486" s="91" t="s">
        <v>130</v>
      </c>
      <c r="B486" s="38">
        <v>10</v>
      </c>
      <c r="C486" s="36" t="s">
        <v>15</v>
      </c>
      <c r="D486" s="300" t="s">
        <v>206</v>
      </c>
      <c r="E486" s="301" t="s">
        <v>533</v>
      </c>
      <c r="F486" s="302" t="s">
        <v>534</v>
      </c>
      <c r="G486" s="36"/>
      <c r="H486" s="397">
        <f>SUM(H487)</f>
        <v>7732806</v>
      </c>
    </row>
    <row r="487" spans="1:8" ht="50.25" customHeight="1">
      <c r="A487" s="3" t="s">
        <v>182</v>
      </c>
      <c r="B487" s="73">
        <v>10</v>
      </c>
      <c r="C487" s="2" t="s">
        <v>15</v>
      </c>
      <c r="D487" s="303" t="s">
        <v>208</v>
      </c>
      <c r="E487" s="304" t="s">
        <v>533</v>
      </c>
      <c r="F487" s="305" t="s">
        <v>534</v>
      </c>
      <c r="G487" s="2"/>
      <c r="H487" s="398">
        <f>SUM(H488)</f>
        <v>7732806</v>
      </c>
    </row>
    <row r="488" spans="1:8" ht="33" customHeight="1">
      <c r="A488" s="3" t="s">
        <v>641</v>
      </c>
      <c r="B488" s="359">
        <v>10</v>
      </c>
      <c r="C488" s="2" t="s">
        <v>15</v>
      </c>
      <c r="D488" s="303" t="s">
        <v>208</v>
      </c>
      <c r="E488" s="304" t="s">
        <v>10</v>
      </c>
      <c r="F488" s="305" t="s">
        <v>534</v>
      </c>
      <c r="G488" s="2"/>
      <c r="H488" s="398">
        <f>SUM(H489+H491+H494+H497+H500)</f>
        <v>7732806</v>
      </c>
    </row>
    <row r="489" spans="1:8" ht="15" customHeight="1">
      <c r="A489" s="105" t="s">
        <v>799</v>
      </c>
      <c r="B489" s="73">
        <v>10</v>
      </c>
      <c r="C489" s="2" t="s">
        <v>15</v>
      </c>
      <c r="D489" s="303" t="s">
        <v>208</v>
      </c>
      <c r="E489" s="304" t="s">
        <v>10</v>
      </c>
      <c r="F489" s="305" t="s">
        <v>646</v>
      </c>
      <c r="G489" s="2"/>
      <c r="H489" s="398">
        <f>SUM(H490:H490)</f>
        <v>2795551</v>
      </c>
    </row>
    <row r="490" spans="1:8" ht="15.6">
      <c r="A490" s="3" t="s">
        <v>40</v>
      </c>
      <c r="B490" s="73">
        <v>10</v>
      </c>
      <c r="C490" s="2" t="s">
        <v>15</v>
      </c>
      <c r="D490" s="303" t="s">
        <v>208</v>
      </c>
      <c r="E490" s="304" t="s">
        <v>10</v>
      </c>
      <c r="F490" s="305" t="s">
        <v>646</v>
      </c>
      <c r="G490" s="2" t="s">
        <v>39</v>
      </c>
      <c r="H490" s="400">
        <f>SUM(прил6!I297)</f>
        <v>2795551</v>
      </c>
    </row>
    <row r="491" spans="1:8" ht="31.5" customHeight="1">
      <c r="A491" s="105" t="s">
        <v>105</v>
      </c>
      <c r="B491" s="73">
        <v>10</v>
      </c>
      <c r="C491" s="2" t="s">
        <v>15</v>
      </c>
      <c r="D491" s="303" t="s">
        <v>208</v>
      </c>
      <c r="E491" s="304" t="s">
        <v>10</v>
      </c>
      <c r="F491" s="305" t="s">
        <v>647</v>
      </c>
      <c r="G491" s="2"/>
      <c r="H491" s="398">
        <f>SUM(H492:H493)</f>
        <v>65141</v>
      </c>
    </row>
    <row r="492" spans="1:8" ht="18" customHeight="1">
      <c r="A492" s="97" t="s">
        <v>751</v>
      </c>
      <c r="B492" s="92">
        <v>10</v>
      </c>
      <c r="C492" s="2" t="s">
        <v>15</v>
      </c>
      <c r="D492" s="303" t="s">
        <v>208</v>
      </c>
      <c r="E492" s="304" t="s">
        <v>10</v>
      </c>
      <c r="F492" s="305" t="s">
        <v>647</v>
      </c>
      <c r="G492" s="2" t="s">
        <v>16</v>
      </c>
      <c r="H492" s="400">
        <f>SUM(прил6!I299)</f>
        <v>1067</v>
      </c>
    </row>
    <row r="493" spans="1:8" ht="16.5" customHeight="1">
      <c r="A493" s="3" t="s">
        <v>40</v>
      </c>
      <c r="B493" s="73">
        <v>10</v>
      </c>
      <c r="C493" s="2" t="s">
        <v>15</v>
      </c>
      <c r="D493" s="303" t="s">
        <v>208</v>
      </c>
      <c r="E493" s="304" t="s">
        <v>10</v>
      </c>
      <c r="F493" s="305" t="s">
        <v>647</v>
      </c>
      <c r="G493" s="2" t="s">
        <v>39</v>
      </c>
      <c r="H493" s="399">
        <f>SUM(прил6!I300)</f>
        <v>64074</v>
      </c>
    </row>
    <row r="494" spans="1:8" ht="32.25" customHeight="1">
      <c r="A494" s="105" t="s">
        <v>106</v>
      </c>
      <c r="B494" s="73">
        <v>10</v>
      </c>
      <c r="C494" s="2" t="s">
        <v>15</v>
      </c>
      <c r="D494" s="303" t="s">
        <v>208</v>
      </c>
      <c r="E494" s="304" t="s">
        <v>10</v>
      </c>
      <c r="F494" s="305" t="s">
        <v>648</v>
      </c>
      <c r="G494" s="2"/>
      <c r="H494" s="398">
        <f>SUM(H495:H496)</f>
        <v>435831</v>
      </c>
    </row>
    <row r="495" spans="1:8" s="98" customFormat="1" ht="32.25" customHeight="1">
      <c r="A495" s="97" t="s">
        <v>751</v>
      </c>
      <c r="B495" s="92">
        <v>10</v>
      </c>
      <c r="C495" s="2" t="s">
        <v>15</v>
      </c>
      <c r="D495" s="303" t="s">
        <v>208</v>
      </c>
      <c r="E495" s="304" t="s">
        <v>10</v>
      </c>
      <c r="F495" s="305" t="s">
        <v>648</v>
      </c>
      <c r="G495" s="96" t="s">
        <v>16</v>
      </c>
      <c r="H495" s="403">
        <f>SUM(прил6!I302)</f>
        <v>6150</v>
      </c>
    </row>
    <row r="496" spans="1:8" ht="15.6">
      <c r="A496" s="3" t="s">
        <v>40</v>
      </c>
      <c r="B496" s="73">
        <v>10</v>
      </c>
      <c r="C496" s="2" t="s">
        <v>15</v>
      </c>
      <c r="D496" s="303" t="s">
        <v>208</v>
      </c>
      <c r="E496" s="304" t="s">
        <v>10</v>
      </c>
      <c r="F496" s="305" t="s">
        <v>648</v>
      </c>
      <c r="G496" s="2" t="s">
        <v>39</v>
      </c>
      <c r="H496" s="400">
        <f>SUM(прил6!I303)</f>
        <v>429681</v>
      </c>
    </row>
    <row r="497" spans="1:8" ht="15.6">
      <c r="A497" s="104" t="s">
        <v>107</v>
      </c>
      <c r="B497" s="73">
        <v>10</v>
      </c>
      <c r="C497" s="2" t="s">
        <v>15</v>
      </c>
      <c r="D497" s="303" t="s">
        <v>208</v>
      </c>
      <c r="E497" s="304" t="s">
        <v>10</v>
      </c>
      <c r="F497" s="305" t="s">
        <v>649</v>
      </c>
      <c r="G497" s="2"/>
      <c r="H497" s="398">
        <f>SUM(H498:H499)</f>
        <v>3708536</v>
      </c>
    </row>
    <row r="498" spans="1:8" ht="31.2">
      <c r="A498" s="97" t="s">
        <v>751</v>
      </c>
      <c r="B498" s="92">
        <v>10</v>
      </c>
      <c r="C498" s="2" t="s">
        <v>15</v>
      </c>
      <c r="D498" s="303" t="s">
        <v>208</v>
      </c>
      <c r="E498" s="304" t="s">
        <v>10</v>
      </c>
      <c r="F498" s="305" t="s">
        <v>649</v>
      </c>
      <c r="G498" s="2" t="s">
        <v>16</v>
      </c>
      <c r="H498" s="400">
        <f>SUM(прил6!I305)</f>
        <v>56915</v>
      </c>
    </row>
    <row r="499" spans="1:8" ht="15.75" customHeight="1">
      <c r="A499" s="3" t="s">
        <v>40</v>
      </c>
      <c r="B499" s="73">
        <v>10</v>
      </c>
      <c r="C499" s="2" t="s">
        <v>15</v>
      </c>
      <c r="D499" s="303" t="s">
        <v>208</v>
      </c>
      <c r="E499" s="304" t="s">
        <v>10</v>
      </c>
      <c r="F499" s="305" t="s">
        <v>649</v>
      </c>
      <c r="G499" s="2" t="s">
        <v>39</v>
      </c>
      <c r="H499" s="399">
        <f>SUM(прил6!I306)</f>
        <v>3651621</v>
      </c>
    </row>
    <row r="500" spans="1:8" ht="15.6">
      <c r="A500" s="105" t="s">
        <v>108</v>
      </c>
      <c r="B500" s="73">
        <v>10</v>
      </c>
      <c r="C500" s="2" t="s">
        <v>15</v>
      </c>
      <c r="D500" s="303" t="s">
        <v>208</v>
      </c>
      <c r="E500" s="304" t="s">
        <v>10</v>
      </c>
      <c r="F500" s="305" t="s">
        <v>650</v>
      </c>
      <c r="G500" s="2"/>
      <c r="H500" s="398">
        <f>SUM(H501:H502)</f>
        <v>727747</v>
      </c>
    </row>
    <row r="501" spans="1:8" ht="31.2">
      <c r="A501" s="97" t="s">
        <v>751</v>
      </c>
      <c r="B501" s="92">
        <v>10</v>
      </c>
      <c r="C501" s="2" t="s">
        <v>15</v>
      </c>
      <c r="D501" s="303" t="s">
        <v>208</v>
      </c>
      <c r="E501" s="304" t="s">
        <v>10</v>
      </c>
      <c r="F501" s="305" t="s">
        <v>650</v>
      </c>
      <c r="G501" s="2" t="s">
        <v>16</v>
      </c>
      <c r="H501" s="400">
        <f>SUM(прил6!I308)</f>
        <v>11856</v>
      </c>
    </row>
    <row r="502" spans="1:8" ht="18" customHeight="1">
      <c r="A502" s="3" t="s">
        <v>40</v>
      </c>
      <c r="B502" s="73">
        <v>10</v>
      </c>
      <c r="C502" s="2" t="s">
        <v>15</v>
      </c>
      <c r="D502" s="303" t="s">
        <v>208</v>
      </c>
      <c r="E502" s="304" t="s">
        <v>10</v>
      </c>
      <c r="F502" s="305" t="s">
        <v>650</v>
      </c>
      <c r="G502" s="2" t="s">
        <v>39</v>
      </c>
      <c r="H502" s="400">
        <f>SUM(прил6!I309)</f>
        <v>715891</v>
      </c>
    </row>
    <row r="503" spans="1:8" ht="30" customHeight="1">
      <c r="A503" s="91" t="s">
        <v>162</v>
      </c>
      <c r="B503" s="38">
        <v>10</v>
      </c>
      <c r="C503" s="36" t="s">
        <v>15</v>
      </c>
      <c r="D503" s="300" t="s">
        <v>603</v>
      </c>
      <c r="E503" s="301" t="s">
        <v>533</v>
      </c>
      <c r="F503" s="302" t="s">
        <v>534</v>
      </c>
      <c r="G503" s="36"/>
      <c r="H503" s="397">
        <f>SUM(H504,H521)</f>
        <v>7123691</v>
      </c>
    </row>
    <row r="504" spans="1:8" ht="48" customHeight="1">
      <c r="A504" s="105" t="s">
        <v>163</v>
      </c>
      <c r="B504" s="73">
        <v>10</v>
      </c>
      <c r="C504" s="2" t="s">
        <v>15</v>
      </c>
      <c r="D504" s="303" t="s">
        <v>246</v>
      </c>
      <c r="E504" s="304" t="s">
        <v>533</v>
      </c>
      <c r="F504" s="305" t="s">
        <v>534</v>
      </c>
      <c r="G504" s="2"/>
      <c r="H504" s="398">
        <f>SUM(H505+H513)</f>
        <v>6999765</v>
      </c>
    </row>
    <row r="505" spans="1:8" ht="18" customHeight="1">
      <c r="A505" s="105" t="s">
        <v>604</v>
      </c>
      <c r="B505" s="359">
        <v>10</v>
      </c>
      <c r="C505" s="2" t="s">
        <v>15</v>
      </c>
      <c r="D505" s="303" t="s">
        <v>246</v>
      </c>
      <c r="E505" s="304" t="s">
        <v>10</v>
      </c>
      <c r="F505" s="305" t="s">
        <v>534</v>
      </c>
      <c r="G505" s="2"/>
      <c r="H505" s="398">
        <f>SUM(H506+H508+H511)</f>
        <v>853647</v>
      </c>
    </row>
    <row r="506" spans="1:8" ht="31.5" customHeight="1">
      <c r="A506" s="125" t="s">
        <v>783</v>
      </c>
      <c r="B506" s="533">
        <v>10</v>
      </c>
      <c r="C506" s="2" t="s">
        <v>15</v>
      </c>
      <c r="D506" s="303" t="s">
        <v>246</v>
      </c>
      <c r="E506" s="304" t="s">
        <v>10</v>
      </c>
      <c r="F506" s="305" t="s">
        <v>782</v>
      </c>
      <c r="G506" s="2"/>
      <c r="H506" s="398">
        <f>SUM(H507)</f>
        <v>14400</v>
      </c>
    </row>
    <row r="507" spans="1:8" ht="18" customHeight="1">
      <c r="A507" s="74" t="s">
        <v>40</v>
      </c>
      <c r="B507" s="533">
        <v>10</v>
      </c>
      <c r="C507" s="2" t="s">
        <v>15</v>
      </c>
      <c r="D507" s="303" t="s">
        <v>246</v>
      </c>
      <c r="E507" s="304" t="s">
        <v>10</v>
      </c>
      <c r="F507" s="305" t="s">
        <v>782</v>
      </c>
      <c r="G507" s="2" t="s">
        <v>39</v>
      </c>
      <c r="H507" s="400">
        <f>SUM(прил6!I483)</f>
        <v>14400</v>
      </c>
    </row>
    <row r="508" spans="1:8" ht="63" customHeight="1">
      <c r="A508" s="3" t="s">
        <v>114</v>
      </c>
      <c r="B508" s="73">
        <v>10</v>
      </c>
      <c r="C508" s="2" t="s">
        <v>15</v>
      </c>
      <c r="D508" s="303" t="s">
        <v>246</v>
      </c>
      <c r="E508" s="304" t="s">
        <v>10</v>
      </c>
      <c r="F508" s="305" t="s">
        <v>644</v>
      </c>
      <c r="G508" s="2"/>
      <c r="H508" s="398">
        <f>SUM(H509:H510)</f>
        <v>772450</v>
      </c>
    </row>
    <row r="509" spans="1:8" ht="33" customHeight="1">
      <c r="A509" s="97" t="s">
        <v>751</v>
      </c>
      <c r="B509" s="101">
        <v>10</v>
      </c>
      <c r="C509" s="2" t="s">
        <v>15</v>
      </c>
      <c r="D509" s="303" t="s">
        <v>246</v>
      </c>
      <c r="E509" s="304" t="s">
        <v>10</v>
      </c>
      <c r="F509" s="305" t="s">
        <v>644</v>
      </c>
      <c r="G509" s="2" t="s">
        <v>16</v>
      </c>
      <c r="H509" s="400">
        <f>SUM(прил6!I485)</f>
        <v>3862</v>
      </c>
    </row>
    <row r="510" spans="1:8" ht="16.5" customHeight="1">
      <c r="A510" s="3" t="s">
        <v>40</v>
      </c>
      <c r="B510" s="73">
        <v>10</v>
      </c>
      <c r="C510" s="2" t="s">
        <v>15</v>
      </c>
      <c r="D510" s="303" t="s">
        <v>246</v>
      </c>
      <c r="E510" s="304" t="s">
        <v>10</v>
      </c>
      <c r="F510" s="305" t="s">
        <v>644</v>
      </c>
      <c r="G510" s="2" t="s">
        <v>39</v>
      </c>
      <c r="H510" s="400">
        <f>SUM(прил6!I486)</f>
        <v>768588</v>
      </c>
    </row>
    <row r="511" spans="1:8" ht="16.5" customHeight="1">
      <c r="A511" s="3" t="s">
        <v>609</v>
      </c>
      <c r="B511" s="506">
        <v>10</v>
      </c>
      <c r="C511" s="2" t="s">
        <v>15</v>
      </c>
      <c r="D511" s="303" t="s">
        <v>246</v>
      </c>
      <c r="E511" s="304" t="s">
        <v>10</v>
      </c>
      <c r="F511" s="305" t="s">
        <v>610</v>
      </c>
      <c r="G511" s="2"/>
      <c r="H511" s="398">
        <f>SUM(H512)</f>
        <v>66797</v>
      </c>
    </row>
    <row r="512" spans="1:8" ht="16.5" customHeight="1">
      <c r="A512" s="3" t="s">
        <v>40</v>
      </c>
      <c r="B512" s="506">
        <v>10</v>
      </c>
      <c r="C512" s="2" t="s">
        <v>15</v>
      </c>
      <c r="D512" s="303" t="s">
        <v>246</v>
      </c>
      <c r="E512" s="304" t="s">
        <v>10</v>
      </c>
      <c r="F512" s="305" t="s">
        <v>610</v>
      </c>
      <c r="G512" s="2" t="s">
        <v>39</v>
      </c>
      <c r="H512" s="400">
        <f>SUM(прил6!I488)</f>
        <v>66797</v>
      </c>
    </row>
    <row r="513" spans="1:8" ht="16.5" customHeight="1">
      <c r="A513" s="3" t="s">
        <v>616</v>
      </c>
      <c r="B513" s="359">
        <v>10</v>
      </c>
      <c r="C513" s="2" t="s">
        <v>15</v>
      </c>
      <c r="D513" s="303" t="s">
        <v>246</v>
      </c>
      <c r="E513" s="304" t="s">
        <v>12</v>
      </c>
      <c r="F513" s="305" t="s">
        <v>534</v>
      </c>
      <c r="G513" s="2"/>
      <c r="H513" s="398">
        <f>SUM(H514+H516+H519)</f>
        <v>6146118</v>
      </c>
    </row>
    <row r="514" spans="1:8" ht="31.5" customHeight="1">
      <c r="A514" s="125" t="s">
        <v>783</v>
      </c>
      <c r="B514" s="533">
        <v>10</v>
      </c>
      <c r="C514" s="2" t="s">
        <v>15</v>
      </c>
      <c r="D514" s="303" t="s">
        <v>246</v>
      </c>
      <c r="E514" s="304" t="s">
        <v>12</v>
      </c>
      <c r="F514" s="305" t="s">
        <v>782</v>
      </c>
      <c r="G514" s="2"/>
      <c r="H514" s="398">
        <f>SUM(H515)</f>
        <v>19476</v>
      </c>
    </row>
    <row r="515" spans="1:8" ht="16.5" customHeight="1">
      <c r="A515" s="74" t="s">
        <v>40</v>
      </c>
      <c r="B515" s="533">
        <v>10</v>
      </c>
      <c r="C515" s="2" t="s">
        <v>15</v>
      </c>
      <c r="D515" s="303" t="s">
        <v>246</v>
      </c>
      <c r="E515" s="304" t="s">
        <v>12</v>
      </c>
      <c r="F515" s="305" t="s">
        <v>782</v>
      </c>
      <c r="G515" s="2" t="s">
        <v>39</v>
      </c>
      <c r="H515" s="400">
        <f>SUM(прил6!I491)</f>
        <v>19476</v>
      </c>
    </row>
    <row r="516" spans="1:8" ht="63" customHeight="1">
      <c r="A516" s="3" t="s">
        <v>114</v>
      </c>
      <c r="B516" s="359">
        <v>10</v>
      </c>
      <c r="C516" s="2" t="s">
        <v>15</v>
      </c>
      <c r="D516" s="303" t="s">
        <v>246</v>
      </c>
      <c r="E516" s="304" t="s">
        <v>12</v>
      </c>
      <c r="F516" s="305" t="s">
        <v>644</v>
      </c>
      <c r="G516" s="2"/>
      <c r="H516" s="398">
        <f>SUM(H517:H518)</f>
        <v>6008706</v>
      </c>
    </row>
    <row r="517" spans="1:8" ht="34.5" customHeight="1">
      <c r="A517" s="110" t="s">
        <v>751</v>
      </c>
      <c r="B517" s="359">
        <v>10</v>
      </c>
      <c r="C517" s="2" t="s">
        <v>15</v>
      </c>
      <c r="D517" s="303" t="s">
        <v>246</v>
      </c>
      <c r="E517" s="304" t="s">
        <v>12</v>
      </c>
      <c r="F517" s="305" t="s">
        <v>644</v>
      </c>
      <c r="G517" s="2" t="s">
        <v>16</v>
      </c>
      <c r="H517" s="400">
        <f>SUM(прил6!I493)</f>
        <v>30043</v>
      </c>
    </row>
    <row r="518" spans="1:8" ht="16.5" customHeight="1">
      <c r="A518" s="3" t="s">
        <v>40</v>
      </c>
      <c r="B518" s="359">
        <v>10</v>
      </c>
      <c r="C518" s="2" t="s">
        <v>15</v>
      </c>
      <c r="D518" s="303" t="s">
        <v>246</v>
      </c>
      <c r="E518" s="304" t="s">
        <v>12</v>
      </c>
      <c r="F518" s="305" t="s">
        <v>644</v>
      </c>
      <c r="G518" s="2" t="s">
        <v>39</v>
      </c>
      <c r="H518" s="400">
        <f>SUM(прил6!I494)</f>
        <v>5978663</v>
      </c>
    </row>
    <row r="519" spans="1:8" ht="32.25" customHeight="1">
      <c r="A519" s="3" t="s">
        <v>609</v>
      </c>
      <c r="B519" s="101">
        <v>10</v>
      </c>
      <c r="C519" s="2" t="s">
        <v>15</v>
      </c>
      <c r="D519" s="303" t="s">
        <v>246</v>
      </c>
      <c r="E519" s="304" t="s">
        <v>12</v>
      </c>
      <c r="F519" s="305" t="s">
        <v>610</v>
      </c>
      <c r="G519" s="2"/>
      <c r="H519" s="398">
        <f>SUM(H520)</f>
        <v>117936</v>
      </c>
    </row>
    <row r="520" spans="1:8" ht="16.5" customHeight="1">
      <c r="A520" s="3" t="s">
        <v>40</v>
      </c>
      <c r="B520" s="101">
        <v>10</v>
      </c>
      <c r="C520" s="2" t="s">
        <v>15</v>
      </c>
      <c r="D520" s="303" t="s">
        <v>246</v>
      </c>
      <c r="E520" s="304" t="s">
        <v>12</v>
      </c>
      <c r="F520" s="305" t="s">
        <v>610</v>
      </c>
      <c r="G520" s="2" t="s">
        <v>39</v>
      </c>
      <c r="H520" s="400">
        <f>SUM(прил6!I496)</f>
        <v>117936</v>
      </c>
    </row>
    <row r="521" spans="1:8" ht="48.75" customHeight="1">
      <c r="A521" s="3" t="s">
        <v>167</v>
      </c>
      <c r="B521" s="101">
        <v>10</v>
      </c>
      <c r="C521" s="2" t="s">
        <v>15</v>
      </c>
      <c r="D521" s="303" t="s">
        <v>247</v>
      </c>
      <c r="E521" s="304" t="s">
        <v>533</v>
      </c>
      <c r="F521" s="305" t="s">
        <v>534</v>
      </c>
      <c r="G521" s="2"/>
      <c r="H521" s="398">
        <f>SUM(H522)</f>
        <v>123926</v>
      </c>
    </row>
    <row r="522" spans="1:8" ht="32.25" customHeight="1">
      <c r="A522" s="3" t="s">
        <v>620</v>
      </c>
      <c r="B522" s="359">
        <v>10</v>
      </c>
      <c r="C522" s="2" t="s">
        <v>15</v>
      </c>
      <c r="D522" s="303" t="s">
        <v>247</v>
      </c>
      <c r="E522" s="304" t="s">
        <v>10</v>
      </c>
      <c r="F522" s="305" t="s">
        <v>534</v>
      </c>
      <c r="G522" s="2"/>
      <c r="H522" s="398">
        <f>SUM(H523+H525+H528)</f>
        <v>123926</v>
      </c>
    </row>
    <row r="523" spans="1:8" ht="32.25" customHeight="1">
      <c r="A523" s="125" t="s">
        <v>783</v>
      </c>
      <c r="B523" s="533">
        <v>10</v>
      </c>
      <c r="C523" s="2" t="s">
        <v>15</v>
      </c>
      <c r="D523" s="303" t="s">
        <v>247</v>
      </c>
      <c r="E523" s="304" t="s">
        <v>10</v>
      </c>
      <c r="F523" s="305" t="s">
        <v>782</v>
      </c>
      <c r="G523" s="2"/>
      <c r="H523" s="398">
        <f>SUM(H524)</f>
        <v>4000</v>
      </c>
    </row>
    <row r="524" spans="1:8" ht="18.75" customHeight="1">
      <c r="A524" s="74" t="s">
        <v>40</v>
      </c>
      <c r="B524" s="533">
        <v>10</v>
      </c>
      <c r="C524" s="2" t="s">
        <v>15</v>
      </c>
      <c r="D524" s="303" t="s">
        <v>247</v>
      </c>
      <c r="E524" s="304" t="s">
        <v>10</v>
      </c>
      <c r="F524" s="305" t="s">
        <v>782</v>
      </c>
      <c r="G524" s="2" t="s">
        <v>39</v>
      </c>
      <c r="H524" s="400">
        <f>SUM(прил6!I500)</f>
        <v>4000</v>
      </c>
    </row>
    <row r="525" spans="1:8" ht="64.5" customHeight="1">
      <c r="A525" s="3" t="s">
        <v>114</v>
      </c>
      <c r="B525" s="101">
        <v>10</v>
      </c>
      <c r="C525" s="2" t="s">
        <v>15</v>
      </c>
      <c r="D525" s="303" t="s">
        <v>247</v>
      </c>
      <c r="E525" s="304" t="s">
        <v>10</v>
      </c>
      <c r="F525" s="305" t="s">
        <v>644</v>
      </c>
      <c r="G525" s="2"/>
      <c r="H525" s="398">
        <f>SUM(H526:H527)</f>
        <v>95359</v>
      </c>
    </row>
    <row r="526" spans="1:8" ht="33" customHeight="1">
      <c r="A526" s="97" t="s">
        <v>751</v>
      </c>
      <c r="B526" s="101">
        <v>10</v>
      </c>
      <c r="C526" s="2" t="s">
        <v>15</v>
      </c>
      <c r="D526" s="146" t="s">
        <v>247</v>
      </c>
      <c r="E526" s="451" t="s">
        <v>10</v>
      </c>
      <c r="F526" s="447" t="s">
        <v>644</v>
      </c>
      <c r="G526" s="2" t="s">
        <v>16</v>
      </c>
      <c r="H526" s="400">
        <f>SUM(прил6!I502)</f>
        <v>0</v>
      </c>
    </row>
    <row r="527" spans="1:8" ht="17.25" customHeight="1">
      <c r="A527" s="3" t="s">
        <v>40</v>
      </c>
      <c r="B527" s="101">
        <v>10</v>
      </c>
      <c r="C527" s="2" t="s">
        <v>15</v>
      </c>
      <c r="D527" s="303" t="s">
        <v>247</v>
      </c>
      <c r="E527" s="449" t="s">
        <v>10</v>
      </c>
      <c r="F527" s="305" t="s">
        <v>644</v>
      </c>
      <c r="G527" s="2" t="s">
        <v>39</v>
      </c>
      <c r="H527" s="400">
        <f>SUM(прил6!I503)</f>
        <v>95359</v>
      </c>
    </row>
    <row r="528" spans="1:8" ht="31.2">
      <c r="A528" s="3" t="s">
        <v>609</v>
      </c>
      <c r="B528" s="73">
        <v>10</v>
      </c>
      <c r="C528" s="2" t="s">
        <v>15</v>
      </c>
      <c r="D528" s="303" t="s">
        <v>247</v>
      </c>
      <c r="E528" s="304" t="s">
        <v>10</v>
      </c>
      <c r="F528" s="305" t="s">
        <v>610</v>
      </c>
      <c r="G528" s="2"/>
      <c r="H528" s="398">
        <f>SUM(H529)</f>
        <v>24567</v>
      </c>
    </row>
    <row r="529" spans="1:8" ht="15.6">
      <c r="A529" s="3" t="s">
        <v>40</v>
      </c>
      <c r="B529" s="73">
        <v>10</v>
      </c>
      <c r="C529" s="2" t="s">
        <v>15</v>
      </c>
      <c r="D529" s="303" t="s">
        <v>247</v>
      </c>
      <c r="E529" s="304" t="s">
        <v>10</v>
      </c>
      <c r="F529" s="305" t="s">
        <v>610</v>
      </c>
      <c r="G529" s="2" t="s">
        <v>39</v>
      </c>
      <c r="H529" s="400">
        <f>SUM(прил6!I505)</f>
        <v>24567</v>
      </c>
    </row>
    <row r="530" spans="1:8" ht="46.8">
      <c r="A530" s="35" t="s">
        <v>204</v>
      </c>
      <c r="B530" s="38">
        <v>10</v>
      </c>
      <c r="C530" s="36" t="s">
        <v>15</v>
      </c>
      <c r="D530" s="300" t="s">
        <v>588</v>
      </c>
      <c r="E530" s="301" t="s">
        <v>533</v>
      </c>
      <c r="F530" s="302" t="s">
        <v>534</v>
      </c>
      <c r="G530" s="36"/>
      <c r="H530" s="397">
        <f>SUM(H531)</f>
        <v>264600</v>
      </c>
    </row>
    <row r="531" spans="1:8" ht="78">
      <c r="A531" s="3" t="s">
        <v>205</v>
      </c>
      <c r="B531" s="144">
        <v>10</v>
      </c>
      <c r="C531" s="2" t="s">
        <v>15</v>
      </c>
      <c r="D531" s="303" t="s">
        <v>235</v>
      </c>
      <c r="E531" s="304" t="s">
        <v>533</v>
      </c>
      <c r="F531" s="305" t="s">
        <v>534</v>
      </c>
      <c r="G531" s="2"/>
      <c r="H531" s="398">
        <f>SUM(H532)</f>
        <v>264600</v>
      </c>
    </row>
    <row r="532" spans="1:8" ht="31.2">
      <c r="A532" s="74" t="s">
        <v>602</v>
      </c>
      <c r="B532" s="359">
        <v>10</v>
      </c>
      <c r="C532" s="2" t="s">
        <v>15</v>
      </c>
      <c r="D532" s="303" t="s">
        <v>235</v>
      </c>
      <c r="E532" s="304" t="s">
        <v>10</v>
      </c>
      <c r="F532" s="305" t="s">
        <v>534</v>
      </c>
      <c r="G532" s="2"/>
      <c r="H532" s="398">
        <f>SUM(H533+H535+H537)</f>
        <v>264600</v>
      </c>
    </row>
    <row r="533" spans="1:8" ht="46.8">
      <c r="A533" s="74" t="s">
        <v>778</v>
      </c>
      <c r="B533" s="533">
        <v>10</v>
      </c>
      <c r="C533" s="2" t="s">
        <v>15</v>
      </c>
      <c r="D533" s="303" t="s">
        <v>235</v>
      </c>
      <c r="E533" s="304" t="s">
        <v>10</v>
      </c>
      <c r="F533" s="561" t="s">
        <v>776</v>
      </c>
      <c r="G533" s="2"/>
      <c r="H533" s="398">
        <f>SUM(H534)</f>
        <v>96620</v>
      </c>
    </row>
    <row r="534" spans="1:8" ht="15.6">
      <c r="A534" s="74" t="s">
        <v>21</v>
      </c>
      <c r="B534" s="533">
        <v>10</v>
      </c>
      <c r="C534" s="2" t="s">
        <v>15</v>
      </c>
      <c r="D534" s="303" t="s">
        <v>235</v>
      </c>
      <c r="E534" s="304" t="s">
        <v>10</v>
      </c>
      <c r="F534" s="561" t="s">
        <v>776</v>
      </c>
      <c r="G534" s="2" t="s">
        <v>75</v>
      </c>
      <c r="H534" s="400">
        <f>SUM(прил6!I244)</f>
        <v>96620</v>
      </c>
    </row>
    <row r="535" spans="1:8" ht="31.2">
      <c r="A535" s="74" t="s">
        <v>705</v>
      </c>
      <c r="B535" s="533">
        <v>10</v>
      </c>
      <c r="C535" s="2" t="s">
        <v>15</v>
      </c>
      <c r="D535" s="303" t="s">
        <v>235</v>
      </c>
      <c r="E535" s="304" t="s">
        <v>10</v>
      </c>
      <c r="F535" s="305" t="s">
        <v>704</v>
      </c>
      <c r="G535" s="2"/>
      <c r="H535" s="398">
        <f>SUM(H536)</f>
        <v>96544</v>
      </c>
    </row>
    <row r="536" spans="1:8" ht="15.6">
      <c r="A536" s="94" t="s">
        <v>21</v>
      </c>
      <c r="B536" s="533">
        <v>10</v>
      </c>
      <c r="C536" s="2" t="s">
        <v>15</v>
      </c>
      <c r="D536" s="303" t="s">
        <v>235</v>
      </c>
      <c r="E536" s="304" t="s">
        <v>10</v>
      </c>
      <c r="F536" s="305" t="s">
        <v>704</v>
      </c>
      <c r="G536" s="2" t="s">
        <v>75</v>
      </c>
      <c r="H536" s="400">
        <f>SUM(прил6!I246)</f>
        <v>96544</v>
      </c>
    </row>
    <row r="537" spans="1:8" ht="31.2">
      <c r="A537" s="94" t="s">
        <v>779</v>
      </c>
      <c r="B537" s="533">
        <v>10</v>
      </c>
      <c r="C537" s="2" t="s">
        <v>15</v>
      </c>
      <c r="D537" s="303" t="s">
        <v>235</v>
      </c>
      <c r="E537" s="304" t="s">
        <v>10</v>
      </c>
      <c r="F537" s="305" t="s">
        <v>777</v>
      </c>
      <c r="G537" s="2"/>
      <c r="H537" s="398">
        <f>SUM(H538)</f>
        <v>71436</v>
      </c>
    </row>
    <row r="538" spans="1:8" ht="15.6">
      <c r="A538" s="94" t="s">
        <v>21</v>
      </c>
      <c r="B538" s="533">
        <v>10</v>
      </c>
      <c r="C538" s="2" t="s">
        <v>15</v>
      </c>
      <c r="D538" s="303" t="s">
        <v>235</v>
      </c>
      <c r="E538" s="304" t="s">
        <v>10</v>
      </c>
      <c r="F538" s="305" t="s">
        <v>777</v>
      </c>
      <c r="G538" s="2" t="s">
        <v>75</v>
      </c>
      <c r="H538" s="400">
        <f>SUM(прил6!I248)</f>
        <v>71436</v>
      </c>
    </row>
    <row r="539" spans="1:8" ht="15.6">
      <c r="A539" s="107" t="s">
        <v>42</v>
      </c>
      <c r="B539" s="48">
        <v>10</v>
      </c>
      <c r="C539" s="28" t="s">
        <v>20</v>
      </c>
      <c r="D539" s="297"/>
      <c r="E539" s="298"/>
      <c r="F539" s="299"/>
      <c r="G539" s="27"/>
      <c r="H539" s="396">
        <f>SUM(H546,H540)</f>
        <v>4106337</v>
      </c>
    </row>
    <row r="540" spans="1:8" ht="33.75" customHeight="1">
      <c r="A540" s="91" t="s">
        <v>130</v>
      </c>
      <c r="B540" s="38">
        <v>10</v>
      </c>
      <c r="C540" s="36" t="s">
        <v>20</v>
      </c>
      <c r="D540" s="300" t="s">
        <v>206</v>
      </c>
      <c r="E540" s="301" t="s">
        <v>533</v>
      </c>
      <c r="F540" s="302" t="s">
        <v>534</v>
      </c>
      <c r="G540" s="36"/>
      <c r="H540" s="397">
        <f>SUM(H541)</f>
        <v>3026122</v>
      </c>
    </row>
    <row r="541" spans="1:8" ht="66" customHeight="1">
      <c r="A541" s="3" t="s">
        <v>131</v>
      </c>
      <c r="B541" s="8">
        <v>10</v>
      </c>
      <c r="C541" s="2" t="s">
        <v>20</v>
      </c>
      <c r="D541" s="303" t="s">
        <v>239</v>
      </c>
      <c r="E541" s="304" t="s">
        <v>533</v>
      </c>
      <c r="F541" s="305" t="s">
        <v>534</v>
      </c>
      <c r="G541" s="2"/>
      <c r="H541" s="398">
        <f>SUM(H542)</f>
        <v>3026122</v>
      </c>
    </row>
    <row r="542" spans="1:8" ht="34.5" customHeight="1">
      <c r="A542" s="3" t="s">
        <v>541</v>
      </c>
      <c r="B542" s="8">
        <v>10</v>
      </c>
      <c r="C542" s="2" t="s">
        <v>20</v>
      </c>
      <c r="D542" s="303" t="s">
        <v>239</v>
      </c>
      <c r="E542" s="304" t="s">
        <v>10</v>
      </c>
      <c r="F542" s="305" t="s">
        <v>534</v>
      </c>
      <c r="G542" s="2"/>
      <c r="H542" s="398">
        <f>SUM(H543)</f>
        <v>3026122</v>
      </c>
    </row>
    <row r="543" spans="1:8" ht="33" customHeight="1">
      <c r="A543" s="3" t="s">
        <v>488</v>
      </c>
      <c r="B543" s="8">
        <v>10</v>
      </c>
      <c r="C543" s="2" t="s">
        <v>20</v>
      </c>
      <c r="D543" s="303" t="s">
        <v>239</v>
      </c>
      <c r="E543" s="304" t="s">
        <v>10</v>
      </c>
      <c r="F543" s="305" t="s">
        <v>651</v>
      </c>
      <c r="G543" s="2"/>
      <c r="H543" s="398">
        <f>SUM(H544:H545)</f>
        <v>3026122</v>
      </c>
    </row>
    <row r="544" spans="1:8" ht="33" customHeight="1">
      <c r="A544" s="97" t="s">
        <v>751</v>
      </c>
      <c r="B544" s="8">
        <v>10</v>
      </c>
      <c r="C544" s="2" t="s">
        <v>20</v>
      </c>
      <c r="D544" s="303" t="s">
        <v>239</v>
      </c>
      <c r="E544" s="304" t="s">
        <v>10</v>
      </c>
      <c r="F544" s="305" t="s">
        <v>651</v>
      </c>
      <c r="G544" s="2" t="s">
        <v>16</v>
      </c>
      <c r="H544" s="400">
        <f>SUM(прил6!I254)</f>
        <v>0</v>
      </c>
    </row>
    <row r="545" spans="1:8" ht="18" customHeight="1">
      <c r="A545" s="3" t="s">
        <v>40</v>
      </c>
      <c r="B545" s="8">
        <v>10</v>
      </c>
      <c r="C545" s="2" t="s">
        <v>20</v>
      </c>
      <c r="D545" s="303" t="s">
        <v>239</v>
      </c>
      <c r="E545" s="304" t="s">
        <v>10</v>
      </c>
      <c r="F545" s="305" t="s">
        <v>651</v>
      </c>
      <c r="G545" s="2" t="s">
        <v>39</v>
      </c>
      <c r="H545" s="400">
        <f>SUM(прил6!I255)</f>
        <v>3026122</v>
      </c>
    </row>
    <row r="546" spans="1:8" ht="32.25" customHeight="1">
      <c r="A546" s="91" t="s">
        <v>185</v>
      </c>
      <c r="B546" s="38">
        <v>10</v>
      </c>
      <c r="C546" s="36" t="s">
        <v>20</v>
      </c>
      <c r="D546" s="300" t="s">
        <v>603</v>
      </c>
      <c r="E546" s="301" t="s">
        <v>533</v>
      </c>
      <c r="F546" s="302" t="s">
        <v>534</v>
      </c>
      <c r="G546" s="36"/>
      <c r="H546" s="397">
        <f>SUM(H547)</f>
        <v>1080215</v>
      </c>
    </row>
    <row r="547" spans="1:8" ht="49.5" customHeight="1">
      <c r="A547" s="3" t="s">
        <v>186</v>
      </c>
      <c r="B547" s="73">
        <v>10</v>
      </c>
      <c r="C547" s="2" t="s">
        <v>20</v>
      </c>
      <c r="D547" s="303" t="s">
        <v>246</v>
      </c>
      <c r="E547" s="304" t="s">
        <v>533</v>
      </c>
      <c r="F547" s="305" t="s">
        <v>534</v>
      </c>
      <c r="G547" s="2"/>
      <c r="H547" s="398">
        <f>SUM(H548)</f>
        <v>1080215</v>
      </c>
    </row>
    <row r="548" spans="1:8" ht="17.25" customHeight="1">
      <c r="A548" s="3" t="s">
        <v>604</v>
      </c>
      <c r="B548" s="8">
        <v>10</v>
      </c>
      <c r="C548" s="2" t="s">
        <v>20</v>
      </c>
      <c r="D548" s="303" t="s">
        <v>246</v>
      </c>
      <c r="E548" s="304" t="s">
        <v>10</v>
      </c>
      <c r="F548" s="305" t="s">
        <v>534</v>
      </c>
      <c r="G548" s="2"/>
      <c r="H548" s="398">
        <f>SUM(H549)</f>
        <v>1080215</v>
      </c>
    </row>
    <row r="549" spans="1:8" ht="16.5" customHeight="1">
      <c r="A549" s="105" t="s">
        <v>187</v>
      </c>
      <c r="B549" s="73">
        <v>10</v>
      </c>
      <c r="C549" s="2" t="s">
        <v>20</v>
      </c>
      <c r="D549" s="303" t="s">
        <v>246</v>
      </c>
      <c r="E549" s="304" t="s">
        <v>10</v>
      </c>
      <c r="F549" s="305" t="s">
        <v>652</v>
      </c>
      <c r="G549" s="2"/>
      <c r="H549" s="398">
        <f>SUM(H550:H551)</f>
        <v>1080215</v>
      </c>
    </row>
    <row r="550" spans="1:8" ht="31.5" customHeight="1">
      <c r="A550" s="97" t="s">
        <v>751</v>
      </c>
      <c r="B550" s="82">
        <v>10</v>
      </c>
      <c r="C550" s="2" t="s">
        <v>20</v>
      </c>
      <c r="D550" s="303" t="s">
        <v>246</v>
      </c>
      <c r="E550" s="304" t="s">
        <v>10</v>
      </c>
      <c r="F550" s="305" t="s">
        <v>652</v>
      </c>
      <c r="G550" s="2" t="s">
        <v>16</v>
      </c>
      <c r="H550" s="400">
        <f>SUM(прил6!I511)</f>
        <v>0</v>
      </c>
    </row>
    <row r="551" spans="1:8" ht="15.6">
      <c r="A551" s="3" t="s">
        <v>40</v>
      </c>
      <c r="B551" s="73">
        <v>10</v>
      </c>
      <c r="C551" s="2" t="s">
        <v>20</v>
      </c>
      <c r="D551" s="303" t="s">
        <v>246</v>
      </c>
      <c r="E551" s="304" t="s">
        <v>10</v>
      </c>
      <c r="F551" s="305" t="s">
        <v>652</v>
      </c>
      <c r="G551" s="2" t="s">
        <v>39</v>
      </c>
      <c r="H551" s="400">
        <f>SUM(прил6!I512)</f>
        <v>1080215</v>
      </c>
    </row>
    <row r="552" spans="1:8" s="11" customFormat="1" ht="16.5" customHeight="1">
      <c r="A552" s="49" t="s">
        <v>80</v>
      </c>
      <c r="B552" s="48">
        <v>10</v>
      </c>
      <c r="C552" s="61" t="s">
        <v>78</v>
      </c>
      <c r="D552" s="297"/>
      <c r="E552" s="298"/>
      <c r="F552" s="299"/>
      <c r="G552" s="62"/>
      <c r="H552" s="396">
        <f>SUM(H553)</f>
        <v>2093651</v>
      </c>
    </row>
    <row r="553" spans="1:8" ht="35.25" customHeight="1">
      <c r="A553" s="114" t="s">
        <v>144</v>
      </c>
      <c r="B553" s="83">
        <v>10</v>
      </c>
      <c r="C553" s="84" t="s">
        <v>78</v>
      </c>
      <c r="D553" s="349" t="s">
        <v>206</v>
      </c>
      <c r="E553" s="350" t="s">
        <v>533</v>
      </c>
      <c r="F553" s="351" t="s">
        <v>534</v>
      </c>
      <c r="G553" s="39"/>
      <c r="H553" s="397">
        <f>SUM(H554+H562)</f>
        <v>2093651</v>
      </c>
    </row>
    <row r="554" spans="1:8" ht="48" customHeight="1">
      <c r="A554" s="9" t="s">
        <v>143</v>
      </c>
      <c r="B554" s="42">
        <v>10</v>
      </c>
      <c r="C554" s="43" t="s">
        <v>78</v>
      </c>
      <c r="D554" s="346" t="s">
        <v>240</v>
      </c>
      <c r="E554" s="347" t="s">
        <v>533</v>
      </c>
      <c r="F554" s="348" t="s">
        <v>534</v>
      </c>
      <c r="G554" s="6"/>
      <c r="H554" s="398">
        <f>SUM(H555)</f>
        <v>2088651</v>
      </c>
    </row>
    <row r="555" spans="1:8" ht="51" customHeight="1">
      <c r="A555" s="9" t="s">
        <v>557</v>
      </c>
      <c r="B555" s="42">
        <v>10</v>
      </c>
      <c r="C555" s="43" t="s">
        <v>78</v>
      </c>
      <c r="D555" s="346" t="s">
        <v>240</v>
      </c>
      <c r="E555" s="347" t="s">
        <v>10</v>
      </c>
      <c r="F555" s="348" t="s">
        <v>534</v>
      </c>
      <c r="G555" s="358"/>
      <c r="H555" s="398">
        <f>SUM(H556+H560)</f>
        <v>2088651</v>
      </c>
    </row>
    <row r="556" spans="1:8" ht="32.25" customHeight="1">
      <c r="A556" s="3" t="s">
        <v>109</v>
      </c>
      <c r="B556" s="42">
        <v>10</v>
      </c>
      <c r="C556" s="43" t="s">
        <v>78</v>
      </c>
      <c r="D556" s="346" t="s">
        <v>240</v>
      </c>
      <c r="E556" s="347" t="s">
        <v>10</v>
      </c>
      <c r="F556" s="348" t="s">
        <v>653</v>
      </c>
      <c r="G556" s="6"/>
      <c r="H556" s="398">
        <f>SUM(H557:H559)</f>
        <v>1896000</v>
      </c>
    </row>
    <row r="557" spans="1:8" ht="48.75" customHeight="1">
      <c r="A557" s="105" t="s">
        <v>92</v>
      </c>
      <c r="B557" s="42">
        <v>10</v>
      </c>
      <c r="C557" s="43" t="s">
        <v>78</v>
      </c>
      <c r="D557" s="346" t="s">
        <v>240</v>
      </c>
      <c r="E557" s="347" t="s">
        <v>10</v>
      </c>
      <c r="F557" s="348" t="s">
        <v>653</v>
      </c>
      <c r="G557" s="2" t="s">
        <v>13</v>
      </c>
      <c r="H557" s="400">
        <f>SUM(прил6!I315)</f>
        <v>1700000</v>
      </c>
    </row>
    <row r="558" spans="1:8" ht="33" customHeight="1">
      <c r="A558" s="97" t="s">
        <v>751</v>
      </c>
      <c r="B558" s="42">
        <v>10</v>
      </c>
      <c r="C558" s="43" t="s">
        <v>78</v>
      </c>
      <c r="D558" s="346" t="s">
        <v>240</v>
      </c>
      <c r="E558" s="347" t="s">
        <v>10</v>
      </c>
      <c r="F558" s="348" t="s">
        <v>653</v>
      </c>
      <c r="G558" s="2" t="s">
        <v>16</v>
      </c>
      <c r="H558" s="400">
        <f>SUM(прил6!I316)</f>
        <v>196000</v>
      </c>
    </row>
    <row r="559" spans="1:8" ht="16.5" customHeight="1">
      <c r="A559" s="3" t="s">
        <v>18</v>
      </c>
      <c r="B559" s="42">
        <v>10</v>
      </c>
      <c r="C559" s="43" t="s">
        <v>78</v>
      </c>
      <c r="D559" s="346" t="s">
        <v>240</v>
      </c>
      <c r="E559" s="347" t="s">
        <v>10</v>
      </c>
      <c r="F559" s="348" t="s">
        <v>653</v>
      </c>
      <c r="G559" s="2" t="s">
        <v>17</v>
      </c>
      <c r="H559" s="400">
        <f>SUM(прил6!I317)</f>
        <v>0</v>
      </c>
    </row>
    <row r="560" spans="1:8" ht="30.75" customHeight="1">
      <c r="A560" s="3" t="s">
        <v>91</v>
      </c>
      <c r="B560" s="42">
        <v>10</v>
      </c>
      <c r="C560" s="43" t="s">
        <v>78</v>
      </c>
      <c r="D560" s="346" t="s">
        <v>240</v>
      </c>
      <c r="E560" s="347" t="s">
        <v>10</v>
      </c>
      <c r="F560" s="348" t="s">
        <v>538</v>
      </c>
      <c r="G560" s="2"/>
      <c r="H560" s="398">
        <f>SUM(H561)</f>
        <v>192651</v>
      </c>
    </row>
    <row r="561" spans="1:8" ht="48.75" customHeight="1">
      <c r="A561" s="105" t="s">
        <v>92</v>
      </c>
      <c r="B561" s="42">
        <v>10</v>
      </c>
      <c r="C561" s="43" t="s">
        <v>78</v>
      </c>
      <c r="D561" s="346" t="s">
        <v>240</v>
      </c>
      <c r="E561" s="347" t="s">
        <v>10</v>
      </c>
      <c r="F561" s="348" t="s">
        <v>538</v>
      </c>
      <c r="G561" s="2" t="s">
        <v>13</v>
      </c>
      <c r="H561" s="400">
        <f>SUM(прил6!I319)</f>
        <v>192651</v>
      </c>
    </row>
    <row r="562" spans="1:8" ht="66.75" customHeight="1">
      <c r="A562" s="94" t="s">
        <v>131</v>
      </c>
      <c r="B562" s="42">
        <v>10</v>
      </c>
      <c r="C562" s="43" t="s">
        <v>78</v>
      </c>
      <c r="D562" s="346" t="s">
        <v>239</v>
      </c>
      <c r="E562" s="347" t="s">
        <v>533</v>
      </c>
      <c r="F562" s="348" t="s">
        <v>534</v>
      </c>
      <c r="G562" s="2"/>
      <c r="H562" s="398">
        <f>SUM(H563)</f>
        <v>5000</v>
      </c>
    </row>
    <row r="563" spans="1:8" ht="33" customHeight="1">
      <c r="A563" s="361" t="s">
        <v>541</v>
      </c>
      <c r="B563" s="42">
        <v>10</v>
      </c>
      <c r="C563" s="43" t="s">
        <v>78</v>
      </c>
      <c r="D563" s="346" t="s">
        <v>239</v>
      </c>
      <c r="E563" s="347" t="s">
        <v>10</v>
      </c>
      <c r="F563" s="348" t="s">
        <v>534</v>
      </c>
      <c r="G563" s="2"/>
      <c r="H563" s="398">
        <f>SUM(H564)</f>
        <v>5000</v>
      </c>
    </row>
    <row r="564" spans="1:8" ht="33" customHeight="1">
      <c r="A564" s="99" t="s">
        <v>120</v>
      </c>
      <c r="B564" s="42">
        <v>10</v>
      </c>
      <c r="C564" s="43" t="s">
        <v>78</v>
      </c>
      <c r="D564" s="346" t="s">
        <v>239</v>
      </c>
      <c r="E564" s="347" t="s">
        <v>10</v>
      </c>
      <c r="F564" s="348" t="s">
        <v>543</v>
      </c>
      <c r="G564" s="2"/>
      <c r="H564" s="398">
        <f>SUM(H565)</f>
        <v>5000</v>
      </c>
    </row>
    <row r="565" spans="1:8" ht="32.25" customHeight="1">
      <c r="A565" s="97" t="s">
        <v>751</v>
      </c>
      <c r="B565" s="42">
        <v>10</v>
      </c>
      <c r="C565" s="43" t="s">
        <v>78</v>
      </c>
      <c r="D565" s="346" t="s">
        <v>239</v>
      </c>
      <c r="E565" s="347" t="s">
        <v>10</v>
      </c>
      <c r="F565" s="348" t="s">
        <v>543</v>
      </c>
      <c r="G565" s="2" t="s">
        <v>16</v>
      </c>
      <c r="H565" s="399">
        <f>SUM(прил6!I323)</f>
        <v>5000</v>
      </c>
    </row>
    <row r="566" spans="1:8" ht="15.6">
      <c r="A566" s="90" t="s">
        <v>43</v>
      </c>
      <c r="B566" s="47">
        <v>11</v>
      </c>
      <c r="C566" s="47"/>
      <c r="D566" s="334"/>
      <c r="E566" s="335"/>
      <c r="F566" s="336"/>
      <c r="G566" s="17"/>
      <c r="H566" s="395">
        <f>SUM(H567)</f>
        <v>157000</v>
      </c>
    </row>
    <row r="567" spans="1:8" ht="15.6">
      <c r="A567" s="107" t="s">
        <v>44</v>
      </c>
      <c r="B567" s="48">
        <v>11</v>
      </c>
      <c r="C567" s="28" t="s">
        <v>12</v>
      </c>
      <c r="D567" s="297"/>
      <c r="E567" s="298"/>
      <c r="F567" s="299"/>
      <c r="G567" s="27"/>
      <c r="H567" s="396">
        <f>SUM(H568,H577)</f>
        <v>157000</v>
      </c>
    </row>
    <row r="568" spans="1:8" ht="35.25" customHeight="1">
      <c r="A568" s="114" t="s">
        <v>144</v>
      </c>
      <c r="B568" s="36" t="s">
        <v>45</v>
      </c>
      <c r="C568" s="36" t="s">
        <v>12</v>
      </c>
      <c r="D568" s="300" t="s">
        <v>206</v>
      </c>
      <c r="E568" s="301" t="s">
        <v>533</v>
      </c>
      <c r="F568" s="302" t="s">
        <v>534</v>
      </c>
      <c r="G568" s="39"/>
      <c r="H568" s="397">
        <f>SUM(H573,H569)</f>
        <v>7000</v>
      </c>
    </row>
    <row r="569" spans="1:8" s="45" customFormat="1" ht="48.75" customHeight="1">
      <c r="A569" s="3" t="s">
        <v>182</v>
      </c>
      <c r="B569" s="43" t="s">
        <v>45</v>
      </c>
      <c r="C569" s="43" t="s">
        <v>12</v>
      </c>
      <c r="D569" s="346" t="s">
        <v>208</v>
      </c>
      <c r="E569" s="347" t="s">
        <v>533</v>
      </c>
      <c r="F569" s="348" t="s">
        <v>534</v>
      </c>
      <c r="G569" s="44"/>
      <c r="H569" s="401">
        <f>SUM(H570)</f>
        <v>2000</v>
      </c>
    </row>
    <row r="570" spans="1:8" s="45" customFormat="1" ht="51.75" customHeight="1">
      <c r="A570" s="363" t="s">
        <v>641</v>
      </c>
      <c r="B570" s="43" t="s">
        <v>45</v>
      </c>
      <c r="C570" s="43" t="s">
        <v>12</v>
      </c>
      <c r="D570" s="346" t="s">
        <v>208</v>
      </c>
      <c r="E570" s="347" t="s">
        <v>10</v>
      </c>
      <c r="F570" s="348" t="s">
        <v>534</v>
      </c>
      <c r="G570" s="44"/>
      <c r="H570" s="401">
        <f>SUM(H571)</f>
        <v>2000</v>
      </c>
    </row>
    <row r="571" spans="1:8" s="45" customFormat="1" ht="18.75" customHeight="1">
      <c r="A571" s="95" t="s">
        <v>655</v>
      </c>
      <c r="B571" s="43" t="s">
        <v>45</v>
      </c>
      <c r="C571" s="43" t="s">
        <v>12</v>
      </c>
      <c r="D571" s="346" t="s">
        <v>208</v>
      </c>
      <c r="E571" s="347" t="s">
        <v>10</v>
      </c>
      <c r="F571" s="348" t="s">
        <v>654</v>
      </c>
      <c r="G571" s="44"/>
      <c r="H571" s="401">
        <f>SUM(H572)</f>
        <v>2000</v>
      </c>
    </row>
    <row r="572" spans="1:8" s="45" customFormat="1" ht="30.75" customHeight="1">
      <c r="A572" s="113" t="s">
        <v>751</v>
      </c>
      <c r="B572" s="43" t="s">
        <v>45</v>
      </c>
      <c r="C572" s="43" t="s">
        <v>12</v>
      </c>
      <c r="D572" s="346" t="s">
        <v>208</v>
      </c>
      <c r="E572" s="347" t="s">
        <v>10</v>
      </c>
      <c r="F572" s="348" t="s">
        <v>654</v>
      </c>
      <c r="G572" s="44" t="s">
        <v>16</v>
      </c>
      <c r="H572" s="402">
        <f>SUM(прил6!I616)</f>
        <v>2000</v>
      </c>
    </row>
    <row r="573" spans="1:8" ht="63.75" customHeight="1">
      <c r="A573" s="94" t="s">
        <v>188</v>
      </c>
      <c r="B573" s="2" t="s">
        <v>45</v>
      </c>
      <c r="C573" s="2" t="s">
        <v>12</v>
      </c>
      <c r="D573" s="303" t="s">
        <v>239</v>
      </c>
      <c r="E573" s="304" t="s">
        <v>533</v>
      </c>
      <c r="F573" s="305" t="s">
        <v>534</v>
      </c>
      <c r="G573" s="2"/>
      <c r="H573" s="398">
        <f>SUM(H574)</f>
        <v>5000</v>
      </c>
    </row>
    <row r="574" spans="1:8" ht="49.5" customHeight="1">
      <c r="A574" s="361" t="s">
        <v>541</v>
      </c>
      <c r="B574" s="43" t="s">
        <v>45</v>
      </c>
      <c r="C574" s="43" t="s">
        <v>12</v>
      </c>
      <c r="D574" s="303" t="s">
        <v>239</v>
      </c>
      <c r="E574" s="304" t="s">
        <v>10</v>
      </c>
      <c r="F574" s="305" t="s">
        <v>534</v>
      </c>
      <c r="G574" s="2"/>
      <c r="H574" s="398">
        <f>SUM(H575)</f>
        <v>5000</v>
      </c>
    </row>
    <row r="575" spans="1:8" ht="32.25" customHeight="1">
      <c r="A575" s="99" t="s">
        <v>120</v>
      </c>
      <c r="B575" s="2" t="s">
        <v>45</v>
      </c>
      <c r="C575" s="2" t="s">
        <v>12</v>
      </c>
      <c r="D575" s="303" t="s">
        <v>239</v>
      </c>
      <c r="E575" s="304" t="s">
        <v>10</v>
      </c>
      <c r="F575" s="305" t="s">
        <v>543</v>
      </c>
      <c r="G575" s="2"/>
      <c r="H575" s="398">
        <f>SUM(H576)</f>
        <v>5000</v>
      </c>
    </row>
    <row r="576" spans="1:8" ht="30.75" customHeight="1">
      <c r="A576" s="97" t="s">
        <v>751</v>
      </c>
      <c r="B576" s="2" t="s">
        <v>45</v>
      </c>
      <c r="C576" s="2" t="s">
        <v>12</v>
      </c>
      <c r="D576" s="303" t="s">
        <v>239</v>
      </c>
      <c r="E576" s="304" t="s">
        <v>10</v>
      </c>
      <c r="F576" s="305" t="s">
        <v>543</v>
      </c>
      <c r="G576" s="2" t="s">
        <v>16</v>
      </c>
      <c r="H576" s="399">
        <f>SUM(прил6!I620)</f>
        <v>5000</v>
      </c>
    </row>
    <row r="577" spans="1:8" ht="64.5" customHeight="1">
      <c r="A577" s="80" t="s">
        <v>173</v>
      </c>
      <c r="B577" s="36" t="s">
        <v>45</v>
      </c>
      <c r="C577" s="36" t="s">
        <v>12</v>
      </c>
      <c r="D577" s="300" t="s">
        <v>621</v>
      </c>
      <c r="E577" s="301" t="s">
        <v>533</v>
      </c>
      <c r="F577" s="302" t="s">
        <v>534</v>
      </c>
      <c r="G577" s="36"/>
      <c r="H577" s="397">
        <f>SUM(H578)</f>
        <v>150000</v>
      </c>
    </row>
    <row r="578" spans="1:8" ht="81.75" customHeight="1">
      <c r="A578" s="100" t="s">
        <v>189</v>
      </c>
      <c r="B578" s="2" t="s">
        <v>45</v>
      </c>
      <c r="C578" s="2" t="s">
        <v>12</v>
      </c>
      <c r="D578" s="303" t="s">
        <v>259</v>
      </c>
      <c r="E578" s="304" t="s">
        <v>533</v>
      </c>
      <c r="F578" s="305" t="s">
        <v>534</v>
      </c>
      <c r="G578" s="2"/>
      <c r="H578" s="398">
        <f>SUM(H579)</f>
        <v>150000</v>
      </c>
    </row>
    <row r="579" spans="1:8" ht="32.25" customHeight="1">
      <c r="A579" s="100" t="s">
        <v>656</v>
      </c>
      <c r="B579" s="2" t="s">
        <v>45</v>
      </c>
      <c r="C579" s="2" t="s">
        <v>12</v>
      </c>
      <c r="D579" s="303" t="s">
        <v>259</v>
      </c>
      <c r="E579" s="304" t="s">
        <v>10</v>
      </c>
      <c r="F579" s="305" t="s">
        <v>534</v>
      </c>
      <c r="G579" s="2"/>
      <c r="H579" s="398">
        <f>SUM(H580)</f>
        <v>150000</v>
      </c>
    </row>
    <row r="580" spans="1:8" ht="46.8">
      <c r="A580" s="3" t="s">
        <v>190</v>
      </c>
      <c r="B580" s="2" t="s">
        <v>45</v>
      </c>
      <c r="C580" s="2" t="s">
        <v>12</v>
      </c>
      <c r="D580" s="303" t="s">
        <v>259</v>
      </c>
      <c r="E580" s="304" t="s">
        <v>10</v>
      </c>
      <c r="F580" s="305" t="s">
        <v>657</v>
      </c>
      <c r="G580" s="2"/>
      <c r="H580" s="398">
        <f>SUM(H581)</f>
        <v>150000</v>
      </c>
    </row>
    <row r="581" spans="1:8" ht="31.2">
      <c r="A581" s="97" t="s">
        <v>751</v>
      </c>
      <c r="B581" s="2" t="s">
        <v>45</v>
      </c>
      <c r="C581" s="2" t="s">
        <v>12</v>
      </c>
      <c r="D581" s="303" t="s">
        <v>259</v>
      </c>
      <c r="E581" s="304" t="s">
        <v>10</v>
      </c>
      <c r="F581" s="305" t="s">
        <v>657</v>
      </c>
      <c r="G581" s="2" t="s">
        <v>16</v>
      </c>
      <c r="H581" s="400">
        <f>SUM(прил6!I625)</f>
        <v>150000</v>
      </c>
    </row>
    <row r="582" spans="1:8" ht="46.8">
      <c r="A582" s="90" t="s">
        <v>46</v>
      </c>
      <c r="B582" s="47">
        <v>14</v>
      </c>
      <c r="C582" s="47"/>
      <c r="D582" s="334"/>
      <c r="E582" s="335"/>
      <c r="F582" s="336"/>
      <c r="G582" s="17"/>
      <c r="H582" s="395">
        <f>SUM(H583+H589)</f>
        <v>4697875</v>
      </c>
    </row>
    <row r="583" spans="1:8" ht="31.5" customHeight="1">
      <c r="A583" s="107" t="s">
        <v>47</v>
      </c>
      <c r="B583" s="48">
        <v>14</v>
      </c>
      <c r="C583" s="28" t="s">
        <v>10</v>
      </c>
      <c r="D583" s="297"/>
      <c r="E583" s="298"/>
      <c r="F583" s="299"/>
      <c r="G583" s="27"/>
      <c r="H583" s="396">
        <f>SUM(H584)</f>
        <v>4423438</v>
      </c>
    </row>
    <row r="584" spans="1:8" ht="32.25" customHeight="1">
      <c r="A584" s="91" t="s">
        <v>141</v>
      </c>
      <c r="B584" s="38">
        <v>14</v>
      </c>
      <c r="C584" s="36" t="s">
        <v>10</v>
      </c>
      <c r="D584" s="300" t="s">
        <v>237</v>
      </c>
      <c r="E584" s="301" t="s">
        <v>533</v>
      </c>
      <c r="F584" s="302" t="s">
        <v>534</v>
      </c>
      <c r="G584" s="36"/>
      <c r="H584" s="397">
        <f>SUM(H585)</f>
        <v>4423438</v>
      </c>
    </row>
    <row r="585" spans="1:8" ht="50.25" customHeight="1">
      <c r="A585" s="105" t="s">
        <v>191</v>
      </c>
      <c r="B585" s="73">
        <v>14</v>
      </c>
      <c r="C585" s="2" t="s">
        <v>10</v>
      </c>
      <c r="D585" s="303" t="s">
        <v>241</v>
      </c>
      <c r="E585" s="304" t="s">
        <v>533</v>
      </c>
      <c r="F585" s="305" t="s">
        <v>534</v>
      </c>
      <c r="G585" s="2"/>
      <c r="H585" s="398">
        <f>SUM(H586)</f>
        <v>4423438</v>
      </c>
    </row>
    <row r="586" spans="1:8" ht="31.5" customHeight="1">
      <c r="A586" s="105" t="s">
        <v>658</v>
      </c>
      <c r="B586" s="533">
        <v>14</v>
      </c>
      <c r="C586" s="2" t="s">
        <v>10</v>
      </c>
      <c r="D586" s="303" t="s">
        <v>241</v>
      </c>
      <c r="E586" s="304" t="s">
        <v>12</v>
      </c>
      <c r="F586" s="305" t="s">
        <v>534</v>
      </c>
      <c r="G586" s="2"/>
      <c r="H586" s="398">
        <f>SUM(H587)</f>
        <v>4423438</v>
      </c>
    </row>
    <row r="587" spans="1:8" ht="32.25" customHeight="1">
      <c r="A587" s="105" t="s">
        <v>660</v>
      </c>
      <c r="B587" s="73">
        <v>14</v>
      </c>
      <c r="C587" s="2" t="s">
        <v>10</v>
      </c>
      <c r="D587" s="303" t="s">
        <v>241</v>
      </c>
      <c r="E587" s="304" t="s">
        <v>12</v>
      </c>
      <c r="F587" s="305" t="s">
        <v>659</v>
      </c>
      <c r="G587" s="2"/>
      <c r="H587" s="398">
        <f>SUM(H588)</f>
        <v>4423438</v>
      </c>
    </row>
    <row r="588" spans="1:8" ht="15.6">
      <c r="A588" s="105" t="s">
        <v>21</v>
      </c>
      <c r="B588" s="73">
        <v>14</v>
      </c>
      <c r="C588" s="2" t="s">
        <v>10</v>
      </c>
      <c r="D588" s="303" t="s">
        <v>241</v>
      </c>
      <c r="E588" s="304" t="s">
        <v>12</v>
      </c>
      <c r="F588" s="305" t="s">
        <v>659</v>
      </c>
      <c r="G588" s="2" t="s">
        <v>75</v>
      </c>
      <c r="H588" s="400">
        <f>SUM(прил6!I330)</f>
        <v>4423438</v>
      </c>
    </row>
    <row r="589" spans="1:8" ht="15.6">
      <c r="A589" s="107" t="s">
        <v>200</v>
      </c>
      <c r="B589" s="48">
        <v>14</v>
      </c>
      <c r="C589" s="28" t="s">
        <v>15</v>
      </c>
      <c r="D589" s="297"/>
      <c r="E589" s="298"/>
      <c r="F589" s="299"/>
      <c r="G589" s="28"/>
      <c r="H589" s="396">
        <f>SUM(H590)</f>
        <v>274437</v>
      </c>
    </row>
    <row r="590" spans="1:8" ht="33.75" customHeight="1">
      <c r="A590" s="91" t="s">
        <v>141</v>
      </c>
      <c r="B590" s="38">
        <v>14</v>
      </c>
      <c r="C590" s="36" t="s">
        <v>15</v>
      </c>
      <c r="D590" s="300" t="s">
        <v>237</v>
      </c>
      <c r="E590" s="301" t="s">
        <v>533</v>
      </c>
      <c r="F590" s="302" t="s">
        <v>534</v>
      </c>
      <c r="G590" s="36"/>
      <c r="H590" s="397">
        <f>SUM(H591)</f>
        <v>274437</v>
      </c>
    </row>
    <row r="591" spans="1:8" ht="50.25" customHeight="1">
      <c r="A591" s="105" t="s">
        <v>191</v>
      </c>
      <c r="B591" s="101">
        <v>14</v>
      </c>
      <c r="C591" s="2" t="s">
        <v>15</v>
      </c>
      <c r="D591" s="303" t="s">
        <v>241</v>
      </c>
      <c r="E591" s="304" t="s">
        <v>533</v>
      </c>
      <c r="F591" s="305" t="s">
        <v>534</v>
      </c>
      <c r="G591" s="88"/>
      <c r="H591" s="398">
        <f>SUM(H592)</f>
        <v>274437</v>
      </c>
    </row>
    <row r="592" spans="1:8" ht="35.25" customHeight="1">
      <c r="A592" s="554" t="s">
        <v>732</v>
      </c>
      <c r="B592" s="422">
        <v>14</v>
      </c>
      <c r="C592" s="44" t="s">
        <v>15</v>
      </c>
      <c r="D592" s="346" t="s">
        <v>241</v>
      </c>
      <c r="E592" s="347" t="s">
        <v>20</v>
      </c>
      <c r="F592" s="348" t="s">
        <v>534</v>
      </c>
      <c r="G592" s="88"/>
      <c r="H592" s="398">
        <f>SUM(H593)</f>
        <v>274437</v>
      </c>
    </row>
    <row r="593" spans="1:8" ht="47.25" customHeight="1">
      <c r="A593" s="85" t="s">
        <v>734</v>
      </c>
      <c r="B593" s="422">
        <v>14</v>
      </c>
      <c r="C593" s="44" t="s">
        <v>15</v>
      </c>
      <c r="D593" s="346" t="s">
        <v>241</v>
      </c>
      <c r="E593" s="347" t="s">
        <v>20</v>
      </c>
      <c r="F593" s="348" t="s">
        <v>733</v>
      </c>
      <c r="G593" s="88"/>
      <c r="H593" s="398">
        <f>SUM(H594)</f>
        <v>274437</v>
      </c>
    </row>
    <row r="594" spans="1:8" ht="16.5" customHeight="1">
      <c r="A594" s="555" t="s">
        <v>21</v>
      </c>
      <c r="B594" s="422">
        <v>14</v>
      </c>
      <c r="C594" s="44" t="s">
        <v>15</v>
      </c>
      <c r="D594" s="346" t="s">
        <v>241</v>
      </c>
      <c r="E594" s="347" t="s">
        <v>20</v>
      </c>
      <c r="F594" s="348" t="s">
        <v>733</v>
      </c>
      <c r="G594" s="2" t="s">
        <v>75</v>
      </c>
      <c r="H594" s="404">
        <f>SUM(прил6!I336)</f>
        <v>274437</v>
      </c>
    </row>
    <row r="595" spans="1:8" ht="15.6">
      <c r="H595" s="562"/>
    </row>
  </sheetData>
  <mergeCells count="3">
    <mergeCell ref="A9:G11"/>
    <mergeCell ref="D13:F13"/>
    <mergeCell ref="I201:K201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25"/>
  <sheetViews>
    <sheetView workbookViewId="0">
      <selection activeCell="A4" sqref="A4"/>
    </sheetView>
  </sheetViews>
  <sheetFormatPr defaultRowHeight="14.4"/>
  <cols>
    <col min="1" max="1" width="71.88671875" customWidth="1"/>
    <col min="2" max="2" width="6.5546875" customWidth="1"/>
    <col min="3" max="4" width="4.88671875" customWidth="1"/>
    <col min="5" max="5" width="4.6640625" customWidth="1"/>
    <col min="6" max="6" width="3.5546875" customWidth="1"/>
    <col min="7" max="7" width="7.109375" customWidth="1"/>
    <col min="8" max="8" width="5.88671875" customWidth="1"/>
    <col min="9" max="9" width="12.44140625" customWidth="1"/>
  </cols>
  <sheetData>
    <row r="1" spans="1:9">
      <c r="D1" s="371" t="s">
        <v>671</v>
      </c>
      <c r="E1" s="371"/>
      <c r="F1" s="371"/>
      <c r="G1" s="1"/>
    </row>
    <row r="2" spans="1:9">
      <c r="D2" s="371" t="s">
        <v>7</v>
      </c>
      <c r="E2" s="371"/>
      <c r="F2" s="371"/>
    </row>
    <row r="3" spans="1:9">
      <c r="D3" s="371" t="s">
        <v>6</v>
      </c>
      <c r="E3" s="371"/>
      <c r="F3" s="371"/>
    </row>
    <row r="4" spans="1:9">
      <c r="D4" s="371" t="s">
        <v>110</v>
      </c>
      <c r="E4" s="371"/>
      <c r="F4" s="371"/>
    </row>
    <row r="5" spans="1:9">
      <c r="D5" s="371" t="s">
        <v>530</v>
      </c>
      <c r="E5" s="371"/>
      <c r="F5" s="371"/>
    </row>
    <row r="6" spans="1:9">
      <c r="D6" s="535" t="s">
        <v>718</v>
      </c>
      <c r="E6" s="371"/>
      <c r="F6" s="371"/>
    </row>
    <row r="7" spans="1:9">
      <c r="D7" s="574" t="s">
        <v>837</v>
      </c>
      <c r="E7" s="369"/>
      <c r="F7" s="369"/>
      <c r="G7" s="370"/>
    </row>
    <row r="8" spans="1:9">
      <c r="D8" s="371"/>
      <c r="E8" s="371"/>
      <c r="F8" s="371"/>
    </row>
    <row r="9" spans="1:9" ht="17.399999999999999">
      <c r="A9" s="582" t="s">
        <v>670</v>
      </c>
      <c r="B9" s="582"/>
      <c r="C9" s="582"/>
      <c r="D9" s="582"/>
      <c r="E9" s="582"/>
      <c r="F9" s="582"/>
      <c r="G9" s="582"/>
      <c r="H9" s="582"/>
      <c r="I9" s="582"/>
    </row>
    <row r="10" spans="1:9" ht="17.399999999999999">
      <c r="A10" s="582" t="s">
        <v>77</v>
      </c>
      <c r="B10" s="582"/>
      <c r="C10" s="582"/>
      <c r="D10" s="582"/>
      <c r="E10" s="582"/>
      <c r="F10" s="582"/>
      <c r="G10" s="582"/>
      <c r="H10" s="582"/>
      <c r="I10" s="582"/>
    </row>
    <row r="11" spans="1:9" ht="17.399999999999999">
      <c r="A11" s="582" t="s">
        <v>531</v>
      </c>
      <c r="B11" s="582"/>
      <c r="C11" s="582"/>
      <c r="D11" s="582"/>
      <c r="E11" s="582"/>
      <c r="F11" s="582"/>
      <c r="G11" s="582"/>
      <c r="H11" s="582"/>
      <c r="I11" s="582"/>
    </row>
    <row r="12" spans="1:9" ht="15.6">
      <c r="C12" s="372"/>
      <c r="I12" t="s">
        <v>690</v>
      </c>
    </row>
    <row r="13" spans="1:9" ht="21" customHeight="1">
      <c r="A13" s="59" t="s">
        <v>0</v>
      </c>
      <c r="B13" s="59" t="s">
        <v>48</v>
      </c>
      <c r="C13" s="59" t="s">
        <v>1</v>
      </c>
      <c r="D13" s="59" t="s">
        <v>2</v>
      </c>
      <c r="E13" s="583" t="s">
        <v>3</v>
      </c>
      <c r="F13" s="584"/>
      <c r="G13" s="585"/>
      <c r="H13" s="59" t="s">
        <v>4</v>
      </c>
      <c r="I13" s="59" t="s">
        <v>5</v>
      </c>
    </row>
    <row r="14" spans="1:9" ht="15.6">
      <c r="A14" s="102" t="s">
        <v>8</v>
      </c>
      <c r="B14" s="102"/>
      <c r="C14" s="46"/>
      <c r="D14" s="46"/>
      <c r="E14" s="291"/>
      <c r="F14" s="292"/>
      <c r="G14" s="293"/>
      <c r="H14" s="46"/>
      <c r="I14" s="394">
        <f>SUM(I15+I256+I337+I513+I354)</f>
        <v>290010558</v>
      </c>
    </row>
    <row r="15" spans="1:9" ht="15.6">
      <c r="A15" s="58" t="s">
        <v>49</v>
      </c>
      <c r="B15" s="140" t="s">
        <v>50</v>
      </c>
      <c r="C15" s="438"/>
      <c r="D15" s="438"/>
      <c r="E15" s="439"/>
      <c r="F15" s="440"/>
      <c r="G15" s="441"/>
      <c r="H15" s="438"/>
      <c r="I15" s="405">
        <f>SUM(I16+I131+I148+I193+I238)</f>
        <v>49144240</v>
      </c>
    </row>
    <row r="16" spans="1:9" ht="15.6">
      <c r="A16" s="407" t="s">
        <v>9</v>
      </c>
      <c r="B16" s="442" t="s">
        <v>50</v>
      </c>
      <c r="C16" s="17" t="s">
        <v>10</v>
      </c>
      <c r="D16" s="17"/>
      <c r="E16" s="432"/>
      <c r="F16" s="433"/>
      <c r="G16" s="434"/>
      <c r="H16" s="17"/>
      <c r="I16" s="424">
        <f>SUM(I17+I22+I62+I67+I72)</f>
        <v>20166930</v>
      </c>
    </row>
    <row r="17" spans="1:9" ht="31.2">
      <c r="A17" s="26" t="s">
        <v>11</v>
      </c>
      <c r="B17" s="31" t="s">
        <v>50</v>
      </c>
      <c r="C17" s="27" t="s">
        <v>10</v>
      </c>
      <c r="D17" s="27" t="s">
        <v>12</v>
      </c>
      <c r="E17" s="352"/>
      <c r="F17" s="353"/>
      <c r="G17" s="354"/>
      <c r="H17" s="27"/>
      <c r="I17" s="425">
        <f>SUM(I18)</f>
        <v>1214200</v>
      </c>
    </row>
    <row r="18" spans="1:9" ht="15.6">
      <c r="A18" s="35" t="s">
        <v>121</v>
      </c>
      <c r="B18" s="38" t="s">
        <v>50</v>
      </c>
      <c r="C18" s="36" t="s">
        <v>10</v>
      </c>
      <c r="D18" s="36" t="s">
        <v>12</v>
      </c>
      <c r="E18" s="300" t="s">
        <v>535</v>
      </c>
      <c r="F18" s="301" t="s">
        <v>533</v>
      </c>
      <c r="G18" s="302" t="s">
        <v>534</v>
      </c>
      <c r="H18" s="36"/>
      <c r="I18" s="397">
        <f>SUM(I19)</f>
        <v>1214200</v>
      </c>
    </row>
    <row r="19" spans="1:9" ht="15.6">
      <c r="A19" s="104" t="s">
        <v>122</v>
      </c>
      <c r="B19" s="59" t="s">
        <v>50</v>
      </c>
      <c r="C19" s="2" t="s">
        <v>10</v>
      </c>
      <c r="D19" s="2" t="s">
        <v>12</v>
      </c>
      <c r="E19" s="303" t="s">
        <v>207</v>
      </c>
      <c r="F19" s="304" t="s">
        <v>533</v>
      </c>
      <c r="G19" s="305" t="s">
        <v>534</v>
      </c>
      <c r="H19" s="2"/>
      <c r="I19" s="398">
        <f>SUM(I20)</f>
        <v>1214200</v>
      </c>
    </row>
    <row r="20" spans="1:9" ht="31.2">
      <c r="A20" s="3" t="s">
        <v>91</v>
      </c>
      <c r="B20" s="377" t="s">
        <v>50</v>
      </c>
      <c r="C20" s="2" t="s">
        <v>10</v>
      </c>
      <c r="D20" s="2" t="s">
        <v>12</v>
      </c>
      <c r="E20" s="303" t="s">
        <v>207</v>
      </c>
      <c r="F20" s="304" t="s">
        <v>533</v>
      </c>
      <c r="G20" s="305" t="s">
        <v>538</v>
      </c>
      <c r="H20" s="2"/>
      <c r="I20" s="398">
        <f>SUM(I21)</f>
        <v>1214200</v>
      </c>
    </row>
    <row r="21" spans="1:9" ht="62.4">
      <c r="A21" s="105" t="s">
        <v>92</v>
      </c>
      <c r="B21" s="377" t="s">
        <v>50</v>
      </c>
      <c r="C21" s="2" t="s">
        <v>10</v>
      </c>
      <c r="D21" s="2" t="s">
        <v>12</v>
      </c>
      <c r="E21" s="303" t="s">
        <v>207</v>
      </c>
      <c r="F21" s="304" t="s">
        <v>533</v>
      </c>
      <c r="G21" s="305" t="s">
        <v>538</v>
      </c>
      <c r="H21" s="2" t="s">
        <v>13</v>
      </c>
      <c r="I21" s="399">
        <v>1214200</v>
      </c>
    </row>
    <row r="22" spans="1:9" ht="46.8">
      <c r="A22" s="120" t="s">
        <v>19</v>
      </c>
      <c r="B22" s="31" t="s">
        <v>50</v>
      </c>
      <c r="C22" s="27" t="s">
        <v>10</v>
      </c>
      <c r="D22" s="27" t="s">
        <v>20</v>
      </c>
      <c r="E22" s="352"/>
      <c r="F22" s="353"/>
      <c r="G22" s="354"/>
      <c r="H22" s="27"/>
      <c r="I22" s="425">
        <f>SUM(I23+I35+I40+I45+I52+I57+I30)</f>
        <v>11804067</v>
      </c>
    </row>
    <row r="23" spans="1:9" ht="46.8">
      <c r="A23" s="91" t="s">
        <v>130</v>
      </c>
      <c r="B23" s="38" t="s">
        <v>50</v>
      </c>
      <c r="C23" s="36" t="s">
        <v>10</v>
      </c>
      <c r="D23" s="36" t="s">
        <v>20</v>
      </c>
      <c r="E23" s="306" t="s">
        <v>206</v>
      </c>
      <c r="F23" s="307" t="s">
        <v>533</v>
      </c>
      <c r="G23" s="308" t="s">
        <v>534</v>
      </c>
      <c r="H23" s="36"/>
      <c r="I23" s="397">
        <f>SUM(I24)</f>
        <v>719000</v>
      </c>
    </row>
    <row r="24" spans="1:9" ht="72" customHeight="1">
      <c r="A24" s="94" t="s">
        <v>131</v>
      </c>
      <c r="B24" s="63" t="s">
        <v>50</v>
      </c>
      <c r="C24" s="2" t="s">
        <v>10</v>
      </c>
      <c r="D24" s="2" t="s">
        <v>20</v>
      </c>
      <c r="E24" s="318" t="s">
        <v>239</v>
      </c>
      <c r="F24" s="319" t="s">
        <v>533</v>
      </c>
      <c r="G24" s="320" t="s">
        <v>534</v>
      </c>
      <c r="H24" s="2"/>
      <c r="I24" s="398">
        <f>SUM(I25)</f>
        <v>719000</v>
      </c>
    </row>
    <row r="25" spans="1:9" ht="46.8">
      <c r="A25" s="94" t="s">
        <v>541</v>
      </c>
      <c r="B25" s="63" t="s">
        <v>50</v>
      </c>
      <c r="C25" s="2" t="s">
        <v>10</v>
      </c>
      <c r="D25" s="2" t="s">
        <v>20</v>
      </c>
      <c r="E25" s="318" t="s">
        <v>239</v>
      </c>
      <c r="F25" s="319" t="s">
        <v>10</v>
      </c>
      <c r="G25" s="320" t="s">
        <v>534</v>
      </c>
      <c r="H25" s="2"/>
      <c r="I25" s="398">
        <f>SUM(I26+I28)</f>
        <v>719000</v>
      </c>
    </row>
    <row r="26" spans="1:9" ht="46.8">
      <c r="A26" s="105" t="s">
        <v>93</v>
      </c>
      <c r="B26" s="377" t="s">
        <v>50</v>
      </c>
      <c r="C26" s="2" t="s">
        <v>10</v>
      </c>
      <c r="D26" s="2" t="s">
        <v>20</v>
      </c>
      <c r="E26" s="321" t="s">
        <v>239</v>
      </c>
      <c r="F26" s="322" t="s">
        <v>10</v>
      </c>
      <c r="G26" s="323" t="s">
        <v>542</v>
      </c>
      <c r="H26" s="2"/>
      <c r="I26" s="398">
        <f>SUM(I27)</f>
        <v>711000</v>
      </c>
    </row>
    <row r="27" spans="1:9" ht="62.4">
      <c r="A27" s="105" t="s">
        <v>92</v>
      </c>
      <c r="B27" s="377" t="s">
        <v>50</v>
      </c>
      <c r="C27" s="2" t="s">
        <v>10</v>
      </c>
      <c r="D27" s="2" t="s">
        <v>20</v>
      </c>
      <c r="E27" s="321" t="s">
        <v>239</v>
      </c>
      <c r="F27" s="322" t="s">
        <v>10</v>
      </c>
      <c r="G27" s="323" t="s">
        <v>542</v>
      </c>
      <c r="H27" s="2" t="s">
        <v>13</v>
      </c>
      <c r="I27" s="399">
        <v>711000</v>
      </c>
    </row>
    <row r="28" spans="1:9" ht="31.2">
      <c r="A28" s="99" t="s">
        <v>120</v>
      </c>
      <c r="B28" s="443" t="s">
        <v>50</v>
      </c>
      <c r="C28" s="2" t="s">
        <v>10</v>
      </c>
      <c r="D28" s="2" t="s">
        <v>20</v>
      </c>
      <c r="E28" s="318" t="s">
        <v>239</v>
      </c>
      <c r="F28" s="319" t="s">
        <v>10</v>
      </c>
      <c r="G28" s="320" t="s">
        <v>543</v>
      </c>
      <c r="H28" s="2"/>
      <c r="I28" s="398">
        <f>SUM(I29)</f>
        <v>8000</v>
      </c>
    </row>
    <row r="29" spans="1:9" ht="32.25" customHeight="1">
      <c r="A29" s="136" t="s">
        <v>751</v>
      </c>
      <c r="B29" s="418" t="s">
        <v>50</v>
      </c>
      <c r="C29" s="2" t="s">
        <v>10</v>
      </c>
      <c r="D29" s="2" t="s">
        <v>20</v>
      </c>
      <c r="E29" s="318" t="s">
        <v>239</v>
      </c>
      <c r="F29" s="319" t="s">
        <v>10</v>
      </c>
      <c r="G29" s="320" t="s">
        <v>543</v>
      </c>
      <c r="H29" s="2" t="s">
        <v>16</v>
      </c>
      <c r="I29" s="399">
        <v>8000</v>
      </c>
    </row>
    <row r="30" spans="1:9" ht="49.5" customHeight="1">
      <c r="A30" s="35" t="s">
        <v>145</v>
      </c>
      <c r="B30" s="38" t="s">
        <v>50</v>
      </c>
      <c r="C30" s="36" t="s">
        <v>10</v>
      </c>
      <c r="D30" s="36" t="s">
        <v>20</v>
      </c>
      <c r="E30" s="312" t="s">
        <v>559</v>
      </c>
      <c r="F30" s="313" t="s">
        <v>533</v>
      </c>
      <c r="G30" s="314" t="s">
        <v>534</v>
      </c>
      <c r="H30" s="36"/>
      <c r="I30" s="397">
        <f>SUM(I31)</f>
        <v>181800</v>
      </c>
    </row>
    <row r="31" spans="1:9" ht="82.5" customHeight="1">
      <c r="A31" s="64" t="s">
        <v>146</v>
      </c>
      <c r="B31" s="63" t="s">
        <v>50</v>
      </c>
      <c r="C31" s="2" t="s">
        <v>10</v>
      </c>
      <c r="D31" s="2" t="s">
        <v>20</v>
      </c>
      <c r="E31" s="315" t="s">
        <v>673</v>
      </c>
      <c r="F31" s="316" t="s">
        <v>533</v>
      </c>
      <c r="G31" s="317" t="s">
        <v>534</v>
      </c>
      <c r="H31" s="52"/>
      <c r="I31" s="398">
        <f>SUM(I32)</f>
        <v>181800</v>
      </c>
    </row>
    <row r="32" spans="1:9" ht="48" customHeight="1">
      <c r="A32" s="94" t="s">
        <v>560</v>
      </c>
      <c r="B32" s="63" t="s">
        <v>50</v>
      </c>
      <c r="C32" s="2" t="s">
        <v>10</v>
      </c>
      <c r="D32" s="2" t="s">
        <v>20</v>
      </c>
      <c r="E32" s="315" t="s">
        <v>673</v>
      </c>
      <c r="F32" s="316" t="s">
        <v>10</v>
      </c>
      <c r="G32" s="317" t="s">
        <v>534</v>
      </c>
      <c r="H32" s="52"/>
      <c r="I32" s="398">
        <f>SUM(I33)</f>
        <v>181800</v>
      </c>
    </row>
    <row r="33" spans="1:9" ht="16.5" customHeight="1">
      <c r="A33" s="94" t="s">
        <v>675</v>
      </c>
      <c r="B33" s="63" t="s">
        <v>50</v>
      </c>
      <c r="C33" s="2" t="s">
        <v>10</v>
      </c>
      <c r="D33" s="2" t="s">
        <v>20</v>
      </c>
      <c r="E33" s="315" t="s">
        <v>218</v>
      </c>
      <c r="F33" s="316" t="s">
        <v>10</v>
      </c>
      <c r="G33" s="317" t="s">
        <v>674</v>
      </c>
      <c r="H33" s="52"/>
      <c r="I33" s="398">
        <f>SUM(I34)</f>
        <v>181800</v>
      </c>
    </row>
    <row r="34" spans="1:9" ht="32.25" customHeight="1">
      <c r="A34" s="106" t="s">
        <v>751</v>
      </c>
      <c r="B34" s="63" t="s">
        <v>50</v>
      </c>
      <c r="C34" s="2" t="s">
        <v>10</v>
      </c>
      <c r="D34" s="2" t="s">
        <v>20</v>
      </c>
      <c r="E34" s="315" t="s">
        <v>218</v>
      </c>
      <c r="F34" s="316" t="s">
        <v>10</v>
      </c>
      <c r="G34" s="317" t="s">
        <v>674</v>
      </c>
      <c r="H34" s="2" t="s">
        <v>16</v>
      </c>
      <c r="I34" s="400">
        <v>181800</v>
      </c>
    </row>
    <row r="35" spans="1:9" ht="46.8">
      <c r="A35" s="91" t="s">
        <v>123</v>
      </c>
      <c r="B35" s="38" t="s">
        <v>50</v>
      </c>
      <c r="C35" s="36" t="s">
        <v>10</v>
      </c>
      <c r="D35" s="36" t="s">
        <v>20</v>
      </c>
      <c r="E35" s="312" t="s">
        <v>536</v>
      </c>
      <c r="F35" s="313" t="s">
        <v>533</v>
      </c>
      <c r="G35" s="314" t="s">
        <v>534</v>
      </c>
      <c r="H35" s="36"/>
      <c r="I35" s="397">
        <f>SUM(I36)</f>
        <v>924000</v>
      </c>
    </row>
    <row r="36" spans="1:9" ht="62.4">
      <c r="A36" s="94" t="s">
        <v>137</v>
      </c>
      <c r="B36" s="63" t="s">
        <v>50</v>
      </c>
      <c r="C36" s="2" t="s">
        <v>10</v>
      </c>
      <c r="D36" s="2" t="s">
        <v>20</v>
      </c>
      <c r="E36" s="315" t="s">
        <v>537</v>
      </c>
      <c r="F36" s="316" t="s">
        <v>533</v>
      </c>
      <c r="G36" s="317" t="s">
        <v>534</v>
      </c>
      <c r="H36" s="52"/>
      <c r="I36" s="398">
        <f>SUM(I37)</f>
        <v>924000</v>
      </c>
    </row>
    <row r="37" spans="1:9" ht="46.8">
      <c r="A37" s="94" t="s">
        <v>540</v>
      </c>
      <c r="B37" s="63" t="s">
        <v>50</v>
      </c>
      <c r="C37" s="2" t="s">
        <v>10</v>
      </c>
      <c r="D37" s="2" t="s">
        <v>20</v>
      </c>
      <c r="E37" s="315" t="s">
        <v>537</v>
      </c>
      <c r="F37" s="316" t="s">
        <v>10</v>
      </c>
      <c r="G37" s="317" t="s">
        <v>534</v>
      </c>
      <c r="H37" s="52"/>
      <c r="I37" s="398">
        <f>SUM(I38)</f>
        <v>924000</v>
      </c>
    </row>
    <row r="38" spans="1:9" ht="17.25" customHeight="1">
      <c r="A38" s="94" t="s">
        <v>125</v>
      </c>
      <c r="B38" s="63" t="s">
        <v>50</v>
      </c>
      <c r="C38" s="2" t="s">
        <v>10</v>
      </c>
      <c r="D38" s="2" t="s">
        <v>20</v>
      </c>
      <c r="E38" s="315" t="s">
        <v>537</v>
      </c>
      <c r="F38" s="316" t="s">
        <v>10</v>
      </c>
      <c r="G38" s="317" t="s">
        <v>539</v>
      </c>
      <c r="H38" s="52"/>
      <c r="I38" s="398">
        <f>SUM(I39)</f>
        <v>924000</v>
      </c>
    </row>
    <row r="39" spans="1:9" ht="31.5" customHeight="1">
      <c r="A39" s="106" t="s">
        <v>751</v>
      </c>
      <c r="B39" s="417" t="s">
        <v>50</v>
      </c>
      <c r="C39" s="2" t="s">
        <v>10</v>
      </c>
      <c r="D39" s="2" t="s">
        <v>20</v>
      </c>
      <c r="E39" s="315" t="s">
        <v>537</v>
      </c>
      <c r="F39" s="316" t="s">
        <v>10</v>
      </c>
      <c r="G39" s="317" t="s">
        <v>539</v>
      </c>
      <c r="H39" s="2" t="s">
        <v>16</v>
      </c>
      <c r="I39" s="400">
        <v>924000</v>
      </c>
    </row>
    <row r="40" spans="1:9" ht="31.2">
      <c r="A40" s="91" t="s">
        <v>138</v>
      </c>
      <c r="B40" s="38" t="s">
        <v>50</v>
      </c>
      <c r="C40" s="36" t="s">
        <v>10</v>
      </c>
      <c r="D40" s="36" t="s">
        <v>20</v>
      </c>
      <c r="E40" s="300" t="s">
        <v>545</v>
      </c>
      <c r="F40" s="301" t="s">
        <v>533</v>
      </c>
      <c r="G40" s="302" t="s">
        <v>534</v>
      </c>
      <c r="H40" s="36"/>
      <c r="I40" s="397">
        <f>SUM(I41)</f>
        <v>204734</v>
      </c>
    </row>
    <row r="41" spans="1:9" ht="62.4">
      <c r="A41" s="94" t="s">
        <v>757</v>
      </c>
      <c r="B41" s="63" t="s">
        <v>50</v>
      </c>
      <c r="C41" s="2" t="s">
        <v>10</v>
      </c>
      <c r="D41" s="2" t="s">
        <v>20</v>
      </c>
      <c r="E41" s="303" t="s">
        <v>210</v>
      </c>
      <c r="F41" s="304" t="s">
        <v>533</v>
      </c>
      <c r="G41" s="305" t="s">
        <v>534</v>
      </c>
      <c r="H41" s="2"/>
      <c r="I41" s="398">
        <f>SUM(I42)</f>
        <v>204734</v>
      </c>
    </row>
    <row r="42" spans="1:9" ht="46.8">
      <c r="A42" s="94" t="s">
        <v>544</v>
      </c>
      <c r="B42" s="63" t="s">
        <v>50</v>
      </c>
      <c r="C42" s="2" t="s">
        <v>10</v>
      </c>
      <c r="D42" s="2" t="s">
        <v>20</v>
      </c>
      <c r="E42" s="303" t="s">
        <v>210</v>
      </c>
      <c r="F42" s="304" t="s">
        <v>10</v>
      </c>
      <c r="G42" s="305" t="s">
        <v>534</v>
      </c>
      <c r="H42" s="2"/>
      <c r="I42" s="398">
        <f>SUM(I43)</f>
        <v>204734</v>
      </c>
    </row>
    <row r="43" spans="1:9" ht="32.25" customHeight="1">
      <c r="A43" s="94" t="s">
        <v>96</v>
      </c>
      <c r="B43" s="444" t="s">
        <v>50</v>
      </c>
      <c r="C43" s="2" t="s">
        <v>10</v>
      </c>
      <c r="D43" s="2" t="s">
        <v>20</v>
      </c>
      <c r="E43" s="303" t="s">
        <v>210</v>
      </c>
      <c r="F43" s="304" t="s">
        <v>10</v>
      </c>
      <c r="G43" s="305" t="s">
        <v>546</v>
      </c>
      <c r="H43" s="2"/>
      <c r="I43" s="398">
        <f>SUM(I44)</f>
        <v>204734</v>
      </c>
    </row>
    <row r="44" spans="1:9" ht="62.4">
      <c r="A44" s="105" t="s">
        <v>92</v>
      </c>
      <c r="B44" s="377" t="s">
        <v>50</v>
      </c>
      <c r="C44" s="2" t="s">
        <v>10</v>
      </c>
      <c r="D44" s="2" t="s">
        <v>20</v>
      </c>
      <c r="E44" s="303" t="s">
        <v>210</v>
      </c>
      <c r="F44" s="304" t="s">
        <v>10</v>
      </c>
      <c r="G44" s="305" t="s">
        <v>546</v>
      </c>
      <c r="H44" s="2" t="s">
        <v>13</v>
      </c>
      <c r="I44" s="400">
        <v>204734</v>
      </c>
    </row>
    <row r="45" spans="1:9" ht="46.8">
      <c r="A45" s="115" t="s">
        <v>132</v>
      </c>
      <c r="B45" s="40" t="s">
        <v>50</v>
      </c>
      <c r="C45" s="36" t="s">
        <v>10</v>
      </c>
      <c r="D45" s="36" t="s">
        <v>20</v>
      </c>
      <c r="E45" s="300" t="s">
        <v>548</v>
      </c>
      <c r="F45" s="301" t="s">
        <v>533</v>
      </c>
      <c r="G45" s="302" t="s">
        <v>534</v>
      </c>
      <c r="H45" s="36"/>
      <c r="I45" s="397">
        <f>SUM(I46)</f>
        <v>474000</v>
      </c>
    </row>
    <row r="46" spans="1:9" ht="62.4">
      <c r="A46" s="110" t="s">
        <v>133</v>
      </c>
      <c r="B46" s="417" t="s">
        <v>50</v>
      </c>
      <c r="C46" s="2" t="s">
        <v>10</v>
      </c>
      <c r="D46" s="2" t="s">
        <v>20</v>
      </c>
      <c r="E46" s="303" t="s">
        <v>211</v>
      </c>
      <c r="F46" s="304" t="s">
        <v>533</v>
      </c>
      <c r="G46" s="305" t="s">
        <v>534</v>
      </c>
      <c r="H46" s="2"/>
      <c r="I46" s="398">
        <f>SUM(I47)</f>
        <v>474000</v>
      </c>
    </row>
    <row r="47" spans="1:9" ht="62.4">
      <c r="A47" s="111" t="s">
        <v>547</v>
      </c>
      <c r="B47" s="418" t="s">
        <v>50</v>
      </c>
      <c r="C47" s="2" t="s">
        <v>10</v>
      </c>
      <c r="D47" s="2" t="s">
        <v>20</v>
      </c>
      <c r="E47" s="303" t="s">
        <v>211</v>
      </c>
      <c r="F47" s="304" t="s">
        <v>10</v>
      </c>
      <c r="G47" s="305" t="s">
        <v>534</v>
      </c>
      <c r="H47" s="2"/>
      <c r="I47" s="398">
        <f>SUM(I48+I50)</f>
        <v>474000</v>
      </c>
    </row>
    <row r="48" spans="1:9" ht="46.8">
      <c r="A48" s="105" t="s">
        <v>134</v>
      </c>
      <c r="B48" s="377" t="s">
        <v>50</v>
      </c>
      <c r="C48" s="2" t="s">
        <v>10</v>
      </c>
      <c r="D48" s="2" t="s">
        <v>20</v>
      </c>
      <c r="E48" s="303" t="s">
        <v>211</v>
      </c>
      <c r="F48" s="304" t="s">
        <v>10</v>
      </c>
      <c r="G48" s="305" t="s">
        <v>549</v>
      </c>
      <c r="H48" s="2"/>
      <c r="I48" s="398">
        <f>SUM(I49)</f>
        <v>237000</v>
      </c>
    </row>
    <row r="49" spans="1:9" ht="62.4">
      <c r="A49" s="105" t="s">
        <v>92</v>
      </c>
      <c r="B49" s="377" t="s">
        <v>50</v>
      </c>
      <c r="C49" s="2" t="s">
        <v>10</v>
      </c>
      <c r="D49" s="2" t="s">
        <v>20</v>
      </c>
      <c r="E49" s="303" t="s">
        <v>211</v>
      </c>
      <c r="F49" s="304" t="s">
        <v>10</v>
      </c>
      <c r="G49" s="305" t="s">
        <v>549</v>
      </c>
      <c r="H49" s="2" t="s">
        <v>13</v>
      </c>
      <c r="I49" s="399">
        <v>237000</v>
      </c>
    </row>
    <row r="50" spans="1:9" ht="35.25" customHeight="1">
      <c r="A50" s="105" t="s">
        <v>95</v>
      </c>
      <c r="B50" s="377" t="s">
        <v>50</v>
      </c>
      <c r="C50" s="2" t="s">
        <v>10</v>
      </c>
      <c r="D50" s="2" t="s">
        <v>20</v>
      </c>
      <c r="E50" s="303" t="s">
        <v>211</v>
      </c>
      <c r="F50" s="304" t="s">
        <v>10</v>
      </c>
      <c r="G50" s="305" t="s">
        <v>550</v>
      </c>
      <c r="H50" s="2"/>
      <c r="I50" s="398">
        <f>SUM(I51)</f>
        <v>237000</v>
      </c>
    </row>
    <row r="51" spans="1:9" ht="62.4">
      <c r="A51" s="105" t="s">
        <v>92</v>
      </c>
      <c r="B51" s="377" t="s">
        <v>50</v>
      </c>
      <c r="C51" s="2" t="s">
        <v>10</v>
      </c>
      <c r="D51" s="2" t="s">
        <v>20</v>
      </c>
      <c r="E51" s="303" t="s">
        <v>211</v>
      </c>
      <c r="F51" s="304" t="s">
        <v>10</v>
      </c>
      <c r="G51" s="305" t="s">
        <v>550</v>
      </c>
      <c r="H51" s="2" t="s">
        <v>13</v>
      </c>
      <c r="I51" s="400">
        <v>237000</v>
      </c>
    </row>
    <row r="52" spans="1:9" ht="46.8">
      <c r="A52" s="91" t="s">
        <v>135</v>
      </c>
      <c r="B52" s="38" t="s">
        <v>50</v>
      </c>
      <c r="C52" s="36" t="s">
        <v>10</v>
      </c>
      <c r="D52" s="36" t="s">
        <v>20</v>
      </c>
      <c r="E52" s="300" t="s">
        <v>212</v>
      </c>
      <c r="F52" s="301" t="s">
        <v>533</v>
      </c>
      <c r="G52" s="302" t="s">
        <v>534</v>
      </c>
      <c r="H52" s="36"/>
      <c r="I52" s="397">
        <f>SUM(I53)</f>
        <v>237000</v>
      </c>
    </row>
    <row r="53" spans="1:9" ht="46.8">
      <c r="A53" s="94" t="s">
        <v>136</v>
      </c>
      <c r="B53" s="63" t="s">
        <v>50</v>
      </c>
      <c r="C53" s="2" t="s">
        <v>10</v>
      </c>
      <c r="D53" s="2" t="s">
        <v>20</v>
      </c>
      <c r="E53" s="303" t="s">
        <v>213</v>
      </c>
      <c r="F53" s="304" t="s">
        <v>533</v>
      </c>
      <c r="G53" s="305" t="s">
        <v>534</v>
      </c>
      <c r="H53" s="52"/>
      <c r="I53" s="398">
        <f>SUM(I54)</f>
        <v>237000</v>
      </c>
    </row>
    <row r="54" spans="1:9" ht="46.8">
      <c r="A54" s="94" t="s">
        <v>551</v>
      </c>
      <c r="B54" s="63" t="s">
        <v>50</v>
      </c>
      <c r="C54" s="2" t="s">
        <v>10</v>
      </c>
      <c r="D54" s="2" t="s">
        <v>20</v>
      </c>
      <c r="E54" s="303" t="s">
        <v>213</v>
      </c>
      <c r="F54" s="304" t="s">
        <v>12</v>
      </c>
      <c r="G54" s="305" t="s">
        <v>534</v>
      </c>
      <c r="H54" s="52"/>
      <c r="I54" s="398">
        <f>SUM(I55)</f>
        <v>237000</v>
      </c>
    </row>
    <row r="55" spans="1:9" ht="33.75" customHeight="1">
      <c r="A55" s="3" t="s">
        <v>94</v>
      </c>
      <c r="B55" s="377" t="s">
        <v>50</v>
      </c>
      <c r="C55" s="2" t="s">
        <v>10</v>
      </c>
      <c r="D55" s="2" t="s">
        <v>20</v>
      </c>
      <c r="E55" s="303" t="s">
        <v>213</v>
      </c>
      <c r="F55" s="304" t="s">
        <v>12</v>
      </c>
      <c r="G55" s="305" t="s">
        <v>552</v>
      </c>
      <c r="H55" s="2"/>
      <c r="I55" s="398">
        <f>SUM(I56)</f>
        <v>237000</v>
      </c>
    </row>
    <row r="56" spans="1:9" ht="62.4">
      <c r="A56" s="105" t="s">
        <v>92</v>
      </c>
      <c r="B56" s="377" t="s">
        <v>50</v>
      </c>
      <c r="C56" s="2" t="s">
        <v>10</v>
      </c>
      <c r="D56" s="2" t="s">
        <v>20</v>
      </c>
      <c r="E56" s="303" t="s">
        <v>213</v>
      </c>
      <c r="F56" s="304" t="s">
        <v>12</v>
      </c>
      <c r="G56" s="305" t="s">
        <v>552</v>
      </c>
      <c r="H56" s="2" t="s">
        <v>13</v>
      </c>
      <c r="I56" s="400">
        <v>237000</v>
      </c>
    </row>
    <row r="57" spans="1:9" ht="15.6">
      <c r="A57" s="35" t="s">
        <v>139</v>
      </c>
      <c r="B57" s="38" t="s">
        <v>50</v>
      </c>
      <c r="C57" s="36" t="s">
        <v>10</v>
      </c>
      <c r="D57" s="36" t="s">
        <v>20</v>
      </c>
      <c r="E57" s="300" t="s">
        <v>214</v>
      </c>
      <c r="F57" s="301" t="s">
        <v>533</v>
      </c>
      <c r="G57" s="302" t="s">
        <v>534</v>
      </c>
      <c r="H57" s="36"/>
      <c r="I57" s="397">
        <f>SUM(I58)</f>
        <v>9063533</v>
      </c>
    </row>
    <row r="58" spans="1:9" ht="31.2">
      <c r="A58" s="3" t="s">
        <v>140</v>
      </c>
      <c r="B58" s="377" t="s">
        <v>50</v>
      </c>
      <c r="C58" s="2" t="s">
        <v>10</v>
      </c>
      <c r="D58" s="2" t="s">
        <v>20</v>
      </c>
      <c r="E58" s="303" t="s">
        <v>215</v>
      </c>
      <c r="F58" s="304" t="s">
        <v>533</v>
      </c>
      <c r="G58" s="305" t="s">
        <v>534</v>
      </c>
      <c r="H58" s="2"/>
      <c r="I58" s="398">
        <f>SUM(I59)</f>
        <v>9063533</v>
      </c>
    </row>
    <row r="59" spans="1:9" ht="31.2">
      <c r="A59" s="3" t="s">
        <v>91</v>
      </c>
      <c r="B59" s="377" t="s">
        <v>50</v>
      </c>
      <c r="C59" s="2" t="s">
        <v>10</v>
      </c>
      <c r="D59" s="2" t="s">
        <v>20</v>
      </c>
      <c r="E59" s="303" t="s">
        <v>215</v>
      </c>
      <c r="F59" s="304" t="s">
        <v>533</v>
      </c>
      <c r="G59" s="305" t="s">
        <v>538</v>
      </c>
      <c r="H59" s="2"/>
      <c r="I59" s="398">
        <f>SUM(I60:I61)</f>
        <v>9063533</v>
      </c>
    </row>
    <row r="60" spans="1:9" ht="62.4">
      <c r="A60" s="105" t="s">
        <v>92</v>
      </c>
      <c r="B60" s="377" t="s">
        <v>50</v>
      </c>
      <c r="C60" s="2" t="s">
        <v>10</v>
      </c>
      <c r="D60" s="2" t="s">
        <v>20</v>
      </c>
      <c r="E60" s="303" t="s">
        <v>215</v>
      </c>
      <c r="F60" s="304" t="s">
        <v>533</v>
      </c>
      <c r="G60" s="305" t="s">
        <v>538</v>
      </c>
      <c r="H60" s="2" t="s">
        <v>13</v>
      </c>
      <c r="I60" s="399">
        <v>9051533</v>
      </c>
    </row>
    <row r="61" spans="1:9" ht="15.6">
      <c r="A61" s="3" t="s">
        <v>18</v>
      </c>
      <c r="B61" s="377" t="s">
        <v>50</v>
      </c>
      <c r="C61" s="2" t="s">
        <v>10</v>
      </c>
      <c r="D61" s="2" t="s">
        <v>20</v>
      </c>
      <c r="E61" s="303" t="s">
        <v>215</v>
      </c>
      <c r="F61" s="304" t="s">
        <v>533</v>
      </c>
      <c r="G61" s="305" t="s">
        <v>538</v>
      </c>
      <c r="H61" s="2" t="s">
        <v>17</v>
      </c>
      <c r="I61" s="399">
        <v>12000</v>
      </c>
    </row>
    <row r="62" spans="1:9" ht="18" customHeight="1">
      <c r="A62" s="120" t="s">
        <v>752</v>
      </c>
      <c r="B62" s="31" t="s">
        <v>50</v>
      </c>
      <c r="C62" s="27" t="s">
        <v>10</v>
      </c>
      <c r="D62" s="66" t="s">
        <v>29</v>
      </c>
      <c r="E62" s="122"/>
      <c r="F62" s="429"/>
      <c r="G62" s="430"/>
      <c r="H62" s="27"/>
      <c r="I62" s="425">
        <f>SUM(I63)</f>
        <v>8000</v>
      </c>
    </row>
    <row r="63" spans="1:9" ht="16.5" customHeight="1">
      <c r="A63" s="91" t="s">
        <v>202</v>
      </c>
      <c r="B63" s="38" t="s">
        <v>50</v>
      </c>
      <c r="C63" s="36" t="s">
        <v>10</v>
      </c>
      <c r="D63" s="50" t="s">
        <v>29</v>
      </c>
      <c r="E63" s="306" t="s">
        <v>221</v>
      </c>
      <c r="F63" s="307" t="s">
        <v>533</v>
      </c>
      <c r="G63" s="308" t="s">
        <v>534</v>
      </c>
      <c r="H63" s="36"/>
      <c r="I63" s="397">
        <f>SUM(I64)</f>
        <v>8000</v>
      </c>
    </row>
    <row r="64" spans="1:9" ht="15" customHeight="1">
      <c r="A64" s="108" t="s">
        <v>754</v>
      </c>
      <c r="B64" s="8" t="s">
        <v>50</v>
      </c>
      <c r="C64" s="2" t="s">
        <v>10</v>
      </c>
      <c r="D64" s="10" t="s">
        <v>29</v>
      </c>
      <c r="E64" s="321" t="s">
        <v>756</v>
      </c>
      <c r="F64" s="322" t="s">
        <v>533</v>
      </c>
      <c r="G64" s="323" t="s">
        <v>534</v>
      </c>
      <c r="H64" s="2"/>
      <c r="I64" s="398">
        <f>SUM(I65)</f>
        <v>8000</v>
      </c>
    </row>
    <row r="65" spans="1:9" ht="15.75" customHeight="1">
      <c r="A65" s="3" t="s">
        <v>755</v>
      </c>
      <c r="B65" s="533" t="s">
        <v>50</v>
      </c>
      <c r="C65" s="2" t="s">
        <v>10</v>
      </c>
      <c r="D65" s="10" t="s">
        <v>29</v>
      </c>
      <c r="E65" s="321" t="s">
        <v>756</v>
      </c>
      <c r="F65" s="322" t="s">
        <v>533</v>
      </c>
      <c r="G65" s="323" t="s">
        <v>753</v>
      </c>
      <c r="H65" s="2"/>
      <c r="I65" s="398">
        <f>SUM(I66)</f>
        <v>8000</v>
      </c>
    </row>
    <row r="66" spans="1:9" ht="33.75" customHeight="1">
      <c r="A66" s="110" t="s">
        <v>751</v>
      </c>
      <c r="B66" s="533" t="s">
        <v>50</v>
      </c>
      <c r="C66" s="2" t="s">
        <v>10</v>
      </c>
      <c r="D66" s="10" t="s">
        <v>29</v>
      </c>
      <c r="E66" s="321" t="s">
        <v>756</v>
      </c>
      <c r="F66" s="322" t="s">
        <v>533</v>
      </c>
      <c r="G66" s="323" t="s">
        <v>753</v>
      </c>
      <c r="H66" s="2" t="s">
        <v>16</v>
      </c>
      <c r="I66" s="399">
        <v>8000</v>
      </c>
    </row>
    <row r="67" spans="1:9" ht="16.5" customHeight="1">
      <c r="A67" s="120" t="s">
        <v>22</v>
      </c>
      <c r="B67" s="31" t="s">
        <v>50</v>
      </c>
      <c r="C67" s="27" t="s">
        <v>10</v>
      </c>
      <c r="D67" s="31">
        <v>11</v>
      </c>
      <c r="E67" s="122"/>
      <c r="F67" s="429"/>
      <c r="G67" s="430"/>
      <c r="H67" s="27"/>
      <c r="I67" s="425">
        <f>SUM(I68)</f>
        <v>234854</v>
      </c>
    </row>
    <row r="68" spans="1:9" ht="16.5" customHeight="1">
      <c r="A68" s="91" t="s">
        <v>97</v>
      </c>
      <c r="B68" s="38" t="s">
        <v>50</v>
      </c>
      <c r="C68" s="36" t="s">
        <v>10</v>
      </c>
      <c r="D68" s="38">
        <v>11</v>
      </c>
      <c r="E68" s="306" t="s">
        <v>216</v>
      </c>
      <c r="F68" s="307" t="s">
        <v>533</v>
      </c>
      <c r="G68" s="308" t="s">
        <v>534</v>
      </c>
      <c r="H68" s="36"/>
      <c r="I68" s="397">
        <f>SUM(I69)</f>
        <v>234854</v>
      </c>
    </row>
    <row r="69" spans="1:9" ht="16.5" customHeight="1">
      <c r="A69" s="108" t="s">
        <v>98</v>
      </c>
      <c r="B69" s="8" t="s">
        <v>50</v>
      </c>
      <c r="C69" s="2" t="s">
        <v>10</v>
      </c>
      <c r="D69" s="377">
        <v>11</v>
      </c>
      <c r="E69" s="321" t="s">
        <v>217</v>
      </c>
      <c r="F69" s="322" t="s">
        <v>533</v>
      </c>
      <c r="G69" s="323" t="s">
        <v>534</v>
      </c>
      <c r="H69" s="2"/>
      <c r="I69" s="398">
        <f>SUM(I70)</f>
        <v>234854</v>
      </c>
    </row>
    <row r="70" spans="1:9" ht="16.5" customHeight="1">
      <c r="A70" s="3" t="s">
        <v>118</v>
      </c>
      <c r="B70" s="377" t="s">
        <v>50</v>
      </c>
      <c r="C70" s="2" t="s">
        <v>10</v>
      </c>
      <c r="D70" s="377">
        <v>11</v>
      </c>
      <c r="E70" s="321" t="s">
        <v>217</v>
      </c>
      <c r="F70" s="322" t="s">
        <v>533</v>
      </c>
      <c r="G70" s="323" t="s">
        <v>556</v>
      </c>
      <c r="H70" s="2"/>
      <c r="I70" s="398">
        <f>SUM(I71)</f>
        <v>234854</v>
      </c>
    </row>
    <row r="71" spans="1:9" ht="15.75" customHeight="1">
      <c r="A71" s="3" t="s">
        <v>18</v>
      </c>
      <c r="B71" s="377" t="s">
        <v>50</v>
      </c>
      <c r="C71" s="2" t="s">
        <v>10</v>
      </c>
      <c r="D71" s="377">
        <v>11</v>
      </c>
      <c r="E71" s="321" t="s">
        <v>217</v>
      </c>
      <c r="F71" s="322" t="s">
        <v>533</v>
      </c>
      <c r="G71" s="323" t="s">
        <v>556</v>
      </c>
      <c r="H71" s="2" t="s">
        <v>17</v>
      </c>
      <c r="I71" s="399">
        <v>234854</v>
      </c>
    </row>
    <row r="72" spans="1:9" ht="15.6">
      <c r="A72" s="120" t="s">
        <v>23</v>
      </c>
      <c r="B72" s="31" t="s">
        <v>50</v>
      </c>
      <c r="C72" s="27" t="s">
        <v>10</v>
      </c>
      <c r="D72" s="31">
        <v>13</v>
      </c>
      <c r="E72" s="122"/>
      <c r="F72" s="429"/>
      <c r="G72" s="430"/>
      <c r="H72" s="27"/>
      <c r="I72" s="425">
        <f>SUM(I73+I78+I102+I106+I121+I87+I92+I97+I127)</f>
        <v>6905809</v>
      </c>
    </row>
    <row r="73" spans="1:9" ht="46.8">
      <c r="A73" s="35" t="s">
        <v>145</v>
      </c>
      <c r="B73" s="38" t="s">
        <v>50</v>
      </c>
      <c r="C73" s="36" t="s">
        <v>10</v>
      </c>
      <c r="D73" s="38">
        <v>13</v>
      </c>
      <c r="E73" s="306" t="s">
        <v>559</v>
      </c>
      <c r="F73" s="307" t="s">
        <v>533</v>
      </c>
      <c r="G73" s="308" t="s">
        <v>534</v>
      </c>
      <c r="H73" s="36"/>
      <c r="I73" s="397">
        <f>SUM(I74)</f>
        <v>3000</v>
      </c>
    </row>
    <row r="74" spans="1:9" ht="63" customHeight="1">
      <c r="A74" s="64" t="s">
        <v>146</v>
      </c>
      <c r="B74" s="63" t="s">
        <v>50</v>
      </c>
      <c r="C74" s="2" t="s">
        <v>10</v>
      </c>
      <c r="D74" s="377">
        <v>13</v>
      </c>
      <c r="E74" s="321" t="s">
        <v>218</v>
      </c>
      <c r="F74" s="322" t="s">
        <v>533</v>
      </c>
      <c r="G74" s="323" t="s">
        <v>534</v>
      </c>
      <c r="H74" s="2"/>
      <c r="I74" s="398">
        <f>SUM(I75)</f>
        <v>3000</v>
      </c>
    </row>
    <row r="75" spans="1:9" ht="46.8">
      <c r="A75" s="64" t="s">
        <v>560</v>
      </c>
      <c r="B75" s="63" t="s">
        <v>50</v>
      </c>
      <c r="C75" s="2" t="s">
        <v>10</v>
      </c>
      <c r="D75" s="377">
        <v>13</v>
      </c>
      <c r="E75" s="321" t="s">
        <v>218</v>
      </c>
      <c r="F75" s="322" t="s">
        <v>10</v>
      </c>
      <c r="G75" s="323" t="s">
        <v>534</v>
      </c>
      <c r="H75" s="2"/>
      <c r="I75" s="398">
        <f>SUM(I76)</f>
        <v>3000</v>
      </c>
    </row>
    <row r="76" spans="1:9" ht="17.25" customHeight="1">
      <c r="A76" s="105" t="s">
        <v>562</v>
      </c>
      <c r="B76" s="377" t="s">
        <v>50</v>
      </c>
      <c r="C76" s="2" t="s">
        <v>10</v>
      </c>
      <c r="D76" s="377">
        <v>13</v>
      </c>
      <c r="E76" s="321" t="s">
        <v>218</v>
      </c>
      <c r="F76" s="322" t="s">
        <v>10</v>
      </c>
      <c r="G76" s="323" t="s">
        <v>561</v>
      </c>
      <c r="H76" s="2"/>
      <c r="I76" s="398">
        <f>SUM(I77)</f>
        <v>3000</v>
      </c>
    </row>
    <row r="77" spans="1:9" ht="31.5" customHeight="1">
      <c r="A77" s="110" t="s">
        <v>751</v>
      </c>
      <c r="B77" s="417" t="s">
        <v>50</v>
      </c>
      <c r="C77" s="2" t="s">
        <v>10</v>
      </c>
      <c r="D77" s="377">
        <v>13</v>
      </c>
      <c r="E77" s="321" t="s">
        <v>218</v>
      </c>
      <c r="F77" s="322" t="s">
        <v>10</v>
      </c>
      <c r="G77" s="323" t="s">
        <v>561</v>
      </c>
      <c r="H77" s="2" t="s">
        <v>16</v>
      </c>
      <c r="I77" s="399">
        <v>3000</v>
      </c>
    </row>
    <row r="78" spans="1:9" ht="46.8">
      <c r="A78" s="91" t="s">
        <v>204</v>
      </c>
      <c r="B78" s="38" t="s">
        <v>50</v>
      </c>
      <c r="C78" s="36" t="s">
        <v>10</v>
      </c>
      <c r="D78" s="38">
        <v>13</v>
      </c>
      <c r="E78" s="306" t="s">
        <v>588</v>
      </c>
      <c r="F78" s="307" t="s">
        <v>533</v>
      </c>
      <c r="G78" s="308" t="s">
        <v>534</v>
      </c>
      <c r="H78" s="36"/>
      <c r="I78" s="397">
        <f>SUM(I79+I83)</f>
        <v>229600</v>
      </c>
    </row>
    <row r="79" spans="1:9" ht="78">
      <c r="A79" s="105" t="s">
        <v>262</v>
      </c>
      <c r="B79" s="377" t="s">
        <v>50</v>
      </c>
      <c r="C79" s="2" t="s">
        <v>10</v>
      </c>
      <c r="D79" s="377">
        <v>13</v>
      </c>
      <c r="E79" s="321" t="s">
        <v>261</v>
      </c>
      <c r="F79" s="322" t="s">
        <v>533</v>
      </c>
      <c r="G79" s="323" t="s">
        <v>534</v>
      </c>
      <c r="H79" s="2"/>
      <c r="I79" s="398">
        <f>SUM(I80)</f>
        <v>182200</v>
      </c>
    </row>
    <row r="80" spans="1:9" ht="46.8">
      <c r="A80" s="3" t="s">
        <v>589</v>
      </c>
      <c r="B80" s="377" t="s">
        <v>50</v>
      </c>
      <c r="C80" s="2" t="s">
        <v>10</v>
      </c>
      <c r="D80" s="377">
        <v>13</v>
      </c>
      <c r="E80" s="321" t="s">
        <v>261</v>
      </c>
      <c r="F80" s="322" t="s">
        <v>10</v>
      </c>
      <c r="G80" s="323" t="s">
        <v>534</v>
      </c>
      <c r="H80" s="2"/>
      <c r="I80" s="398">
        <f>SUM(I81)</f>
        <v>182200</v>
      </c>
    </row>
    <row r="81" spans="1:9" ht="31.2">
      <c r="A81" s="136" t="s">
        <v>601</v>
      </c>
      <c r="B81" s="418" t="s">
        <v>50</v>
      </c>
      <c r="C81" s="2" t="s">
        <v>10</v>
      </c>
      <c r="D81" s="377">
        <v>13</v>
      </c>
      <c r="E81" s="321" t="s">
        <v>261</v>
      </c>
      <c r="F81" s="322" t="s">
        <v>10</v>
      </c>
      <c r="G81" s="323" t="s">
        <v>600</v>
      </c>
      <c r="H81" s="2"/>
      <c r="I81" s="398">
        <f>SUM(I82)</f>
        <v>182200</v>
      </c>
    </row>
    <row r="82" spans="1:9" ht="15.75" customHeight="1">
      <c r="A82" s="111" t="s">
        <v>21</v>
      </c>
      <c r="B82" s="418" t="s">
        <v>50</v>
      </c>
      <c r="C82" s="2" t="s">
        <v>10</v>
      </c>
      <c r="D82" s="377">
        <v>13</v>
      </c>
      <c r="E82" s="321" t="s">
        <v>261</v>
      </c>
      <c r="F82" s="322" t="s">
        <v>10</v>
      </c>
      <c r="G82" s="323" t="s">
        <v>600</v>
      </c>
      <c r="H82" s="2" t="s">
        <v>75</v>
      </c>
      <c r="I82" s="399">
        <v>182200</v>
      </c>
    </row>
    <row r="83" spans="1:9" ht="84" customHeight="1">
      <c r="A83" s="105" t="s">
        <v>205</v>
      </c>
      <c r="B83" s="377" t="s">
        <v>50</v>
      </c>
      <c r="C83" s="2" t="s">
        <v>10</v>
      </c>
      <c r="D83" s="377">
        <v>13</v>
      </c>
      <c r="E83" s="321" t="s">
        <v>235</v>
      </c>
      <c r="F83" s="322" t="s">
        <v>533</v>
      </c>
      <c r="G83" s="323" t="s">
        <v>534</v>
      </c>
      <c r="H83" s="2"/>
      <c r="I83" s="398">
        <f>SUM(I84)</f>
        <v>47400</v>
      </c>
    </row>
    <row r="84" spans="1:9" ht="34.5" customHeight="1">
      <c r="A84" s="3" t="s">
        <v>602</v>
      </c>
      <c r="B84" s="377" t="s">
        <v>50</v>
      </c>
      <c r="C84" s="2" t="s">
        <v>10</v>
      </c>
      <c r="D84" s="377">
        <v>13</v>
      </c>
      <c r="E84" s="321" t="s">
        <v>235</v>
      </c>
      <c r="F84" s="322" t="s">
        <v>10</v>
      </c>
      <c r="G84" s="323" t="s">
        <v>534</v>
      </c>
      <c r="H84" s="2"/>
      <c r="I84" s="398">
        <f>SUM(I85)</f>
        <v>47400</v>
      </c>
    </row>
    <row r="85" spans="1:9" ht="31.2">
      <c r="A85" s="136" t="s">
        <v>601</v>
      </c>
      <c r="B85" s="418" t="s">
        <v>50</v>
      </c>
      <c r="C85" s="2" t="s">
        <v>10</v>
      </c>
      <c r="D85" s="377">
        <v>13</v>
      </c>
      <c r="E85" s="321" t="s">
        <v>235</v>
      </c>
      <c r="F85" s="322" t="s">
        <v>10</v>
      </c>
      <c r="G85" s="323" t="s">
        <v>600</v>
      </c>
      <c r="H85" s="2"/>
      <c r="I85" s="398">
        <f>SUM(I86)</f>
        <v>47400</v>
      </c>
    </row>
    <row r="86" spans="1:9" ht="17.25" customHeight="1">
      <c r="A86" s="111" t="s">
        <v>21</v>
      </c>
      <c r="B86" s="418" t="s">
        <v>50</v>
      </c>
      <c r="C86" s="2" t="s">
        <v>10</v>
      </c>
      <c r="D86" s="377">
        <v>13</v>
      </c>
      <c r="E86" s="321" t="s">
        <v>235</v>
      </c>
      <c r="F86" s="322" t="s">
        <v>10</v>
      </c>
      <c r="G86" s="323" t="s">
        <v>600</v>
      </c>
      <c r="H86" s="2" t="s">
        <v>75</v>
      </c>
      <c r="I86" s="399">
        <v>47400</v>
      </c>
    </row>
    <row r="87" spans="1:9" ht="33.75" customHeight="1">
      <c r="A87" s="91" t="s">
        <v>138</v>
      </c>
      <c r="B87" s="38" t="s">
        <v>50</v>
      </c>
      <c r="C87" s="36" t="s">
        <v>10</v>
      </c>
      <c r="D87" s="36">
        <v>13</v>
      </c>
      <c r="E87" s="300" t="s">
        <v>545</v>
      </c>
      <c r="F87" s="301" t="s">
        <v>533</v>
      </c>
      <c r="G87" s="302" t="s">
        <v>534</v>
      </c>
      <c r="H87" s="36"/>
      <c r="I87" s="397">
        <f>SUM(I88)</f>
        <v>2000</v>
      </c>
    </row>
    <row r="88" spans="1:9" ht="63" customHeight="1">
      <c r="A88" s="94" t="s">
        <v>679</v>
      </c>
      <c r="B88" s="418" t="s">
        <v>50</v>
      </c>
      <c r="C88" s="2" t="s">
        <v>10</v>
      </c>
      <c r="D88" s="2">
        <v>13</v>
      </c>
      <c r="E88" s="303" t="s">
        <v>678</v>
      </c>
      <c r="F88" s="304" t="s">
        <v>533</v>
      </c>
      <c r="G88" s="305" t="s">
        <v>534</v>
      </c>
      <c r="H88" s="2"/>
      <c r="I88" s="398">
        <f>SUM(I89)</f>
        <v>2000</v>
      </c>
    </row>
    <row r="89" spans="1:9" ht="33" customHeight="1">
      <c r="A89" s="94" t="s">
        <v>680</v>
      </c>
      <c r="B89" s="418" t="s">
        <v>50</v>
      </c>
      <c r="C89" s="2" t="s">
        <v>10</v>
      </c>
      <c r="D89" s="2">
        <v>13</v>
      </c>
      <c r="E89" s="303" t="s">
        <v>678</v>
      </c>
      <c r="F89" s="304" t="s">
        <v>10</v>
      </c>
      <c r="G89" s="305" t="s">
        <v>534</v>
      </c>
      <c r="H89" s="2"/>
      <c r="I89" s="398">
        <f>SUM(I90)</f>
        <v>2000</v>
      </c>
    </row>
    <row r="90" spans="1:9" ht="31.5" customHeight="1">
      <c r="A90" s="94" t="s">
        <v>682</v>
      </c>
      <c r="B90" s="418" t="s">
        <v>50</v>
      </c>
      <c r="C90" s="2" t="s">
        <v>10</v>
      </c>
      <c r="D90" s="2">
        <v>13</v>
      </c>
      <c r="E90" s="303" t="s">
        <v>678</v>
      </c>
      <c r="F90" s="304" t="s">
        <v>10</v>
      </c>
      <c r="G90" s="305" t="s">
        <v>681</v>
      </c>
      <c r="H90" s="2"/>
      <c r="I90" s="398">
        <f>SUM(I91)</f>
        <v>2000</v>
      </c>
    </row>
    <row r="91" spans="1:9" ht="32.25" customHeight="1">
      <c r="A91" s="110" t="s">
        <v>751</v>
      </c>
      <c r="B91" s="418" t="s">
        <v>50</v>
      </c>
      <c r="C91" s="2" t="s">
        <v>10</v>
      </c>
      <c r="D91" s="2">
        <v>13</v>
      </c>
      <c r="E91" s="303" t="s">
        <v>678</v>
      </c>
      <c r="F91" s="304" t="s">
        <v>10</v>
      </c>
      <c r="G91" s="305" t="s">
        <v>681</v>
      </c>
      <c r="H91" s="2" t="s">
        <v>16</v>
      </c>
      <c r="I91" s="400">
        <v>2000</v>
      </c>
    </row>
    <row r="92" spans="1:9" ht="47.25" customHeight="1">
      <c r="A92" s="115" t="s">
        <v>132</v>
      </c>
      <c r="B92" s="38" t="s">
        <v>50</v>
      </c>
      <c r="C92" s="36" t="s">
        <v>10</v>
      </c>
      <c r="D92" s="36">
        <v>13</v>
      </c>
      <c r="E92" s="300" t="s">
        <v>548</v>
      </c>
      <c r="F92" s="301" t="s">
        <v>533</v>
      </c>
      <c r="G92" s="302" t="s">
        <v>534</v>
      </c>
      <c r="H92" s="36"/>
      <c r="I92" s="397">
        <f>SUM(I93)</f>
        <v>30000</v>
      </c>
    </row>
    <row r="93" spans="1:9" ht="65.25" customHeight="1">
      <c r="A93" s="94" t="s">
        <v>169</v>
      </c>
      <c r="B93" s="418" t="s">
        <v>50</v>
      </c>
      <c r="C93" s="2" t="s">
        <v>10</v>
      </c>
      <c r="D93" s="2">
        <v>13</v>
      </c>
      <c r="E93" s="346" t="s">
        <v>249</v>
      </c>
      <c r="F93" s="347" t="s">
        <v>533</v>
      </c>
      <c r="G93" s="348" t="s">
        <v>534</v>
      </c>
      <c r="H93" s="87"/>
      <c r="I93" s="401">
        <f>SUM(I94)</f>
        <v>30000</v>
      </c>
    </row>
    <row r="94" spans="1:9" ht="32.25" customHeight="1">
      <c r="A94" s="94" t="s">
        <v>617</v>
      </c>
      <c r="B94" s="418" t="s">
        <v>50</v>
      </c>
      <c r="C94" s="2" t="s">
        <v>10</v>
      </c>
      <c r="D94" s="2">
        <v>13</v>
      </c>
      <c r="E94" s="346" t="s">
        <v>249</v>
      </c>
      <c r="F94" s="347" t="s">
        <v>10</v>
      </c>
      <c r="G94" s="348" t="s">
        <v>534</v>
      </c>
      <c r="H94" s="87"/>
      <c r="I94" s="401">
        <f>SUM(I95)</f>
        <v>30000</v>
      </c>
    </row>
    <row r="95" spans="1:9" ht="32.25" customHeight="1">
      <c r="A95" s="85" t="s">
        <v>683</v>
      </c>
      <c r="B95" s="418" t="s">
        <v>50</v>
      </c>
      <c r="C95" s="2" t="s">
        <v>10</v>
      </c>
      <c r="D95" s="2">
        <v>13</v>
      </c>
      <c r="E95" s="346" t="s">
        <v>249</v>
      </c>
      <c r="F95" s="347" t="s">
        <v>10</v>
      </c>
      <c r="G95" s="348" t="s">
        <v>684</v>
      </c>
      <c r="H95" s="87"/>
      <c r="I95" s="401">
        <f>SUM(I96)</f>
        <v>30000</v>
      </c>
    </row>
    <row r="96" spans="1:9" ht="32.25" customHeight="1">
      <c r="A96" s="113" t="s">
        <v>751</v>
      </c>
      <c r="B96" s="418" t="s">
        <v>50</v>
      </c>
      <c r="C96" s="2" t="s">
        <v>10</v>
      </c>
      <c r="D96" s="2">
        <v>13</v>
      </c>
      <c r="E96" s="346" t="s">
        <v>249</v>
      </c>
      <c r="F96" s="347" t="s">
        <v>10</v>
      </c>
      <c r="G96" s="348" t="s">
        <v>684</v>
      </c>
      <c r="H96" s="87" t="s">
        <v>16</v>
      </c>
      <c r="I96" s="402">
        <v>30000</v>
      </c>
    </row>
    <row r="97" spans="1:9" ht="64.5" customHeight="1">
      <c r="A97" s="91" t="s">
        <v>149</v>
      </c>
      <c r="B97" s="38" t="s">
        <v>50</v>
      </c>
      <c r="C97" s="36" t="s">
        <v>10</v>
      </c>
      <c r="D97" s="50">
        <v>13</v>
      </c>
      <c r="E97" s="312" t="s">
        <v>225</v>
      </c>
      <c r="F97" s="313" t="s">
        <v>533</v>
      </c>
      <c r="G97" s="314" t="s">
        <v>534</v>
      </c>
      <c r="H97" s="36"/>
      <c r="I97" s="397">
        <f>SUM(I98)</f>
        <v>47400</v>
      </c>
    </row>
    <row r="98" spans="1:9" ht="111" customHeight="1">
      <c r="A98" s="64" t="s">
        <v>165</v>
      </c>
      <c r="B98" s="533" t="s">
        <v>50</v>
      </c>
      <c r="C98" s="2" t="s">
        <v>10</v>
      </c>
      <c r="D98" s="2">
        <v>13</v>
      </c>
      <c r="E98" s="315" t="s">
        <v>227</v>
      </c>
      <c r="F98" s="316" t="s">
        <v>533</v>
      </c>
      <c r="G98" s="317" t="s">
        <v>534</v>
      </c>
      <c r="H98" s="87"/>
      <c r="I98" s="401">
        <f>SUM(I99)</f>
        <v>47400</v>
      </c>
    </row>
    <row r="99" spans="1:9" ht="47.25" customHeight="1">
      <c r="A99" s="64" t="s">
        <v>553</v>
      </c>
      <c r="B99" s="533" t="s">
        <v>50</v>
      </c>
      <c r="C99" s="2" t="s">
        <v>10</v>
      </c>
      <c r="D99" s="2">
        <v>13</v>
      </c>
      <c r="E99" s="315" t="s">
        <v>227</v>
      </c>
      <c r="F99" s="316" t="s">
        <v>10</v>
      </c>
      <c r="G99" s="317" t="s">
        <v>534</v>
      </c>
      <c r="H99" s="87"/>
      <c r="I99" s="401">
        <f>SUM(I100)</f>
        <v>47400</v>
      </c>
    </row>
    <row r="100" spans="1:9" ht="32.25" customHeight="1">
      <c r="A100" s="110" t="s">
        <v>601</v>
      </c>
      <c r="B100" s="533" t="s">
        <v>50</v>
      </c>
      <c r="C100" s="2" t="s">
        <v>10</v>
      </c>
      <c r="D100" s="2">
        <v>13</v>
      </c>
      <c r="E100" s="340" t="s">
        <v>227</v>
      </c>
      <c r="F100" s="341" t="s">
        <v>10</v>
      </c>
      <c r="G100" s="342" t="s">
        <v>600</v>
      </c>
      <c r="H100" s="87"/>
      <c r="I100" s="401">
        <f>SUM(I101)</f>
        <v>47400</v>
      </c>
    </row>
    <row r="101" spans="1:9" ht="17.25" customHeight="1">
      <c r="A101" s="111" t="s">
        <v>21</v>
      </c>
      <c r="B101" s="533" t="s">
        <v>50</v>
      </c>
      <c r="C101" s="2" t="s">
        <v>10</v>
      </c>
      <c r="D101" s="2">
        <v>13</v>
      </c>
      <c r="E101" s="340" t="s">
        <v>227</v>
      </c>
      <c r="F101" s="341" t="s">
        <v>10</v>
      </c>
      <c r="G101" s="342" t="s">
        <v>600</v>
      </c>
      <c r="H101" s="87" t="s">
        <v>75</v>
      </c>
      <c r="I101" s="402">
        <v>47400</v>
      </c>
    </row>
    <row r="102" spans="1:9" ht="31.2">
      <c r="A102" s="91" t="s">
        <v>24</v>
      </c>
      <c r="B102" s="38" t="s">
        <v>50</v>
      </c>
      <c r="C102" s="36" t="s">
        <v>10</v>
      </c>
      <c r="D102" s="38">
        <v>13</v>
      </c>
      <c r="E102" s="306" t="s">
        <v>219</v>
      </c>
      <c r="F102" s="307" t="s">
        <v>533</v>
      </c>
      <c r="G102" s="308" t="s">
        <v>534</v>
      </c>
      <c r="H102" s="36"/>
      <c r="I102" s="397">
        <f>SUM(I103)</f>
        <v>97146</v>
      </c>
    </row>
    <row r="103" spans="1:9" ht="16.5" customHeight="1">
      <c r="A103" s="105" t="s">
        <v>101</v>
      </c>
      <c r="B103" s="377" t="s">
        <v>50</v>
      </c>
      <c r="C103" s="2" t="s">
        <v>10</v>
      </c>
      <c r="D103" s="377">
        <v>13</v>
      </c>
      <c r="E103" s="321" t="s">
        <v>220</v>
      </c>
      <c r="F103" s="322" t="s">
        <v>533</v>
      </c>
      <c r="G103" s="323" t="s">
        <v>534</v>
      </c>
      <c r="H103" s="2"/>
      <c r="I103" s="398">
        <f>SUM(I104)</f>
        <v>97146</v>
      </c>
    </row>
    <row r="104" spans="1:9" ht="16.5" customHeight="1">
      <c r="A104" s="3" t="s">
        <v>119</v>
      </c>
      <c r="B104" s="377" t="s">
        <v>50</v>
      </c>
      <c r="C104" s="2" t="s">
        <v>10</v>
      </c>
      <c r="D104" s="377">
        <v>13</v>
      </c>
      <c r="E104" s="321" t="s">
        <v>220</v>
      </c>
      <c r="F104" s="322" t="s">
        <v>533</v>
      </c>
      <c r="G104" s="323" t="s">
        <v>563</v>
      </c>
      <c r="H104" s="2"/>
      <c r="I104" s="398">
        <f>SUM(I105)</f>
        <v>97146</v>
      </c>
    </row>
    <row r="105" spans="1:9" ht="34.5" customHeight="1">
      <c r="A105" s="110" t="s">
        <v>751</v>
      </c>
      <c r="B105" s="417" t="s">
        <v>50</v>
      </c>
      <c r="C105" s="2" t="s">
        <v>10</v>
      </c>
      <c r="D105" s="377">
        <v>13</v>
      </c>
      <c r="E105" s="321" t="s">
        <v>220</v>
      </c>
      <c r="F105" s="322" t="s">
        <v>533</v>
      </c>
      <c r="G105" s="323" t="s">
        <v>563</v>
      </c>
      <c r="H105" s="2" t="s">
        <v>16</v>
      </c>
      <c r="I105" s="399">
        <v>97146</v>
      </c>
    </row>
    <row r="106" spans="1:9" ht="16.5" customHeight="1">
      <c r="A106" s="91" t="s">
        <v>202</v>
      </c>
      <c r="B106" s="38" t="s">
        <v>50</v>
      </c>
      <c r="C106" s="36" t="s">
        <v>10</v>
      </c>
      <c r="D106" s="38">
        <v>13</v>
      </c>
      <c r="E106" s="306" t="s">
        <v>221</v>
      </c>
      <c r="F106" s="307" t="s">
        <v>533</v>
      </c>
      <c r="G106" s="308" t="s">
        <v>534</v>
      </c>
      <c r="H106" s="36"/>
      <c r="I106" s="397">
        <f>SUM(I107)</f>
        <v>1489663</v>
      </c>
    </row>
    <row r="107" spans="1:9" ht="16.5" customHeight="1">
      <c r="A107" s="105" t="s">
        <v>201</v>
      </c>
      <c r="B107" s="377" t="s">
        <v>50</v>
      </c>
      <c r="C107" s="2" t="s">
        <v>10</v>
      </c>
      <c r="D107" s="377">
        <v>13</v>
      </c>
      <c r="E107" s="321" t="s">
        <v>222</v>
      </c>
      <c r="F107" s="322" t="s">
        <v>533</v>
      </c>
      <c r="G107" s="323" t="s">
        <v>534</v>
      </c>
      <c r="H107" s="2"/>
      <c r="I107" s="398">
        <f>SUM(I108+I110+I112+I114+I116+I118)</f>
        <v>1489663</v>
      </c>
    </row>
    <row r="108" spans="1:9" ht="16.5" customHeight="1">
      <c r="A108" s="105" t="s">
        <v>758</v>
      </c>
      <c r="B108" s="533" t="s">
        <v>50</v>
      </c>
      <c r="C108" s="2" t="s">
        <v>10</v>
      </c>
      <c r="D108" s="533">
        <v>13</v>
      </c>
      <c r="E108" s="321" t="s">
        <v>222</v>
      </c>
      <c r="F108" s="322" t="s">
        <v>533</v>
      </c>
      <c r="G108" s="323">
        <v>12700</v>
      </c>
      <c r="H108" s="2"/>
      <c r="I108" s="398">
        <f>SUM(I109)</f>
        <v>40381</v>
      </c>
    </row>
    <row r="109" spans="1:9" ht="31.5" customHeight="1">
      <c r="A109" s="105" t="s">
        <v>751</v>
      </c>
      <c r="B109" s="533" t="s">
        <v>50</v>
      </c>
      <c r="C109" s="2" t="s">
        <v>10</v>
      </c>
      <c r="D109" s="533">
        <v>13</v>
      </c>
      <c r="E109" s="321" t="s">
        <v>222</v>
      </c>
      <c r="F109" s="322" t="s">
        <v>533</v>
      </c>
      <c r="G109" s="323">
        <v>12700</v>
      </c>
      <c r="H109" s="2" t="s">
        <v>16</v>
      </c>
      <c r="I109" s="400">
        <v>40381</v>
      </c>
    </row>
    <row r="110" spans="1:9" ht="48.75" customHeight="1">
      <c r="A110" s="105" t="s">
        <v>760</v>
      </c>
      <c r="B110" s="533" t="s">
        <v>50</v>
      </c>
      <c r="C110" s="2" t="s">
        <v>10</v>
      </c>
      <c r="D110" s="533">
        <v>13</v>
      </c>
      <c r="E110" s="321" t="s">
        <v>222</v>
      </c>
      <c r="F110" s="322" t="s">
        <v>533</v>
      </c>
      <c r="G110" s="323">
        <v>12712</v>
      </c>
      <c r="H110" s="2"/>
      <c r="I110" s="398">
        <f>SUM(I111)</f>
        <v>23700</v>
      </c>
    </row>
    <row r="111" spans="1:9" ht="64.5" customHeight="1">
      <c r="A111" s="105" t="s">
        <v>92</v>
      </c>
      <c r="B111" s="533" t="s">
        <v>50</v>
      </c>
      <c r="C111" s="2" t="s">
        <v>10</v>
      </c>
      <c r="D111" s="533">
        <v>13</v>
      </c>
      <c r="E111" s="321" t="s">
        <v>222</v>
      </c>
      <c r="F111" s="322" t="s">
        <v>533</v>
      </c>
      <c r="G111" s="323">
        <v>12712</v>
      </c>
      <c r="H111" s="2" t="s">
        <v>13</v>
      </c>
      <c r="I111" s="400">
        <v>23700</v>
      </c>
    </row>
    <row r="112" spans="1:9" ht="18" customHeight="1">
      <c r="A112" s="105" t="s">
        <v>759</v>
      </c>
      <c r="B112" s="533" t="s">
        <v>50</v>
      </c>
      <c r="C112" s="2" t="s">
        <v>10</v>
      </c>
      <c r="D112" s="533">
        <v>13</v>
      </c>
      <c r="E112" s="321" t="s">
        <v>222</v>
      </c>
      <c r="F112" s="322" t="s">
        <v>533</v>
      </c>
      <c r="G112" s="323">
        <v>53910</v>
      </c>
      <c r="H112" s="2"/>
      <c r="I112" s="398">
        <f>SUM(I113)</f>
        <v>502999</v>
      </c>
    </row>
    <row r="113" spans="1:9" ht="34.5" customHeight="1">
      <c r="A113" s="105" t="s">
        <v>751</v>
      </c>
      <c r="B113" s="533" t="s">
        <v>50</v>
      </c>
      <c r="C113" s="2" t="s">
        <v>10</v>
      </c>
      <c r="D113" s="533">
        <v>13</v>
      </c>
      <c r="E113" s="321" t="s">
        <v>222</v>
      </c>
      <c r="F113" s="322" t="s">
        <v>533</v>
      </c>
      <c r="G113" s="323">
        <v>53910</v>
      </c>
      <c r="H113" s="2" t="s">
        <v>16</v>
      </c>
      <c r="I113" s="400">
        <v>502999</v>
      </c>
    </row>
    <row r="114" spans="1:9" ht="16.5" customHeight="1">
      <c r="A114" s="3" t="s">
        <v>203</v>
      </c>
      <c r="B114" s="377" t="s">
        <v>50</v>
      </c>
      <c r="C114" s="2" t="s">
        <v>10</v>
      </c>
      <c r="D114" s="377">
        <v>13</v>
      </c>
      <c r="E114" s="321" t="s">
        <v>222</v>
      </c>
      <c r="F114" s="322" t="s">
        <v>533</v>
      </c>
      <c r="G114" s="323" t="s">
        <v>564</v>
      </c>
      <c r="H114" s="2"/>
      <c r="I114" s="398">
        <f>SUM(I115)</f>
        <v>85000</v>
      </c>
    </row>
    <row r="115" spans="1:9" ht="30.75" customHeight="1">
      <c r="A115" s="110" t="s">
        <v>751</v>
      </c>
      <c r="B115" s="417" t="s">
        <v>50</v>
      </c>
      <c r="C115" s="2" t="s">
        <v>10</v>
      </c>
      <c r="D115" s="377">
        <v>13</v>
      </c>
      <c r="E115" s="321" t="s">
        <v>222</v>
      </c>
      <c r="F115" s="322" t="s">
        <v>533</v>
      </c>
      <c r="G115" s="323" t="s">
        <v>564</v>
      </c>
      <c r="H115" s="2" t="s">
        <v>16</v>
      </c>
      <c r="I115" s="399">
        <v>85000</v>
      </c>
    </row>
    <row r="116" spans="1:9" ht="32.25" customHeight="1">
      <c r="A116" s="110" t="s">
        <v>741</v>
      </c>
      <c r="B116" s="533" t="s">
        <v>50</v>
      </c>
      <c r="C116" s="2" t="s">
        <v>10</v>
      </c>
      <c r="D116" s="533">
        <v>13</v>
      </c>
      <c r="E116" s="321" t="s">
        <v>222</v>
      </c>
      <c r="F116" s="322" t="s">
        <v>533</v>
      </c>
      <c r="G116" s="323" t="s">
        <v>600</v>
      </c>
      <c r="H116" s="2"/>
      <c r="I116" s="398">
        <f>SUM(I117)</f>
        <v>60000</v>
      </c>
    </row>
    <row r="117" spans="1:9" ht="64.5" customHeight="1">
      <c r="A117" s="105" t="s">
        <v>92</v>
      </c>
      <c r="B117" s="417" t="s">
        <v>50</v>
      </c>
      <c r="C117" s="2" t="s">
        <v>10</v>
      </c>
      <c r="D117" s="533">
        <v>13</v>
      </c>
      <c r="E117" s="321" t="s">
        <v>222</v>
      </c>
      <c r="F117" s="322" t="s">
        <v>533</v>
      </c>
      <c r="G117" s="323" t="s">
        <v>600</v>
      </c>
      <c r="H117" s="2" t="s">
        <v>13</v>
      </c>
      <c r="I117" s="399">
        <v>60000</v>
      </c>
    </row>
    <row r="118" spans="1:9" ht="78">
      <c r="A118" s="111" t="s">
        <v>566</v>
      </c>
      <c r="B118" s="418" t="s">
        <v>50</v>
      </c>
      <c r="C118" s="2" t="s">
        <v>10</v>
      </c>
      <c r="D118" s="377">
        <v>13</v>
      </c>
      <c r="E118" s="321" t="s">
        <v>222</v>
      </c>
      <c r="F118" s="322" t="s">
        <v>533</v>
      </c>
      <c r="G118" s="323" t="s">
        <v>565</v>
      </c>
      <c r="H118" s="2"/>
      <c r="I118" s="398">
        <f>SUM(I119:I120)</f>
        <v>777583</v>
      </c>
    </row>
    <row r="119" spans="1:9" ht="62.4">
      <c r="A119" s="105" t="s">
        <v>92</v>
      </c>
      <c r="B119" s="377" t="s">
        <v>50</v>
      </c>
      <c r="C119" s="2" t="s">
        <v>10</v>
      </c>
      <c r="D119" s="377">
        <v>13</v>
      </c>
      <c r="E119" s="321" t="s">
        <v>222</v>
      </c>
      <c r="F119" s="322" t="s">
        <v>533</v>
      </c>
      <c r="G119" s="323" t="s">
        <v>565</v>
      </c>
      <c r="H119" s="2" t="s">
        <v>13</v>
      </c>
      <c r="I119" s="399">
        <v>646238</v>
      </c>
    </row>
    <row r="120" spans="1:9" ht="30.75" customHeight="1">
      <c r="A120" s="110" t="s">
        <v>751</v>
      </c>
      <c r="B120" s="417" t="s">
        <v>50</v>
      </c>
      <c r="C120" s="2" t="s">
        <v>10</v>
      </c>
      <c r="D120" s="377">
        <v>13</v>
      </c>
      <c r="E120" s="321" t="s">
        <v>222</v>
      </c>
      <c r="F120" s="322" t="s">
        <v>533</v>
      </c>
      <c r="G120" s="323" t="s">
        <v>565</v>
      </c>
      <c r="H120" s="2" t="s">
        <v>16</v>
      </c>
      <c r="I120" s="399">
        <v>131345</v>
      </c>
    </row>
    <row r="121" spans="1:9" ht="31.2">
      <c r="A121" s="35" t="s">
        <v>147</v>
      </c>
      <c r="B121" s="38" t="s">
        <v>50</v>
      </c>
      <c r="C121" s="36" t="s">
        <v>10</v>
      </c>
      <c r="D121" s="38">
        <v>13</v>
      </c>
      <c r="E121" s="306" t="s">
        <v>223</v>
      </c>
      <c r="F121" s="307" t="s">
        <v>533</v>
      </c>
      <c r="G121" s="308" t="s">
        <v>534</v>
      </c>
      <c r="H121" s="36"/>
      <c r="I121" s="397">
        <f>SUM(I122)</f>
        <v>4867000</v>
      </c>
    </row>
    <row r="122" spans="1:9" ht="31.2">
      <c r="A122" s="105" t="s">
        <v>148</v>
      </c>
      <c r="B122" s="377" t="s">
        <v>50</v>
      </c>
      <c r="C122" s="2" t="s">
        <v>10</v>
      </c>
      <c r="D122" s="377">
        <v>13</v>
      </c>
      <c r="E122" s="321" t="s">
        <v>224</v>
      </c>
      <c r="F122" s="322" t="s">
        <v>533</v>
      </c>
      <c r="G122" s="323" t="s">
        <v>534</v>
      </c>
      <c r="H122" s="2"/>
      <c r="I122" s="398">
        <f>SUM(I123)</f>
        <v>4867000</v>
      </c>
    </row>
    <row r="123" spans="1:9" ht="31.2">
      <c r="A123" s="3" t="s">
        <v>102</v>
      </c>
      <c r="B123" s="377" t="s">
        <v>50</v>
      </c>
      <c r="C123" s="2" t="s">
        <v>10</v>
      </c>
      <c r="D123" s="377">
        <v>13</v>
      </c>
      <c r="E123" s="321" t="s">
        <v>224</v>
      </c>
      <c r="F123" s="322" t="s">
        <v>533</v>
      </c>
      <c r="G123" s="323" t="s">
        <v>567</v>
      </c>
      <c r="H123" s="2"/>
      <c r="I123" s="398">
        <f>SUM(I124:I126)</f>
        <v>4867000</v>
      </c>
    </row>
    <row r="124" spans="1:9" ht="62.4">
      <c r="A124" s="105" t="s">
        <v>92</v>
      </c>
      <c r="B124" s="377" t="s">
        <v>50</v>
      </c>
      <c r="C124" s="2" t="s">
        <v>10</v>
      </c>
      <c r="D124" s="377">
        <v>13</v>
      </c>
      <c r="E124" s="321" t="s">
        <v>224</v>
      </c>
      <c r="F124" s="322" t="s">
        <v>533</v>
      </c>
      <c r="G124" s="323" t="s">
        <v>567</v>
      </c>
      <c r="H124" s="2" t="s">
        <v>13</v>
      </c>
      <c r="I124" s="399">
        <v>3009000</v>
      </c>
    </row>
    <row r="125" spans="1:9" ht="30.75" customHeight="1">
      <c r="A125" s="110" t="s">
        <v>751</v>
      </c>
      <c r="B125" s="417" t="s">
        <v>50</v>
      </c>
      <c r="C125" s="2" t="s">
        <v>10</v>
      </c>
      <c r="D125" s="377">
        <v>13</v>
      </c>
      <c r="E125" s="321" t="s">
        <v>224</v>
      </c>
      <c r="F125" s="322" t="s">
        <v>533</v>
      </c>
      <c r="G125" s="323" t="s">
        <v>567</v>
      </c>
      <c r="H125" s="2" t="s">
        <v>16</v>
      </c>
      <c r="I125" s="399">
        <v>1784000</v>
      </c>
    </row>
    <row r="126" spans="1:9" ht="17.25" customHeight="1">
      <c r="A126" s="3" t="s">
        <v>18</v>
      </c>
      <c r="B126" s="377" t="s">
        <v>50</v>
      </c>
      <c r="C126" s="2" t="s">
        <v>10</v>
      </c>
      <c r="D126" s="377">
        <v>13</v>
      </c>
      <c r="E126" s="321" t="s">
        <v>224</v>
      </c>
      <c r="F126" s="322" t="s">
        <v>533</v>
      </c>
      <c r="G126" s="323" t="s">
        <v>567</v>
      </c>
      <c r="H126" s="2" t="s">
        <v>17</v>
      </c>
      <c r="I126" s="399">
        <v>74000</v>
      </c>
    </row>
    <row r="127" spans="1:9" ht="19.5" customHeight="1">
      <c r="A127" s="35" t="s">
        <v>766</v>
      </c>
      <c r="B127" s="38" t="s">
        <v>50</v>
      </c>
      <c r="C127" s="36" t="s">
        <v>10</v>
      </c>
      <c r="D127" s="38">
        <v>13</v>
      </c>
      <c r="E127" s="306" t="s">
        <v>764</v>
      </c>
      <c r="F127" s="307" t="s">
        <v>533</v>
      </c>
      <c r="G127" s="308" t="s">
        <v>534</v>
      </c>
      <c r="H127" s="36"/>
      <c r="I127" s="397">
        <f>SUM(I128)</f>
        <v>140000</v>
      </c>
    </row>
    <row r="128" spans="1:9" ht="17.25" customHeight="1">
      <c r="A128" s="3" t="s">
        <v>22</v>
      </c>
      <c r="B128" s="533" t="s">
        <v>50</v>
      </c>
      <c r="C128" s="2" t="s">
        <v>10</v>
      </c>
      <c r="D128" s="533">
        <v>13</v>
      </c>
      <c r="E128" s="321" t="s">
        <v>765</v>
      </c>
      <c r="F128" s="322" t="s">
        <v>533</v>
      </c>
      <c r="G128" s="323" t="s">
        <v>534</v>
      </c>
      <c r="H128" s="2"/>
      <c r="I128" s="398">
        <f>SUM(I129)</f>
        <v>140000</v>
      </c>
    </row>
    <row r="129" spans="1:9" ht="17.25" customHeight="1">
      <c r="A129" s="3" t="s">
        <v>767</v>
      </c>
      <c r="B129" s="533" t="s">
        <v>50</v>
      </c>
      <c r="C129" s="2" t="s">
        <v>10</v>
      </c>
      <c r="D129" s="533">
        <v>13</v>
      </c>
      <c r="E129" s="321" t="s">
        <v>765</v>
      </c>
      <c r="F129" s="322" t="s">
        <v>533</v>
      </c>
      <c r="G129" s="560">
        <v>10030</v>
      </c>
      <c r="H129" s="2"/>
      <c r="I129" s="398">
        <f>SUM(I130)</f>
        <v>140000</v>
      </c>
    </row>
    <row r="130" spans="1:9" ht="17.25" customHeight="1">
      <c r="A130" s="74" t="s">
        <v>40</v>
      </c>
      <c r="B130" s="533" t="s">
        <v>50</v>
      </c>
      <c r="C130" s="2" t="s">
        <v>10</v>
      </c>
      <c r="D130" s="533">
        <v>13</v>
      </c>
      <c r="E130" s="321" t="s">
        <v>765</v>
      </c>
      <c r="F130" s="322" t="s">
        <v>533</v>
      </c>
      <c r="G130" s="560">
        <v>10030</v>
      </c>
      <c r="H130" s="2" t="s">
        <v>39</v>
      </c>
      <c r="I130" s="399">
        <v>140000</v>
      </c>
    </row>
    <row r="131" spans="1:9" ht="31.2">
      <c r="A131" s="406" t="s">
        <v>81</v>
      </c>
      <c r="B131" s="21" t="s">
        <v>50</v>
      </c>
      <c r="C131" s="17" t="s">
        <v>15</v>
      </c>
      <c r="D131" s="21"/>
      <c r="E131" s="426"/>
      <c r="F131" s="427"/>
      <c r="G131" s="428"/>
      <c r="H131" s="17"/>
      <c r="I131" s="424">
        <f>SUM(I132)</f>
        <v>2088500</v>
      </c>
    </row>
    <row r="132" spans="1:9" ht="31.2">
      <c r="A132" s="120" t="s">
        <v>82</v>
      </c>
      <c r="B132" s="31" t="s">
        <v>50</v>
      </c>
      <c r="C132" s="27" t="s">
        <v>15</v>
      </c>
      <c r="D132" s="66" t="s">
        <v>32</v>
      </c>
      <c r="E132" s="435"/>
      <c r="F132" s="436"/>
      <c r="G132" s="437"/>
      <c r="H132" s="27"/>
      <c r="I132" s="425">
        <f>SUM(I133)</f>
        <v>2088500</v>
      </c>
    </row>
    <row r="133" spans="1:9" ht="62.4">
      <c r="A133" s="91" t="s">
        <v>149</v>
      </c>
      <c r="B133" s="38" t="s">
        <v>50</v>
      </c>
      <c r="C133" s="36" t="s">
        <v>15</v>
      </c>
      <c r="D133" s="50" t="s">
        <v>32</v>
      </c>
      <c r="E133" s="312" t="s">
        <v>225</v>
      </c>
      <c r="F133" s="313" t="s">
        <v>533</v>
      </c>
      <c r="G133" s="314" t="s">
        <v>534</v>
      </c>
      <c r="H133" s="36"/>
      <c r="I133" s="397">
        <f>SUM(I134,I140+I144)</f>
        <v>2088500</v>
      </c>
    </row>
    <row r="134" spans="1:9" ht="96" customHeight="1">
      <c r="A134" s="94" t="s">
        <v>150</v>
      </c>
      <c r="B134" s="63" t="s">
        <v>50</v>
      </c>
      <c r="C134" s="2" t="s">
        <v>15</v>
      </c>
      <c r="D134" s="10" t="s">
        <v>32</v>
      </c>
      <c r="E134" s="340" t="s">
        <v>226</v>
      </c>
      <c r="F134" s="341" t="s">
        <v>533</v>
      </c>
      <c r="G134" s="342" t="s">
        <v>534</v>
      </c>
      <c r="H134" s="2"/>
      <c r="I134" s="398">
        <f>SUM(I135)</f>
        <v>1889500</v>
      </c>
    </row>
    <row r="135" spans="1:9" ht="46.8">
      <c r="A135" s="94" t="s">
        <v>568</v>
      </c>
      <c r="B135" s="63" t="s">
        <v>50</v>
      </c>
      <c r="C135" s="2" t="s">
        <v>15</v>
      </c>
      <c r="D135" s="10" t="s">
        <v>32</v>
      </c>
      <c r="E135" s="340" t="s">
        <v>226</v>
      </c>
      <c r="F135" s="341" t="s">
        <v>10</v>
      </c>
      <c r="G135" s="342" t="s">
        <v>534</v>
      </c>
      <c r="H135" s="2"/>
      <c r="I135" s="398">
        <f>SUM(I136)</f>
        <v>1889500</v>
      </c>
    </row>
    <row r="136" spans="1:9" ht="31.2">
      <c r="A136" s="3" t="s">
        <v>102</v>
      </c>
      <c r="B136" s="377" t="s">
        <v>50</v>
      </c>
      <c r="C136" s="2" t="s">
        <v>15</v>
      </c>
      <c r="D136" s="10" t="s">
        <v>32</v>
      </c>
      <c r="E136" s="340" t="s">
        <v>226</v>
      </c>
      <c r="F136" s="341" t="s">
        <v>10</v>
      </c>
      <c r="G136" s="342" t="s">
        <v>567</v>
      </c>
      <c r="H136" s="2"/>
      <c r="I136" s="398">
        <f>SUM(I137:I139)</f>
        <v>1889500</v>
      </c>
    </row>
    <row r="137" spans="1:9" ht="62.4">
      <c r="A137" s="105" t="s">
        <v>92</v>
      </c>
      <c r="B137" s="377" t="s">
        <v>50</v>
      </c>
      <c r="C137" s="2" t="s">
        <v>15</v>
      </c>
      <c r="D137" s="10" t="s">
        <v>32</v>
      </c>
      <c r="E137" s="340" t="s">
        <v>226</v>
      </c>
      <c r="F137" s="341" t="s">
        <v>10</v>
      </c>
      <c r="G137" s="342" t="s">
        <v>567</v>
      </c>
      <c r="H137" s="2" t="s">
        <v>13</v>
      </c>
      <c r="I137" s="399">
        <v>1764500</v>
      </c>
    </row>
    <row r="138" spans="1:9" ht="33.75" customHeight="1">
      <c r="A138" s="110" t="s">
        <v>751</v>
      </c>
      <c r="B138" s="417" t="s">
        <v>50</v>
      </c>
      <c r="C138" s="2" t="s">
        <v>15</v>
      </c>
      <c r="D138" s="10" t="s">
        <v>32</v>
      </c>
      <c r="E138" s="340" t="s">
        <v>226</v>
      </c>
      <c r="F138" s="341" t="s">
        <v>10</v>
      </c>
      <c r="G138" s="342" t="s">
        <v>567</v>
      </c>
      <c r="H138" s="2" t="s">
        <v>16</v>
      </c>
      <c r="I138" s="399">
        <v>123000</v>
      </c>
    </row>
    <row r="139" spans="1:9" ht="16.5" customHeight="1">
      <c r="A139" s="3" t="s">
        <v>18</v>
      </c>
      <c r="B139" s="377" t="s">
        <v>50</v>
      </c>
      <c r="C139" s="2" t="s">
        <v>15</v>
      </c>
      <c r="D139" s="10" t="s">
        <v>32</v>
      </c>
      <c r="E139" s="340" t="s">
        <v>226</v>
      </c>
      <c r="F139" s="341" t="s">
        <v>10</v>
      </c>
      <c r="G139" s="342" t="s">
        <v>567</v>
      </c>
      <c r="H139" s="2" t="s">
        <v>17</v>
      </c>
      <c r="I139" s="399">
        <v>2000</v>
      </c>
    </row>
    <row r="140" spans="1:9" ht="109.2">
      <c r="A140" s="64" t="s">
        <v>165</v>
      </c>
      <c r="B140" s="63" t="s">
        <v>50</v>
      </c>
      <c r="C140" s="52" t="s">
        <v>15</v>
      </c>
      <c r="D140" s="70" t="s">
        <v>32</v>
      </c>
      <c r="E140" s="315" t="s">
        <v>227</v>
      </c>
      <c r="F140" s="316" t="s">
        <v>533</v>
      </c>
      <c r="G140" s="317" t="s">
        <v>534</v>
      </c>
      <c r="H140" s="52"/>
      <c r="I140" s="398">
        <f>SUM(I141)</f>
        <v>37000</v>
      </c>
    </row>
    <row r="141" spans="1:9" ht="46.8">
      <c r="A141" s="64" t="s">
        <v>553</v>
      </c>
      <c r="B141" s="63" t="s">
        <v>50</v>
      </c>
      <c r="C141" s="52" t="s">
        <v>15</v>
      </c>
      <c r="D141" s="70" t="s">
        <v>32</v>
      </c>
      <c r="E141" s="315" t="s">
        <v>227</v>
      </c>
      <c r="F141" s="316" t="s">
        <v>10</v>
      </c>
      <c r="G141" s="317" t="s">
        <v>534</v>
      </c>
      <c r="H141" s="52"/>
      <c r="I141" s="398">
        <f>SUM(I142)</f>
        <v>37000</v>
      </c>
    </row>
    <row r="142" spans="1:9" ht="48.75" customHeight="1">
      <c r="A142" s="408" t="s">
        <v>570</v>
      </c>
      <c r="B142" s="445" t="s">
        <v>50</v>
      </c>
      <c r="C142" s="2" t="s">
        <v>15</v>
      </c>
      <c r="D142" s="10" t="s">
        <v>32</v>
      </c>
      <c r="E142" s="340" t="s">
        <v>227</v>
      </c>
      <c r="F142" s="341" t="s">
        <v>10</v>
      </c>
      <c r="G142" s="342" t="s">
        <v>569</v>
      </c>
      <c r="H142" s="2"/>
      <c r="I142" s="398">
        <f>SUM(I143)</f>
        <v>37000</v>
      </c>
    </row>
    <row r="143" spans="1:9" ht="17.25" customHeight="1">
      <c r="A143" s="137" t="s">
        <v>21</v>
      </c>
      <c r="B143" s="373" t="s">
        <v>50</v>
      </c>
      <c r="C143" s="2" t="s">
        <v>15</v>
      </c>
      <c r="D143" s="10" t="s">
        <v>32</v>
      </c>
      <c r="E143" s="340" t="s">
        <v>227</v>
      </c>
      <c r="F143" s="341" t="s">
        <v>10</v>
      </c>
      <c r="G143" s="342" t="s">
        <v>569</v>
      </c>
      <c r="H143" s="2" t="s">
        <v>75</v>
      </c>
      <c r="I143" s="399">
        <v>37000</v>
      </c>
    </row>
    <row r="144" spans="1:9" ht="111.75" customHeight="1">
      <c r="A144" s="505" t="s">
        <v>689</v>
      </c>
      <c r="B144" s="63" t="s">
        <v>50</v>
      </c>
      <c r="C144" s="52" t="s">
        <v>15</v>
      </c>
      <c r="D144" s="70" t="s">
        <v>32</v>
      </c>
      <c r="E144" s="315" t="s">
        <v>685</v>
      </c>
      <c r="F144" s="316" t="s">
        <v>533</v>
      </c>
      <c r="G144" s="317" t="s">
        <v>534</v>
      </c>
      <c r="H144" s="2"/>
      <c r="I144" s="398">
        <f>SUM(I145)</f>
        <v>162000</v>
      </c>
    </row>
    <row r="145" spans="1:12" ht="48" customHeight="1">
      <c r="A145" s="125" t="s">
        <v>687</v>
      </c>
      <c r="B145" s="63" t="s">
        <v>50</v>
      </c>
      <c r="C145" s="52" t="s">
        <v>15</v>
      </c>
      <c r="D145" s="70" t="s">
        <v>32</v>
      </c>
      <c r="E145" s="315" t="s">
        <v>685</v>
      </c>
      <c r="F145" s="316" t="s">
        <v>10</v>
      </c>
      <c r="G145" s="317" t="s">
        <v>534</v>
      </c>
      <c r="H145" s="2"/>
      <c r="I145" s="398">
        <f>SUM(I146)</f>
        <v>162000</v>
      </c>
    </row>
    <row r="146" spans="1:12" ht="48" customHeight="1">
      <c r="A146" s="3" t="s">
        <v>688</v>
      </c>
      <c r="B146" s="63" t="s">
        <v>50</v>
      </c>
      <c r="C146" s="52" t="s">
        <v>15</v>
      </c>
      <c r="D146" s="70" t="s">
        <v>32</v>
      </c>
      <c r="E146" s="315" t="s">
        <v>685</v>
      </c>
      <c r="F146" s="316" t="s">
        <v>10</v>
      </c>
      <c r="G146" s="323" t="s">
        <v>686</v>
      </c>
      <c r="H146" s="2"/>
      <c r="I146" s="398">
        <f>SUM(I147)</f>
        <v>162000</v>
      </c>
    </row>
    <row r="147" spans="1:12" ht="31.5" customHeight="1">
      <c r="A147" s="110" t="s">
        <v>751</v>
      </c>
      <c r="B147" s="63" t="s">
        <v>50</v>
      </c>
      <c r="C147" s="52" t="s">
        <v>15</v>
      </c>
      <c r="D147" s="70" t="s">
        <v>32</v>
      </c>
      <c r="E147" s="315" t="s">
        <v>685</v>
      </c>
      <c r="F147" s="316" t="s">
        <v>10</v>
      </c>
      <c r="G147" s="323" t="s">
        <v>686</v>
      </c>
      <c r="H147" s="2" t="s">
        <v>16</v>
      </c>
      <c r="I147" s="399">
        <v>162000</v>
      </c>
    </row>
    <row r="148" spans="1:12" ht="15.6">
      <c r="A148" s="406" t="s">
        <v>25</v>
      </c>
      <c r="B148" s="21" t="s">
        <v>50</v>
      </c>
      <c r="C148" s="17" t="s">
        <v>20</v>
      </c>
      <c r="D148" s="21"/>
      <c r="E148" s="426"/>
      <c r="F148" s="427"/>
      <c r="G148" s="428"/>
      <c r="H148" s="17"/>
      <c r="I148" s="424">
        <f>SUM(I149+I155+I169)</f>
        <v>8365482</v>
      </c>
    </row>
    <row r="149" spans="1:12" ht="15.6">
      <c r="A149" s="120" t="s">
        <v>273</v>
      </c>
      <c r="B149" s="31" t="s">
        <v>50</v>
      </c>
      <c r="C149" s="27" t="s">
        <v>20</v>
      </c>
      <c r="D149" s="66" t="s">
        <v>35</v>
      </c>
      <c r="E149" s="435"/>
      <c r="F149" s="436"/>
      <c r="G149" s="437"/>
      <c r="H149" s="27"/>
      <c r="I149" s="425">
        <f>SUM(I150)</f>
        <v>450000</v>
      </c>
    </row>
    <row r="150" spans="1:12" ht="62.4">
      <c r="A150" s="91" t="s">
        <v>153</v>
      </c>
      <c r="B150" s="38" t="s">
        <v>50</v>
      </c>
      <c r="C150" s="36" t="s">
        <v>20</v>
      </c>
      <c r="D150" s="38" t="s">
        <v>35</v>
      </c>
      <c r="E150" s="306" t="s">
        <v>571</v>
      </c>
      <c r="F150" s="307" t="s">
        <v>533</v>
      </c>
      <c r="G150" s="308" t="s">
        <v>534</v>
      </c>
      <c r="H150" s="36"/>
      <c r="I150" s="397">
        <f>SUM(I151)</f>
        <v>450000</v>
      </c>
    </row>
    <row r="151" spans="1:12" ht="81" customHeight="1">
      <c r="A151" s="94" t="s">
        <v>198</v>
      </c>
      <c r="B151" s="63" t="s">
        <v>50</v>
      </c>
      <c r="C151" s="52" t="s">
        <v>20</v>
      </c>
      <c r="D151" s="63" t="s">
        <v>35</v>
      </c>
      <c r="E151" s="309" t="s">
        <v>236</v>
      </c>
      <c r="F151" s="310" t="s">
        <v>533</v>
      </c>
      <c r="G151" s="311" t="s">
        <v>534</v>
      </c>
      <c r="H151" s="52"/>
      <c r="I151" s="398">
        <f>SUM(I152)</f>
        <v>450000</v>
      </c>
    </row>
    <row r="152" spans="1:12" ht="33.75" customHeight="1">
      <c r="A152" s="94" t="s">
        <v>572</v>
      </c>
      <c r="B152" s="63" t="s">
        <v>50</v>
      </c>
      <c r="C152" s="52" t="s">
        <v>20</v>
      </c>
      <c r="D152" s="63" t="s">
        <v>35</v>
      </c>
      <c r="E152" s="309" t="s">
        <v>236</v>
      </c>
      <c r="F152" s="310" t="s">
        <v>10</v>
      </c>
      <c r="G152" s="311" t="s">
        <v>534</v>
      </c>
      <c r="H152" s="52"/>
      <c r="I152" s="398">
        <f>SUM(I153)</f>
        <v>450000</v>
      </c>
    </row>
    <row r="153" spans="1:12" ht="15.75" customHeight="1">
      <c r="A153" s="94" t="s">
        <v>199</v>
      </c>
      <c r="B153" s="63" t="s">
        <v>50</v>
      </c>
      <c r="C153" s="52" t="s">
        <v>20</v>
      </c>
      <c r="D153" s="63" t="s">
        <v>35</v>
      </c>
      <c r="E153" s="309" t="s">
        <v>236</v>
      </c>
      <c r="F153" s="310" t="s">
        <v>10</v>
      </c>
      <c r="G153" s="311" t="s">
        <v>573</v>
      </c>
      <c r="H153" s="52"/>
      <c r="I153" s="398">
        <f>SUM(I154)</f>
        <v>450000</v>
      </c>
    </row>
    <row r="154" spans="1:12" ht="15.75" customHeight="1">
      <c r="A154" s="3" t="s">
        <v>18</v>
      </c>
      <c r="B154" s="377" t="s">
        <v>50</v>
      </c>
      <c r="C154" s="52" t="s">
        <v>20</v>
      </c>
      <c r="D154" s="63" t="s">
        <v>35</v>
      </c>
      <c r="E154" s="309" t="s">
        <v>236</v>
      </c>
      <c r="F154" s="310" t="s">
        <v>10</v>
      </c>
      <c r="G154" s="311" t="s">
        <v>573</v>
      </c>
      <c r="H154" s="52" t="s">
        <v>17</v>
      </c>
      <c r="I154" s="400">
        <v>450000</v>
      </c>
    </row>
    <row r="155" spans="1:12" ht="15.6">
      <c r="A155" s="120" t="s">
        <v>152</v>
      </c>
      <c r="B155" s="31" t="s">
        <v>50</v>
      </c>
      <c r="C155" s="27" t="s">
        <v>20</v>
      </c>
      <c r="D155" s="31" t="s">
        <v>32</v>
      </c>
      <c r="E155" s="122"/>
      <c r="F155" s="429"/>
      <c r="G155" s="430"/>
      <c r="H155" s="27"/>
      <c r="I155" s="425">
        <f>SUM(I156)</f>
        <v>7042882</v>
      </c>
    </row>
    <row r="156" spans="1:12" ht="62.4">
      <c r="A156" s="91" t="s">
        <v>153</v>
      </c>
      <c r="B156" s="38" t="s">
        <v>50</v>
      </c>
      <c r="C156" s="36" t="s">
        <v>20</v>
      </c>
      <c r="D156" s="38" t="s">
        <v>32</v>
      </c>
      <c r="E156" s="306" t="s">
        <v>571</v>
      </c>
      <c r="F156" s="307" t="s">
        <v>533</v>
      </c>
      <c r="G156" s="308" t="s">
        <v>534</v>
      </c>
      <c r="H156" s="36"/>
      <c r="I156" s="397">
        <f>SUM(I157+I165)</f>
        <v>7042882</v>
      </c>
    </row>
    <row r="157" spans="1:12" ht="65.25" customHeight="1">
      <c r="A157" s="94" t="s">
        <v>154</v>
      </c>
      <c r="B157" s="63" t="s">
        <v>50</v>
      </c>
      <c r="C157" s="52" t="s">
        <v>20</v>
      </c>
      <c r="D157" s="63" t="s">
        <v>32</v>
      </c>
      <c r="E157" s="309" t="s">
        <v>228</v>
      </c>
      <c r="F157" s="310" t="s">
        <v>533</v>
      </c>
      <c r="G157" s="311" t="s">
        <v>534</v>
      </c>
      <c r="H157" s="52"/>
      <c r="I157" s="398">
        <f>SUM(I158)</f>
        <v>6994882</v>
      </c>
    </row>
    <row r="158" spans="1:12" ht="47.25" customHeight="1">
      <c r="A158" s="94" t="s">
        <v>574</v>
      </c>
      <c r="B158" s="63" t="s">
        <v>50</v>
      </c>
      <c r="C158" s="52" t="s">
        <v>20</v>
      </c>
      <c r="D158" s="63" t="s">
        <v>32</v>
      </c>
      <c r="E158" s="309" t="s">
        <v>228</v>
      </c>
      <c r="F158" s="310" t="s">
        <v>10</v>
      </c>
      <c r="G158" s="311" t="s">
        <v>534</v>
      </c>
      <c r="H158" s="52"/>
      <c r="I158" s="398">
        <f>SUM(I159+I161+I163)</f>
        <v>6994882</v>
      </c>
    </row>
    <row r="159" spans="1:12" ht="33.75" customHeight="1">
      <c r="A159" s="94" t="s">
        <v>155</v>
      </c>
      <c r="B159" s="63" t="s">
        <v>50</v>
      </c>
      <c r="C159" s="52" t="s">
        <v>20</v>
      </c>
      <c r="D159" s="63" t="s">
        <v>32</v>
      </c>
      <c r="E159" s="309" t="s">
        <v>228</v>
      </c>
      <c r="F159" s="310" t="s">
        <v>10</v>
      </c>
      <c r="G159" s="311" t="s">
        <v>575</v>
      </c>
      <c r="H159" s="52"/>
      <c r="I159" s="398">
        <f>SUM(I160)</f>
        <v>1477372</v>
      </c>
      <c r="J159" s="586"/>
      <c r="K159" s="587"/>
      <c r="L159" s="587"/>
    </row>
    <row r="160" spans="1:12" ht="33.75" customHeight="1">
      <c r="A160" s="94" t="s">
        <v>197</v>
      </c>
      <c r="B160" s="63" t="s">
        <v>50</v>
      </c>
      <c r="C160" s="52" t="s">
        <v>20</v>
      </c>
      <c r="D160" s="63" t="s">
        <v>32</v>
      </c>
      <c r="E160" s="309" t="s">
        <v>228</v>
      </c>
      <c r="F160" s="310" t="s">
        <v>10</v>
      </c>
      <c r="G160" s="311" t="s">
        <v>575</v>
      </c>
      <c r="H160" s="52" t="s">
        <v>192</v>
      </c>
      <c r="I160" s="400">
        <v>1477372</v>
      </c>
    </row>
    <row r="161" spans="1:9" ht="30" customHeight="1">
      <c r="A161" s="94" t="s">
        <v>576</v>
      </c>
      <c r="B161" s="63" t="s">
        <v>50</v>
      </c>
      <c r="C161" s="52" t="s">
        <v>20</v>
      </c>
      <c r="D161" s="63" t="s">
        <v>32</v>
      </c>
      <c r="E161" s="309" t="s">
        <v>228</v>
      </c>
      <c r="F161" s="310" t="s">
        <v>10</v>
      </c>
      <c r="G161" s="311" t="s">
        <v>577</v>
      </c>
      <c r="H161" s="52"/>
      <c r="I161" s="398">
        <f>SUM(I162)</f>
        <v>4682510</v>
      </c>
    </row>
    <row r="162" spans="1:9" ht="19.5" customHeight="1">
      <c r="A162" s="94" t="s">
        <v>21</v>
      </c>
      <c r="B162" s="63" t="s">
        <v>50</v>
      </c>
      <c r="C162" s="52" t="s">
        <v>20</v>
      </c>
      <c r="D162" s="63" t="s">
        <v>32</v>
      </c>
      <c r="E162" s="127" t="s">
        <v>228</v>
      </c>
      <c r="F162" s="360" t="s">
        <v>10</v>
      </c>
      <c r="G162" s="361" t="s">
        <v>577</v>
      </c>
      <c r="H162" s="52" t="s">
        <v>75</v>
      </c>
      <c r="I162" s="400">
        <v>4682510</v>
      </c>
    </row>
    <row r="163" spans="1:9" ht="46.8">
      <c r="A163" s="94" t="s">
        <v>578</v>
      </c>
      <c r="B163" s="63" t="s">
        <v>50</v>
      </c>
      <c r="C163" s="52" t="s">
        <v>20</v>
      </c>
      <c r="D163" s="63" t="s">
        <v>32</v>
      </c>
      <c r="E163" s="309" t="s">
        <v>228</v>
      </c>
      <c r="F163" s="310" t="s">
        <v>10</v>
      </c>
      <c r="G163" s="311" t="s">
        <v>579</v>
      </c>
      <c r="H163" s="52"/>
      <c r="I163" s="398">
        <f>SUM(I164)</f>
        <v>835000</v>
      </c>
    </row>
    <row r="164" spans="1:9" ht="18" customHeight="1">
      <c r="A164" s="94" t="s">
        <v>21</v>
      </c>
      <c r="B164" s="63" t="s">
        <v>50</v>
      </c>
      <c r="C164" s="52" t="s">
        <v>20</v>
      </c>
      <c r="D164" s="63" t="s">
        <v>32</v>
      </c>
      <c r="E164" s="309" t="s">
        <v>228</v>
      </c>
      <c r="F164" s="310" t="s">
        <v>10</v>
      </c>
      <c r="G164" s="311" t="s">
        <v>579</v>
      </c>
      <c r="H164" s="52" t="s">
        <v>75</v>
      </c>
      <c r="I164" s="400">
        <v>835000</v>
      </c>
    </row>
    <row r="165" spans="1:9" ht="78">
      <c r="A165" s="94" t="s">
        <v>271</v>
      </c>
      <c r="B165" s="63" t="s">
        <v>50</v>
      </c>
      <c r="C165" s="52" t="s">
        <v>20</v>
      </c>
      <c r="D165" s="150" t="s">
        <v>32</v>
      </c>
      <c r="E165" s="309" t="s">
        <v>269</v>
      </c>
      <c r="F165" s="310" t="s">
        <v>533</v>
      </c>
      <c r="G165" s="311" t="s">
        <v>534</v>
      </c>
      <c r="H165" s="52"/>
      <c r="I165" s="398">
        <f>SUM(I166)</f>
        <v>48000</v>
      </c>
    </row>
    <row r="166" spans="1:9" ht="46.8">
      <c r="A166" s="94" t="s">
        <v>580</v>
      </c>
      <c r="B166" s="63" t="s">
        <v>50</v>
      </c>
      <c r="C166" s="52" t="s">
        <v>20</v>
      </c>
      <c r="D166" s="150" t="s">
        <v>32</v>
      </c>
      <c r="E166" s="309" t="s">
        <v>269</v>
      </c>
      <c r="F166" s="310" t="s">
        <v>10</v>
      </c>
      <c r="G166" s="311" t="s">
        <v>534</v>
      </c>
      <c r="H166" s="52"/>
      <c r="I166" s="398">
        <f>SUM(I167)</f>
        <v>48000</v>
      </c>
    </row>
    <row r="167" spans="1:9" ht="31.2">
      <c r="A167" s="94" t="s">
        <v>270</v>
      </c>
      <c r="B167" s="63" t="s">
        <v>50</v>
      </c>
      <c r="C167" s="52" t="s">
        <v>20</v>
      </c>
      <c r="D167" s="150" t="s">
        <v>32</v>
      </c>
      <c r="E167" s="309" t="s">
        <v>269</v>
      </c>
      <c r="F167" s="310" t="s">
        <v>10</v>
      </c>
      <c r="G167" s="311" t="s">
        <v>581</v>
      </c>
      <c r="H167" s="52"/>
      <c r="I167" s="398">
        <f>SUM(I168)</f>
        <v>48000</v>
      </c>
    </row>
    <row r="168" spans="1:9" ht="31.5" customHeight="1">
      <c r="A168" s="110" t="s">
        <v>751</v>
      </c>
      <c r="B168" s="417" t="s">
        <v>50</v>
      </c>
      <c r="C168" s="52" t="s">
        <v>20</v>
      </c>
      <c r="D168" s="150" t="s">
        <v>32</v>
      </c>
      <c r="E168" s="309" t="s">
        <v>269</v>
      </c>
      <c r="F168" s="310" t="s">
        <v>10</v>
      </c>
      <c r="G168" s="311" t="s">
        <v>581</v>
      </c>
      <c r="H168" s="52" t="s">
        <v>16</v>
      </c>
      <c r="I168" s="400">
        <v>48000</v>
      </c>
    </row>
    <row r="169" spans="1:9" ht="15.6">
      <c r="A169" s="120" t="s">
        <v>26</v>
      </c>
      <c r="B169" s="31" t="s">
        <v>50</v>
      </c>
      <c r="C169" s="27" t="s">
        <v>20</v>
      </c>
      <c r="D169" s="31">
        <v>12</v>
      </c>
      <c r="E169" s="122"/>
      <c r="F169" s="429"/>
      <c r="G169" s="430"/>
      <c r="H169" s="27"/>
      <c r="I169" s="425">
        <f>SUM(I170,I175,I180,I187)</f>
        <v>872600</v>
      </c>
    </row>
    <row r="170" spans="1:9" ht="46.8">
      <c r="A170" s="35" t="s">
        <v>145</v>
      </c>
      <c r="B170" s="38" t="s">
        <v>50</v>
      </c>
      <c r="C170" s="36" t="s">
        <v>20</v>
      </c>
      <c r="D170" s="38">
        <v>12</v>
      </c>
      <c r="E170" s="306" t="s">
        <v>559</v>
      </c>
      <c r="F170" s="307" t="s">
        <v>533</v>
      </c>
      <c r="G170" s="308" t="s">
        <v>534</v>
      </c>
      <c r="H170" s="36"/>
      <c r="I170" s="397">
        <f>SUM(I171)</f>
        <v>274000</v>
      </c>
    </row>
    <row r="171" spans="1:9" ht="66.75" customHeight="1">
      <c r="A171" s="64" t="s">
        <v>146</v>
      </c>
      <c r="B171" s="63" t="s">
        <v>50</v>
      </c>
      <c r="C171" s="2" t="s">
        <v>20</v>
      </c>
      <c r="D171" s="377">
        <v>12</v>
      </c>
      <c r="E171" s="321" t="s">
        <v>218</v>
      </c>
      <c r="F171" s="322" t="s">
        <v>533</v>
      </c>
      <c r="G171" s="323" t="s">
        <v>534</v>
      </c>
      <c r="H171" s="2"/>
      <c r="I171" s="398">
        <f>SUM(I172)</f>
        <v>274000</v>
      </c>
    </row>
    <row r="172" spans="1:9" ht="46.8">
      <c r="A172" s="64" t="s">
        <v>560</v>
      </c>
      <c r="B172" s="63" t="s">
        <v>50</v>
      </c>
      <c r="C172" s="2" t="s">
        <v>20</v>
      </c>
      <c r="D172" s="377">
        <v>12</v>
      </c>
      <c r="E172" s="321" t="s">
        <v>218</v>
      </c>
      <c r="F172" s="322" t="s">
        <v>10</v>
      </c>
      <c r="G172" s="323" t="s">
        <v>534</v>
      </c>
      <c r="H172" s="2"/>
      <c r="I172" s="398">
        <f>SUM(I173)</f>
        <v>274000</v>
      </c>
    </row>
    <row r="173" spans="1:9" ht="16.5" customHeight="1">
      <c r="A173" s="105" t="s">
        <v>562</v>
      </c>
      <c r="B173" s="377" t="s">
        <v>50</v>
      </c>
      <c r="C173" s="2" t="s">
        <v>20</v>
      </c>
      <c r="D173" s="377">
        <v>12</v>
      </c>
      <c r="E173" s="321" t="s">
        <v>218</v>
      </c>
      <c r="F173" s="322" t="s">
        <v>10</v>
      </c>
      <c r="G173" s="323" t="s">
        <v>561</v>
      </c>
      <c r="H173" s="2"/>
      <c r="I173" s="398">
        <f>SUM(I174)</f>
        <v>274000</v>
      </c>
    </row>
    <row r="174" spans="1:9" ht="33" customHeight="1">
      <c r="A174" s="110" t="s">
        <v>751</v>
      </c>
      <c r="B174" s="417" t="s">
        <v>50</v>
      </c>
      <c r="C174" s="2" t="s">
        <v>20</v>
      </c>
      <c r="D174" s="377">
        <v>12</v>
      </c>
      <c r="E174" s="321" t="s">
        <v>218</v>
      </c>
      <c r="F174" s="322" t="s">
        <v>10</v>
      </c>
      <c r="G174" s="323" t="s">
        <v>561</v>
      </c>
      <c r="H174" s="2" t="s">
        <v>16</v>
      </c>
      <c r="I174" s="399">
        <v>274000</v>
      </c>
    </row>
    <row r="175" spans="1:9" ht="33" customHeight="1">
      <c r="A175" s="91" t="s">
        <v>153</v>
      </c>
      <c r="B175" s="38" t="s">
        <v>50</v>
      </c>
      <c r="C175" s="36" t="s">
        <v>20</v>
      </c>
      <c r="D175" s="38">
        <v>12</v>
      </c>
      <c r="E175" s="306" t="s">
        <v>571</v>
      </c>
      <c r="F175" s="307" t="s">
        <v>533</v>
      </c>
      <c r="G175" s="308" t="s">
        <v>534</v>
      </c>
      <c r="H175" s="36"/>
      <c r="I175" s="397">
        <f>SUM(I176)</f>
        <v>14000</v>
      </c>
    </row>
    <row r="176" spans="1:9" ht="33" customHeight="1">
      <c r="A176" s="94" t="s">
        <v>154</v>
      </c>
      <c r="B176" s="63" t="s">
        <v>50</v>
      </c>
      <c r="C176" s="52" t="s">
        <v>20</v>
      </c>
      <c r="D176" s="63">
        <v>12</v>
      </c>
      <c r="E176" s="309" t="s">
        <v>228</v>
      </c>
      <c r="F176" s="310" t="s">
        <v>533</v>
      </c>
      <c r="G176" s="311" t="s">
        <v>534</v>
      </c>
      <c r="H176" s="52"/>
      <c r="I176" s="398">
        <f>SUM(I177)</f>
        <v>14000</v>
      </c>
    </row>
    <row r="177" spans="1:9" ht="33" customHeight="1">
      <c r="A177" s="94" t="s">
        <v>574</v>
      </c>
      <c r="B177" s="63" t="s">
        <v>50</v>
      </c>
      <c r="C177" s="52" t="s">
        <v>20</v>
      </c>
      <c r="D177" s="63">
        <v>12</v>
      </c>
      <c r="E177" s="309" t="s">
        <v>228</v>
      </c>
      <c r="F177" s="310" t="s">
        <v>10</v>
      </c>
      <c r="G177" s="311" t="s">
        <v>534</v>
      </c>
      <c r="H177" s="52"/>
      <c r="I177" s="398">
        <f>SUM(I178)</f>
        <v>14000</v>
      </c>
    </row>
    <row r="178" spans="1:9" ht="33" customHeight="1">
      <c r="A178" s="94" t="s">
        <v>740</v>
      </c>
      <c r="B178" s="63" t="s">
        <v>50</v>
      </c>
      <c r="C178" s="52" t="s">
        <v>20</v>
      </c>
      <c r="D178" s="63">
        <v>12</v>
      </c>
      <c r="E178" s="309" t="s">
        <v>228</v>
      </c>
      <c r="F178" s="310" t="s">
        <v>10</v>
      </c>
      <c r="G178" s="311" t="s">
        <v>739</v>
      </c>
      <c r="H178" s="52"/>
      <c r="I178" s="398">
        <f>SUM(I179)</f>
        <v>14000</v>
      </c>
    </row>
    <row r="179" spans="1:9" ht="33" customHeight="1">
      <c r="A179" s="110" t="s">
        <v>751</v>
      </c>
      <c r="B179" s="63" t="s">
        <v>50</v>
      </c>
      <c r="C179" s="52" t="s">
        <v>20</v>
      </c>
      <c r="D179" s="63">
        <v>12</v>
      </c>
      <c r="E179" s="309" t="s">
        <v>228</v>
      </c>
      <c r="F179" s="310" t="s">
        <v>10</v>
      </c>
      <c r="G179" s="311" t="s">
        <v>739</v>
      </c>
      <c r="H179" s="52" t="s">
        <v>16</v>
      </c>
      <c r="I179" s="400">
        <v>14000</v>
      </c>
    </row>
    <row r="180" spans="1:9" ht="31.2">
      <c r="A180" s="79" t="s">
        <v>156</v>
      </c>
      <c r="B180" s="41" t="s">
        <v>50</v>
      </c>
      <c r="C180" s="37" t="s">
        <v>20</v>
      </c>
      <c r="D180" s="37" t="s">
        <v>85</v>
      </c>
      <c r="E180" s="300" t="s">
        <v>230</v>
      </c>
      <c r="F180" s="301" t="s">
        <v>533</v>
      </c>
      <c r="G180" s="302" t="s">
        <v>534</v>
      </c>
      <c r="H180" s="36"/>
      <c r="I180" s="397">
        <f>SUM(I181)</f>
        <v>200000</v>
      </c>
    </row>
    <row r="181" spans="1:9" ht="46.5" customHeight="1">
      <c r="A181" s="105" t="s">
        <v>157</v>
      </c>
      <c r="B181" s="286" t="s">
        <v>50</v>
      </c>
      <c r="C181" s="5" t="s">
        <v>20</v>
      </c>
      <c r="D181" s="286">
        <v>12</v>
      </c>
      <c r="E181" s="321" t="s">
        <v>231</v>
      </c>
      <c r="F181" s="322" t="s">
        <v>533</v>
      </c>
      <c r="G181" s="323" t="s">
        <v>534</v>
      </c>
      <c r="H181" s="358"/>
      <c r="I181" s="398">
        <f>SUM(I182)</f>
        <v>200000</v>
      </c>
    </row>
    <row r="182" spans="1:9" ht="62.4">
      <c r="A182" s="105" t="s">
        <v>585</v>
      </c>
      <c r="B182" s="286" t="s">
        <v>50</v>
      </c>
      <c r="C182" s="5" t="s">
        <v>20</v>
      </c>
      <c r="D182" s="286">
        <v>12</v>
      </c>
      <c r="E182" s="321" t="s">
        <v>231</v>
      </c>
      <c r="F182" s="322" t="s">
        <v>10</v>
      </c>
      <c r="G182" s="323" t="s">
        <v>534</v>
      </c>
      <c r="H182" s="358"/>
      <c r="I182" s="398">
        <f>SUM(I183+I185)</f>
        <v>200000</v>
      </c>
    </row>
    <row r="183" spans="1:9" ht="31.2">
      <c r="A183" s="3" t="s">
        <v>587</v>
      </c>
      <c r="B183" s="286" t="s">
        <v>50</v>
      </c>
      <c r="C183" s="5" t="s">
        <v>20</v>
      </c>
      <c r="D183" s="286">
        <v>12</v>
      </c>
      <c r="E183" s="321" t="s">
        <v>231</v>
      </c>
      <c r="F183" s="322" t="s">
        <v>10</v>
      </c>
      <c r="G183" s="323" t="s">
        <v>586</v>
      </c>
      <c r="H183" s="358"/>
      <c r="I183" s="398">
        <f>SUM(I184)</f>
        <v>100000</v>
      </c>
    </row>
    <row r="184" spans="1:9" ht="16.5" customHeight="1">
      <c r="A184" s="105" t="s">
        <v>18</v>
      </c>
      <c r="B184" s="286" t="s">
        <v>50</v>
      </c>
      <c r="C184" s="5" t="s">
        <v>20</v>
      </c>
      <c r="D184" s="286">
        <v>12</v>
      </c>
      <c r="E184" s="321" t="s">
        <v>231</v>
      </c>
      <c r="F184" s="322" t="s">
        <v>10</v>
      </c>
      <c r="G184" s="323" t="s">
        <v>586</v>
      </c>
      <c r="H184" s="358" t="s">
        <v>17</v>
      </c>
      <c r="I184" s="400">
        <v>100000</v>
      </c>
    </row>
    <row r="185" spans="1:9" ht="32.25" customHeight="1">
      <c r="A185" s="572" t="s">
        <v>821</v>
      </c>
      <c r="B185" s="566" t="s">
        <v>50</v>
      </c>
      <c r="C185" s="5" t="s">
        <v>20</v>
      </c>
      <c r="D185" s="566">
        <v>12</v>
      </c>
      <c r="E185" s="321" t="s">
        <v>231</v>
      </c>
      <c r="F185" s="322" t="s">
        <v>10</v>
      </c>
      <c r="G185" s="323" t="s">
        <v>820</v>
      </c>
      <c r="H185" s="358"/>
      <c r="I185" s="398">
        <f>SUM(I186)</f>
        <v>100000</v>
      </c>
    </row>
    <row r="186" spans="1:9" ht="16.5" customHeight="1">
      <c r="A186" s="105" t="s">
        <v>18</v>
      </c>
      <c r="B186" s="566" t="s">
        <v>50</v>
      </c>
      <c r="C186" s="5" t="s">
        <v>20</v>
      </c>
      <c r="D186" s="566">
        <v>12</v>
      </c>
      <c r="E186" s="321" t="s">
        <v>231</v>
      </c>
      <c r="F186" s="322" t="s">
        <v>10</v>
      </c>
      <c r="G186" s="323" t="s">
        <v>820</v>
      </c>
      <c r="H186" s="358" t="s">
        <v>17</v>
      </c>
      <c r="I186" s="400">
        <v>100000</v>
      </c>
    </row>
    <row r="187" spans="1:9" ht="31.2">
      <c r="A187" s="79" t="s">
        <v>147</v>
      </c>
      <c r="B187" s="41" t="s">
        <v>50</v>
      </c>
      <c r="C187" s="37" t="s">
        <v>20</v>
      </c>
      <c r="D187" s="37" t="s">
        <v>85</v>
      </c>
      <c r="E187" s="300" t="s">
        <v>223</v>
      </c>
      <c r="F187" s="301" t="s">
        <v>533</v>
      </c>
      <c r="G187" s="302" t="s">
        <v>534</v>
      </c>
      <c r="H187" s="36"/>
      <c r="I187" s="397">
        <f>SUM(I188)</f>
        <v>384600</v>
      </c>
    </row>
    <row r="188" spans="1:9" ht="31.2">
      <c r="A188" s="105" t="s">
        <v>148</v>
      </c>
      <c r="B188" s="286" t="s">
        <v>50</v>
      </c>
      <c r="C188" s="5" t="s">
        <v>20</v>
      </c>
      <c r="D188" s="286">
        <v>12</v>
      </c>
      <c r="E188" s="321" t="s">
        <v>224</v>
      </c>
      <c r="F188" s="322" t="s">
        <v>533</v>
      </c>
      <c r="G188" s="323" t="s">
        <v>534</v>
      </c>
      <c r="H188" s="358"/>
      <c r="I188" s="398">
        <f>SUM(I189)</f>
        <v>384600</v>
      </c>
    </row>
    <row r="189" spans="1:9" ht="31.2">
      <c r="A189" s="3" t="s">
        <v>102</v>
      </c>
      <c r="B189" s="286" t="s">
        <v>50</v>
      </c>
      <c r="C189" s="5" t="s">
        <v>20</v>
      </c>
      <c r="D189" s="286">
        <v>12</v>
      </c>
      <c r="E189" s="321" t="s">
        <v>224</v>
      </c>
      <c r="F189" s="322" t="s">
        <v>533</v>
      </c>
      <c r="G189" s="323" t="s">
        <v>567</v>
      </c>
      <c r="H189" s="358"/>
      <c r="I189" s="398">
        <f>SUM(I190:I192)</f>
        <v>384600</v>
      </c>
    </row>
    <row r="190" spans="1:9" ht="62.4">
      <c r="A190" s="125" t="s">
        <v>92</v>
      </c>
      <c r="B190" s="377" t="s">
        <v>50</v>
      </c>
      <c r="C190" s="5" t="s">
        <v>20</v>
      </c>
      <c r="D190" s="286">
        <v>12</v>
      </c>
      <c r="E190" s="321" t="s">
        <v>224</v>
      </c>
      <c r="F190" s="322" t="s">
        <v>533</v>
      </c>
      <c r="G190" s="323" t="s">
        <v>567</v>
      </c>
      <c r="H190" s="358" t="s">
        <v>13</v>
      </c>
      <c r="I190" s="400">
        <v>367600</v>
      </c>
    </row>
    <row r="191" spans="1:9" ht="30.75" customHeight="1">
      <c r="A191" s="136" t="s">
        <v>751</v>
      </c>
      <c r="B191" s="418" t="s">
        <v>50</v>
      </c>
      <c r="C191" s="5" t="s">
        <v>20</v>
      </c>
      <c r="D191" s="286">
        <v>12</v>
      </c>
      <c r="E191" s="321" t="s">
        <v>224</v>
      </c>
      <c r="F191" s="322" t="s">
        <v>533</v>
      </c>
      <c r="G191" s="323" t="s">
        <v>567</v>
      </c>
      <c r="H191" s="358" t="s">
        <v>16</v>
      </c>
      <c r="I191" s="400">
        <v>16000</v>
      </c>
    </row>
    <row r="192" spans="1:9" ht="17.25" customHeight="1">
      <c r="A192" s="3" t="s">
        <v>18</v>
      </c>
      <c r="B192" s="286" t="s">
        <v>50</v>
      </c>
      <c r="C192" s="5" t="s">
        <v>20</v>
      </c>
      <c r="D192" s="286">
        <v>12</v>
      </c>
      <c r="E192" s="321" t="s">
        <v>224</v>
      </c>
      <c r="F192" s="322" t="s">
        <v>533</v>
      </c>
      <c r="G192" s="323" t="s">
        <v>567</v>
      </c>
      <c r="H192" s="358" t="s">
        <v>17</v>
      </c>
      <c r="I192" s="400">
        <v>1000</v>
      </c>
    </row>
    <row r="193" spans="1:9" ht="15.6">
      <c r="A193" s="19" t="s">
        <v>160</v>
      </c>
      <c r="B193" s="25" t="s">
        <v>50</v>
      </c>
      <c r="C193" s="20" t="s">
        <v>116</v>
      </c>
      <c r="D193" s="25"/>
      <c r="E193" s="426"/>
      <c r="F193" s="427"/>
      <c r="G193" s="428"/>
      <c r="H193" s="374"/>
      <c r="I193" s="424">
        <f>SUM(I194+I202+I232)</f>
        <v>15232606</v>
      </c>
    </row>
    <row r="194" spans="1:9" s="11" customFormat="1" ht="15.6">
      <c r="A194" s="26" t="s">
        <v>260</v>
      </c>
      <c r="B194" s="421" t="s">
        <v>50</v>
      </c>
      <c r="C194" s="30" t="s">
        <v>116</v>
      </c>
      <c r="D194" s="375" t="s">
        <v>10</v>
      </c>
      <c r="E194" s="352"/>
      <c r="F194" s="353"/>
      <c r="G194" s="354"/>
      <c r="H194" s="29"/>
      <c r="I194" s="425">
        <f>SUM(I195)</f>
        <v>33379</v>
      </c>
    </row>
    <row r="195" spans="1:9" ht="46.8">
      <c r="A195" s="35" t="s">
        <v>204</v>
      </c>
      <c r="B195" s="41" t="s">
        <v>50</v>
      </c>
      <c r="C195" s="37" t="s">
        <v>116</v>
      </c>
      <c r="D195" s="152" t="s">
        <v>10</v>
      </c>
      <c r="E195" s="306" t="s">
        <v>588</v>
      </c>
      <c r="F195" s="307" t="s">
        <v>533</v>
      </c>
      <c r="G195" s="308" t="s">
        <v>534</v>
      </c>
      <c r="H195" s="39"/>
      <c r="I195" s="397">
        <f>SUM(I196)</f>
        <v>33379</v>
      </c>
    </row>
    <row r="196" spans="1:9" ht="78">
      <c r="A196" s="3" t="s">
        <v>262</v>
      </c>
      <c r="B196" s="286" t="s">
        <v>50</v>
      </c>
      <c r="C196" s="5" t="s">
        <v>116</v>
      </c>
      <c r="D196" s="151" t="s">
        <v>10</v>
      </c>
      <c r="E196" s="321" t="s">
        <v>261</v>
      </c>
      <c r="F196" s="322" t="s">
        <v>533</v>
      </c>
      <c r="G196" s="323" t="s">
        <v>534</v>
      </c>
      <c r="H196" s="69"/>
      <c r="I196" s="398">
        <f>SUM(I197)</f>
        <v>33379</v>
      </c>
    </row>
    <row r="197" spans="1:9" ht="46.8">
      <c r="A197" s="74" t="s">
        <v>768</v>
      </c>
      <c r="B197" s="151" t="s">
        <v>50</v>
      </c>
      <c r="C197" s="5" t="s">
        <v>116</v>
      </c>
      <c r="D197" s="151" t="s">
        <v>10</v>
      </c>
      <c r="E197" s="321" t="s">
        <v>261</v>
      </c>
      <c r="F197" s="322" t="s">
        <v>10</v>
      </c>
      <c r="G197" s="323" t="s">
        <v>534</v>
      </c>
      <c r="H197" s="69"/>
      <c r="I197" s="398">
        <f>SUM(I198+I200)</f>
        <v>33379</v>
      </c>
    </row>
    <row r="198" spans="1:9" ht="32.25" hidden="1" customHeight="1">
      <c r="A198" s="130" t="s">
        <v>272</v>
      </c>
      <c r="B198" s="63" t="s">
        <v>50</v>
      </c>
      <c r="C198" s="5" t="s">
        <v>116</v>
      </c>
      <c r="D198" s="151" t="s">
        <v>10</v>
      </c>
      <c r="E198" s="321" t="s">
        <v>261</v>
      </c>
      <c r="F198" s="322" t="s">
        <v>10</v>
      </c>
      <c r="G198" s="323" t="s">
        <v>590</v>
      </c>
      <c r="H198" s="69"/>
      <c r="I198" s="398">
        <f>SUM(I199)</f>
        <v>0</v>
      </c>
    </row>
    <row r="199" spans="1:9" ht="30.75" hidden="1" customHeight="1">
      <c r="A199" s="136" t="s">
        <v>751</v>
      </c>
      <c r="B199" s="418" t="s">
        <v>50</v>
      </c>
      <c r="C199" s="5" t="s">
        <v>116</v>
      </c>
      <c r="D199" s="151" t="s">
        <v>10</v>
      </c>
      <c r="E199" s="321" t="s">
        <v>261</v>
      </c>
      <c r="F199" s="322" t="s">
        <v>10</v>
      </c>
      <c r="G199" s="323" t="s">
        <v>590</v>
      </c>
      <c r="H199" s="69" t="s">
        <v>16</v>
      </c>
      <c r="I199" s="400"/>
    </row>
    <row r="200" spans="1:9" ht="33" customHeight="1">
      <c r="A200" s="130" t="s">
        <v>591</v>
      </c>
      <c r="B200" s="446" t="s">
        <v>50</v>
      </c>
      <c r="C200" s="5" t="s">
        <v>116</v>
      </c>
      <c r="D200" s="151" t="s">
        <v>10</v>
      </c>
      <c r="E200" s="321" t="s">
        <v>261</v>
      </c>
      <c r="F200" s="322" t="s">
        <v>10</v>
      </c>
      <c r="G200" s="323" t="s">
        <v>592</v>
      </c>
      <c r="H200" s="69"/>
      <c r="I200" s="398">
        <f>SUM(I201)</f>
        <v>33379</v>
      </c>
    </row>
    <row r="201" spans="1:9" ht="17.25" customHeight="1">
      <c r="A201" s="94" t="s">
        <v>21</v>
      </c>
      <c r="B201" s="443" t="s">
        <v>50</v>
      </c>
      <c r="C201" s="5" t="s">
        <v>116</v>
      </c>
      <c r="D201" s="151" t="s">
        <v>10</v>
      </c>
      <c r="E201" s="321" t="s">
        <v>261</v>
      </c>
      <c r="F201" s="322" t="s">
        <v>10</v>
      </c>
      <c r="G201" s="323" t="s">
        <v>592</v>
      </c>
      <c r="H201" s="69" t="s">
        <v>75</v>
      </c>
      <c r="I201" s="400">
        <v>33379</v>
      </c>
    </row>
    <row r="202" spans="1:9" ht="15.6">
      <c r="A202" s="26" t="s">
        <v>161</v>
      </c>
      <c r="B202" s="421" t="s">
        <v>50</v>
      </c>
      <c r="C202" s="30" t="s">
        <v>116</v>
      </c>
      <c r="D202" s="27" t="s">
        <v>12</v>
      </c>
      <c r="E202" s="352"/>
      <c r="F202" s="353"/>
      <c r="G202" s="354"/>
      <c r="H202" s="29"/>
      <c r="I202" s="425">
        <f>SUM(I203+I216+I221)</f>
        <v>14199227</v>
      </c>
    </row>
    <row r="203" spans="1:9" ht="36" customHeight="1">
      <c r="A203" s="35" t="s">
        <v>193</v>
      </c>
      <c r="B203" s="41" t="s">
        <v>50</v>
      </c>
      <c r="C203" s="37" t="s">
        <v>116</v>
      </c>
      <c r="D203" s="41" t="s">
        <v>12</v>
      </c>
      <c r="E203" s="306" t="s">
        <v>593</v>
      </c>
      <c r="F203" s="307" t="s">
        <v>533</v>
      </c>
      <c r="G203" s="308" t="s">
        <v>534</v>
      </c>
      <c r="H203" s="39"/>
      <c r="I203" s="397">
        <f>SUM(I204)</f>
        <v>2868773</v>
      </c>
    </row>
    <row r="204" spans="1:9" ht="46.8">
      <c r="A204" s="64" t="s">
        <v>194</v>
      </c>
      <c r="B204" s="443" t="s">
        <v>50</v>
      </c>
      <c r="C204" s="5" t="s">
        <v>116</v>
      </c>
      <c r="D204" s="540" t="s">
        <v>12</v>
      </c>
      <c r="E204" s="321" t="s">
        <v>232</v>
      </c>
      <c r="F204" s="322" t="s">
        <v>533</v>
      </c>
      <c r="G204" s="323" t="s">
        <v>534</v>
      </c>
      <c r="H204" s="69"/>
      <c r="I204" s="398">
        <f>SUM(I205)</f>
        <v>2868773</v>
      </c>
    </row>
    <row r="205" spans="1:9" ht="31.2">
      <c r="A205" s="130" t="s">
        <v>594</v>
      </c>
      <c r="B205" s="446" t="s">
        <v>50</v>
      </c>
      <c r="C205" s="5" t="s">
        <v>116</v>
      </c>
      <c r="D205" s="540" t="s">
        <v>12</v>
      </c>
      <c r="E205" s="321" t="s">
        <v>232</v>
      </c>
      <c r="F205" s="322" t="s">
        <v>10</v>
      </c>
      <c r="G205" s="323" t="s">
        <v>534</v>
      </c>
      <c r="H205" s="69"/>
      <c r="I205" s="398">
        <f>SUM(I206+I208+I210+I212+I214)</f>
        <v>2868773</v>
      </c>
    </row>
    <row r="206" spans="1:9" ht="48.75" customHeight="1">
      <c r="A206" s="130" t="s">
        <v>769</v>
      </c>
      <c r="B206" s="446" t="s">
        <v>50</v>
      </c>
      <c r="C206" s="5" t="s">
        <v>116</v>
      </c>
      <c r="D206" s="559" t="s">
        <v>12</v>
      </c>
      <c r="E206" s="321" t="s">
        <v>232</v>
      </c>
      <c r="F206" s="322" t="s">
        <v>10</v>
      </c>
      <c r="G206" s="560">
        <v>13421</v>
      </c>
      <c r="H206" s="69"/>
      <c r="I206" s="398">
        <f>SUM(I207)</f>
        <v>1216000</v>
      </c>
    </row>
    <row r="207" spans="1:9" ht="18" customHeight="1">
      <c r="A207" s="130" t="s">
        <v>21</v>
      </c>
      <c r="B207" s="446" t="s">
        <v>50</v>
      </c>
      <c r="C207" s="5" t="s">
        <v>116</v>
      </c>
      <c r="D207" s="559" t="s">
        <v>12</v>
      </c>
      <c r="E207" s="321" t="s">
        <v>232</v>
      </c>
      <c r="F207" s="322" t="s">
        <v>10</v>
      </c>
      <c r="G207" s="560">
        <v>13421</v>
      </c>
      <c r="H207" s="69" t="s">
        <v>75</v>
      </c>
      <c r="I207" s="400">
        <v>1216000</v>
      </c>
    </row>
    <row r="208" spans="1:9" ht="46.8">
      <c r="A208" s="130" t="s">
        <v>770</v>
      </c>
      <c r="B208" s="446" t="s">
        <v>50</v>
      </c>
      <c r="C208" s="5" t="s">
        <v>116</v>
      </c>
      <c r="D208" s="559" t="s">
        <v>12</v>
      </c>
      <c r="E208" s="321" t="s">
        <v>232</v>
      </c>
      <c r="F208" s="322" t="s">
        <v>10</v>
      </c>
      <c r="G208" s="560">
        <v>13431</v>
      </c>
      <c r="H208" s="69"/>
      <c r="I208" s="398">
        <f>SUM(I209)</f>
        <v>1318000</v>
      </c>
    </row>
    <row r="209" spans="1:9" ht="16.5" customHeight="1">
      <c r="A209" s="130" t="s">
        <v>21</v>
      </c>
      <c r="B209" s="446" t="s">
        <v>50</v>
      </c>
      <c r="C209" s="5" t="s">
        <v>116</v>
      </c>
      <c r="D209" s="559" t="s">
        <v>12</v>
      </c>
      <c r="E209" s="321" t="s">
        <v>232</v>
      </c>
      <c r="F209" s="322" t="s">
        <v>10</v>
      </c>
      <c r="G209" s="560">
        <v>13431</v>
      </c>
      <c r="H209" s="69" t="s">
        <v>75</v>
      </c>
      <c r="I209" s="400">
        <v>1318000</v>
      </c>
    </row>
    <row r="210" spans="1:9" ht="31.2">
      <c r="A210" s="130" t="s">
        <v>743</v>
      </c>
      <c r="B210" s="446" t="s">
        <v>50</v>
      </c>
      <c r="C210" s="5" t="s">
        <v>116</v>
      </c>
      <c r="D210" s="544" t="s">
        <v>12</v>
      </c>
      <c r="E210" s="321" t="s">
        <v>232</v>
      </c>
      <c r="F210" s="322" t="s">
        <v>10</v>
      </c>
      <c r="G210" s="323" t="s">
        <v>742</v>
      </c>
      <c r="H210" s="69"/>
      <c r="I210" s="398">
        <f>SUM(I211)</f>
        <v>106000</v>
      </c>
    </row>
    <row r="211" spans="1:9" ht="16.5" customHeight="1">
      <c r="A211" s="94" t="s">
        <v>21</v>
      </c>
      <c r="B211" s="446" t="s">
        <v>50</v>
      </c>
      <c r="C211" s="5" t="s">
        <v>116</v>
      </c>
      <c r="D211" s="544" t="s">
        <v>12</v>
      </c>
      <c r="E211" s="321" t="s">
        <v>232</v>
      </c>
      <c r="F211" s="322" t="s">
        <v>10</v>
      </c>
      <c r="G211" s="323" t="s">
        <v>742</v>
      </c>
      <c r="H211" s="69" t="s">
        <v>75</v>
      </c>
      <c r="I211" s="400">
        <v>106000</v>
      </c>
    </row>
    <row r="212" spans="1:9" s="51" customFormat="1" ht="62.4">
      <c r="A212" s="94" t="s">
        <v>598</v>
      </c>
      <c r="B212" s="443" t="s">
        <v>50</v>
      </c>
      <c r="C212" s="5" t="s">
        <v>116</v>
      </c>
      <c r="D212" s="286" t="s">
        <v>12</v>
      </c>
      <c r="E212" s="321" t="s">
        <v>232</v>
      </c>
      <c r="F212" s="322" t="s">
        <v>10</v>
      </c>
      <c r="G212" s="323" t="s">
        <v>599</v>
      </c>
      <c r="H212" s="69"/>
      <c r="I212" s="398">
        <f>SUM(I213)</f>
        <v>66557</v>
      </c>
    </row>
    <row r="213" spans="1:9" s="51" customFormat="1" ht="15.75" customHeight="1">
      <c r="A213" s="94" t="s">
        <v>21</v>
      </c>
      <c r="B213" s="443" t="s">
        <v>50</v>
      </c>
      <c r="C213" s="5" t="s">
        <v>116</v>
      </c>
      <c r="D213" s="286" t="s">
        <v>12</v>
      </c>
      <c r="E213" s="321" t="s">
        <v>232</v>
      </c>
      <c r="F213" s="322" t="s">
        <v>10</v>
      </c>
      <c r="G213" s="323" t="s">
        <v>599</v>
      </c>
      <c r="H213" s="69" t="s">
        <v>75</v>
      </c>
      <c r="I213" s="400">
        <v>66557</v>
      </c>
    </row>
    <row r="214" spans="1:9" s="51" customFormat="1" ht="65.25" customHeight="1">
      <c r="A214" s="94" t="s">
        <v>738</v>
      </c>
      <c r="B214" s="443" t="s">
        <v>50</v>
      </c>
      <c r="C214" s="5" t="s">
        <v>116</v>
      </c>
      <c r="D214" s="542" t="s">
        <v>12</v>
      </c>
      <c r="E214" s="321" t="s">
        <v>232</v>
      </c>
      <c r="F214" s="322" t="s">
        <v>10</v>
      </c>
      <c r="G214" s="323" t="s">
        <v>737</v>
      </c>
      <c r="H214" s="69"/>
      <c r="I214" s="398">
        <f>SUM(I215)</f>
        <v>162216</v>
      </c>
    </row>
    <row r="215" spans="1:9" s="51" customFormat="1" ht="15.75" customHeight="1">
      <c r="A215" s="94" t="s">
        <v>21</v>
      </c>
      <c r="B215" s="443" t="s">
        <v>50</v>
      </c>
      <c r="C215" s="5" t="s">
        <v>116</v>
      </c>
      <c r="D215" s="542" t="s">
        <v>12</v>
      </c>
      <c r="E215" s="321" t="s">
        <v>232</v>
      </c>
      <c r="F215" s="322" t="s">
        <v>10</v>
      </c>
      <c r="G215" s="323" t="s">
        <v>737</v>
      </c>
      <c r="H215" s="69" t="s">
        <v>75</v>
      </c>
      <c r="I215" s="400">
        <v>162216</v>
      </c>
    </row>
    <row r="216" spans="1:9" s="51" customFormat="1" ht="46.8">
      <c r="A216" s="35" t="s">
        <v>204</v>
      </c>
      <c r="B216" s="41" t="s">
        <v>50</v>
      </c>
      <c r="C216" s="37" t="s">
        <v>116</v>
      </c>
      <c r="D216" s="152" t="s">
        <v>12</v>
      </c>
      <c r="E216" s="306" t="s">
        <v>588</v>
      </c>
      <c r="F216" s="307" t="s">
        <v>533</v>
      </c>
      <c r="G216" s="308" t="s">
        <v>534</v>
      </c>
      <c r="H216" s="39"/>
      <c r="I216" s="397">
        <f>SUM(I217)</f>
        <v>282859</v>
      </c>
    </row>
    <row r="217" spans="1:9" s="51" customFormat="1" ht="78">
      <c r="A217" s="64" t="s">
        <v>262</v>
      </c>
      <c r="B217" s="443" t="s">
        <v>50</v>
      </c>
      <c r="C217" s="5" t="s">
        <v>116</v>
      </c>
      <c r="D217" s="151" t="s">
        <v>12</v>
      </c>
      <c r="E217" s="321" t="s">
        <v>261</v>
      </c>
      <c r="F217" s="322" t="s">
        <v>533</v>
      </c>
      <c r="G217" s="323" t="s">
        <v>534</v>
      </c>
      <c r="H217" s="358"/>
      <c r="I217" s="398">
        <f>SUM(I218)</f>
        <v>282859</v>
      </c>
    </row>
    <row r="218" spans="1:9" s="51" customFormat="1" ht="46.8">
      <c r="A218" s="130" t="s">
        <v>589</v>
      </c>
      <c r="B218" s="446" t="s">
        <v>50</v>
      </c>
      <c r="C218" s="5" t="s">
        <v>116</v>
      </c>
      <c r="D218" s="151" t="s">
        <v>12</v>
      </c>
      <c r="E218" s="321" t="s">
        <v>261</v>
      </c>
      <c r="F218" s="322" t="s">
        <v>10</v>
      </c>
      <c r="G218" s="323" t="s">
        <v>534</v>
      </c>
      <c r="H218" s="358"/>
      <c r="I218" s="398">
        <f>SUM(I219)</f>
        <v>282859</v>
      </c>
    </row>
    <row r="219" spans="1:9" s="51" customFormat="1" ht="33.75" customHeight="1">
      <c r="A219" s="130" t="s">
        <v>676</v>
      </c>
      <c r="B219" s="446" t="s">
        <v>50</v>
      </c>
      <c r="C219" s="5" t="s">
        <v>116</v>
      </c>
      <c r="D219" s="151" t="s">
        <v>12</v>
      </c>
      <c r="E219" s="321" t="s">
        <v>261</v>
      </c>
      <c r="F219" s="322" t="s">
        <v>10</v>
      </c>
      <c r="G219" s="323" t="s">
        <v>677</v>
      </c>
      <c r="H219" s="358"/>
      <c r="I219" s="398">
        <f>SUM(I220)</f>
        <v>282859</v>
      </c>
    </row>
    <row r="220" spans="1:9" s="51" customFormat="1" ht="18" customHeight="1">
      <c r="A220" s="94" t="s">
        <v>21</v>
      </c>
      <c r="B220" s="443" t="s">
        <v>50</v>
      </c>
      <c r="C220" s="5" t="s">
        <v>116</v>
      </c>
      <c r="D220" s="151" t="s">
        <v>12</v>
      </c>
      <c r="E220" s="321" t="s">
        <v>261</v>
      </c>
      <c r="F220" s="322" t="s">
        <v>10</v>
      </c>
      <c r="G220" s="323" t="s">
        <v>677</v>
      </c>
      <c r="H220" s="358" t="s">
        <v>75</v>
      </c>
      <c r="I220" s="400">
        <v>282859</v>
      </c>
    </row>
    <row r="221" spans="1:9" s="51" customFormat="1" ht="31.2">
      <c r="A221" s="35" t="s">
        <v>195</v>
      </c>
      <c r="B221" s="41" t="s">
        <v>50</v>
      </c>
      <c r="C221" s="37" t="s">
        <v>116</v>
      </c>
      <c r="D221" s="41" t="s">
        <v>12</v>
      </c>
      <c r="E221" s="306" t="s">
        <v>233</v>
      </c>
      <c r="F221" s="307" t="s">
        <v>533</v>
      </c>
      <c r="G221" s="308" t="s">
        <v>534</v>
      </c>
      <c r="H221" s="39"/>
      <c r="I221" s="397">
        <f>SUM(I222)</f>
        <v>11047595</v>
      </c>
    </row>
    <row r="222" spans="1:9" s="51" customFormat="1" ht="62.4">
      <c r="A222" s="64" t="s">
        <v>196</v>
      </c>
      <c r="B222" s="443" t="s">
        <v>50</v>
      </c>
      <c r="C222" s="5" t="s">
        <v>116</v>
      </c>
      <c r="D222" s="286" t="s">
        <v>12</v>
      </c>
      <c r="E222" s="321" t="s">
        <v>234</v>
      </c>
      <c r="F222" s="322" t="s">
        <v>533</v>
      </c>
      <c r="G222" s="323" t="s">
        <v>534</v>
      </c>
      <c r="H222" s="69"/>
      <c r="I222" s="398">
        <f>SUM(I223)</f>
        <v>11047595</v>
      </c>
    </row>
    <row r="223" spans="1:9" s="51" customFormat="1" ht="46.8">
      <c r="A223" s="64" t="s">
        <v>595</v>
      </c>
      <c r="B223" s="443" t="s">
        <v>50</v>
      </c>
      <c r="C223" s="5" t="s">
        <v>116</v>
      </c>
      <c r="D223" s="286" t="s">
        <v>12</v>
      </c>
      <c r="E223" s="321" t="s">
        <v>234</v>
      </c>
      <c r="F223" s="322" t="s">
        <v>12</v>
      </c>
      <c r="G223" s="323" t="s">
        <v>534</v>
      </c>
      <c r="H223" s="69"/>
      <c r="I223" s="398">
        <f>SUM(I224+I226+I228+I230)</f>
        <v>11047595</v>
      </c>
    </row>
    <row r="224" spans="1:9" s="51" customFormat="1" ht="46.8">
      <c r="A224" s="64" t="s">
        <v>775</v>
      </c>
      <c r="B224" s="443" t="s">
        <v>50</v>
      </c>
      <c r="C224" s="5" t="s">
        <v>116</v>
      </c>
      <c r="D224" s="559" t="s">
        <v>12</v>
      </c>
      <c r="E224" s="321" t="s">
        <v>234</v>
      </c>
      <c r="F224" s="322" t="s">
        <v>12</v>
      </c>
      <c r="G224" s="560">
        <v>50181</v>
      </c>
      <c r="H224" s="69"/>
      <c r="I224" s="398">
        <f>SUM(I225)</f>
        <v>3229486</v>
      </c>
    </row>
    <row r="225" spans="1:9" s="51" customFormat="1" ht="15.75" customHeight="1">
      <c r="A225" s="3" t="s">
        <v>21</v>
      </c>
      <c r="B225" s="443" t="s">
        <v>50</v>
      </c>
      <c r="C225" s="5" t="s">
        <v>116</v>
      </c>
      <c r="D225" s="559" t="s">
        <v>12</v>
      </c>
      <c r="E225" s="321" t="s">
        <v>234</v>
      </c>
      <c r="F225" s="322" t="s">
        <v>12</v>
      </c>
      <c r="G225" s="560">
        <v>50181</v>
      </c>
      <c r="H225" s="69" t="s">
        <v>75</v>
      </c>
      <c r="I225" s="400">
        <v>3229486</v>
      </c>
    </row>
    <row r="226" spans="1:9" s="51" customFormat="1" ht="31.2">
      <c r="A226" s="64" t="s">
        <v>596</v>
      </c>
      <c r="B226" s="443" t="s">
        <v>50</v>
      </c>
      <c r="C226" s="5" t="s">
        <v>116</v>
      </c>
      <c r="D226" s="286" t="s">
        <v>12</v>
      </c>
      <c r="E226" s="321" t="s">
        <v>234</v>
      </c>
      <c r="F226" s="322" t="s">
        <v>12</v>
      </c>
      <c r="G226" s="323" t="s">
        <v>597</v>
      </c>
      <c r="H226" s="69"/>
      <c r="I226" s="398">
        <f>SUM(I227)</f>
        <v>1804942</v>
      </c>
    </row>
    <row r="227" spans="1:9" s="51" customFormat="1" ht="16.5" customHeight="1">
      <c r="A227" s="3" t="s">
        <v>21</v>
      </c>
      <c r="B227" s="286" t="s">
        <v>50</v>
      </c>
      <c r="C227" s="5" t="s">
        <v>116</v>
      </c>
      <c r="D227" s="286" t="s">
        <v>12</v>
      </c>
      <c r="E227" s="321" t="s">
        <v>234</v>
      </c>
      <c r="F227" s="322" t="s">
        <v>12</v>
      </c>
      <c r="G227" s="323" t="s">
        <v>597</v>
      </c>
      <c r="H227" s="69" t="s">
        <v>75</v>
      </c>
      <c r="I227" s="400">
        <v>1804942</v>
      </c>
    </row>
    <row r="228" spans="1:9" s="51" customFormat="1" ht="33" customHeight="1">
      <c r="A228" s="3" t="s">
        <v>736</v>
      </c>
      <c r="B228" s="542" t="s">
        <v>50</v>
      </c>
      <c r="C228" s="5" t="s">
        <v>116</v>
      </c>
      <c r="D228" s="542" t="s">
        <v>12</v>
      </c>
      <c r="E228" s="321" t="s">
        <v>234</v>
      </c>
      <c r="F228" s="322" t="s">
        <v>12</v>
      </c>
      <c r="G228" s="323" t="s">
        <v>735</v>
      </c>
      <c r="H228" s="69"/>
      <c r="I228" s="398">
        <f>SUM(I229)</f>
        <v>5858522</v>
      </c>
    </row>
    <row r="229" spans="1:9" s="51" customFormat="1" ht="16.5" customHeight="1">
      <c r="A229" s="3" t="s">
        <v>21</v>
      </c>
      <c r="B229" s="542" t="s">
        <v>50</v>
      </c>
      <c r="C229" s="5" t="s">
        <v>116</v>
      </c>
      <c r="D229" s="542" t="s">
        <v>12</v>
      </c>
      <c r="E229" s="321" t="s">
        <v>234</v>
      </c>
      <c r="F229" s="322" t="s">
        <v>12</v>
      </c>
      <c r="G229" s="323" t="s">
        <v>735</v>
      </c>
      <c r="H229" s="69" t="s">
        <v>75</v>
      </c>
      <c r="I229" s="400">
        <v>5858522</v>
      </c>
    </row>
    <row r="230" spans="1:9" s="51" customFormat="1" ht="48" customHeight="1">
      <c r="A230" s="74" t="s">
        <v>774</v>
      </c>
      <c r="B230" s="559" t="s">
        <v>50</v>
      </c>
      <c r="C230" s="5" t="s">
        <v>116</v>
      </c>
      <c r="D230" s="559" t="s">
        <v>12</v>
      </c>
      <c r="E230" s="321" t="s">
        <v>234</v>
      </c>
      <c r="F230" s="322" t="s">
        <v>12</v>
      </c>
      <c r="G230" s="323" t="s">
        <v>773</v>
      </c>
      <c r="H230" s="69"/>
      <c r="I230" s="398">
        <f>SUM(I231)</f>
        <v>154645</v>
      </c>
    </row>
    <row r="231" spans="1:9" s="51" customFormat="1" ht="16.5" customHeight="1">
      <c r="A231" s="3" t="s">
        <v>21</v>
      </c>
      <c r="B231" s="559" t="s">
        <v>50</v>
      </c>
      <c r="C231" s="5" t="s">
        <v>116</v>
      </c>
      <c r="D231" s="559" t="s">
        <v>12</v>
      </c>
      <c r="E231" s="321" t="s">
        <v>234</v>
      </c>
      <c r="F231" s="322" t="s">
        <v>12</v>
      </c>
      <c r="G231" s="323" t="s">
        <v>773</v>
      </c>
      <c r="H231" s="69" t="s">
        <v>75</v>
      </c>
      <c r="I231" s="400">
        <v>154645</v>
      </c>
    </row>
    <row r="232" spans="1:9" s="51" customFormat="1" ht="16.5" customHeight="1">
      <c r="A232" s="135" t="s">
        <v>722</v>
      </c>
      <c r="B232" s="31" t="s">
        <v>50</v>
      </c>
      <c r="C232" s="31" t="s">
        <v>116</v>
      </c>
      <c r="D232" s="27" t="s">
        <v>15</v>
      </c>
      <c r="E232" s="352"/>
      <c r="F232" s="353"/>
      <c r="G232" s="354"/>
      <c r="H232" s="27"/>
      <c r="I232" s="425">
        <f>SUM(I233)</f>
        <v>1000000</v>
      </c>
    </row>
    <row r="233" spans="1:9" ht="36" customHeight="1">
      <c r="A233" s="35" t="s">
        <v>193</v>
      </c>
      <c r="B233" s="41" t="s">
        <v>50</v>
      </c>
      <c r="C233" s="37" t="s">
        <v>116</v>
      </c>
      <c r="D233" s="41" t="s">
        <v>15</v>
      </c>
      <c r="E233" s="306" t="s">
        <v>593</v>
      </c>
      <c r="F233" s="307" t="s">
        <v>533</v>
      </c>
      <c r="G233" s="308" t="s">
        <v>534</v>
      </c>
      <c r="H233" s="39"/>
      <c r="I233" s="397">
        <f>SUM(I234)</f>
        <v>1000000</v>
      </c>
    </row>
    <row r="234" spans="1:9" s="51" customFormat="1" ht="46.8">
      <c r="A234" s="64" t="s">
        <v>194</v>
      </c>
      <c r="B234" s="443" t="s">
        <v>50</v>
      </c>
      <c r="C234" s="5" t="s">
        <v>116</v>
      </c>
      <c r="D234" s="286" t="s">
        <v>15</v>
      </c>
      <c r="E234" s="321" t="s">
        <v>232</v>
      </c>
      <c r="F234" s="322" t="s">
        <v>533</v>
      </c>
      <c r="G234" s="323" t="s">
        <v>534</v>
      </c>
      <c r="H234" s="69"/>
      <c r="I234" s="398">
        <f>SUM(I235)</f>
        <v>1000000</v>
      </c>
    </row>
    <row r="235" spans="1:9" s="51" customFormat="1" ht="31.2">
      <c r="A235" s="130" t="s">
        <v>594</v>
      </c>
      <c r="B235" s="446" t="s">
        <v>50</v>
      </c>
      <c r="C235" s="5" t="s">
        <v>116</v>
      </c>
      <c r="D235" s="286" t="s">
        <v>15</v>
      </c>
      <c r="E235" s="321" t="s">
        <v>232</v>
      </c>
      <c r="F235" s="322" t="s">
        <v>10</v>
      </c>
      <c r="G235" s="323" t="s">
        <v>534</v>
      </c>
      <c r="H235" s="69"/>
      <c r="I235" s="398">
        <f>SUM(I236)</f>
        <v>1000000</v>
      </c>
    </row>
    <row r="236" spans="1:9" s="51" customFormat="1" ht="33" customHeight="1">
      <c r="A236" s="130" t="s">
        <v>724</v>
      </c>
      <c r="B236" s="446" t="s">
        <v>50</v>
      </c>
      <c r="C236" s="5" t="s">
        <v>116</v>
      </c>
      <c r="D236" s="286" t="s">
        <v>15</v>
      </c>
      <c r="E236" s="321" t="s">
        <v>232</v>
      </c>
      <c r="F236" s="322" t="s">
        <v>10</v>
      </c>
      <c r="G236" s="323" t="s">
        <v>723</v>
      </c>
      <c r="H236" s="69"/>
      <c r="I236" s="398">
        <f>SUM(I237)</f>
        <v>1000000</v>
      </c>
    </row>
    <row r="237" spans="1:9" s="51" customFormat="1" ht="31.5" customHeight="1">
      <c r="A237" s="94" t="s">
        <v>197</v>
      </c>
      <c r="B237" s="443" t="s">
        <v>50</v>
      </c>
      <c r="C237" s="5" t="s">
        <v>116</v>
      </c>
      <c r="D237" s="286" t="s">
        <v>15</v>
      </c>
      <c r="E237" s="321" t="s">
        <v>232</v>
      </c>
      <c r="F237" s="322" t="s">
        <v>10</v>
      </c>
      <c r="G237" s="323" t="s">
        <v>723</v>
      </c>
      <c r="H237" s="69" t="s">
        <v>192</v>
      </c>
      <c r="I237" s="400">
        <v>1000000</v>
      </c>
    </row>
    <row r="238" spans="1:9" s="51" customFormat="1" ht="16.5" customHeight="1">
      <c r="A238" s="139" t="s">
        <v>37</v>
      </c>
      <c r="B238" s="21" t="s">
        <v>50</v>
      </c>
      <c r="C238" s="21">
        <v>10</v>
      </c>
      <c r="D238" s="21"/>
      <c r="E238" s="334"/>
      <c r="F238" s="335"/>
      <c r="G238" s="336"/>
      <c r="H238" s="17"/>
      <c r="I238" s="395">
        <f>SUM(I239+I249)</f>
        <v>3290722</v>
      </c>
    </row>
    <row r="239" spans="1:9" s="51" customFormat="1" ht="16.5" customHeight="1">
      <c r="A239" s="135" t="s">
        <v>41</v>
      </c>
      <c r="B239" s="31" t="s">
        <v>50</v>
      </c>
      <c r="C239" s="31">
        <v>10</v>
      </c>
      <c r="D239" s="27" t="s">
        <v>15</v>
      </c>
      <c r="E239" s="352"/>
      <c r="F239" s="353"/>
      <c r="G239" s="354"/>
      <c r="H239" s="27"/>
      <c r="I239" s="425">
        <f>SUM(I240)</f>
        <v>264600</v>
      </c>
    </row>
    <row r="240" spans="1:9" ht="46.8">
      <c r="A240" s="123" t="s">
        <v>204</v>
      </c>
      <c r="B240" s="38" t="s">
        <v>50</v>
      </c>
      <c r="C240" s="38">
        <v>10</v>
      </c>
      <c r="D240" s="36" t="s">
        <v>15</v>
      </c>
      <c r="E240" s="300" t="s">
        <v>588</v>
      </c>
      <c r="F240" s="301" t="s">
        <v>533</v>
      </c>
      <c r="G240" s="302" t="s">
        <v>534</v>
      </c>
      <c r="H240" s="36"/>
      <c r="I240" s="397">
        <f>SUM(I241)</f>
        <v>264600</v>
      </c>
    </row>
    <row r="241" spans="1:9" ht="82.5" customHeight="1">
      <c r="A241" s="74" t="s">
        <v>205</v>
      </c>
      <c r="B241" s="377" t="s">
        <v>50</v>
      </c>
      <c r="C241" s="377">
        <v>10</v>
      </c>
      <c r="D241" s="2" t="s">
        <v>15</v>
      </c>
      <c r="E241" s="303" t="s">
        <v>235</v>
      </c>
      <c r="F241" s="304" t="s">
        <v>533</v>
      </c>
      <c r="G241" s="305" t="s">
        <v>534</v>
      </c>
      <c r="H241" s="2"/>
      <c r="I241" s="398">
        <f>SUM(I242)</f>
        <v>264600</v>
      </c>
    </row>
    <row r="242" spans="1:9" ht="34.5" customHeight="1">
      <c r="A242" s="74" t="s">
        <v>602</v>
      </c>
      <c r="B242" s="377" t="s">
        <v>50</v>
      </c>
      <c r="C242" s="377">
        <v>10</v>
      </c>
      <c r="D242" s="2" t="s">
        <v>15</v>
      </c>
      <c r="E242" s="303" t="s">
        <v>235</v>
      </c>
      <c r="F242" s="304" t="s">
        <v>10</v>
      </c>
      <c r="G242" s="305" t="s">
        <v>534</v>
      </c>
      <c r="H242" s="2"/>
      <c r="I242" s="398">
        <f>SUM(I243+I245+I247)</f>
        <v>264600</v>
      </c>
    </row>
    <row r="243" spans="1:9" ht="47.25" customHeight="1">
      <c r="A243" s="74" t="s">
        <v>778</v>
      </c>
      <c r="B243" s="533" t="s">
        <v>50</v>
      </c>
      <c r="C243" s="533">
        <v>10</v>
      </c>
      <c r="D243" s="2" t="s">
        <v>15</v>
      </c>
      <c r="E243" s="303" t="s">
        <v>235</v>
      </c>
      <c r="F243" s="304" t="s">
        <v>10</v>
      </c>
      <c r="G243" s="561" t="s">
        <v>776</v>
      </c>
      <c r="H243" s="2"/>
      <c r="I243" s="398">
        <f>SUM(I244)</f>
        <v>96620</v>
      </c>
    </row>
    <row r="244" spans="1:9" ht="15.75" customHeight="1">
      <c r="A244" s="74" t="s">
        <v>21</v>
      </c>
      <c r="B244" s="533" t="s">
        <v>50</v>
      </c>
      <c r="C244" s="533">
        <v>10</v>
      </c>
      <c r="D244" s="2" t="s">
        <v>15</v>
      </c>
      <c r="E244" s="303" t="s">
        <v>235</v>
      </c>
      <c r="F244" s="304" t="s">
        <v>10</v>
      </c>
      <c r="G244" s="561" t="s">
        <v>776</v>
      </c>
      <c r="H244" s="2" t="s">
        <v>75</v>
      </c>
      <c r="I244" s="400">
        <v>96620</v>
      </c>
    </row>
    <row r="245" spans="1:9" ht="31.2">
      <c r="A245" s="74" t="s">
        <v>705</v>
      </c>
      <c r="B245" s="377" t="s">
        <v>50</v>
      </c>
      <c r="C245" s="377">
        <v>10</v>
      </c>
      <c r="D245" s="2" t="s">
        <v>15</v>
      </c>
      <c r="E245" s="303" t="s">
        <v>235</v>
      </c>
      <c r="F245" s="304" t="s">
        <v>10</v>
      </c>
      <c r="G245" s="305" t="s">
        <v>704</v>
      </c>
      <c r="H245" s="2"/>
      <c r="I245" s="398">
        <f>SUM(I246)</f>
        <v>96544</v>
      </c>
    </row>
    <row r="246" spans="1:9" ht="15.6">
      <c r="A246" s="127" t="s">
        <v>21</v>
      </c>
      <c r="B246" s="63" t="s">
        <v>50</v>
      </c>
      <c r="C246" s="377">
        <v>10</v>
      </c>
      <c r="D246" s="2" t="s">
        <v>15</v>
      </c>
      <c r="E246" s="303" t="s">
        <v>235</v>
      </c>
      <c r="F246" s="304" t="s">
        <v>10</v>
      </c>
      <c r="G246" s="305" t="s">
        <v>704</v>
      </c>
      <c r="H246" s="2" t="s">
        <v>75</v>
      </c>
      <c r="I246" s="400">
        <v>96544</v>
      </c>
    </row>
    <row r="247" spans="1:9" ht="31.2">
      <c r="A247" s="127" t="s">
        <v>779</v>
      </c>
      <c r="B247" s="533" t="s">
        <v>50</v>
      </c>
      <c r="C247" s="533">
        <v>10</v>
      </c>
      <c r="D247" s="2" t="s">
        <v>15</v>
      </c>
      <c r="E247" s="303" t="s">
        <v>235</v>
      </c>
      <c r="F247" s="304" t="s">
        <v>10</v>
      </c>
      <c r="G247" s="305" t="s">
        <v>777</v>
      </c>
      <c r="H247" s="2"/>
      <c r="I247" s="398">
        <f>SUM(I248)</f>
        <v>71436</v>
      </c>
    </row>
    <row r="248" spans="1:9" ht="15.6">
      <c r="A248" s="127" t="s">
        <v>21</v>
      </c>
      <c r="B248" s="533" t="s">
        <v>50</v>
      </c>
      <c r="C248" s="533">
        <v>10</v>
      </c>
      <c r="D248" s="2" t="s">
        <v>15</v>
      </c>
      <c r="E248" s="303" t="s">
        <v>235</v>
      </c>
      <c r="F248" s="304" t="s">
        <v>10</v>
      </c>
      <c r="G248" s="305" t="s">
        <v>777</v>
      </c>
      <c r="H248" s="2" t="s">
        <v>75</v>
      </c>
      <c r="I248" s="400">
        <v>71436</v>
      </c>
    </row>
    <row r="249" spans="1:9" ht="15.6">
      <c r="A249" s="135" t="s">
        <v>42</v>
      </c>
      <c r="B249" s="31" t="s">
        <v>50</v>
      </c>
      <c r="C249" s="31">
        <v>10</v>
      </c>
      <c r="D249" s="27" t="s">
        <v>20</v>
      </c>
      <c r="E249" s="352"/>
      <c r="F249" s="353"/>
      <c r="G249" s="354"/>
      <c r="H249" s="27"/>
      <c r="I249" s="425">
        <f>SUM(I250)</f>
        <v>3026122</v>
      </c>
    </row>
    <row r="250" spans="1:9" ht="46.8">
      <c r="A250" s="126" t="s">
        <v>130</v>
      </c>
      <c r="B250" s="38" t="s">
        <v>50</v>
      </c>
      <c r="C250" s="38">
        <v>10</v>
      </c>
      <c r="D250" s="36" t="s">
        <v>20</v>
      </c>
      <c r="E250" s="300" t="s">
        <v>206</v>
      </c>
      <c r="F250" s="301" t="s">
        <v>533</v>
      </c>
      <c r="G250" s="302" t="s">
        <v>534</v>
      </c>
      <c r="H250" s="36"/>
      <c r="I250" s="397">
        <f>SUM(I251)</f>
        <v>3026122</v>
      </c>
    </row>
    <row r="251" spans="1:9" ht="78">
      <c r="A251" s="74" t="s">
        <v>131</v>
      </c>
      <c r="B251" s="377" t="s">
        <v>50</v>
      </c>
      <c r="C251" s="8">
        <v>10</v>
      </c>
      <c r="D251" s="2" t="s">
        <v>20</v>
      </c>
      <c r="E251" s="303" t="s">
        <v>239</v>
      </c>
      <c r="F251" s="304" t="s">
        <v>533</v>
      </c>
      <c r="G251" s="305" t="s">
        <v>534</v>
      </c>
      <c r="H251" s="2"/>
      <c r="I251" s="398">
        <f>SUM(I252)</f>
        <v>3026122</v>
      </c>
    </row>
    <row r="252" spans="1:9" ht="46.8">
      <c r="A252" s="74" t="s">
        <v>541</v>
      </c>
      <c r="B252" s="377" t="s">
        <v>50</v>
      </c>
      <c r="C252" s="8">
        <v>10</v>
      </c>
      <c r="D252" s="2" t="s">
        <v>20</v>
      </c>
      <c r="E252" s="303" t="s">
        <v>239</v>
      </c>
      <c r="F252" s="304" t="s">
        <v>10</v>
      </c>
      <c r="G252" s="305" t="s">
        <v>534</v>
      </c>
      <c r="H252" s="2"/>
      <c r="I252" s="398">
        <f>SUM(I253)</f>
        <v>3026122</v>
      </c>
    </row>
    <row r="253" spans="1:9" ht="33.75" customHeight="1">
      <c r="A253" s="74" t="s">
        <v>488</v>
      </c>
      <c r="B253" s="377" t="s">
        <v>50</v>
      </c>
      <c r="C253" s="8">
        <v>10</v>
      </c>
      <c r="D253" s="2" t="s">
        <v>20</v>
      </c>
      <c r="E253" s="303" t="s">
        <v>239</v>
      </c>
      <c r="F253" s="304" t="s">
        <v>10</v>
      </c>
      <c r="G253" s="305" t="s">
        <v>651</v>
      </c>
      <c r="H253" s="2"/>
      <c r="I253" s="398">
        <f>SUM(I254:I255)</f>
        <v>3026122</v>
      </c>
    </row>
    <row r="254" spans="1:9" ht="31.2" hidden="1">
      <c r="A254" s="136" t="s">
        <v>751</v>
      </c>
      <c r="B254" s="418" t="s">
        <v>50</v>
      </c>
      <c r="C254" s="8">
        <v>10</v>
      </c>
      <c r="D254" s="2" t="s">
        <v>20</v>
      </c>
      <c r="E254" s="303" t="s">
        <v>239</v>
      </c>
      <c r="F254" s="304" t="s">
        <v>10</v>
      </c>
      <c r="G254" s="305" t="s">
        <v>651</v>
      </c>
      <c r="H254" s="2" t="s">
        <v>16</v>
      </c>
      <c r="I254" s="400"/>
    </row>
    <row r="255" spans="1:9" ht="15.6">
      <c r="A255" s="74" t="s">
        <v>40</v>
      </c>
      <c r="B255" s="377" t="s">
        <v>50</v>
      </c>
      <c r="C255" s="8">
        <v>10</v>
      </c>
      <c r="D255" s="2" t="s">
        <v>20</v>
      </c>
      <c r="E255" s="303" t="s">
        <v>239</v>
      </c>
      <c r="F255" s="304" t="s">
        <v>10</v>
      </c>
      <c r="G255" s="305" t="s">
        <v>651</v>
      </c>
      <c r="H255" s="2" t="s">
        <v>39</v>
      </c>
      <c r="I255" s="400">
        <v>3026122</v>
      </c>
    </row>
    <row r="256" spans="1:9" s="51" customFormat="1" ht="31.5" customHeight="1">
      <c r="A256" s="134" t="s">
        <v>55</v>
      </c>
      <c r="B256" s="140" t="s">
        <v>56</v>
      </c>
      <c r="C256" s="412"/>
      <c r="D256" s="413"/>
      <c r="E256" s="414"/>
      <c r="F256" s="415"/>
      <c r="G256" s="416"/>
      <c r="H256" s="376"/>
      <c r="I256" s="405">
        <f>SUM(I257+I285+I324)</f>
        <v>18031033</v>
      </c>
    </row>
    <row r="257" spans="1:9" s="51" customFormat="1" ht="16.5" customHeight="1">
      <c r="A257" s="407" t="s">
        <v>9</v>
      </c>
      <c r="B257" s="442" t="s">
        <v>56</v>
      </c>
      <c r="C257" s="17" t="s">
        <v>10</v>
      </c>
      <c r="D257" s="17"/>
      <c r="E257" s="432"/>
      <c r="F257" s="433"/>
      <c r="G257" s="434"/>
      <c r="H257" s="17"/>
      <c r="I257" s="424">
        <f>SUM(I258+I275)</f>
        <v>2949642</v>
      </c>
    </row>
    <row r="258" spans="1:9" ht="31.2">
      <c r="A258" s="120" t="s">
        <v>79</v>
      </c>
      <c r="B258" s="31" t="s">
        <v>56</v>
      </c>
      <c r="C258" s="27" t="s">
        <v>10</v>
      </c>
      <c r="D258" s="27" t="s">
        <v>78</v>
      </c>
      <c r="E258" s="297"/>
      <c r="F258" s="298"/>
      <c r="G258" s="299"/>
      <c r="H258" s="28"/>
      <c r="I258" s="425">
        <f>SUM(I259,I264,I269)</f>
        <v>2610000</v>
      </c>
    </row>
    <row r="259" spans="1:9" ht="46.8">
      <c r="A259" s="91" t="s">
        <v>123</v>
      </c>
      <c r="B259" s="38" t="s">
        <v>56</v>
      </c>
      <c r="C259" s="36" t="s">
        <v>10</v>
      </c>
      <c r="D259" s="36" t="s">
        <v>78</v>
      </c>
      <c r="E259" s="300" t="s">
        <v>536</v>
      </c>
      <c r="F259" s="301" t="s">
        <v>533</v>
      </c>
      <c r="G259" s="302" t="s">
        <v>534</v>
      </c>
      <c r="H259" s="36"/>
      <c r="I259" s="397">
        <f>SUM(I260)</f>
        <v>448000</v>
      </c>
    </row>
    <row r="260" spans="1:9" ht="62.4">
      <c r="A260" s="94" t="s">
        <v>137</v>
      </c>
      <c r="B260" s="63" t="s">
        <v>56</v>
      </c>
      <c r="C260" s="2" t="s">
        <v>10</v>
      </c>
      <c r="D260" s="2" t="s">
        <v>78</v>
      </c>
      <c r="E260" s="303" t="s">
        <v>537</v>
      </c>
      <c r="F260" s="304" t="s">
        <v>533</v>
      </c>
      <c r="G260" s="305" t="s">
        <v>534</v>
      </c>
      <c r="H260" s="52"/>
      <c r="I260" s="398">
        <f>SUM(I261)</f>
        <v>448000</v>
      </c>
    </row>
    <row r="261" spans="1:9" ht="46.8">
      <c r="A261" s="94" t="s">
        <v>540</v>
      </c>
      <c r="B261" s="63" t="s">
        <v>56</v>
      </c>
      <c r="C261" s="2" t="s">
        <v>10</v>
      </c>
      <c r="D261" s="2" t="s">
        <v>78</v>
      </c>
      <c r="E261" s="303" t="s">
        <v>537</v>
      </c>
      <c r="F261" s="304" t="s">
        <v>10</v>
      </c>
      <c r="G261" s="305" t="s">
        <v>534</v>
      </c>
      <c r="H261" s="52"/>
      <c r="I261" s="398">
        <f>SUM(I262)</f>
        <v>448000</v>
      </c>
    </row>
    <row r="262" spans="1:9" ht="15.6">
      <c r="A262" s="94" t="s">
        <v>125</v>
      </c>
      <c r="B262" s="63" t="s">
        <v>56</v>
      </c>
      <c r="C262" s="2" t="s">
        <v>10</v>
      </c>
      <c r="D262" s="2" t="s">
        <v>78</v>
      </c>
      <c r="E262" s="303" t="s">
        <v>537</v>
      </c>
      <c r="F262" s="304" t="s">
        <v>10</v>
      </c>
      <c r="G262" s="305" t="s">
        <v>539</v>
      </c>
      <c r="H262" s="52"/>
      <c r="I262" s="398">
        <f>SUM(I263)</f>
        <v>448000</v>
      </c>
    </row>
    <row r="263" spans="1:9" ht="31.2">
      <c r="A263" s="110" t="s">
        <v>751</v>
      </c>
      <c r="B263" s="417" t="s">
        <v>56</v>
      </c>
      <c r="C263" s="2" t="s">
        <v>10</v>
      </c>
      <c r="D263" s="2" t="s">
        <v>78</v>
      </c>
      <c r="E263" s="303" t="s">
        <v>537</v>
      </c>
      <c r="F263" s="304" t="s">
        <v>10</v>
      </c>
      <c r="G263" s="305" t="s">
        <v>539</v>
      </c>
      <c r="H263" s="2" t="s">
        <v>16</v>
      </c>
      <c r="I263" s="400">
        <v>448000</v>
      </c>
    </row>
    <row r="264" spans="1:9" s="45" customFormat="1" ht="62.4">
      <c r="A264" s="91" t="s">
        <v>149</v>
      </c>
      <c r="B264" s="38" t="s">
        <v>56</v>
      </c>
      <c r="C264" s="36" t="s">
        <v>10</v>
      </c>
      <c r="D264" s="36" t="s">
        <v>78</v>
      </c>
      <c r="E264" s="300" t="s">
        <v>225</v>
      </c>
      <c r="F264" s="301" t="s">
        <v>533</v>
      </c>
      <c r="G264" s="302" t="s">
        <v>534</v>
      </c>
      <c r="H264" s="36"/>
      <c r="I264" s="397">
        <f>SUM(I265)</f>
        <v>24000</v>
      </c>
    </row>
    <row r="265" spans="1:9" s="45" customFormat="1" ht="109.2">
      <c r="A265" s="94" t="s">
        <v>165</v>
      </c>
      <c r="B265" s="63" t="s">
        <v>56</v>
      </c>
      <c r="C265" s="2" t="s">
        <v>10</v>
      </c>
      <c r="D265" s="2" t="s">
        <v>78</v>
      </c>
      <c r="E265" s="303" t="s">
        <v>227</v>
      </c>
      <c r="F265" s="304" t="s">
        <v>533</v>
      </c>
      <c r="G265" s="305" t="s">
        <v>534</v>
      </c>
      <c r="H265" s="2"/>
      <c r="I265" s="398">
        <f>SUM(I266)</f>
        <v>24000</v>
      </c>
    </row>
    <row r="266" spans="1:9" s="45" customFormat="1" ht="46.8">
      <c r="A266" s="94" t="s">
        <v>553</v>
      </c>
      <c r="B266" s="63" t="s">
        <v>56</v>
      </c>
      <c r="C266" s="2" t="s">
        <v>10</v>
      </c>
      <c r="D266" s="2" t="s">
        <v>78</v>
      </c>
      <c r="E266" s="303" t="s">
        <v>227</v>
      </c>
      <c r="F266" s="304" t="s">
        <v>10</v>
      </c>
      <c r="G266" s="305" t="s">
        <v>534</v>
      </c>
      <c r="H266" s="2"/>
      <c r="I266" s="398">
        <f>SUM(I267)</f>
        <v>24000</v>
      </c>
    </row>
    <row r="267" spans="1:9" s="45" customFormat="1" ht="31.2">
      <c r="A267" s="3" t="s">
        <v>117</v>
      </c>
      <c r="B267" s="377" t="s">
        <v>56</v>
      </c>
      <c r="C267" s="2" t="s">
        <v>10</v>
      </c>
      <c r="D267" s="2" t="s">
        <v>78</v>
      </c>
      <c r="E267" s="303" t="s">
        <v>227</v>
      </c>
      <c r="F267" s="304" t="s">
        <v>10</v>
      </c>
      <c r="G267" s="305" t="s">
        <v>554</v>
      </c>
      <c r="H267" s="2"/>
      <c r="I267" s="398">
        <f>SUM(I268)</f>
        <v>24000</v>
      </c>
    </row>
    <row r="268" spans="1:9" s="45" customFormat="1" ht="31.2">
      <c r="A268" s="110" t="s">
        <v>751</v>
      </c>
      <c r="B268" s="417" t="s">
        <v>56</v>
      </c>
      <c r="C268" s="2" t="s">
        <v>10</v>
      </c>
      <c r="D268" s="2" t="s">
        <v>78</v>
      </c>
      <c r="E268" s="303" t="s">
        <v>227</v>
      </c>
      <c r="F268" s="304" t="s">
        <v>10</v>
      </c>
      <c r="G268" s="305" t="s">
        <v>554</v>
      </c>
      <c r="H268" s="2" t="s">
        <v>16</v>
      </c>
      <c r="I268" s="399">
        <v>24000</v>
      </c>
    </row>
    <row r="269" spans="1:9" ht="46.8">
      <c r="A269" s="35" t="s">
        <v>141</v>
      </c>
      <c r="B269" s="38" t="s">
        <v>56</v>
      </c>
      <c r="C269" s="36" t="s">
        <v>10</v>
      </c>
      <c r="D269" s="36" t="s">
        <v>78</v>
      </c>
      <c r="E269" s="300" t="s">
        <v>237</v>
      </c>
      <c r="F269" s="301" t="s">
        <v>533</v>
      </c>
      <c r="G269" s="302" t="s">
        <v>534</v>
      </c>
      <c r="H269" s="36"/>
      <c r="I269" s="397">
        <f>SUM(I270)</f>
        <v>2138000</v>
      </c>
    </row>
    <row r="270" spans="1:9" ht="62.4">
      <c r="A270" s="3" t="s">
        <v>142</v>
      </c>
      <c r="B270" s="377" t="s">
        <v>56</v>
      </c>
      <c r="C270" s="2" t="s">
        <v>10</v>
      </c>
      <c r="D270" s="2" t="s">
        <v>78</v>
      </c>
      <c r="E270" s="303" t="s">
        <v>238</v>
      </c>
      <c r="F270" s="304" t="s">
        <v>533</v>
      </c>
      <c r="G270" s="305" t="s">
        <v>534</v>
      </c>
      <c r="H270" s="2"/>
      <c r="I270" s="398">
        <f>SUM(I271)</f>
        <v>2138000</v>
      </c>
    </row>
    <row r="271" spans="1:9" ht="78">
      <c r="A271" s="3" t="s">
        <v>555</v>
      </c>
      <c r="B271" s="377" t="s">
        <v>56</v>
      </c>
      <c r="C271" s="2" t="s">
        <v>10</v>
      </c>
      <c r="D271" s="2" t="s">
        <v>78</v>
      </c>
      <c r="E271" s="303" t="s">
        <v>238</v>
      </c>
      <c r="F271" s="304" t="s">
        <v>10</v>
      </c>
      <c r="G271" s="305" t="s">
        <v>534</v>
      </c>
      <c r="H271" s="2"/>
      <c r="I271" s="398">
        <f>SUM(I272)</f>
        <v>2138000</v>
      </c>
    </row>
    <row r="272" spans="1:9" ht="31.2">
      <c r="A272" s="3" t="s">
        <v>91</v>
      </c>
      <c r="B272" s="377" t="s">
        <v>56</v>
      </c>
      <c r="C272" s="2" t="s">
        <v>10</v>
      </c>
      <c r="D272" s="2" t="s">
        <v>78</v>
      </c>
      <c r="E272" s="303" t="s">
        <v>238</v>
      </c>
      <c r="F272" s="304" t="s">
        <v>10</v>
      </c>
      <c r="G272" s="305" t="s">
        <v>538</v>
      </c>
      <c r="H272" s="2"/>
      <c r="I272" s="398">
        <f>SUM(I273:I274)</f>
        <v>2138000</v>
      </c>
    </row>
    <row r="273" spans="1:9" ht="62.4">
      <c r="A273" s="105" t="s">
        <v>92</v>
      </c>
      <c r="B273" s="377" t="s">
        <v>56</v>
      </c>
      <c r="C273" s="2" t="s">
        <v>10</v>
      </c>
      <c r="D273" s="2" t="s">
        <v>78</v>
      </c>
      <c r="E273" s="303" t="s">
        <v>238</v>
      </c>
      <c r="F273" s="304" t="s">
        <v>10</v>
      </c>
      <c r="G273" s="305" t="s">
        <v>538</v>
      </c>
      <c r="H273" s="2" t="s">
        <v>13</v>
      </c>
      <c r="I273" s="399">
        <v>2133000</v>
      </c>
    </row>
    <row r="274" spans="1:9" ht="15.6">
      <c r="A274" s="3" t="s">
        <v>18</v>
      </c>
      <c r="B274" s="377" t="s">
        <v>56</v>
      </c>
      <c r="C274" s="2" t="s">
        <v>10</v>
      </c>
      <c r="D274" s="2" t="s">
        <v>78</v>
      </c>
      <c r="E274" s="303" t="s">
        <v>238</v>
      </c>
      <c r="F274" s="304" t="s">
        <v>10</v>
      </c>
      <c r="G274" s="305" t="s">
        <v>538</v>
      </c>
      <c r="H274" s="2" t="s">
        <v>17</v>
      </c>
      <c r="I274" s="399">
        <v>5000</v>
      </c>
    </row>
    <row r="275" spans="1:9" ht="15.6">
      <c r="A275" s="120" t="s">
        <v>23</v>
      </c>
      <c r="B275" s="31" t="s">
        <v>56</v>
      </c>
      <c r="C275" s="27" t="s">
        <v>10</v>
      </c>
      <c r="D275" s="31">
        <v>13</v>
      </c>
      <c r="E275" s="324"/>
      <c r="F275" s="325"/>
      <c r="G275" s="326"/>
      <c r="H275" s="27"/>
      <c r="I275" s="425">
        <f>SUM(I276+I281)</f>
        <v>339642</v>
      </c>
    </row>
    <row r="276" spans="1:9" ht="46.8">
      <c r="A276" s="91" t="s">
        <v>144</v>
      </c>
      <c r="B276" s="38" t="s">
        <v>56</v>
      </c>
      <c r="C276" s="36" t="s">
        <v>10</v>
      </c>
      <c r="D276" s="40">
        <v>13</v>
      </c>
      <c r="E276" s="331" t="s">
        <v>206</v>
      </c>
      <c r="F276" s="332" t="s">
        <v>533</v>
      </c>
      <c r="G276" s="333" t="s">
        <v>534</v>
      </c>
      <c r="H276" s="36"/>
      <c r="I276" s="397">
        <f>SUM(I277)</f>
        <v>112400</v>
      </c>
    </row>
    <row r="277" spans="1:9" ht="62.4">
      <c r="A277" s="108" t="s">
        <v>143</v>
      </c>
      <c r="B277" s="8" t="s">
        <v>56</v>
      </c>
      <c r="C277" s="2" t="s">
        <v>10</v>
      </c>
      <c r="D277" s="8">
        <v>13</v>
      </c>
      <c r="E277" s="318" t="s">
        <v>240</v>
      </c>
      <c r="F277" s="319" t="s">
        <v>533</v>
      </c>
      <c r="G277" s="320" t="s">
        <v>534</v>
      </c>
      <c r="H277" s="2"/>
      <c r="I277" s="398">
        <f>SUM(I278)</f>
        <v>112400</v>
      </c>
    </row>
    <row r="278" spans="1:9" ht="46.8">
      <c r="A278" s="108" t="s">
        <v>557</v>
      </c>
      <c r="B278" s="8" t="s">
        <v>56</v>
      </c>
      <c r="C278" s="2" t="s">
        <v>10</v>
      </c>
      <c r="D278" s="8">
        <v>13</v>
      </c>
      <c r="E278" s="318" t="s">
        <v>240</v>
      </c>
      <c r="F278" s="319" t="s">
        <v>10</v>
      </c>
      <c r="G278" s="320" t="s">
        <v>534</v>
      </c>
      <c r="H278" s="2"/>
      <c r="I278" s="398">
        <f>SUM(I279)</f>
        <v>112400</v>
      </c>
    </row>
    <row r="279" spans="1:9" ht="46.8">
      <c r="A279" s="3" t="s">
        <v>99</v>
      </c>
      <c r="B279" s="377" t="s">
        <v>56</v>
      </c>
      <c r="C279" s="2" t="s">
        <v>10</v>
      </c>
      <c r="D279" s="8">
        <v>13</v>
      </c>
      <c r="E279" s="318" t="s">
        <v>240</v>
      </c>
      <c r="F279" s="319" t="s">
        <v>10</v>
      </c>
      <c r="G279" s="320" t="s">
        <v>558</v>
      </c>
      <c r="H279" s="2"/>
      <c r="I279" s="398">
        <f>SUM(I280)</f>
        <v>112400</v>
      </c>
    </row>
    <row r="280" spans="1:9" ht="31.2">
      <c r="A280" s="110" t="s">
        <v>100</v>
      </c>
      <c r="B280" s="417" t="s">
        <v>56</v>
      </c>
      <c r="C280" s="2" t="s">
        <v>10</v>
      </c>
      <c r="D280" s="8">
        <v>13</v>
      </c>
      <c r="E280" s="318" t="s">
        <v>240</v>
      </c>
      <c r="F280" s="319" t="s">
        <v>10</v>
      </c>
      <c r="G280" s="320" t="s">
        <v>558</v>
      </c>
      <c r="H280" s="2" t="s">
        <v>86</v>
      </c>
      <c r="I280" s="399">
        <v>112400</v>
      </c>
    </row>
    <row r="281" spans="1:9" ht="31.2">
      <c r="A281" s="91" t="s">
        <v>24</v>
      </c>
      <c r="B281" s="38" t="s">
        <v>56</v>
      </c>
      <c r="C281" s="36" t="s">
        <v>10</v>
      </c>
      <c r="D281" s="38">
        <v>13</v>
      </c>
      <c r="E281" s="306" t="s">
        <v>219</v>
      </c>
      <c r="F281" s="307" t="s">
        <v>533</v>
      </c>
      <c r="G281" s="308" t="s">
        <v>534</v>
      </c>
      <c r="H281" s="36"/>
      <c r="I281" s="397">
        <f>SUM(I282)</f>
        <v>227242</v>
      </c>
    </row>
    <row r="282" spans="1:9" ht="17.25" customHeight="1">
      <c r="A282" s="105" t="s">
        <v>101</v>
      </c>
      <c r="B282" s="377" t="s">
        <v>56</v>
      </c>
      <c r="C282" s="2" t="s">
        <v>10</v>
      </c>
      <c r="D282" s="377">
        <v>13</v>
      </c>
      <c r="E282" s="321" t="s">
        <v>220</v>
      </c>
      <c r="F282" s="322" t="s">
        <v>533</v>
      </c>
      <c r="G282" s="323" t="s">
        <v>534</v>
      </c>
      <c r="H282" s="2"/>
      <c r="I282" s="398">
        <f>SUM(I283)</f>
        <v>227242</v>
      </c>
    </row>
    <row r="283" spans="1:9" ht="30.75" customHeight="1">
      <c r="A283" s="3" t="s">
        <v>119</v>
      </c>
      <c r="B283" s="377" t="s">
        <v>56</v>
      </c>
      <c r="C283" s="2" t="s">
        <v>10</v>
      </c>
      <c r="D283" s="377">
        <v>13</v>
      </c>
      <c r="E283" s="321" t="s">
        <v>220</v>
      </c>
      <c r="F283" s="322" t="s">
        <v>533</v>
      </c>
      <c r="G283" s="323" t="s">
        <v>563</v>
      </c>
      <c r="H283" s="2"/>
      <c r="I283" s="398">
        <f>SUM(I284)</f>
        <v>227242</v>
      </c>
    </row>
    <row r="284" spans="1:9" ht="15.75" customHeight="1">
      <c r="A284" s="3" t="s">
        <v>18</v>
      </c>
      <c r="B284" s="377" t="s">
        <v>56</v>
      </c>
      <c r="C284" s="2" t="s">
        <v>10</v>
      </c>
      <c r="D284" s="377">
        <v>13</v>
      </c>
      <c r="E284" s="321" t="s">
        <v>220</v>
      </c>
      <c r="F284" s="322" t="s">
        <v>533</v>
      </c>
      <c r="G284" s="323" t="s">
        <v>563</v>
      </c>
      <c r="H284" s="2" t="s">
        <v>17</v>
      </c>
      <c r="I284" s="399">
        <v>227242</v>
      </c>
    </row>
    <row r="285" spans="1:9" ht="15.75" customHeight="1">
      <c r="A285" s="139" t="s">
        <v>37</v>
      </c>
      <c r="B285" s="21" t="s">
        <v>56</v>
      </c>
      <c r="C285" s="21">
        <v>10</v>
      </c>
      <c r="D285" s="21"/>
      <c r="E285" s="334"/>
      <c r="F285" s="335"/>
      <c r="G285" s="336"/>
      <c r="H285" s="17"/>
      <c r="I285" s="424">
        <f>SUM(I286+I292+I310)</f>
        <v>10383516</v>
      </c>
    </row>
    <row r="286" spans="1:9" ht="15.6">
      <c r="A286" s="135" t="s">
        <v>38</v>
      </c>
      <c r="B286" s="31" t="s">
        <v>56</v>
      </c>
      <c r="C286" s="31">
        <v>10</v>
      </c>
      <c r="D286" s="27" t="s">
        <v>10</v>
      </c>
      <c r="E286" s="297"/>
      <c r="F286" s="298"/>
      <c r="G286" s="299"/>
      <c r="H286" s="27"/>
      <c r="I286" s="425">
        <f>SUM(I287)</f>
        <v>557059</v>
      </c>
    </row>
    <row r="287" spans="1:9" ht="46.8">
      <c r="A287" s="126" t="s">
        <v>130</v>
      </c>
      <c r="B287" s="38" t="s">
        <v>56</v>
      </c>
      <c r="C287" s="38">
        <v>10</v>
      </c>
      <c r="D287" s="36" t="s">
        <v>10</v>
      </c>
      <c r="E287" s="300" t="s">
        <v>206</v>
      </c>
      <c r="F287" s="301" t="s">
        <v>533</v>
      </c>
      <c r="G287" s="302" t="s">
        <v>534</v>
      </c>
      <c r="H287" s="36"/>
      <c r="I287" s="397">
        <f>SUM(I288)</f>
        <v>557059</v>
      </c>
    </row>
    <row r="288" spans="1:9" ht="62.4">
      <c r="A288" s="74" t="s">
        <v>182</v>
      </c>
      <c r="B288" s="377" t="s">
        <v>56</v>
      </c>
      <c r="C288" s="377">
        <v>10</v>
      </c>
      <c r="D288" s="2" t="s">
        <v>10</v>
      </c>
      <c r="E288" s="303" t="s">
        <v>208</v>
      </c>
      <c r="F288" s="304" t="s">
        <v>533</v>
      </c>
      <c r="G288" s="305" t="s">
        <v>534</v>
      </c>
      <c r="H288" s="2"/>
      <c r="I288" s="398">
        <f>SUM(I289)</f>
        <v>557059</v>
      </c>
    </row>
    <row r="289" spans="1:9" ht="46.8">
      <c r="A289" s="74" t="s">
        <v>641</v>
      </c>
      <c r="B289" s="377" t="s">
        <v>56</v>
      </c>
      <c r="C289" s="377">
        <v>10</v>
      </c>
      <c r="D289" s="2" t="s">
        <v>10</v>
      </c>
      <c r="E289" s="303" t="s">
        <v>208</v>
      </c>
      <c r="F289" s="304" t="s">
        <v>10</v>
      </c>
      <c r="G289" s="305" t="s">
        <v>534</v>
      </c>
      <c r="H289" s="2"/>
      <c r="I289" s="398">
        <f>SUM(I290)</f>
        <v>557059</v>
      </c>
    </row>
    <row r="290" spans="1:9" ht="17.25" customHeight="1">
      <c r="A290" s="74" t="s">
        <v>183</v>
      </c>
      <c r="B290" s="377" t="s">
        <v>56</v>
      </c>
      <c r="C290" s="377">
        <v>10</v>
      </c>
      <c r="D290" s="2" t="s">
        <v>10</v>
      </c>
      <c r="E290" s="303" t="s">
        <v>208</v>
      </c>
      <c r="F290" s="304" t="s">
        <v>10</v>
      </c>
      <c r="G290" s="305" t="s">
        <v>642</v>
      </c>
      <c r="H290" s="2"/>
      <c r="I290" s="398">
        <f>SUM(I291)</f>
        <v>557059</v>
      </c>
    </row>
    <row r="291" spans="1:9" ht="15.6">
      <c r="A291" s="74" t="s">
        <v>40</v>
      </c>
      <c r="B291" s="377" t="s">
        <v>56</v>
      </c>
      <c r="C291" s="377">
        <v>10</v>
      </c>
      <c r="D291" s="2" t="s">
        <v>10</v>
      </c>
      <c r="E291" s="303" t="s">
        <v>208</v>
      </c>
      <c r="F291" s="304" t="s">
        <v>10</v>
      </c>
      <c r="G291" s="305" t="s">
        <v>642</v>
      </c>
      <c r="H291" s="2" t="s">
        <v>39</v>
      </c>
      <c r="I291" s="399">
        <v>557059</v>
      </c>
    </row>
    <row r="292" spans="1:9" ht="15.6">
      <c r="A292" s="135" t="s">
        <v>41</v>
      </c>
      <c r="B292" s="31" t="s">
        <v>56</v>
      </c>
      <c r="C292" s="31">
        <v>10</v>
      </c>
      <c r="D292" s="27" t="s">
        <v>15</v>
      </c>
      <c r="E292" s="297"/>
      <c r="F292" s="298"/>
      <c r="G292" s="299"/>
      <c r="H292" s="27"/>
      <c r="I292" s="425">
        <f>SUM(I293)</f>
        <v>7732806</v>
      </c>
    </row>
    <row r="293" spans="1:9" ht="46.8">
      <c r="A293" s="126" t="s">
        <v>130</v>
      </c>
      <c r="B293" s="38" t="s">
        <v>56</v>
      </c>
      <c r="C293" s="38">
        <v>10</v>
      </c>
      <c r="D293" s="36" t="s">
        <v>15</v>
      </c>
      <c r="E293" s="300" t="s">
        <v>206</v>
      </c>
      <c r="F293" s="301" t="s">
        <v>533</v>
      </c>
      <c r="G293" s="302" t="s">
        <v>534</v>
      </c>
      <c r="H293" s="36"/>
      <c r="I293" s="397">
        <f>SUM(I294)</f>
        <v>7732806</v>
      </c>
    </row>
    <row r="294" spans="1:9" ht="62.4">
      <c r="A294" s="74" t="s">
        <v>182</v>
      </c>
      <c r="B294" s="377" t="s">
        <v>56</v>
      </c>
      <c r="C294" s="377">
        <v>10</v>
      </c>
      <c r="D294" s="2" t="s">
        <v>15</v>
      </c>
      <c r="E294" s="303" t="s">
        <v>208</v>
      </c>
      <c r="F294" s="304" t="s">
        <v>533</v>
      </c>
      <c r="G294" s="305" t="s">
        <v>534</v>
      </c>
      <c r="H294" s="2"/>
      <c r="I294" s="398">
        <f>SUM(I295)</f>
        <v>7732806</v>
      </c>
    </row>
    <row r="295" spans="1:9" ht="46.8">
      <c r="A295" s="74" t="s">
        <v>641</v>
      </c>
      <c r="B295" s="377" t="s">
        <v>56</v>
      </c>
      <c r="C295" s="377">
        <v>10</v>
      </c>
      <c r="D295" s="2" t="s">
        <v>15</v>
      </c>
      <c r="E295" s="303" t="s">
        <v>208</v>
      </c>
      <c r="F295" s="304" t="s">
        <v>10</v>
      </c>
      <c r="G295" s="305" t="s">
        <v>534</v>
      </c>
      <c r="H295" s="2"/>
      <c r="I295" s="398">
        <f>SUM(I296+I298+I301+I304+I307)</f>
        <v>7732806</v>
      </c>
    </row>
    <row r="296" spans="1:9" ht="15.6">
      <c r="A296" s="125" t="s">
        <v>799</v>
      </c>
      <c r="B296" s="377" t="s">
        <v>56</v>
      </c>
      <c r="C296" s="377">
        <v>10</v>
      </c>
      <c r="D296" s="2" t="s">
        <v>15</v>
      </c>
      <c r="E296" s="303" t="s">
        <v>208</v>
      </c>
      <c r="F296" s="304" t="s">
        <v>10</v>
      </c>
      <c r="G296" s="305" t="s">
        <v>646</v>
      </c>
      <c r="H296" s="2"/>
      <c r="I296" s="398">
        <f>SUM(I297)</f>
        <v>2795551</v>
      </c>
    </row>
    <row r="297" spans="1:9" ht="15.6">
      <c r="A297" s="74" t="s">
        <v>40</v>
      </c>
      <c r="B297" s="377" t="s">
        <v>56</v>
      </c>
      <c r="C297" s="377">
        <v>10</v>
      </c>
      <c r="D297" s="2" t="s">
        <v>15</v>
      </c>
      <c r="E297" s="303" t="s">
        <v>208</v>
      </c>
      <c r="F297" s="304" t="s">
        <v>10</v>
      </c>
      <c r="G297" s="305" t="s">
        <v>646</v>
      </c>
      <c r="H297" s="2" t="s">
        <v>39</v>
      </c>
      <c r="I297" s="400">
        <v>2795551</v>
      </c>
    </row>
    <row r="298" spans="1:9" ht="31.2">
      <c r="A298" s="125" t="s">
        <v>105</v>
      </c>
      <c r="B298" s="377" t="s">
        <v>56</v>
      </c>
      <c r="C298" s="377">
        <v>10</v>
      </c>
      <c r="D298" s="2" t="s">
        <v>15</v>
      </c>
      <c r="E298" s="303" t="s">
        <v>208</v>
      </c>
      <c r="F298" s="304" t="s">
        <v>10</v>
      </c>
      <c r="G298" s="305" t="s">
        <v>647</v>
      </c>
      <c r="H298" s="2"/>
      <c r="I298" s="398">
        <f>SUM(I299:I300)</f>
        <v>65141</v>
      </c>
    </row>
    <row r="299" spans="1:9" ht="31.2">
      <c r="A299" s="136" t="s">
        <v>751</v>
      </c>
      <c r="B299" s="418" t="s">
        <v>56</v>
      </c>
      <c r="C299" s="377">
        <v>10</v>
      </c>
      <c r="D299" s="2" t="s">
        <v>15</v>
      </c>
      <c r="E299" s="303" t="s">
        <v>208</v>
      </c>
      <c r="F299" s="304" t="s">
        <v>10</v>
      </c>
      <c r="G299" s="305" t="s">
        <v>647</v>
      </c>
      <c r="H299" s="2" t="s">
        <v>16</v>
      </c>
      <c r="I299" s="400">
        <v>1067</v>
      </c>
    </row>
    <row r="300" spans="1:9" ht="15.6">
      <c r="A300" s="74" t="s">
        <v>40</v>
      </c>
      <c r="B300" s="377" t="s">
        <v>56</v>
      </c>
      <c r="C300" s="377">
        <v>10</v>
      </c>
      <c r="D300" s="2" t="s">
        <v>15</v>
      </c>
      <c r="E300" s="303" t="s">
        <v>208</v>
      </c>
      <c r="F300" s="304" t="s">
        <v>10</v>
      </c>
      <c r="G300" s="305" t="s">
        <v>647</v>
      </c>
      <c r="H300" s="2" t="s">
        <v>39</v>
      </c>
      <c r="I300" s="399">
        <v>64074</v>
      </c>
    </row>
    <row r="301" spans="1:9" ht="31.2">
      <c r="A301" s="125" t="s">
        <v>106</v>
      </c>
      <c r="B301" s="377" t="s">
        <v>56</v>
      </c>
      <c r="C301" s="377">
        <v>10</v>
      </c>
      <c r="D301" s="2" t="s">
        <v>15</v>
      </c>
      <c r="E301" s="303" t="s">
        <v>208</v>
      </c>
      <c r="F301" s="304" t="s">
        <v>10</v>
      </c>
      <c r="G301" s="305" t="s">
        <v>648</v>
      </c>
      <c r="H301" s="2"/>
      <c r="I301" s="398">
        <f>SUM(I302:I303)</f>
        <v>435831</v>
      </c>
    </row>
    <row r="302" spans="1:9" s="98" customFormat="1" ht="31.2">
      <c r="A302" s="136" t="s">
        <v>751</v>
      </c>
      <c r="B302" s="418" t="s">
        <v>56</v>
      </c>
      <c r="C302" s="377">
        <v>10</v>
      </c>
      <c r="D302" s="2" t="s">
        <v>15</v>
      </c>
      <c r="E302" s="303" t="s">
        <v>208</v>
      </c>
      <c r="F302" s="304" t="s">
        <v>10</v>
      </c>
      <c r="G302" s="305" t="s">
        <v>648</v>
      </c>
      <c r="H302" s="96" t="s">
        <v>16</v>
      </c>
      <c r="I302" s="403">
        <v>6150</v>
      </c>
    </row>
    <row r="303" spans="1:9" ht="15.6">
      <c r="A303" s="74" t="s">
        <v>40</v>
      </c>
      <c r="B303" s="377" t="s">
        <v>56</v>
      </c>
      <c r="C303" s="377">
        <v>10</v>
      </c>
      <c r="D303" s="2" t="s">
        <v>15</v>
      </c>
      <c r="E303" s="303" t="s">
        <v>208</v>
      </c>
      <c r="F303" s="304" t="s">
        <v>10</v>
      </c>
      <c r="G303" s="305" t="s">
        <v>648</v>
      </c>
      <c r="H303" s="2" t="s">
        <v>39</v>
      </c>
      <c r="I303" s="400">
        <v>429681</v>
      </c>
    </row>
    <row r="304" spans="1:9" ht="15.6">
      <c r="A304" s="137" t="s">
        <v>107</v>
      </c>
      <c r="B304" s="59" t="s">
        <v>56</v>
      </c>
      <c r="C304" s="377">
        <v>10</v>
      </c>
      <c r="D304" s="2" t="s">
        <v>15</v>
      </c>
      <c r="E304" s="303" t="s">
        <v>208</v>
      </c>
      <c r="F304" s="304" t="s">
        <v>10</v>
      </c>
      <c r="G304" s="305" t="s">
        <v>649</v>
      </c>
      <c r="H304" s="2"/>
      <c r="I304" s="398">
        <f>SUM(I305:I306)</f>
        <v>3708536</v>
      </c>
    </row>
    <row r="305" spans="1:9" ht="31.2">
      <c r="A305" s="136" t="s">
        <v>751</v>
      </c>
      <c r="B305" s="418" t="s">
        <v>56</v>
      </c>
      <c r="C305" s="377">
        <v>10</v>
      </c>
      <c r="D305" s="2" t="s">
        <v>15</v>
      </c>
      <c r="E305" s="303" t="s">
        <v>208</v>
      </c>
      <c r="F305" s="304" t="s">
        <v>10</v>
      </c>
      <c r="G305" s="305" t="s">
        <v>649</v>
      </c>
      <c r="H305" s="2" t="s">
        <v>16</v>
      </c>
      <c r="I305" s="400">
        <v>56915</v>
      </c>
    </row>
    <row r="306" spans="1:9" ht="15.6">
      <c r="A306" s="74" t="s">
        <v>40</v>
      </c>
      <c r="B306" s="377" t="s">
        <v>56</v>
      </c>
      <c r="C306" s="377">
        <v>10</v>
      </c>
      <c r="D306" s="2" t="s">
        <v>15</v>
      </c>
      <c r="E306" s="303" t="s">
        <v>208</v>
      </c>
      <c r="F306" s="304" t="s">
        <v>10</v>
      </c>
      <c r="G306" s="305" t="s">
        <v>649</v>
      </c>
      <c r="H306" s="2" t="s">
        <v>39</v>
      </c>
      <c r="I306" s="399">
        <v>3651621</v>
      </c>
    </row>
    <row r="307" spans="1:9" ht="15.6">
      <c r="A307" s="125" t="s">
        <v>108</v>
      </c>
      <c r="B307" s="377" t="s">
        <v>56</v>
      </c>
      <c r="C307" s="377">
        <v>10</v>
      </c>
      <c r="D307" s="2" t="s">
        <v>15</v>
      </c>
      <c r="E307" s="303" t="s">
        <v>208</v>
      </c>
      <c r="F307" s="304" t="s">
        <v>10</v>
      </c>
      <c r="G307" s="305" t="s">
        <v>650</v>
      </c>
      <c r="H307" s="2"/>
      <c r="I307" s="398">
        <f>SUM(I308:I309)</f>
        <v>727747</v>
      </c>
    </row>
    <row r="308" spans="1:9" ht="31.2">
      <c r="A308" s="136" t="s">
        <v>751</v>
      </c>
      <c r="B308" s="418" t="s">
        <v>56</v>
      </c>
      <c r="C308" s="377">
        <v>10</v>
      </c>
      <c r="D308" s="2" t="s">
        <v>15</v>
      </c>
      <c r="E308" s="303" t="s">
        <v>208</v>
      </c>
      <c r="F308" s="304" t="s">
        <v>10</v>
      </c>
      <c r="G308" s="305" t="s">
        <v>650</v>
      </c>
      <c r="H308" s="2" t="s">
        <v>16</v>
      </c>
      <c r="I308" s="400">
        <v>11856</v>
      </c>
    </row>
    <row r="309" spans="1:9" ht="15.6">
      <c r="A309" s="74" t="s">
        <v>40</v>
      </c>
      <c r="B309" s="377" t="s">
        <v>56</v>
      </c>
      <c r="C309" s="377">
        <v>10</v>
      </c>
      <c r="D309" s="2" t="s">
        <v>15</v>
      </c>
      <c r="E309" s="303" t="s">
        <v>208</v>
      </c>
      <c r="F309" s="304" t="s">
        <v>10</v>
      </c>
      <c r="G309" s="305" t="s">
        <v>650</v>
      </c>
      <c r="H309" s="2" t="s">
        <v>39</v>
      </c>
      <c r="I309" s="400">
        <v>715891</v>
      </c>
    </row>
    <row r="310" spans="1:9" s="11" customFormat="1" ht="15.6">
      <c r="A310" s="124" t="s">
        <v>80</v>
      </c>
      <c r="B310" s="31" t="s">
        <v>56</v>
      </c>
      <c r="C310" s="31">
        <v>10</v>
      </c>
      <c r="D310" s="30" t="s">
        <v>78</v>
      </c>
      <c r="E310" s="297"/>
      <c r="F310" s="298"/>
      <c r="G310" s="299"/>
      <c r="H310" s="62"/>
      <c r="I310" s="425">
        <f>SUM(I311)</f>
        <v>2093651</v>
      </c>
    </row>
    <row r="311" spans="1:9" ht="46.8">
      <c r="A311" s="131" t="s">
        <v>144</v>
      </c>
      <c r="B311" s="419" t="s">
        <v>56</v>
      </c>
      <c r="C311" s="83">
        <v>10</v>
      </c>
      <c r="D311" s="84" t="s">
        <v>78</v>
      </c>
      <c r="E311" s="349" t="s">
        <v>206</v>
      </c>
      <c r="F311" s="350" t="s">
        <v>533</v>
      </c>
      <c r="G311" s="351" t="s">
        <v>534</v>
      </c>
      <c r="H311" s="39"/>
      <c r="I311" s="397">
        <f>SUM(I312+I320)</f>
        <v>2093651</v>
      </c>
    </row>
    <row r="312" spans="1:9" ht="62.4">
      <c r="A312" s="138" t="s">
        <v>143</v>
      </c>
      <c r="B312" s="8" t="s">
        <v>56</v>
      </c>
      <c r="C312" s="42">
        <v>10</v>
      </c>
      <c r="D312" s="43" t="s">
        <v>78</v>
      </c>
      <c r="E312" s="346" t="s">
        <v>240</v>
      </c>
      <c r="F312" s="347" t="s">
        <v>533</v>
      </c>
      <c r="G312" s="348" t="s">
        <v>534</v>
      </c>
      <c r="H312" s="358"/>
      <c r="I312" s="398">
        <f>SUM(I313)</f>
        <v>2088651</v>
      </c>
    </row>
    <row r="313" spans="1:9" ht="46.8">
      <c r="A313" s="138" t="s">
        <v>557</v>
      </c>
      <c r="B313" s="8" t="s">
        <v>56</v>
      </c>
      <c r="C313" s="42">
        <v>10</v>
      </c>
      <c r="D313" s="43" t="s">
        <v>78</v>
      </c>
      <c r="E313" s="346" t="s">
        <v>240</v>
      </c>
      <c r="F313" s="347" t="s">
        <v>10</v>
      </c>
      <c r="G313" s="348" t="s">
        <v>534</v>
      </c>
      <c r="H313" s="358"/>
      <c r="I313" s="398">
        <f>SUM(I314+I318)</f>
        <v>2088651</v>
      </c>
    </row>
    <row r="314" spans="1:9" ht="31.2">
      <c r="A314" s="74" t="s">
        <v>109</v>
      </c>
      <c r="B314" s="377" t="s">
        <v>56</v>
      </c>
      <c r="C314" s="42">
        <v>10</v>
      </c>
      <c r="D314" s="43" t="s">
        <v>78</v>
      </c>
      <c r="E314" s="346" t="s">
        <v>240</v>
      </c>
      <c r="F314" s="347" t="s">
        <v>10</v>
      </c>
      <c r="G314" s="348" t="s">
        <v>653</v>
      </c>
      <c r="H314" s="358"/>
      <c r="I314" s="398">
        <f>SUM(I315:I317)</f>
        <v>1896000</v>
      </c>
    </row>
    <row r="315" spans="1:9" ht="62.4">
      <c r="A315" s="125" t="s">
        <v>92</v>
      </c>
      <c r="B315" s="377" t="s">
        <v>56</v>
      </c>
      <c r="C315" s="42">
        <v>10</v>
      </c>
      <c r="D315" s="43" t="s">
        <v>78</v>
      </c>
      <c r="E315" s="346" t="s">
        <v>240</v>
      </c>
      <c r="F315" s="347" t="s">
        <v>10</v>
      </c>
      <c r="G315" s="348" t="s">
        <v>653</v>
      </c>
      <c r="H315" s="2" t="s">
        <v>13</v>
      </c>
      <c r="I315" s="400">
        <v>1700000</v>
      </c>
    </row>
    <row r="316" spans="1:9" ht="31.2">
      <c r="A316" s="136" t="s">
        <v>751</v>
      </c>
      <c r="B316" s="418" t="s">
        <v>56</v>
      </c>
      <c r="C316" s="42">
        <v>10</v>
      </c>
      <c r="D316" s="43" t="s">
        <v>78</v>
      </c>
      <c r="E316" s="346" t="s">
        <v>240</v>
      </c>
      <c r="F316" s="347" t="s">
        <v>10</v>
      </c>
      <c r="G316" s="348" t="s">
        <v>653</v>
      </c>
      <c r="H316" s="2" t="s">
        <v>16</v>
      </c>
      <c r="I316" s="400">
        <v>196000</v>
      </c>
    </row>
    <row r="317" spans="1:9" ht="15.6" hidden="1">
      <c r="A317" s="74" t="s">
        <v>18</v>
      </c>
      <c r="B317" s="377" t="s">
        <v>56</v>
      </c>
      <c r="C317" s="42">
        <v>10</v>
      </c>
      <c r="D317" s="43" t="s">
        <v>78</v>
      </c>
      <c r="E317" s="346" t="s">
        <v>240</v>
      </c>
      <c r="F317" s="347" t="s">
        <v>10</v>
      </c>
      <c r="G317" s="348" t="s">
        <v>653</v>
      </c>
      <c r="H317" s="2" t="s">
        <v>17</v>
      </c>
      <c r="I317" s="400"/>
    </row>
    <row r="318" spans="1:9" ht="31.2">
      <c r="A318" s="3" t="s">
        <v>91</v>
      </c>
      <c r="B318" s="418" t="s">
        <v>56</v>
      </c>
      <c r="C318" s="42">
        <v>10</v>
      </c>
      <c r="D318" s="43" t="s">
        <v>78</v>
      </c>
      <c r="E318" s="346" t="s">
        <v>240</v>
      </c>
      <c r="F318" s="347" t="s">
        <v>10</v>
      </c>
      <c r="G318" s="348" t="s">
        <v>538</v>
      </c>
      <c r="H318" s="2"/>
      <c r="I318" s="398">
        <f>SUM(I319)</f>
        <v>192651</v>
      </c>
    </row>
    <row r="319" spans="1:9" ht="62.4">
      <c r="A319" s="105" t="s">
        <v>92</v>
      </c>
      <c r="B319" s="418" t="s">
        <v>56</v>
      </c>
      <c r="C319" s="42">
        <v>10</v>
      </c>
      <c r="D319" s="43" t="s">
        <v>78</v>
      </c>
      <c r="E319" s="346" t="s">
        <v>240</v>
      </c>
      <c r="F319" s="347" t="s">
        <v>10</v>
      </c>
      <c r="G319" s="348" t="s">
        <v>538</v>
      </c>
      <c r="H319" s="2" t="s">
        <v>13</v>
      </c>
      <c r="I319" s="400">
        <v>192651</v>
      </c>
    </row>
    <row r="320" spans="1:9" ht="78">
      <c r="A320" s="127" t="s">
        <v>131</v>
      </c>
      <c r="B320" s="63" t="s">
        <v>56</v>
      </c>
      <c r="C320" s="42">
        <v>10</v>
      </c>
      <c r="D320" s="43" t="s">
        <v>78</v>
      </c>
      <c r="E320" s="346" t="s">
        <v>239</v>
      </c>
      <c r="F320" s="347" t="s">
        <v>533</v>
      </c>
      <c r="G320" s="348" t="s">
        <v>534</v>
      </c>
      <c r="H320" s="2"/>
      <c r="I320" s="398">
        <f>SUM(I321)</f>
        <v>5000</v>
      </c>
    </row>
    <row r="321" spans="1:9" ht="46.8">
      <c r="A321" s="360" t="s">
        <v>541</v>
      </c>
      <c r="B321" s="63" t="s">
        <v>56</v>
      </c>
      <c r="C321" s="42">
        <v>10</v>
      </c>
      <c r="D321" s="43" t="s">
        <v>78</v>
      </c>
      <c r="E321" s="346" t="s">
        <v>239</v>
      </c>
      <c r="F321" s="347" t="s">
        <v>10</v>
      </c>
      <c r="G321" s="348" t="s">
        <v>534</v>
      </c>
      <c r="H321" s="2"/>
      <c r="I321" s="398">
        <f>SUM(I322)</f>
        <v>5000</v>
      </c>
    </row>
    <row r="322" spans="1:9" ht="31.2">
      <c r="A322" s="99" t="s">
        <v>120</v>
      </c>
      <c r="B322" s="63" t="s">
        <v>56</v>
      </c>
      <c r="C322" s="42">
        <v>10</v>
      </c>
      <c r="D322" s="43" t="s">
        <v>78</v>
      </c>
      <c r="E322" s="346" t="s">
        <v>239</v>
      </c>
      <c r="F322" s="347" t="s">
        <v>10</v>
      </c>
      <c r="G322" s="348" t="s">
        <v>543</v>
      </c>
      <c r="H322" s="2"/>
      <c r="I322" s="398">
        <f>SUM(I323)</f>
        <v>5000</v>
      </c>
    </row>
    <row r="323" spans="1:9" ht="31.2">
      <c r="A323" s="136" t="s">
        <v>751</v>
      </c>
      <c r="B323" s="418" t="s">
        <v>56</v>
      </c>
      <c r="C323" s="42">
        <v>10</v>
      </c>
      <c r="D323" s="43" t="s">
        <v>78</v>
      </c>
      <c r="E323" s="346" t="s">
        <v>239</v>
      </c>
      <c r="F323" s="347" t="s">
        <v>10</v>
      </c>
      <c r="G323" s="348" t="s">
        <v>543</v>
      </c>
      <c r="H323" s="2" t="s">
        <v>16</v>
      </c>
      <c r="I323" s="399">
        <v>5000</v>
      </c>
    </row>
    <row r="324" spans="1:9" ht="46.8">
      <c r="A324" s="139" t="s">
        <v>46</v>
      </c>
      <c r="B324" s="21" t="s">
        <v>56</v>
      </c>
      <c r="C324" s="21">
        <v>14</v>
      </c>
      <c r="D324" s="21"/>
      <c r="E324" s="334"/>
      <c r="F324" s="335"/>
      <c r="G324" s="336"/>
      <c r="H324" s="17"/>
      <c r="I324" s="424">
        <f>SUM(I325+I331)</f>
        <v>4697875</v>
      </c>
    </row>
    <row r="325" spans="1:9" ht="31.2">
      <c r="A325" s="135" t="s">
        <v>47</v>
      </c>
      <c r="B325" s="31" t="s">
        <v>56</v>
      </c>
      <c r="C325" s="31">
        <v>14</v>
      </c>
      <c r="D325" s="27" t="s">
        <v>10</v>
      </c>
      <c r="E325" s="297"/>
      <c r="F325" s="298"/>
      <c r="G325" s="299"/>
      <c r="H325" s="27"/>
      <c r="I325" s="425">
        <f>SUM(I326)</f>
        <v>4423438</v>
      </c>
    </row>
    <row r="326" spans="1:9" ht="46.8">
      <c r="A326" s="126" t="s">
        <v>141</v>
      </c>
      <c r="B326" s="38" t="s">
        <v>56</v>
      </c>
      <c r="C326" s="38">
        <v>14</v>
      </c>
      <c r="D326" s="36" t="s">
        <v>10</v>
      </c>
      <c r="E326" s="300" t="s">
        <v>237</v>
      </c>
      <c r="F326" s="301" t="s">
        <v>533</v>
      </c>
      <c r="G326" s="302" t="s">
        <v>534</v>
      </c>
      <c r="H326" s="36"/>
      <c r="I326" s="397">
        <f>SUM(I327)</f>
        <v>4423438</v>
      </c>
    </row>
    <row r="327" spans="1:9" ht="62.4">
      <c r="A327" s="125" t="s">
        <v>191</v>
      </c>
      <c r="B327" s="377" t="s">
        <v>56</v>
      </c>
      <c r="C327" s="377">
        <v>14</v>
      </c>
      <c r="D327" s="2" t="s">
        <v>10</v>
      </c>
      <c r="E327" s="303" t="s">
        <v>241</v>
      </c>
      <c r="F327" s="304" t="s">
        <v>533</v>
      </c>
      <c r="G327" s="305" t="s">
        <v>534</v>
      </c>
      <c r="H327" s="2"/>
      <c r="I327" s="398">
        <f>SUM(I328)</f>
        <v>4423438</v>
      </c>
    </row>
    <row r="328" spans="1:9" ht="34.5" customHeight="1">
      <c r="A328" s="125" t="s">
        <v>658</v>
      </c>
      <c r="B328" s="377" t="s">
        <v>56</v>
      </c>
      <c r="C328" s="494">
        <v>14</v>
      </c>
      <c r="D328" s="2" t="s">
        <v>10</v>
      </c>
      <c r="E328" s="303" t="s">
        <v>241</v>
      </c>
      <c r="F328" s="304" t="s">
        <v>12</v>
      </c>
      <c r="G328" s="305" t="s">
        <v>534</v>
      </c>
      <c r="H328" s="2"/>
      <c r="I328" s="398">
        <f>SUM(I329)</f>
        <v>4423438</v>
      </c>
    </row>
    <row r="329" spans="1:9" ht="46.8">
      <c r="A329" s="125" t="s">
        <v>660</v>
      </c>
      <c r="B329" s="377" t="s">
        <v>56</v>
      </c>
      <c r="C329" s="377">
        <v>14</v>
      </c>
      <c r="D329" s="2" t="s">
        <v>10</v>
      </c>
      <c r="E329" s="303" t="s">
        <v>241</v>
      </c>
      <c r="F329" s="304" t="s">
        <v>12</v>
      </c>
      <c r="G329" s="305" t="s">
        <v>659</v>
      </c>
      <c r="H329" s="2"/>
      <c r="I329" s="398">
        <f>SUM(I330)</f>
        <v>4423438</v>
      </c>
    </row>
    <row r="330" spans="1:9" ht="15.6">
      <c r="A330" s="125" t="s">
        <v>21</v>
      </c>
      <c r="B330" s="377" t="s">
        <v>56</v>
      </c>
      <c r="C330" s="377">
        <v>14</v>
      </c>
      <c r="D330" s="2" t="s">
        <v>10</v>
      </c>
      <c r="E330" s="303" t="s">
        <v>241</v>
      </c>
      <c r="F330" s="304" t="s">
        <v>12</v>
      </c>
      <c r="G330" s="305" t="s">
        <v>659</v>
      </c>
      <c r="H330" s="2" t="s">
        <v>75</v>
      </c>
      <c r="I330" s="400">
        <v>4423438</v>
      </c>
    </row>
    <row r="331" spans="1:9" ht="15.6">
      <c r="A331" s="135" t="s">
        <v>200</v>
      </c>
      <c r="B331" s="31" t="s">
        <v>56</v>
      </c>
      <c r="C331" s="31">
        <v>14</v>
      </c>
      <c r="D331" s="27" t="s">
        <v>15</v>
      </c>
      <c r="E331" s="297"/>
      <c r="F331" s="298"/>
      <c r="G331" s="299"/>
      <c r="H331" s="28"/>
      <c r="I331" s="425">
        <f>SUM(I332)</f>
        <v>274437</v>
      </c>
    </row>
    <row r="332" spans="1:9" ht="46.8">
      <c r="A332" s="126" t="s">
        <v>141</v>
      </c>
      <c r="B332" s="38" t="s">
        <v>56</v>
      </c>
      <c r="C332" s="38">
        <v>14</v>
      </c>
      <c r="D332" s="36" t="s">
        <v>15</v>
      </c>
      <c r="E332" s="300" t="s">
        <v>237</v>
      </c>
      <c r="F332" s="301" t="s">
        <v>533</v>
      </c>
      <c r="G332" s="302" t="s">
        <v>534</v>
      </c>
      <c r="H332" s="36"/>
      <c r="I332" s="397">
        <f>SUM(I333)</f>
        <v>274437</v>
      </c>
    </row>
    <row r="333" spans="1:9" ht="62.4">
      <c r="A333" s="125" t="s">
        <v>191</v>
      </c>
      <c r="B333" s="377" t="s">
        <v>56</v>
      </c>
      <c r="C333" s="377">
        <v>14</v>
      </c>
      <c r="D333" s="2" t="s">
        <v>15</v>
      </c>
      <c r="E333" s="303" t="s">
        <v>241</v>
      </c>
      <c r="F333" s="304" t="s">
        <v>533</v>
      </c>
      <c r="G333" s="305" t="s">
        <v>534</v>
      </c>
      <c r="H333" s="88"/>
      <c r="I333" s="398">
        <f>SUM(I334)</f>
        <v>274437</v>
      </c>
    </row>
    <row r="334" spans="1:9" ht="34.5" customHeight="1">
      <c r="A334" s="556" t="s">
        <v>732</v>
      </c>
      <c r="B334" s="422" t="s">
        <v>56</v>
      </c>
      <c r="C334" s="377">
        <v>14</v>
      </c>
      <c r="D334" s="2" t="s">
        <v>15</v>
      </c>
      <c r="E334" s="346" t="s">
        <v>241</v>
      </c>
      <c r="F334" s="347" t="s">
        <v>20</v>
      </c>
      <c r="G334" s="348" t="s">
        <v>534</v>
      </c>
      <c r="H334" s="557"/>
      <c r="I334" s="398">
        <f>SUM(I335)</f>
        <v>274437</v>
      </c>
    </row>
    <row r="335" spans="1:9" ht="46.8">
      <c r="A335" s="128" t="s">
        <v>734</v>
      </c>
      <c r="B335" s="422" t="s">
        <v>56</v>
      </c>
      <c r="C335" s="377">
        <v>14</v>
      </c>
      <c r="D335" s="2" t="s">
        <v>15</v>
      </c>
      <c r="E335" s="346" t="s">
        <v>241</v>
      </c>
      <c r="F335" s="347" t="s">
        <v>20</v>
      </c>
      <c r="G335" s="348" t="s">
        <v>733</v>
      </c>
      <c r="H335" s="557"/>
      <c r="I335" s="398">
        <f>SUM(I336)</f>
        <v>274437</v>
      </c>
    </row>
    <row r="336" spans="1:9" ht="15.6">
      <c r="A336" s="137" t="s">
        <v>21</v>
      </c>
      <c r="B336" s="59" t="s">
        <v>56</v>
      </c>
      <c r="C336" s="377">
        <v>14</v>
      </c>
      <c r="D336" s="2" t="s">
        <v>15</v>
      </c>
      <c r="E336" s="346" t="s">
        <v>241</v>
      </c>
      <c r="F336" s="347" t="s">
        <v>20</v>
      </c>
      <c r="G336" s="348" t="s">
        <v>733</v>
      </c>
      <c r="H336" s="44" t="s">
        <v>75</v>
      </c>
      <c r="I336" s="404">
        <v>274437</v>
      </c>
    </row>
    <row r="337" spans="1:9" ht="18.75" customHeight="1">
      <c r="A337" s="32" t="s">
        <v>53</v>
      </c>
      <c r="B337" s="33" t="s">
        <v>54</v>
      </c>
      <c r="C337" s="24"/>
      <c r="D337" s="154"/>
      <c r="E337" s="160"/>
      <c r="F337" s="289"/>
      <c r="G337" s="155"/>
      <c r="H337" s="34"/>
      <c r="I337" s="405">
        <f>SUM(I338)</f>
        <v>892000</v>
      </c>
    </row>
    <row r="338" spans="1:9" ht="18.75" customHeight="1">
      <c r="A338" s="407" t="s">
        <v>9</v>
      </c>
      <c r="B338" s="442" t="s">
        <v>54</v>
      </c>
      <c r="C338" s="17" t="s">
        <v>10</v>
      </c>
      <c r="D338" s="17"/>
      <c r="E338" s="432"/>
      <c r="F338" s="433"/>
      <c r="G338" s="434"/>
      <c r="H338" s="17"/>
      <c r="I338" s="424">
        <f>SUM(I339)</f>
        <v>892000</v>
      </c>
    </row>
    <row r="339" spans="1:9" ht="46.8">
      <c r="A339" s="26" t="s">
        <v>14</v>
      </c>
      <c r="B339" s="31" t="s">
        <v>54</v>
      </c>
      <c r="C339" s="27" t="s">
        <v>10</v>
      </c>
      <c r="D339" s="27" t="s">
        <v>15</v>
      </c>
      <c r="E339" s="297"/>
      <c r="F339" s="298"/>
      <c r="G339" s="299"/>
      <c r="H339" s="28"/>
      <c r="I339" s="425">
        <f>SUM(I340,I345,I349)</f>
        <v>892000</v>
      </c>
    </row>
    <row r="340" spans="1:9" ht="46.8">
      <c r="A340" s="91" t="s">
        <v>123</v>
      </c>
      <c r="B340" s="38" t="s">
        <v>54</v>
      </c>
      <c r="C340" s="36" t="s">
        <v>10</v>
      </c>
      <c r="D340" s="36" t="s">
        <v>15</v>
      </c>
      <c r="E340" s="312" t="s">
        <v>536</v>
      </c>
      <c r="F340" s="313" t="s">
        <v>533</v>
      </c>
      <c r="G340" s="314" t="s">
        <v>534</v>
      </c>
      <c r="H340" s="36"/>
      <c r="I340" s="397">
        <f>SUM(I341)</f>
        <v>57000</v>
      </c>
    </row>
    <row r="341" spans="1:9" ht="62.4">
      <c r="A341" s="94" t="s">
        <v>124</v>
      </c>
      <c r="B341" s="63" t="s">
        <v>54</v>
      </c>
      <c r="C341" s="2" t="s">
        <v>10</v>
      </c>
      <c r="D341" s="2" t="s">
        <v>15</v>
      </c>
      <c r="E341" s="315" t="s">
        <v>537</v>
      </c>
      <c r="F341" s="316" t="s">
        <v>533</v>
      </c>
      <c r="G341" s="317" t="s">
        <v>534</v>
      </c>
      <c r="H341" s="52"/>
      <c r="I341" s="398">
        <f>SUM(I342)</f>
        <v>57000</v>
      </c>
    </row>
    <row r="342" spans="1:9" ht="46.8">
      <c r="A342" s="94" t="s">
        <v>540</v>
      </c>
      <c r="B342" s="63" t="s">
        <v>54</v>
      </c>
      <c r="C342" s="2" t="s">
        <v>10</v>
      </c>
      <c r="D342" s="2" t="s">
        <v>15</v>
      </c>
      <c r="E342" s="315" t="s">
        <v>537</v>
      </c>
      <c r="F342" s="316" t="s">
        <v>10</v>
      </c>
      <c r="G342" s="317" t="s">
        <v>534</v>
      </c>
      <c r="H342" s="52"/>
      <c r="I342" s="398">
        <f>SUM(I343)</f>
        <v>57000</v>
      </c>
    </row>
    <row r="343" spans="1:9" ht="16.5" customHeight="1">
      <c r="A343" s="94" t="s">
        <v>125</v>
      </c>
      <c r="B343" s="63" t="s">
        <v>54</v>
      </c>
      <c r="C343" s="2" t="s">
        <v>10</v>
      </c>
      <c r="D343" s="2" t="s">
        <v>15</v>
      </c>
      <c r="E343" s="315" t="s">
        <v>537</v>
      </c>
      <c r="F343" s="316" t="s">
        <v>10</v>
      </c>
      <c r="G343" s="317" t="s">
        <v>539</v>
      </c>
      <c r="H343" s="52"/>
      <c r="I343" s="398">
        <f>SUM(I344)</f>
        <v>57000</v>
      </c>
    </row>
    <row r="344" spans="1:9" ht="30.75" customHeight="1">
      <c r="A344" s="106" t="s">
        <v>751</v>
      </c>
      <c r="B344" s="417" t="s">
        <v>54</v>
      </c>
      <c r="C344" s="2" t="s">
        <v>10</v>
      </c>
      <c r="D344" s="2" t="s">
        <v>15</v>
      </c>
      <c r="E344" s="315" t="s">
        <v>537</v>
      </c>
      <c r="F344" s="316" t="s">
        <v>10</v>
      </c>
      <c r="G344" s="317" t="s">
        <v>539</v>
      </c>
      <c r="H344" s="2" t="s">
        <v>16</v>
      </c>
      <c r="I344" s="400">
        <v>57000</v>
      </c>
    </row>
    <row r="345" spans="1:9" ht="31.2">
      <c r="A345" s="35" t="s">
        <v>126</v>
      </c>
      <c r="B345" s="38" t="s">
        <v>54</v>
      </c>
      <c r="C345" s="36" t="s">
        <v>10</v>
      </c>
      <c r="D345" s="36" t="s">
        <v>15</v>
      </c>
      <c r="E345" s="300" t="s">
        <v>242</v>
      </c>
      <c r="F345" s="301" t="s">
        <v>533</v>
      </c>
      <c r="G345" s="302" t="s">
        <v>534</v>
      </c>
      <c r="H345" s="36"/>
      <c r="I345" s="397">
        <f>SUM(I346)</f>
        <v>398000</v>
      </c>
    </row>
    <row r="346" spans="1:9" ht="31.2">
      <c r="A346" s="3" t="s">
        <v>127</v>
      </c>
      <c r="B346" s="377" t="s">
        <v>54</v>
      </c>
      <c r="C346" s="2" t="s">
        <v>10</v>
      </c>
      <c r="D346" s="2" t="s">
        <v>15</v>
      </c>
      <c r="E346" s="303" t="s">
        <v>243</v>
      </c>
      <c r="F346" s="304" t="s">
        <v>533</v>
      </c>
      <c r="G346" s="305" t="s">
        <v>534</v>
      </c>
      <c r="H346" s="2"/>
      <c r="I346" s="398">
        <f>SUM(I347)</f>
        <v>398000</v>
      </c>
    </row>
    <row r="347" spans="1:9" ht="31.2">
      <c r="A347" s="3" t="s">
        <v>91</v>
      </c>
      <c r="B347" s="377" t="s">
        <v>54</v>
      </c>
      <c r="C347" s="2" t="s">
        <v>10</v>
      </c>
      <c r="D347" s="2" t="s">
        <v>15</v>
      </c>
      <c r="E347" s="303" t="s">
        <v>243</v>
      </c>
      <c r="F347" s="304" t="s">
        <v>533</v>
      </c>
      <c r="G347" s="305" t="s">
        <v>538</v>
      </c>
      <c r="H347" s="2"/>
      <c r="I347" s="398">
        <f>SUM(I348)</f>
        <v>398000</v>
      </c>
    </row>
    <row r="348" spans="1:9" ht="62.4">
      <c r="A348" s="105" t="s">
        <v>92</v>
      </c>
      <c r="B348" s="377" t="s">
        <v>54</v>
      </c>
      <c r="C348" s="2" t="s">
        <v>10</v>
      </c>
      <c r="D348" s="2" t="s">
        <v>15</v>
      </c>
      <c r="E348" s="303" t="s">
        <v>243</v>
      </c>
      <c r="F348" s="304" t="s">
        <v>533</v>
      </c>
      <c r="G348" s="305" t="s">
        <v>538</v>
      </c>
      <c r="H348" s="2" t="s">
        <v>13</v>
      </c>
      <c r="I348" s="399">
        <v>398000</v>
      </c>
    </row>
    <row r="349" spans="1:9" ht="31.2">
      <c r="A349" s="35" t="s">
        <v>128</v>
      </c>
      <c r="B349" s="38" t="s">
        <v>54</v>
      </c>
      <c r="C349" s="36" t="s">
        <v>10</v>
      </c>
      <c r="D349" s="36" t="s">
        <v>15</v>
      </c>
      <c r="E349" s="300" t="s">
        <v>244</v>
      </c>
      <c r="F349" s="301" t="s">
        <v>533</v>
      </c>
      <c r="G349" s="302" t="s">
        <v>534</v>
      </c>
      <c r="H349" s="36"/>
      <c r="I349" s="397">
        <f>SUM(I350)</f>
        <v>437000</v>
      </c>
    </row>
    <row r="350" spans="1:9" ht="15.6">
      <c r="A350" s="3" t="s">
        <v>129</v>
      </c>
      <c r="B350" s="377" t="s">
        <v>54</v>
      </c>
      <c r="C350" s="2" t="s">
        <v>10</v>
      </c>
      <c r="D350" s="2" t="s">
        <v>15</v>
      </c>
      <c r="E350" s="303" t="s">
        <v>245</v>
      </c>
      <c r="F350" s="304" t="s">
        <v>533</v>
      </c>
      <c r="G350" s="305" t="s">
        <v>534</v>
      </c>
      <c r="H350" s="2"/>
      <c r="I350" s="398">
        <f>SUM(I351)</f>
        <v>437000</v>
      </c>
    </row>
    <row r="351" spans="1:9" ht="31.2">
      <c r="A351" s="3" t="s">
        <v>91</v>
      </c>
      <c r="B351" s="377" t="s">
        <v>54</v>
      </c>
      <c r="C351" s="2" t="s">
        <v>10</v>
      </c>
      <c r="D351" s="2" t="s">
        <v>15</v>
      </c>
      <c r="E351" s="303" t="s">
        <v>245</v>
      </c>
      <c r="F351" s="304" t="s">
        <v>533</v>
      </c>
      <c r="G351" s="305" t="s">
        <v>538</v>
      </c>
      <c r="H351" s="2"/>
      <c r="I351" s="398">
        <f>SUM(I352:I353)</f>
        <v>437000</v>
      </c>
    </row>
    <row r="352" spans="1:9" ht="62.4">
      <c r="A352" s="105" t="s">
        <v>92</v>
      </c>
      <c r="B352" s="377" t="s">
        <v>54</v>
      </c>
      <c r="C352" s="2" t="s">
        <v>10</v>
      </c>
      <c r="D352" s="2" t="s">
        <v>15</v>
      </c>
      <c r="E352" s="303" t="s">
        <v>245</v>
      </c>
      <c r="F352" s="304" t="s">
        <v>533</v>
      </c>
      <c r="G352" s="305" t="s">
        <v>538</v>
      </c>
      <c r="H352" s="2" t="s">
        <v>13</v>
      </c>
      <c r="I352" s="399">
        <v>435000</v>
      </c>
    </row>
    <row r="353" spans="1:10" ht="15.6">
      <c r="A353" s="3" t="s">
        <v>18</v>
      </c>
      <c r="B353" s="377" t="s">
        <v>54</v>
      </c>
      <c r="C353" s="2" t="s">
        <v>10</v>
      </c>
      <c r="D353" s="2" t="s">
        <v>15</v>
      </c>
      <c r="E353" s="303" t="s">
        <v>245</v>
      </c>
      <c r="F353" s="304" t="s">
        <v>533</v>
      </c>
      <c r="G353" s="305" t="s">
        <v>538</v>
      </c>
      <c r="H353" s="2" t="s">
        <v>17</v>
      </c>
      <c r="I353" s="399">
        <v>2000</v>
      </c>
    </row>
    <row r="354" spans="1:10" ht="30" customHeight="1">
      <c r="A354" s="22" t="s">
        <v>51</v>
      </c>
      <c r="B354" s="23" t="s">
        <v>52</v>
      </c>
      <c r="C354" s="24"/>
      <c r="D354" s="153"/>
      <c r="E354" s="159"/>
      <c r="F354" s="288"/>
      <c r="G354" s="155"/>
      <c r="H354" s="34"/>
      <c r="I354" s="405">
        <f>SUM(I355+I365+I378+I383+I440+I448+I477)</f>
        <v>191757556</v>
      </c>
      <c r="J354" s="504"/>
    </row>
    <row r="355" spans="1:10" ht="16.5" customHeight="1">
      <c r="A355" s="406" t="s">
        <v>25</v>
      </c>
      <c r="B355" s="21" t="s">
        <v>52</v>
      </c>
      <c r="C355" s="17" t="s">
        <v>20</v>
      </c>
      <c r="D355" s="21"/>
      <c r="E355" s="426"/>
      <c r="F355" s="427"/>
      <c r="G355" s="428"/>
      <c r="H355" s="17"/>
      <c r="I355" s="424">
        <f t="shared" ref="I355:I360" si="0">SUM(I356)</f>
        <v>400000</v>
      </c>
    </row>
    <row r="356" spans="1:10" ht="17.25" customHeight="1">
      <c r="A356" s="120" t="s">
        <v>26</v>
      </c>
      <c r="B356" s="31" t="s">
        <v>52</v>
      </c>
      <c r="C356" s="27" t="s">
        <v>20</v>
      </c>
      <c r="D356" s="31">
        <v>12</v>
      </c>
      <c r="E356" s="122"/>
      <c r="F356" s="429"/>
      <c r="G356" s="430"/>
      <c r="H356" s="27"/>
      <c r="I356" s="425">
        <f t="shared" si="0"/>
        <v>400000</v>
      </c>
    </row>
    <row r="357" spans="1:10" ht="46.8">
      <c r="A357" s="35" t="s">
        <v>158</v>
      </c>
      <c r="B357" s="38" t="s">
        <v>52</v>
      </c>
      <c r="C357" s="36" t="s">
        <v>20</v>
      </c>
      <c r="D357" s="38">
        <v>12</v>
      </c>
      <c r="E357" s="306" t="s">
        <v>582</v>
      </c>
      <c r="F357" s="307" t="s">
        <v>533</v>
      </c>
      <c r="G357" s="308" t="s">
        <v>534</v>
      </c>
      <c r="H357" s="36"/>
      <c r="I357" s="397">
        <f t="shared" si="0"/>
        <v>400000</v>
      </c>
    </row>
    <row r="358" spans="1:10" ht="62.4">
      <c r="A358" s="362" t="s">
        <v>159</v>
      </c>
      <c r="B358" s="431" t="s">
        <v>52</v>
      </c>
      <c r="C358" s="5" t="s">
        <v>20</v>
      </c>
      <c r="D358" s="286">
        <v>12</v>
      </c>
      <c r="E358" s="321" t="s">
        <v>229</v>
      </c>
      <c r="F358" s="322" t="s">
        <v>533</v>
      </c>
      <c r="G358" s="323" t="s">
        <v>534</v>
      </c>
      <c r="H358" s="2"/>
      <c r="I358" s="398">
        <f t="shared" si="0"/>
        <v>400000</v>
      </c>
    </row>
    <row r="359" spans="1:10" ht="35.25" customHeight="1">
      <c r="A359" s="111" t="s">
        <v>583</v>
      </c>
      <c r="B359" s="418" t="s">
        <v>52</v>
      </c>
      <c r="C359" s="5" t="s">
        <v>20</v>
      </c>
      <c r="D359" s="286">
        <v>12</v>
      </c>
      <c r="E359" s="321" t="s">
        <v>229</v>
      </c>
      <c r="F359" s="322" t="s">
        <v>10</v>
      </c>
      <c r="G359" s="323" t="s">
        <v>534</v>
      </c>
      <c r="H359" s="358"/>
      <c r="I359" s="398">
        <f t="shared" si="0"/>
        <v>400000</v>
      </c>
    </row>
    <row r="360" spans="1:10" ht="15.75" customHeight="1">
      <c r="A360" s="74" t="s">
        <v>115</v>
      </c>
      <c r="B360" s="377" t="s">
        <v>52</v>
      </c>
      <c r="C360" s="5" t="s">
        <v>20</v>
      </c>
      <c r="D360" s="286">
        <v>12</v>
      </c>
      <c r="E360" s="321" t="s">
        <v>229</v>
      </c>
      <c r="F360" s="322" t="s">
        <v>10</v>
      </c>
      <c r="G360" s="323" t="s">
        <v>584</v>
      </c>
      <c r="H360" s="69"/>
      <c r="I360" s="398">
        <f t="shared" si="0"/>
        <v>400000</v>
      </c>
    </row>
    <row r="361" spans="1:10" ht="30" customHeight="1">
      <c r="A361" s="136" t="s">
        <v>751</v>
      </c>
      <c r="B361" s="418" t="s">
        <v>52</v>
      </c>
      <c r="C361" s="5" t="s">
        <v>20</v>
      </c>
      <c r="D361" s="286">
        <v>12</v>
      </c>
      <c r="E361" s="321" t="s">
        <v>229</v>
      </c>
      <c r="F361" s="322" t="s">
        <v>10</v>
      </c>
      <c r="G361" s="323" t="s">
        <v>584</v>
      </c>
      <c r="H361" s="69" t="s">
        <v>16</v>
      </c>
      <c r="I361" s="400">
        <v>400000</v>
      </c>
    </row>
    <row r="362" spans="1:10" ht="15.6">
      <c r="A362" s="406" t="s">
        <v>27</v>
      </c>
      <c r="B362" s="21" t="s">
        <v>52</v>
      </c>
      <c r="C362" s="17" t="s">
        <v>29</v>
      </c>
      <c r="D362" s="21"/>
      <c r="E362" s="426"/>
      <c r="F362" s="427"/>
      <c r="G362" s="428"/>
      <c r="H362" s="17"/>
      <c r="I362" s="424">
        <f>SUM(I363,I383,I440,I448)</f>
        <v>183153650</v>
      </c>
    </row>
    <row r="363" spans="1:10" ht="15.6">
      <c r="A363" s="120" t="s">
        <v>28</v>
      </c>
      <c r="B363" s="31" t="s">
        <v>52</v>
      </c>
      <c r="C363" s="27" t="s">
        <v>29</v>
      </c>
      <c r="D363" s="27" t="s">
        <v>10</v>
      </c>
      <c r="E363" s="352"/>
      <c r="F363" s="353"/>
      <c r="G363" s="354"/>
      <c r="H363" s="27"/>
      <c r="I363" s="425">
        <f>SUM(I364,I378)</f>
        <v>21282258</v>
      </c>
    </row>
    <row r="364" spans="1:10" ht="31.2">
      <c r="A364" s="35" t="s">
        <v>162</v>
      </c>
      <c r="B364" s="41" t="s">
        <v>52</v>
      </c>
      <c r="C364" s="37" t="s">
        <v>29</v>
      </c>
      <c r="D364" s="37" t="s">
        <v>10</v>
      </c>
      <c r="E364" s="300" t="s">
        <v>603</v>
      </c>
      <c r="F364" s="301" t="s">
        <v>533</v>
      </c>
      <c r="G364" s="302" t="s">
        <v>534</v>
      </c>
      <c r="H364" s="39"/>
      <c r="I364" s="397">
        <f>SUM(I365)</f>
        <v>21173658</v>
      </c>
    </row>
    <row r="365" spans="1:10" ht="46.8">
      <c r="A365" s="3" t="s">
        <v>163</v>
      </c>
      <c r="B365" s="286" t="s">
        <v>52</v>
      </c>
      <c r="C365" s="5" t="s">
        <v>29</v>
      </c>
      <c r="D365" s="5" t="s">
        <v>10</v>
      </c>
      <c r="E365" s="303" t="s">
        <v>246</v>
      </c>
      <c r="F365" s="304" t="s">
        <v>533</v>
      </c>
      <c r="G365" s="305" t="s">
        <v>534</v>
      </c>
      <c r="H365" s="69"/>
      <c r="I365" s="398">
        <f>SUM(I366)</f>
        <v>21173658</v>
      </c>
    </row>
    <row r="366" spans="1:10" ht="15.6">
      <c r="A366" s="3" t="s">
        <v>604</v>
      </c>
      <c r="B366" s="286" t="s">
        <v>52</v>
      </c>
      <c r="C366" s="5" t="s">
        <v>29</v>
      </c>
      <c r="D366" s="5" t="s">
        <v>10</v>
      </c>
      <c r="E366" s="303" t="s">
        <v>246</v>
      </c>
      <c r="F366" s="304" t="s">
        <v>10</v>
      </c>
      <c r="G366" s="305" t="s">
        <v>534</v>
      </c>
      <c r="H366" s="69"/>
      <c r="I366" s="398">
        <f>SUM(I367+I370+I372+I374)</f>
        <v>21173658</v>
      </c>
    </row>
    <row r="367" spans="1:10" ht="93.6">
      <c r="A367" s="3" t="s">
        <v>605</v>
      </c>
      <c r="B367" s="286" t="s">
        <v>52</v>
      </c>
      <c r="C367" s="5" t="s">
        <v>29</v>
      </c>
      <c r="D367" s="5" t="s">
        <v>10</v>
      </c>
      <c r="E367" s="303" t="s">
        <v>246</v>
      </c>
      <c r="F367" s="304" t="s">
        <v>10</v>
      </c>
      <c r="G367" s="305" t="s">
        <v>606</v>
      </c>
      <c r="H367" s="2"/>
      <c r="I367" s="398">
        <f>SUM(I368:I369)</f>
        <v>10023335</v>
      </c>
    </row>
    <row r="368" spans="1:10" ht="62.4">
      <c r="A368" s="125" t="s">
        <v>92</v>
      </c>
      <c r="B368" s="377" t="s">
        <v>52</v>
      </c>
      <c r="C368" s="5" t="s">
        <v>29</v>
      </c>
      <c r="D368" s="5" t="s">
        <v>10</v>
      </c>
      <c r="E368" s="303" t="s">
        <v>246</v>
      </c>
      <c r="F368" s="304" t="s">
        <v>10</v>
      </c>
      <c r="G368" s="305" t="s">
        <v>606</v>
      </c>
      <c r="H368" s="358" t="s">
        <v>13</v>
      </c>
      <c r="I368" s="400">
        <v>9985096</v>
      </c>
    </row>
    <row r="369" spans="1:9" ht="31.2">
      <c r="A369" s="136" t="s">
        <v>751</v>
      </c>
      <c r="B369" s="418" t="s">
        <v>52</v>
      </c>
      <c r="C369" s="5" t="s">
        <v>29</v>
      </c>
      <c r="D369" s="5" t="s">
        <v>10</v>
      </c>
      <c r="E369" s="303" t="s">
        <v>246</v>
      </c>
      <c r="F369" s="304" t="s">
        <v>10</v>
      </c>
      <c r="G369" s="305" t="s">
        <v>606</v>
      </c>
      <c r="H369" s="358" t="s">
        <v>16</v>
      </c>
      <c r="I369" s="400">
        <v>38239</v>
      </c>
    </row>
    <row r="370" spans="1:9" ht="31.2">
      <c r="A370" s="558" t="s">
        <v>822</v>
      </c>
      <c r="B370" s="418" t="s">
        <v>52</v>
      </c>
      <c r="C370" s="5" t="s">
        <v>29</v>
      </c>
      <c r="D370" s="5" t="s">
        <v>10</v>
      </c>
      <c r="E370" s="303" t="s">
        <v>246</v>
      </c>
      <c r="F370" s="304" t="s">
        <v>10</v>
      </c>
      <c r="G370" s="305" t="s">
        <v>790</v>
      </c>
      <c r="H370" s="358"/>
      <c r="I370" s="398">
        <f>SUM(I371)</f>
        <v>1625000</v>
      </c>
    </row>
    <row r="371" spans="1:9" ht="31.2">
      <c r="A371" s="136" t="s">
        <v>751</v>
      </c>
      <c r="B371" s="418" t="s">
        <v>52</v>
      </c>
      <c r="C371" s="5" t="s">
        <v>29</v>
      </c>
      <c r="D371" s="5" t="s">
        <v>10</v>
      </c>
      <c r="E371" s="303" t="s">
        <v>246</v>
      </c>
      <c r="F371" s="304" t="s">
        <v>10</v>
      </c>
      <c r="G371" s="305" t="s">
        <v>790</v>
      </c>
      <c r="H371" s="358" t="s">
        <v>16</v>
      </c>
      <c r="I371" s="400">
        <v>1625000</v>
      </c>
    </row>
    <row r="372" spans="1:9" ht="31.2">
      <c r="A372" s="558" t="s">
        <v>748</v>
      </c>
      <c r="B372" s="418" t="s">
        <v>52</v>
      </c>
      <c r="C372" s="5" t="s">
        <v>29</v>
      </c>
      <c r="D372" s="5" t="s">
        <v>10</v>
      </c>
      <c r="E372" s="303" t="s">
        <v>246</v>
      </c>
      <c r="F372" s="304" t="s">
        <v>10</v>
      </c>
      <c r="G372" s="305" t="s">
        <v>747</v>
      </c>
      <c r="H372" s="358"/>
      <c r="I372" s="398">
        <f>SUM(I373)</f>
        <v>800373</v>
      </c>
    </row>
    <row r="373" spans="1:9" ht="31.2">
      <c r="A373" s="136" t="s">
        <v>751</v>
      </c>
      <c r="B373" s="418" t="s">
        <v>52</v>
      </c>
      <c r="C373" s="5" t="s">
        <v>29</v>
      </c>
      <c r="D373" s="5" t="s">
        <v>10</v>
      </c>
      <c r="E373" s="303" t="s">
        <v>246</v>
      </c>
      <c r="F373" s="304" t="s">
        <v>10</v>
      </c>
      <c r="G373" s="305" t="s">
        <v>747</v>
      </c>
      <c r="H373" s="358" t="s">
        <v>16</v>
      </c>
      <c r="I373" s="400">
        <v>800373</v>
      </c>
    </row>
    <row r="374" spans="1:9" ht="31.2">
      <c r="A374" s="3" t="s">
        <v>102</v>
      </c>
      <c r="B374" s="286" t="s">
        <v>52</v>
      </c>
      <c r="C374" s="5" t="s">
        <v>29</v>
      </c>
      <c r="D374" s="5" t="s">
        <v>10</v>
      </c>
      <c r="E374" s="303" t="s">
        <v>246</v>
      </c>
      <c r="F374" s="304" t="s">
        <v>10</v>
      </c>
      <c r="G374" s="305" t="s">
        <v>567</v>
      </c>
      <c r="H374" s="69"/>
      <c r="I374" s="398">
        <f>SUM(I375:I377)</f>
        <v>8724950</v>
      </c>
    </row>
    <row r="375" spans="1:9" ht="62.4">
      <c r="A375" s="125" t="s">
        <v>92</v>
      </c>
      <c r="B375" s="377" t="s">
        <v>52</v>
      </c>
      <c r="C375" s="5" t="s">
        <v>29</v>
      </c>
      <c r="D375" s="5" t="s">
        <v>10</v>
      </c>
      <c r="E375" s="303" t="s">
        <v>246</v>
      </c>
      <c r="F375" s="304" t="s">
        <v>10</v>
      </c>
      <c r="G375" s="305" t="s">
        <v>567</v>
      </c>
      <c r="H375" s="69" t="s">
        <v>13</v>
      </c>
      <c r="I375" s="400">
        <v>3369000</v>
      </c>
    </row>
    <row r="376" spans="1:9" ht="31.2">
      <c r="A376" s="136" t="s">
        <v>751</v>
      </c>
      <c r="B376" s="418" t="s">
        <v>52</v>
      </c>
      <c r="C376" s="5" t="s">
        <v>29</v>
      </c>
      <c r="D376" s="5" t="s">
        <v>10</v>
      </c>
      <c r="E376" s="303" t="s">
        <v>246</v>
      </c>
      <c r="F376" s="304" t="s">
        <v>10</v>
      </c>
      <c r="G376" s="305" t="s">
        <v>567</v>
      </c>
      <c r="H376" s="69" t="s">
        <v>16</v>
      </c>
      <c r="I376" s="400">
        <v>5276550</v>
      </c>
    </row>
    <row r="377" spans="1:9" ht="15.6">
      <c r="A377" s="3" t="s">
        <v>18</v>
      </c>
      <c r="B377" s="286" t="s">
        <v>52</v>
      </c>
      <c r="C377" s="5" t="s">
        <v>29</v>
      </c>
      <c r="D377" s="5" t="s">
        <v>10</v>
      </c>
      <c r="E377" s="303" t="s">
        <v>246</v>
      </c>
      <c r="F377" s="304" t="s">
        <v>10</v>
      </c>
      <c r="G377" s="305" t="s">
        <v>567</v>
      </c>
      <c r="H377" s="69" t="s">
        <v>17</v>
      </c>
      <c r="I377" s="400">
        <v>79400</v>
      </c>
    </row>
    <row r="378" spans="1:9" ht="62.4">
      <c r="A378" s="91" t="s">
        <v>149</v>
      </c>
      <c r="B378" s="38" t="s">
        <v>52</v>
      </c>
      <c r="C378" s="36" t="s">
        <v>29</v>
      </c>
      <c r="D378" s="50" t="s">
        <v>10</v>
      </c>
      <c r="E378" s="312" t="s">
        <v>225</v>
      </c>
      <c r="F378" s="313" t="s">
        <v>533</v>
      </c>
      <c r="G378" s="314" t="s">
        <v>534</v>
      </c>
      <c r="H378" s="36"/>
      <c r="I378" s="397">
        <f>SUM(I379)</f>
        <v>108600</v>
      </c>
    </row>
    <row r="379" spans="1:9" ht="109.2">
      <c r="A379" s="94" t="s">
        <v>165</v>
      </c>
      <c r="B379" s="63" t="s">
        <v>52</v>
      </c>
      <c r="C379" s="2" t="s">
        <v>29</v>
      </c>
      <c r="D379" s="10" t="s">
        <v>10</v>
      </c>
      <c r="E379" s="340" t="s">
        <v>227</v>
      </c>
      <c r="F379" s="341" t="s">
        <v>533</v>
      </c>
      <c r="G379" s="342" t="s">
        <v>534</v>
      </c>
      <c r="H379" s="2"/>
      <c r="I379" s="398">
        <f>SUM(I380)</f>
        <v>108600</v>
      </c>
    </row>
    <row r="380" spans="1:9" ht="46.8">
      <c r="A380" s="94" t="s">
        <v>553</v>
      </c>
      <c r="B380" s="63" t="s">
        <v>52</v>
      </c>
      <c r="C380" s="2" t="s">
        <v>29</v>
      </c>
      <c r="D380" s="10" t="s">
        <v>10</v>
      </c>
      <c r="E380" s="340" t="s">
        <v>227</v>
      </c>
      <c r="F380" s="341" t="s">
        <v>10</v>
      </c>
      <c r="G380" s="342" t="s">
        <v>534</v>
      </c>
      <c r="H380" s="2"/>
      <c r="I380" s="398">
        <f>SUM(I381)</f>
        <v>108600</v>
      </c>
    </row>
    <row r="381" spans="1:9" ht="18" customHeight="1">
      <c r="A381" s="3" t="s">
        <v>117</v>
      </c>
      <c r="B381" s="377" t="s">
        <v>52</v>
      </c>
      <c r="C381" s="2" t="s">
        <v>29</v>
      </c>
      <c r="D381" s="10" t="s">
        <v>10</v>
      </c>
      <c r="E381" s="340" t="s">
        <v>227</v>
      </c>
      <c r="F381" s="341" t="s">
        <v>10</v>
      </c>
      <c r="G381" s="342" t="s">
        <v>554</v>
      </c>
      <c r="H381" s="2"/>
      <c r="I381" s="398">
        <f>SUM(I382)</f>
        <v>108600</v>
      </c>
    </row>
    <row r="382" spans="1:9" ht="33.75" customHeight="1">
      <c r="A382" s="110" t="s">
        <v>751</v>
      </c>
      <c r="B382" s="417" t="s">
        <v>52</v>
      </c>
      <c r="C382" s="2" t="s">
        <v>29</v>
      </c>
      <c r="D382" s="10" t="s">
        <v>10</v>
      </c>
      <c r="E382" s="340" t="s">
        <v>227</v>
      </c>
      <c r="F382" s="341" t="s">
        <v>10</v>
      </c>
      <c r="G382" s="342" t="s">
        <v>554</v>
      </c>
      <c r="H382" s="2" t="s">
        <v>16</v>
      </c>
      <c r="I382" s="399">
        <v>108600</v>
      </c>
    </row>
    <row r="383" spans="1:9" ht="15.6">
      <c r="A383" s="120" t="s">
        <v>30</v>
      </c>
      <c r="B383" s="31" t="s">
        <v>52</v>
      </c>
      <c r="C383" s="27" t="s">
        <v>29</v>
      </c>
      <c r="D383" s="27" t="s">
        <v>12</v>
      </c>
      <c r="E383" s="352"/>
      <c r="F383" s="353"/>
      <c r="G383" s="354"/>
      <c r="H383" s="27"/>
      <c r="I383" s="425">
        <f>SUM(I384+I423+I428+I435)</f>
        <v>154363443</v>
      </c>
    </row>
    <row r="384" spans="1:9" ht="31.2">
      <c r="A384" s="35" t="s">
        <v>162</v>
      </c>
      <c r="B384" s="38" t="s">
        <v>52</v>
      </c>
      <c r="C384" s="36" t="s">
        <v>29</v>
      </c>
      <c r="D384" s="36" t="s">
        <v>12</v>
      </c>
      <c r="E384" s="300" t="s">
        <v>603</v>
      </c>
      <c r="F384" s="301" t="s">
        <v>533</v>
      </c>
      <c r="G384" s="302" t="s">
        <v>534</v>
      </c>
      <c r="H384" s="36"/>
      <c r="I384" s="397">
        <f>SUM(I385+I413+I419)</f>
        <v>149192543</v>
      </c>
    </row>
    <row r="385" spans="1:9" ht="46.8">
      <c r="A385" s="74" t="s">
        <v>163</v>
      </c>
      <c r="B385" s="377" t="s">
        <v>52</v>
      </c>
      <c r="C385" s="2" t="s">
        <v>29</v>
      </c>
      <c r="D385" s="2" t="s">
        <v>12</v>
      </c>
      <c r="E385" s="303" t="s">
        <v>246</v>
      </c>
      <c r="F385" s="304" t="s">
        <v>533</v>
      </c>
      <c r="G385" s="305" t="s">
        <v>534</v>
      </c>
      <c r="H385" s="2"/>
      <c r="I385" s="398">
        <f>SUM(I386)</f>
        <v>141838824</v>
      </c>
    </row>
    <row r="386" spans="1:9" ht="15.6">
      <c r="A386" s="409" t="s">
        <v>616</v>
      </c>
      <c r="B386" s="377" t="s">
        <v>52</v>
      </c>
      <c r="C386" s="2" t="s">
        <v>29</v>
      </c>
      <c r="D386" s="2" t="s">
        <v>12</v>
      </c>
      <c r="E386" s="303" t="s">
        <v>246</v>
      </c>
      <c r="F386" s="304" t="s">
        <v>12</v>
      </c>
      <c r="G386" s="305" t="s">
        <v>534</v>
      </c>
      <c r="H386" s="2"/>
      <c r="I386" s="398">
        <f>SUM(I387+I390+I392+I396+I394+I398+I401+I403+I405+I409+I411)</f>
        <v>141838824</v>
      </c>
    </row>
    <row r="387" spans="1:9" ht="93.6">
      <c r="A387" s="60" t="s">
        <v>166</v>
      </c>
      <c r="B387" s="377" t="s">
        <v>52</v>
      </c>
      <c r="C387" s="2" t="s">
        <v>29</v>
      </c>
      <c r="D387" s="2" t="s">
        <v>12</v>
      </c>
      <c r="E387" s="303" t="s">
        <v>246</v>
      </c>
      <c r="F387" s="304" t="s">
        <v>12</v>
      </c>
      <c r="G387" s="305" t="s">
        <v>607</v>
      </c>
      <c r="H387" s="2"/>
      <c r="I387" s="398">
        <f>SUM(I388:I389)</f>
        <v>116311876</v>
      </c>
    </row>
    <row r="388" spans="1:9" ht="62.4">
      <c r="A388" s="125" t="s">
        <v>92</v>
      </c>
      <c r="B388" s="377" t="s">
        <v>52</v>
      </c>
      <c r="C388" s="2" t="s">
        <v>29</v>
      </c>
      <c r="D388" s="2" t="s">
        <v>12</v>
      </c>
      <c r="E388" s="303" t="s">
        <v>246</v>
      </c>
      <c r="F388" s="304" t="s">
        <v>12</v>
      </c>
      <c r="G388" s="305" t="s">
        <v>607</v>
      </c>
      <c r="H388" s="2" t="s">
        <v>13</v>
      </c>
      <c r="I388" s="400">
        <v>111915489</v>
      </c>
    </row>
    <row r="389" spans="1:9" ht="31.2">
      <c r="A389" s="136" t="s">
        <v>751</v>
      </c>
      <c r="B389" s="418" t="s">
        <v>52</v>
      </c>
      <c r="C389" s="2" t="s">
        <v>29</v>
      </c>
      <c r="D389" s="2" t="s">
        <v>12</v>
      </c>
      <c r="E389" s="303" t="s">
        <v>246</v>
      </c>
      <c r="F389" s="304" t="s">
        <v>12</v>
      </c>
      <c r="G389" s="305" t="s">
        <v>607</v>
      </c>
      <c r="H389" s="2" t="s">
        <v>16</v>
      </c>
      <c r="I389" s="400">
        <v>4396387</v>
      </c>
    </row>
    <row r="390" spans="1:9" ht="31.2">
      <c r="A390" s="558" t="s">
        <v>791</v>
      </c>
      <c r="B390" s="418" t="s">
        <v>52</v>
      </c>
      <c r="C390" s="2" t="s">
        <v>29</v>
      </c>
      <c r="D390" s="2" t="s">
        <v>12</v>
      </c>
      <c r="E390" s="303" t="s">
        <v>246</v>
      </c>
      <c r="F390" s="304" t="s">
        <v>12</v>
      </c>
      <c r="G390" s="305" t="s">
        <v>790</v>
      </c>
      <c r="H390" s="2"/>
      <c r="I390" s="398">
        <f>SUM(I391)</f>
        <v>1695123</v>
      </c>
    </row>
    <row r="391" spans="1:9" ht="31.2">
      <c r="A391" s="136" t="s">
        <v>751</v>
      </c>
      <c r="B391" s="418" t="s">
        <v>52</v>
      </c>
      <c r="C391" s="2" t="s">
        <v>29</v>
      </c>
      <c r="D391" s="2" t="s">
        <v>12</v>
      </c>
      <c r="E391" s="303" t="s">
        <v>246</v>
      </c>
      <c r="F391" s="304" t="s">
        <v>12</v>
      </c>
      <c r="G391" s="305" t="s">
        <v>790</v>
      </c>
      <c r="H391" s="2" t="s">
        <v>16</v>
      </c>
      <c r="I391" s="400">
        <v>1695123</v>
      </c>
    </row>
    <row r="392" spans="1:9" ht="31.2">
      <c r="A392" s="558" t="s">
        <v>783</v>
      </c>
      <c r="B392" s="418" t="s">
        <v>52</v>
      </c>
      <c r="C392" s="2" t="s">
        <v>29</v>
      </c>
      <c r="D392" s="2" t="s">
        <v>12</v>
      </c>
      <c r="E392" s="303" t="s">
        <v>246</v>
      </c>
      <c r="F392" s="304" t="s">
        <v>12</v>
      </c>
      <c r="G392" s="305" t="s">
        <v>782</v>
      </c>
      <c r="H392" s="2"/>
      <c r="I392" s="398">
        <f>SUM(I393)</f>
        <v>52884</v>
      </c>
    </row>
    <row r="393" spans="1:9" ht="62.4">
      <c r="A393" s="125" t="s">
        <v>92</v>
      </c>
      <c r="B393" s="418" t="s">
        <v>52</v>
      </c>
      <c r="C393" s="2" t="s">
        <v>29</v>
      </c>
      <c r="D393" s="2" t="s">
        <v>12</v>
      </c>
      <c r="E393" s="303" t="s">
        <v>246</v>
      </c>
      <c r="F393" s="304" t="s">
        <v>12</v>
      </c>
      <c r="G393" s="305" t="s">
        <v>782</v>
      </c>
      <c r="H393" s="2" t="s">
        <v>13</v>
      </c>
      <c r="I393" s="400">
        <v>52884</v>
      </c>
    </row>
    <row r="394" spans="1:9" ht="62.4">
      <c r="A394" s="558" t="s">
        <v>784</v>
      </c>
      <c r="B394" s="418" t="s">
        <v>52</v>
      </c>
      <c r="C394" s="2" t="s">
        <v>29</v>
      </c>
      <c r="D394" s="2" t="s">
        <v>12</v>
      </c>
      <c r="E394" s="303" t="s">
        <v>246</v>
      </c>
      <c r="F394" s="304" t="s">
        <v>12</v>
      </c>
      <c r="G394" s="305" t="s">
        <v>781</v>
      </c>
      <c r="H394" s="2"/>
      <c r="I394" s="398">
        <f>SUM(I395)</f>
        <v>188736</v>
      </c>
    </row>
    <row r="395" spans="1:9" ht="31.2">
      <c r="A395" s="136" t="s">
        <v>751</v>
      </c>
      <c r="B395" s="418" t="s">
        <v>52</v>
      </c>
      <c r="C395" s="2" t="s">
        <v>29</v>
      </c>
      <c r="D395" s="2" t="s">
        <v>12</v>
      </c>
      <c r="E395" s="303" t="s">
        <v>246</v>
      </c>
      <c r="F395" s="304" t="s">
        <v>12</v>
      </c>
      <c r="G395" s="305" t="s">
        <v>781</v>
      </c>
      <c r="H395" s="2" t="s">
        <v>16</v>
      </c>
      <c r="I395" s="400">
        <v>188736</v>
      </c>
    </row>
    <row r="396" spans="1:9" ht="31.2">
      <c r="A396" s="558" t="s">
        <v>748</v>
      </c>
      <c r="B396" s="418" t="s">
        <v>52</v>
      </c>
      <c r="C396" s="2" t="s">
        <v>29</v>
      </c>
      <c r="D396" s="2" t="s">
        <v>12</v>
      </c>
      <c r="E396" s="303" t="s">
        <v>246</v>
      </c>
      <c r="F396" s="304" t="s">
        <v>12</v>
      </c>
      <c r="G396" s="305" t="s">
        <v>747</v>
      </c>
      <c r="H396" s="2"/>
      <c r="I396" s="398">
        <f>SUM(I397)</f>
        <v>834911</v>
      </c>
    </row>
    <row r="397" spans="1:9" ht="31.2">
      <c r="A397" s="136" t="s">
        <v>751</v>
      </c>
      <c r="B397" s="418" t="s">
        <v>52</v>
      </c>
      <c r="C397" s="2" t="s">
        <v>29</v>
      </c>
      <c r="D397" s="2" t="s">
        <v>12</v>
      </c>
      <c r="E397" s="303" t="s">
        <v>246</v>
      </c>
      <c r="F397" s="304" t="s">
        <v>12</v>
      </c>
      <c r="G397" s="305" t="s">
        <v>747</v>
      </c>
      <c r="H397" s="2" t="s">
        <v>16</v>
      </c>
      <c r="I397" s="400">
        <v>834911</v>
      </c>
    </row>
    <row r="398" spans="1:9" ht="31.2">
      <c r="A398" s="365" t="s">
        <v>609</v>
      </c>
      <c r="B398" s="418" t="s">
        <v>52</v>
      </c>
      <c r="C398" s="2" t="s">
        <v>29</v>
      </c>
      <c r="D398" s="2" t="s">
        <v>12</v>
      </c>
      <c r="E398" s="303" t="s">
        <v>246</v>
      </c>
      <c r="F398" s="304" t="s">
        <v>12</v>
      </c>
      <c r="G398" s="305" t="s">
        <v>610</v>
      </c>
      <c r="H398" s="2"/>
      <c r="I398" s="398">
        <f>SUM(I399:I400)</f>
        <v>308200</v>
      </c>
    </row>
    <row r="399" spans="1:9" ht="62.4">
      <c r="A399" s="125" t="s">
        <v>92</v>
      </c>
      <c r="B399" s="377" t="s">
        <v>52</v>
      </c>
      <c r="C399" s="2" t="s">
        <v>29</v>
      </c>
      <c r="D399" s="2" t="s">
        <v>12</v>
      </c>
      <c r="E399" s="303" t="s">
        <v>246</v>
      </c>
      <c r="F399" s="304" t="s">
        <v>12</v>
      </c>
      <c r="G399" s="305" t="s">
        <v>610</v>
      </c>
      <c r="H399" s="2" t="s">
        <v>13</v>
      </c>
      <c r="I399" s="400">
        <v>210800</v>
      </c>
    </row>
    <row r="400" spans="1:9" ht="15.6">
      <c r="A400" s="74" t="s">
        <v>40</v>
      </c>
      <c r="B400" s="377" t="s">
        <v>52</v>
      </c>
      <c r="C400" s="2" t="s">
        <v>29</v>
      </c>
      <c r="D400" s="2" t="s">
        <v>12</v>
      </c>
      <c r="E400" s="303" t="s">
        <v>246</v>
      </c>
      <c r="F400" s="304" t="s">
        <v>12</v>
      </c>
      <c r="G400" s="305" t="s">
        <v>610</v>
      </c>
      <c r="H400" s="358" t="s">
        <v>39</v>
      </c>
      <c r="I400" s="400">
        <v>97400</v>
      </c>
    </row>
    <row r="401" spans="1:9" ht="62.4">
      <c r="A401" s="365" t="s">
        <v>611</v>
      </c>
      <c r="B401" s="418" t="s">
        <v>52</v>
      </c>
      <c r="C401" s="52" t="s">
        <v>29</v>
      </c>
      <c r="D401" s="52" t="s">
        <v>12</v>
      </c>
      <c r="E401" s="343" t="s">
        <v>246</v>
      </c>
      <c r="F401" s="344" t="s">
        <v>12</v>
      </c>
      <c r="G401" s="345" t="s">
        <v>612</v>
      </c>
      <c r="H401" s="52"/>
      <c r="I401" s="398">
        <f>SUM(I402)</f>
        <v>1475000</v>
      </c>
    </row>
    <row r="402" spans="1:9" ht="31.2">
      <c r="A402" s="410" t="s">
        <v>751</v>
      </c>
      <c r="B402" s="418" t="s">
        <v>52</v>
      </c>
      <c r="C402" s="69" t="s">
        <v>29</v>
      </c>
      <c r="D402" s="52" t="s">
        <v>12</v>
      </c>
      <c r="E402" s="343" t="s">
        <v>246</v>
      </c>
      <c r="F402" s="344" t="s">
        <v>12</v>
      </c>
      <c r="G402" s="345" t="s">
        <v>612</v>
      </c>
      <c r="H402" s="52" t="s">
        <v>16</v>
      </c>
      <c r="I402" s="400">
        <v>1475000</v>
      </c>
    </row>
    <row r="403" spans="1:9" ht="15.6">
      <c r="A403" s="112" t="s">
        <v>487</v>
      </c>
      <c r="B403" s="377" t="s">
        <v>52</v>
      </c>
      <c r="C403" s="5" t="s">
        <v>29</v>
      </c>
      <c r="D403" s="5" t="s">
        <v>12</v>
      </c>
      <c r="E403" s="303" t="s">
        <v>246</v>
      </c>
      <c r="F403" s="304" t="s">
        <v>12</v>
      </c>
      <c r="G403" s="305" t="s">
        <v>608</v>
      </c>
      <c r="H403" s="2"/>
      <c r="I403" s="398">
        <f>SUM(I404)</f>
        <v>920826</v>
      </c>
    </row>
    <row r="404" spans="1:9" ht="62.4">
      <c r="A404" s="125" t="s">
        <v>92</v>
      </c>
      <c r="B404" s="377" t="s">
        <v>52</v>
      </c>
      <c r="C404" s="5" t="s">
        <v>29</v>
      </c>
      <c r="D404" s="5" t="s">
        <v>12</v>
      </c>
      <c r="E404" s="303" t="s">
        <v>246</v>
      </c>
      <c r="F404" s="304" t="s">
        <v>12</v>
      </c>
      <c r="G404" s="305" t="s">
        <v>608</v>
      </c>
      <c r="H404" s="2" t="s">
        <v>13</v>
      </c>
      <c r="I404" s="400">
        <v>920826</v>
      </c>
    </row>
    <row r="405" spans="1:9" ht="31.2">
      <c r="A405" s="74" t="s">
        <v>102</v>
      </c>
      <c r="B405" s="377" t="s">
        <v>52</v>
      </c>
      <c r="C405" s="5" t="s">
        <v>29</v>
      </c>
      <c r="D405" s="5" t="s">
        <v>12</v>
      </c>
      <c r="E405" s="303" t="s">
        <v>246</v>
      </c>
      <c r="F405" s="304" t="s">
        <v>12</v>
      </c>
      <c r="G405" s="305" t="s">
        <v>567</v>
      </c>
      <c r="H405" s="2"/>
      <c r="I405" s="398">
        <f>SUM(I406:I408)</f>
        <v>19518046</v>
      </c>
    </row>
    <row r="406" spans="1:9" ht="62.4">
      <c r="A406" s="125" t="s">
        <v>92</v>
      </c>
      <c r="B406" s="377" t="s">
        <v>52</v>
      </c>
      <c r="C406" s="5" t="s">
        <v>29</v>
      </c>
      <c r="D406" s="5" t="s">
        <v>12</v>
      </c>
      <c r="E406" s="303" t="s">
        <v>246</v>
      </c>
      <c r="F406" s="304" t="s">
        <v>12</v>
      </c>
      <c r="G406" s="305" t="s">
        <v>567</v>
      </c>
      <c r="H406" s="2" t="s">
        <v>13</v>
      </c>
      <c r="I406" s="399">
        <v>4560</v>
      </c>
    </row>
    <row r="407" spans="1:9" ht="31.2">
      <c r="A407" s="136" t="s">
        <v>751</v>
      </c>
      <c r="B407" s="418" t="s">
        <v>52</v>
      </c>
      <c r="C407" s="5" t="s">
        <v>29</v>
      </c>
      <c r="D407" s="5" t="s">
        <v>12</v>
      </c>
      <c r="E407" s="303" t="s">
        <v>246</v>
      </c>
      <c r="F407" s="304" t="s">
        <v>12</v>
      </c>
      <c r="G407" s="305" t="s">
        <v>567</v>
      </c>
      <c r="H407" s="2" t="s">
        <v>16</v>
      </c>
      <c r="I407" s="399">
        <v>16407086</v>
      </c>
    </row>
    <row r="408" spans="1:9" ht="15.6">
      <c r="A408" s="74" t="s">
        <v>18</v>
      </c>
      <c r="B408" s="377" t="s">
        <v>52</v>
      </c>
      <c r="C408" s="52" t="s">
        <v>29</v>
      </c>
      <c r="D408" s="52" t="s">
        <v>12</v>
      </c>
      <c r="E408" s="343" t="s">
        <v>246</v>
      </c>
      <c r="F408" s="344" t="s">
        <v>12</v>
      </c>
      <c r="G408" s="345" t="s">
        <v>567</v>
      </c>
      <c r="H408" s="52" t="s">
        <v>17</v>
      </c>
      <c r="I408" s="399">
        <v>3106400</v>
      </c>
    </row>
    <row r="409" spans="1:9" ht="31.2">
      <c r="A409" s="74" t="s">
        <v>746</v>
      </c>
      <c r="B409" s="533" t="s">
        <v>52</v>
      </c>
      <c r="C409" s="52" t="s">
        <v>29</v>
      </c>
      <c r="D409" s="52" t="s">
        <v>12</v>
      </c>
      <c r="E409" s="343" t="s">
        <v>246</v>
      </c>
      <c r="F409" s="344" t="s">
        <v>12</v>
      </c>
      <c r="G409" s="345" t="s">
        <v>745</v>
      </c>
      <c r="H409" s="52"/>
      <c r="I409" s="398">
        <f>SUM(I410)</f>
        <v>399000</v>
      </c>
    </row>
    <row r="410" spans="1:9" ht="31.2">
      <c r="A410" s="136" t="s">
        <v>751</v>
      </c>
      <c r="B410" s="533" t="s">
        <v>52</v>
      </c>
      <c r="C410" s="52" t="s">
        <v>29</v>
      </c>
      <c r="D410" s="52" t="s">
        <v>12</v>
      </c>
      <c r="E410" s="343" t="s">
        <v>246</v>
      </c>
      <c r="F410" s="344" t="s">
        <v>12</v>
      </c>
      <c r="G410" s="345" t="s">
        <v>745</v>
      </c>
      <c r="H410" s="52" t="s">
        <v>16</v>
      </c>
      <c r="I410" s="399">
        <v>399000</v>
      </c>
    </row>
    <row r="411" spans="1:9" ht="15.6">
      <c r="A411" s="74" t="s">
        <v>750</v>
      </c>
      <c r="B411" s="533" t="s">
        <v>52</v>
      </c>
      <c r="C411" s="2" t="s">
        <v>29</v>
      </c>
      <c r="D411" s="2" t="s">
        <v>12</v>
      </c>
      <c r="E411" s="303" t="s">
        <v>246</v>
      </c>
      <c r="F411" s="304" t="s">
        <v>12</v>
      </c>
      <c r="G411" s="345" t="s">
        <v>749</v>
      </c>
      <c r="H411" s="2"/>
      <c r="I411" s="398">
        <f>SUM(I412)</f>
        <v>134222</v>
      </c>
    </row>
    <row r="412" spans="1:9" ht="31.2">
      <c r="A412" s="410" t="s">
        <v>751</v>
      </c>
      <c r="B412" s="418" t="s">
        <v>52</v>
      </c>
      <c r="C412" s="69" t="s">
        <v>29</v>
      </c>
      <c r="D412" s="52" t="s">
        <v>12</v>
      </c>
      <c r="E412" s="343" t="s">
        <v>246</v>
      </c>
      <c r="F412" s="344" t="s">
        <v>12</v>
      </c>
      <c r="G412" s="345" t="s">
        <v>749</v>
      </c>
      <c r="H412" s="52" t="s">
        <v>16</v>
      </c>
      <c r="I412" s="400">
        <v>134222</v>
      </c>
    </row>
    <row r="413" spans="1:9" s="45" customFormat="1" ht="48.75" customHeight="1">
      <c r="A413" s="74" t="s">
        <v>167</v>
      </c>
      <c r="B413" s="377" t="s">
        <v>52</v>
      </c>
      <c r="C413" s="52" t="s">
        <v>29</v>
      </c>
      <c r="D413" s="52" t="s">
        <v>12</v>
      </c>
      <c r="E413" s="343" t="s">
        <v>247</v>
      </c>
      <c r="F413" s="344" t="s">
        <v>533</v>
      </c>
      <c r="G413" s="345" t="s">
        <v>534</v>
      </c>
      <c r="H413" s="52"/>
      <c r="I413" s="398">
        <f>SUM(I414)</f>
        <v>7353719</v>
      </c>
    </row>
    <row r="414" spans="1:9" s="45" customFormat="1" ht="31.2">
      <c r="A414" s="74" t="s">
        <v>620</v>
      </c>
      <c r="B414" s="377" t="s">
        <v>52</v>
      </c>
      <c r="C414" s="52" t="s">
        <v>29</v>
      </c>
      <c r="D414" s="52" t="s">
        <v>12</v>
      </c>
      <c r="E414" s="343" t="s">
        <v>247</v>
      </c>
      <c r="F414" s="344" t="s">
        <v>10</v>
      </c>
      <c r="G414" s="345" t="s">
        <v>534</v>
      </c>
      <c r="H414" s="52"/>
      <c r="I414" s="398">
        <f>SUM(I415)</f>
        <v>7353719</v>
      </c>
    </row>
    <row r="415" spans="1:9" s="45" customFormat="1" ht="31.2">
      <c r="A415" s="74" t="s">
        <v>102</v>
      </c>
      <c r="B415" s="377" t="s">
        <v>52</v>
      </c>
      <c r="C415" s="52" t="s">
        <v>29</v>
      </c>
      <c r="D415" s="52" t="s">
        <v>12</v>
      </c>
      <c r="E415" s="343" t="s">
        <v>247</v>
      </c>
      <c r="F415" s="344" t="s">
        <v>10</v>
      </c>
      <c r="G415" s="345" t="s">
        <v>567</v>
      </c>
      <c r="H415" s="52"/>
      <c r="I415" s="398">
        <f>SUM(I416:I418)</f>
        <v>7353719</v>
      </c>
    </row>
    <row r="416" spans="1:9" s="45" customFormat="1" ht="62.4">
      <c r="A416" s="125" t="s">
        <v>92</v>
      </c>
      <c r="B416" s="377" t="s">
        <v>52</v>
      </c>
      <c r="C416" s="52" t="s">
        <v>29</v>
      </c>
      <c r="D416" s="52" t="s">
        <v>12</v>
      </c>
      <c r="E416" s="343" t="s">
        <v>247</v>
      </c>
      <c r="F416" s="344" t="s">
        <v>10</v>
      </c>
      <c r="G416" s="345" t="s">
        <v>567</v>
      </c>
      <c r="H416" s="52" t="s">
        <v>13</v>
      </c>
      <c r="I416" s="400">
        <v>4199000</v>
      </c>
    </row>
    <row r="417" spans="1:9" s="45" customFormat="1" ht="31.2">
      <c r="A417" s="136" t="s">
        <v>751</v>
      </c>
      <c r="B417" s="418" t="s">
        <v>52</v>
      </c>
      <c r="C417" s="52" t="s">
        <v>29</v>
      </c>
      <c r="D417" s="52" t="s">
        <v>12</v>
      </c>
      <c r="E417" s="346" t="s">
        <v>247</v>
      </c>
      <c r="F417" s="347" t="s">
        <v>10</v>
      </c>
      <c r="G417" s="348" t="s">
        <v>567</v>
      </c>
      <c r="H417" s="2" t="s">
        <v>16</v>
      </c>
      <c r="I417" s="399">
        <v>1683719</v>
      </c>
    </row>
    <row r="418" spans="1:9" s="45" customFormat="1" ht="15.6">
      <c r="A418" s="74" t="s">
        <v>18</v>
      </c>
      <c r="B418" s="377" t="s">
        <v>52</v>
      </c>
      <c r="C418" s="52" t="s">
        <v>29</v>
      </c>
      <c r="D418" s="52" t="s">
        <v>12</v>
      </c>
      <c r="E418" s="346" t="s">
        <v>247</v>
      </c>
      <c r="F418" s="347" t="s">
        <v>10</v>
      </c>
      <c r="G418" s="348" t="s">
        <v>567</v>
      </c>
      <c r="H418" s="2" t="s">
        <v>17</v>
      </c>
      <c r="I418" s="399">
        <v>1471000</v>
      </c>
    </row>
    <row r="419" spans="1:9" ht="62.4" hidden="1">
      <c r="A419" s="127" t="s">
        <v>168</v>
      </c>
      <c r="B419" s="63" t="s">
        <v>52</v>
      </c>
      <c r="C419" s="52" t="s">
        <v>29</v>
      </c>
      <c r="D419" s="52" t="s">
        <v>12</v>
      </c>
      <c r="E419" s="343" t="s">
        <v>248</v>
      </c>
      <c r="F419" s="344" t="s">
        <v>533</v>
      </c>
      <c r="G419" s="345" t="s">
        <v>534</v>
      </c>
      <c r="H419" s="52"/>
      <c r="I419" s="398">
        <f>SUM(I420)</f>
        <v>0</v>
      </c>
    </row>
    <row r="420" spans="1:9" ht="31.2" hidden="1">
      <c r="A420" s="360" t="s">
        <v>613</v>
      </c>
      <c r="B420" s="63" t="s">
        <v>52</v>
      </c>
      <c r="C420" s="52" t="s">
        <v>29</v>
      </c>
      <c r="D420" s="52" t="s">
        <v>12</v>
      </c>
      <c r="E420" s="343" t="s">
        <v>248</v>
      </c>
      <c r="F420" s="344" t="s">
        <v>10</v>
      </c>
      <c r="G420" s="345" t="s">
        <v>534</v>
      </c>
      <c r="H420" s="52"/>
      <c r="I420" s="398">
        <f>SUM(I421)</f>
        <v>0</v>
      </c>
    </row>
    <row r="421" spans="1:9" ht="15.6" hidden="1">
      <c r="A421" s="99" t="s">
        <v>614</v>
      </c>
      <c r="B421" s="63" t="s">
        <v>52</v>
      </c>
      <c r="C421" s="52" t="s">
        <v>29</v>
      </c>
      <c r="D421" s="52" t="s">
        <v>12</v>
      </c>
      <c r="E421" s="343" t="s">
        <v>248</v>
      </c>
      <c r="F421" s="344" t="s">
        <v>10</v>
      </c>
      <c r="G421" s="345" t="s">
        <v>615</v>
      </c>
      <c r="H421" s="52"/>
      <c r="I421" s="398">
        <f>SUM(I422)</f>
        <v>0</v>
      </c>
    </row>
    <row r="422" spans="1:9" ht="31.2" hidden="1">
      <c r="A422" s="136" t="s">
        <v>751</v>
      </c>
      <c r="B422" s="418" t="s">
        <v>52</v>
      </c>
      <c r="C422" s="2" t="s">
        <v>29</v>
      </c>
      <c r="D422" s="2" t="s">
        <v>12</v>
      </c>
      <c r="E422" s="303" t="s">
        <v>248</v>
      </c>
      <c r="F422" s="304" t="s">
        <v>10</v>
      </c>
      <c r="G422" s="305" t="s">
        <v>615</v>
      </c>
      <c r="H422" s="2" t="s">
        <v>16</v>
      </c>
      <c r="I422" s="400"/>
    </row>
    <row r="423" spans="1:9" s="78" customFormat="1" ht="46.8" hidden="1">
      <c r="A423" s="126" t="s">
        <v>132</v>
      </c>
      <c r="B423" s="38" t="s">
        <v>52</v>
      </c>
      <c r="C423" s="36" t="s">
        <v>29</v>
      </c>
      <c r="D423" s="36" t="s">
        <v>12</v>
      </c>
      <c r="E423" s="300" t="s">
        <v>548</v>
      </c>
      <c r="F423" s="301" t="s">
        <v>533</v>
      </c>
      <c r="G423" s="302" t="s">
        <v>534</v>
      </c>
      <c r="H423" s="36"/>
      <c r="I423" s="397">
        <f>SUM(I424)</f>
        <v>0</v>
      </c>
    </row>
    <row r="424" spans="1:9" s="78" customFormat="1" ht="62.4" hidden="1">
      <c r="A424" s="127" t="s">
        <v>169</v>
      </c>
      <c r="B424" s="63" t="s">
        <v>52</v>
      </c>
      <c r="C424" s="43" t="s">
        <v>29</v>
      </c>
      <c r="D424" s="43" t="s">
        <v>12</v>
      </c>
      <c r="E424" s="346" t="s">
        <v>249</v>
      </c>
      <c r="F424" s="347" t="s">
        <v>533</v>
      </c>
      <c r="G424" s="348" t="s">
        <v>534</v>
      </c>
      <c r="H424" s="87"/>
      <c r="I424" s="401">
        <f>SUM(I425)</f>
        <v>0</v>
      </c>
    </row>
    <row r="425" spans="1:9" s="78" customFormat="1" ht="31.2" hidden="1">
      <c r="A425" s="127" t="s">
        <v>617</v>
      </c>
      <c r="B425" s="63" t="s">
        <v>52</v>
      </c>
      <c r="C425" s="43" t="s">
        <v>29</v>
      </c>
      <c r="D425" s="43" t="s">
        <v>12</v>
      </c>
      <c r="E425" s="346" t="s">
        <v>249</v>
      </c>
      <c r="F425" s="347" t="s">
        <v>10</v>
      </c>
      <c r="G425" s="348" t="s">
        <v>534</v>
      </c>
      <c r="H425" s="87"/>
      <c r="I425" s="401">
        <f>SUM(I426)</f>
        <v>0</v>
      </c>
    </row>
    <row r="426" spans="1:9" s="45" customFormat="1" ht="31.2" hidden="1">
      <c r="A426" s="128" t="s">
        <v>170</v>
      </c>
      <c r="B426" s="422" t="s">
        <v>52</v>
      </c>
      <c r="C426" s="43" t="s">
        <v>29</v>
      </c>
      <c r="D426" s="43" t="s">
        <v>12</v>
      </c>
      <c r="E426" s="346" t="s">
        <v>249</v>
      </c>
      <c r="F426" s="347" t="s">
        <v>10</v>
      </c>
      <c r="G426" s="348" t="s">
        <v>618</v>
      </c>
      <c r="H426" s="87"/>
      <c r="I426" s="401">
        <f>SUM(I427)</f>
        <v>0</v>
      </c>
    </row>
    <row r="427" spans="1:9" s="45" customFormat="1" ht="31.2" hidden="1">
      <c r="A427" s="129" t="s">
        <v>751</v>
      </c>
      <c r="B427" s="423" t="s">
        <v>52</v>
      </c>
      <c r="C427" s="43" t="s">
        <v>29</v>
      </c>
      <c r="D427" s="43" t="s">
        <v>12</v>
      </c>
      <c r="E427" s="346" t="s">
        <v>249</v>
      </c>
      <c r="F427" s="347" t="s">
        <v>10</v>
      </c>
      <c r="G427" s="348" t="s">
        <v>618</v>
      </c>
      <c r="H427" s="87" t="s">
        <v>16</v>
      </c>
      <c r="I427" s="402"/>
    </row>
    <row r="428" spans="1:9" ht="47.25" customHeight="1">
      <c r="A428" s="35" t="s">
        <v>204</v>
      </c>
      <c r="B428" s="38" t="s">
        <v>52</v>
      </c>
      <c r="C428" s="36" t="s">
        <v>29</v>
      </c>
      <c r="D428" s="50" t="s">
        <v>12</v>
      </c>
      <c r="E428" s="306" t="s">
        <v>588</v>
      </c>
      <c r="F428" s="307" t="s">
        <v>533</v>
      </c>
      <c r="G428" s="308" t="s">
        <v>534</v>
      </c>
      <c r="H428" s="36"/>
      <c r="I428" s="397">
        <f>SUM(I429)</f>
        <v>4325000</v>
      </c>
    </row>
    <row r="429" spans="1:9" ht="78" customHeight="1">
      <c r="A429" s="362" t="s">
        <v>205</v>
      </c>
      <c r="B429" s="431" t="s">
        <v>52</v>
      </c>
      <c r="C429" s="5" t="s">
        <v>29</v>
      </c>
      <c r="D429" s="539" t="s">
        <v>12</v>
      </c>
      <c r="E429" s="321" t="s">
        <v>235</v>
      </c>
      <c r="F429" s="322" t="s">
        <v>533</v>
      </c>
      <c r="G429" s="323" t="s">
        <v>534</v>
      </c>
      <c r="H429" s="2"/>
      <c r="I429" s="398">
        <f>SUM(I430)</f>
        <v>4325000</v>
      </c>
    </row>
    <row r="430" spans="1:9" ht="33" customHeight="1">
      <c r="A430" s="362" t="s">
        <v>602</v>
      </c>
      <c r="B430" s="418" t="s">
        <v>52</v>
      </c>
      <c r="C430" s="5" t="s">
        <v>29</v>
      </c>
      <c r="D430" s="539" t="s">
        <v>12</v>
      </c>
      <c r="E430" s="321" t="s">
        <v>235</v>
      </c>
      <c r="F430" s="322" t="s">
        <v>10</v>
      </c>
      <c r="G430" s="323" t="s">
        <v>534</v>
      </c>
      <c r="H430" s="358"/>
      <c r="I430" s="398">
        <f>SUM(I431+I433)</f>
        <v>4325000</v>
      </c>
    </row>
    <row r="431" spans="1:9" ht="33" customHeight="1">
      <c r="A431" s="111" t="s">
        <v>823</v>
      </c>
      <c r="B431" s="570" t="s">
        <v>52</v>
      </c>
      <c r="C431" s="5" t="s">
        <v>29</v>
      </c>
      <c r="D431" s="539" t="s">
        <v>12</v>
      </c>
      <c r="E431" s="321" t="s">
        <v>235</v>
      </c>
      <c r="F431" s="322" t="s">
        <v>10</v>
      </c>
      <c r="G431" s="560">
        <v>11500</v>
      </c>
      <c r="H431" s="69"/>
      <c r="I431" s="398">
        <f>SUM(I432)</f>
        <v>3460000</v>
      </c>
    </row>
    <row r="432" spans="1:9" ht="33" customHeight="1">
      <c r="A432" s="136" t="s">
        <v>197</v>
      </c>
      <c r="B432" s="418" t="s">
        <v>52</v>
      </c>
      <c r="C432" s="5" t="s">
        <v>29</v>
      </c>
      <c r="D432" s="539" t="s">
        <v>12</v>
      </c>
      <c r="E432" s="321" t="s">
        <v>235</v>
      </c>
      <c r="F432" s="322" t="s">
        <v>10</v>
      </c>
      <c r="G432" s="560">
        <v>11500</v>
      </c>
      <c r="H432" s="69" t="s">
        <v>192</v>
      </c>
      <c r="I432" s="400">
        <v>3460000</v>
      </c>
    </row>
    <row r="433" spans="1:9" ht="31.5" customHeight="1">
      <c r="A433" s="136" t="s">
        <v>721</v>
      </c>
      <c r="B433" s="533" t="s">
        <v>52</v>
      </c>
      <c r="C433" s="5" t="s">
        <v>29</v>
      </c>
      <c r="D433" s="539" t="s">
        <v>12</v>
      </c>
      <c r="E433" s="321" t="s">
        <v>235</v>
      </c>
      <c r="F433" s="322" t="s">
        <v>10</v>
      </c>
      <c r="G433" s="323" t="s">
        <v>720</v>
      </c>
      <c r="H433" s="69"/>
      <c r="I433" s="398">
        <f>SUM(I434)</f>
        <v>865000</v>
      </c>
    </row>
    <row r="434" spans="1:9" ht="33" customHeight="1">
      <c r="A434" s="136" t="s">
        <v>197</v>
      </c>
      <c r="B434" s="418" t="s">
        <v>52</v>
      </c>
      <c r="C434" s="5" t="s">
        <v>29</v>
      </c>
      <c r="D434" s="539" t="s">
        <v>12</v>
      </c>
      <c r="E434" s="321" t="s">
        <v>235</v>
      </c>
      <c r="F434" s="322" t="s">
        <v>10</v>
      </c>
      <c r="G434" s="323" t="s">
        <v>720</v>
      </c>
      <c r="H434" s="69" t="s">
        <v>192</v>
      </c>
      <c r="I434" s="400">
        <v>865000</v>
      </c>
    </row>
    <row r="435" spans="1:9" s="45" customFormat="1" ht="62.4">
      <c r="A435" s="126" t="s">
        <v>149</v>
      </c>
      <c r="B435" s="38" t="s">
        <v>52</v>
      </c>
      <c r="C435" s="36" t="s">
        <v>29</v>
      </c>
      <c r="D435" s="50" t="s">
        <v>12</v>
      </c>
      <c r="E435" s="312" t="s">
        <v>225</v>
      </c>
      <c r="F435" s="313" t="s">
        <v>533</v>
      </c>
      <c r="G435" s="314" t="s">
        <v>534</v>
      </c>
      <c r="H435" s="36"/>
      <c r="I435" s="397">
        <f>SUM(I436)</f>
        <v>845900</v>
      </c>
    </row>
    <row r="436" spans="1:9" s="45" customFormat="1" ht="109.2">
      <c r="A436" s="127" t="s">
        <v>165</v>
      </c>
      <c r="B436" s="63" t="s">
        <v>52</v>
      </c>
      <c r="C436" s="2" t="s">
        <v>29</v>
      </c>
      <c r="D436" s="43" t="s">
        <v>12</v>
      </c>
      <c r="E436" s="346" t="s">
        <v>227</v>
      </c>
      <c r="F436" s="347" t="s">
        <v>533</v>
      </c>
      <c r="G436" s="348" t="s">
        <v>534</v>
      </c>
      <c r="H436" s="2"/>
      <c r="I436" s="398">
        <f>SUM(I437)</f>
        <v>845900</v>
      </c>
    </row>
    <row r="437" spans="1:9" s="45" customFormat="1" ht="46.8">
      <c r="A437" s="127" t="s">
        <v>553</v>
      </c>
      <c r="B437" s="63" t="s">
        <v>52</v>
      </c>
      <c r="C437" s="2" t="s">
        <v>29</v>
      </c>
      <c r="D437" s="43" t="s">
        <v>12</v>
      </c>
      <c r="E437" s="346" t="s">
        <v>227</v>
      </c>
      <c r="F437" s="347" t="s">
        <v>10</v>
      </c>
      <c r="G437" s="348" t="s">
        <v>534</v>
      </c>
      <c r="H437" s="2"/>
      <c r="I437" s="398">
        <f>SUM(I438)</f>
        <v>845900</v>
      </c>
    </row>
    <row r="438" spans="1:9" s="45" customFormat="1" ht="31.2">
      <c r="A438" s="74" t="s">
        <v>117</v>
      </c>
      <c r="B438" s="377" t="s">
        <v>52</v>
      </c>
      <c r="C438" s="2" t="s">
        <v>29</v>
      </c>
      <c r="D438" s="43" t="s">
        <v>12</v>
      </c>
      <c r="E438" s="346" t="s">
        <v>227</v>
      </c>
      <c r="F438" s="347" t="s">
        <v>10</v>
      </c>
      <c r="G438" s="348" t="s">
        <v>554</v>
      </c>
      <c r="H438" s="2"/>
      <c r="I438" s="398">
        <f>SUM(I439)</f>
        <v>845900</v>
      </c>
    </row>
    <row r="439" spans="1:9" s="45" customFormat="1" ht="31.2">
      <c r="A439" s="136" t="s">
        <v>751</v>
      </c>
      <c r="B439" s="418" t="s">
        <v>52</v>
      </c>
      <c r="C439" s="2" t="s">
        <v>29</v>
      </c>
      <c r="D439" s="43" t="s">
        <v>12</v>
      </c>
      <c r="E439" s="346" t="s">
        <v>227</v>
      </c>
      <c r="F439" s="347" t="s">
        <v>10</v>
      </c>
      <c r="G439" s="348" t="s">
        <v>554</v>
      </c>
      <c r="H439" s="2" t="s">
        <v>16</v>
      </c>
      <c r="I439" s="399">
        <v>845900</v>
      </c>
    </row>
    <row r="440" spans="1:9" ht="15.6">
      <c r="A440" s="135" t="s">
        <v>672</v>
      </c>
      <c r="B440" s="31" t="s">
        <v>52</v>
      </c>
      <c r="C440" s="27" t="s">
        <v>29</v>
      </c>
      <c r="D440" s="27" t="s">
        <v>29</v>
      </c>
      <c r="E440" s="352"/>
      <c r="F440" s="353"/>
      <c r="G440" s="354"/>
      <c r="H440" s="27"/>
      <c r="I440" s="425">
        <f>SUM(I441)</f>
        <v>562000</v>
      </c>
    </row>
    <row r="441" spans="1:9" ht="62.4">
      <c r="A441" s="126" t="s">
        <v>173</v>
      </c>
      <c r="B441" s="38" t="s">
        <v>52</v>
      </c>
      <c r="C441" s="36" t="s">
        <v>29</v>
      </c>
      <c r="D441" s="36" t="s">
        <v>29</v>
      </c>
      <c r="E441" s="300" t="s">
        <v>621</v>
      </c>
      <c r="F441" s="301" t="s">
        <v>533</v>
      </c>
      <c r="G441" s="302" t="s">
        <v>534</v>
      </c>
      <c r="H441" s="36"/>
      <c r="I441" s="397">
        <f>SUM(I442)</f>
        <v>562000</v>
      </c>
    </row>
    <row r="442" spans="1:9" ht="78">
      <c r="A442" s="127" t="s">
        <v>175</v>
      </c>
      <c r="B442" s="63" t="s">
        <v>52</v>
      </c>
      <c r="C442" s="52" t="s">
        <v>29</v>
      </c>
      <c r="D442" s="52" t="s">
        <v>29</v>
      </c>
      <c r="E442" s="343" t="s">
        <v>250</v>
      </c>
      <c r="F442" s="344" t="s">
        <v>533</v>
      </c>
      <c r="G442" s="345" t="s">
        <v>534</v>
      </c>
      <c r="H442" s="52"/>
      <c r="I442" s="398">
        <f>SUM(I443)</f>
        <v>562000</v>
      </c>
    </row>
    <row r="443" spans="1:9" ht="31.2">
      <c r="A443" s="127" t="s">
        <v>624</v>
      </c>
      <c r="B443" s="63" t="s">
        <v>52</v>
      </c>
      <c r="C443" s="52" t="s">
        <v>29</v>
      </c>
      <c r="D443" s="52" t="s">
        <v>29</v>
      </c>
      <c r="E443" s="343" t="s">
        <v>250</v>
      </c>
      <c r="F443" s="344" t="s">
        <v>10</v>
      </c>
      <c r="G443" s="345" t="s">
        <v>534</v>
      </c>
      <c r="H443" s="52"/>
      <c r="I443" s="398">
        <f>SUM(I444+I446)</f>
        <v>562000</v>
      </c>
    </row>
    <row r="444" spans="1:9" ht="31.2">
      <c r="A444" s="125" t="s">
        <v>625</v>
      </c>
      <c r="B444" s="377" t="s">
        <v>52</v>
      </c>
      <c r="C444" s="2" t="s">
        <v>29</v>
      </c>
      <c r="D444" s="2" t="s">
        <v>29</v>
      </c>
      <c r="E444" s="343" t="s">
        <v>250</v>
      </c>
      <c r="F444" s="304" t="s">
        <v>10</v>
      </c>
      <c r="G444" s="305" t="s">
        <v>626</v>
      </c>
      <c r="H444" s="2"/>
      <c r="I444" s="398">
        <f>SUM(I445)</f>
        <v>388800</v>
      </c>
    </row>
    <row r="445" spans="1:9" ht="31.2">
      <c r="A445" s="136" t="s">
        <v>751</v>
      </c>
      <c r="B445" s="418" t="s">
        <v>52</v>
      </c>
      <c r="C445" s="2" t="s">
        <v>29</v>
      </c>
      <c r="D445" s="2" t="s">
        <v>29</v>
      </c>
      <c r="E445" s="343" t="s">
        <v>250</v>
      </c>
      <c r="F445" s="304" t="s">
        <v>10</v>
      </c>
      <c r="G445" s="305" t="s">
        <v>626</v>
      </c>
      <c r="H445" s="2" t="s">
        <v>16</v>
      </c>
      <c r="I445" s="400">
        <v>388800</v>
      </c>
    </row>
    <row r="446" spans="1:9" ht="15.6">
      <c r="A446" s="111" t="s">
        <v>786</v>
      </c>
      <c r="B446" s="418" t="s">
        <v>52</v>
      </c>
      <c r="C446" s="2" t="s">
        <v>29</v>
      </c>
      <c r="D446" s="2" t="s">
        <v>29</v>
      </c>
      <c r="E446" s="343" t="s">
        <v>250</v>
      </c>
      <c r="F446" s="304" t="s">
        <v>10</v>
      </c>
      <c r="G446" s="305" t="s">
        <v>785</v>
      </c>
      <c r="H446" s="2"/>
      <c r="I446" s="398">
        <f>SUM(I447)</f>
        <v>173200</v>
      </c>
    </row>
    <row r="447" spans="1:9" ht="31.2">
      <c r="A447" s="136" t="s">
        <v>751</v>
      </c>
      <c r="B447" s="418" t="s">
        <v>52</v>
      </c>
      <c r="C447" s="2" t="s">
        <v>29</v>
      </c>
      <c r="D447" s="2" t="s">
        <v>29</v>
      </c>
      <c r="E447" s="343" t="s">
        <v>250</v>
      </c>
      <c r="F447" s="304" t="s">
        <v>10</v>
      </c>
      <c r="G447" s="305" t="s">
        <v>785</v>
      </c>
      <c r="H447" s="2" t="s">
        <v>16</v>
      </c>
      <c r="I447" s="400">
        <v>173200</v>
      </c>
    </row>
    <row r="448" spans="1:9" ht="15.6">
      <c r="A448" s="135" t="s">
        <v>31</v>
      </c>
      <c r="B448" s="31" t="s">
        <v>52</v>
      </c>
      <c r="C448" s="27" t="s">
        <v>29</v>
      </c>
      <c r="D448" s="27" t="s">
        <v>32</v>
      </c>
      <c r="E448" s="352"/>
      <c r="F448" s="353"/>
      <c r="G448" s="354"/>
      <c r="H448" s="27"/>
      <c r="I448" s="425">
        <f>SUM(I454,I449,I467,I472)</f>
        <v>6945949</v>
      </c>
    </row>
    <row r="449" spans="1:9" s="78" customFormat="1" ht="46.8">
      <c r="A449" s="126" t="s">
        <v>130</v>
      </c>
      <c r="B449" s="38" t="s">
        <v>52</v>
      </c>
      <c r="C449" s="36" t="s">
        <v>29</v>
      </c>
      <c r="D449" s="36" t="s">
        <v>32</v>
      </c>
      <c r="E449" s="300" t="s">
        <v>206</v>
      </c>
      <c r="F449" s="301" t="s">
        <v>533</v>
      </c>
      <c r="G449" s="302" t="s">
        <v>534</v>
      </c>
      <c r="H449" s="36"/>
      <c r="I449" s="397">
        <f>SUM(I450)</f>
        <v>3000</v>
      </c>
    </row>
    <row r="450" spans="1:9" s="45" customFormat="1" ht="78">
      <c r="A450" s="128" t="s">
        <v>131</v>
      </c>
      <c r="B450" s="422" t="s">
        <v>52</v>
      </c>
      <c r="C450" s="86" t="s">
        <v>29</v>
      </c>
      <c r="D450" s="43" t="s">
        <v>32</v>
      </c>
      <c r="E450" s="346" t="s">
        <v>239</v>
      </c>
      <c r="F450" s="347" t="s">
        <v>533</v>
      </c>
      <c r="G450" s="348" t="s">
        <v>534</v>
      </c>
      <c r="H450" s="87"/>
      <c r="I450" s="401">
        <f>SUM(I451)</f>
        <v>3000</v>
      </c>
    </row>
    <row r="451" spans="1:9" s="45" customFormat="1" ht="46.8">
      <c r="A451" s="411" t="s">
        <v>541</v>
      </c>
      <c r="B451" s="422" t="s">
        <v>52</v>
      </c>
      <c r="C451" s="86" t="s">
        <v>29</v>
      </c>
      <c r="D451" s="43" t="s">
        <v>32</v>
      </c>
      <c r="E451" s="346" t="s">
        <v>239</v>
      </c>
      <c r="F451" s="347" t="s">
        <v>10</v>
      </c>
      <c r="G451" s="348" t="s">
        <v>534</v>
      </c>
      <c r="H451" s="87"/>
      <c r="I451" s="401">
        <f>SUM(I452)</f>
        <v>3000</v>
      </c>
    </row>
    <row r="452" spans="1:9" s="45" customFormat="1" ht="31.2">
      <c r="A452" s="99" t="s">
        <v>120</v>
      </c>
      <c r="B452" s="63" t="s">
        <v>52</v>
      </c>
      <c r="C452" s="86" t="s">
        <v>29</v>
      </c>
      <c r="D452" s="43" t="s">
        <v>32</v>
      </c>
      <c r="E452" s="346" t="s">
        <v>239</v>
      </c>
      <c r="F452" s="347" t="s">
        <v>10</v>
      </c>
      <c r="G452" s="348" t="s">
        <v>543</v>
      </c>
      <c r="H452" s="2"/>
      <c r="I452" s="398">
        <f>SUM(I453)</f>
        <v>3000</v>
      </c>
    </row>
    <row r="453" spans="1:9" s="45" customFormat="1" ht="31.2">
      <c r="A453" s="129" t="s">
        <v>751</v>
      </c>
      <c r="B453" s="423" t="s">
        <v>52</v>
      </c>
      <c r="C453" s="86" t="s">
        <v>29</v>
      </c>
      <c r="D453" s="43" t="s">
        <v>32</v>
      </c>
      <c r="E453" s="346" t="s">
        <v>239</v>
      </c>
      <c r="F453" s="347" t="s">
        <v>10</v>
      </c>
      <c r="G453" s="348" t="s">
        <v>543</v>
      </c>
      <c r="H453" s="87" t="s">
        <v>16</v>
      </c>
      <c r="I453" s="402">
        <v>3000</v>
      </c>
    </row>
    <row r="454" spans="1:9" ht="31.2">
      <c r="A454" s="123" t="s">
        <v>162</v>
      </c>
      <c r="B454" s="38" t="s">
        <v>52</v>
      </c>
      <c r="C454" s="36" t="s">
        <v>29</v>
      </c>
      <c r="D454" s="36" t="s">
        <v>32</v>
      </c>
      <c r="E454" s="300" t="s">
        <v>603</v>
      </c>
      <c r="F454" s="301" t="s">
        <v>533</v>
      </c>
      <c r="G454" s="302" t="s">
        <v>534</v>
      </c>
      <c r="H454" s="36"/>
      <c r="I454" s="397">
        <f>SUM(I455)</f>
        <v>6915249</v>
      </c>
    </row>
    <row r="455" spans="1:9" ht="62.4">
      <c r="A455" s="74" t="s">
        <v>176</v>
      </c>
      <c r="B455" s="377" t="s">
        <v>52</v>
      </c>
      <c r="C455" s="2" t="s">
        <v>29</v>
      </c>
      <c r="D455" s="2" t="s">
        <v>32</v>
      </c>
      <c r="E455" s="303" t="s">
        <v>251</v>
      </c>
      <c r="F455" s="304" t="s">
        <v>533</v>
      </c>
      <c r="G455" s="305" t="s">
        <v>534</v>
      </c>
      <c r="H455" s="2"/>
      <c r="I455" s="398">
        <f>SUM(I456+I463)</f>
        <v>6915249</v>
      </c>
    </row>
    <row r="456" spans="1:9" ht="46.8">
      <c r="A456" s="74" t="s">
        <v>627</v>
      </c>
      <c r="B456" s="377" t="s">
        <v>52</v>
      </c>
      <c r="C456" s="2" t="s">
        <v>29</v>
      </c>
      <c r="D456" s="2" t="s">
        <v>32</v>
      </c>
      <c r="E456" s="303" t="s">
        <v>251</v>
      </c>
      <c r="F456" s="304" t="s">
        <v>10</v>
      </c>
      <c r="G456" s="305" t="s">
        <v>534</v>
      </c>
      <c r="H456" s="2"/>
      <c r="I456" s="398">
        <f>SUM(I457+I459)</f>
        <v>5812349</v>
      </c>
    </row>
    <row r="457" spans="1:9" ht="35.25" customHeight="1">
      <c r="A457" s="74" t="s">
        <v>177</v>
      </c>
      <c r="B457" s="377" t="s">
        <v>52</v>
      </c>
      <c r="C457" s="2" t="s">
        <v>29</v>
      </c>
      <c r="D457" s="2" t="s">
        <v>32</v>
      </c>
      <c r="E457" s="303" t="s">
        <v>251</v>
      </c>
      <c r="F457" s="304" t="s">
        <v>10</v>
      </c>
      <c r="G457" s="305" t="s">
        <v>628</v>
      </c>
      <c r="H457" s="2"/>
      <c r="I457" s="398">
        <f>SUM(I458)</f>
        <v>35149</v>
      </c>
    </row>
    <row r="458" spans="1:9" ht="62.4">
      <c r="A458" s="125" t="s">
        <v>92</v>
      </c>
      <c r="B458" s="377" t="s">
        <v>52</v>
      </c>
      <c r="C458" s="2" t="s">
        <v>29</v>
      </c>
      <c r="D458" s="2" t="s">
        <v>32</v>
      </c>
      <c r="E458" s="303" t="s">
        <v>251</v>
      </c>
      <c r="F458" s="304" t="s">
        <v>10</v>
      </c>
      <c r="G458" s="305" t="s">
        <v>628</v>
      </c>
      <c r="H458" s="2" t="s">
        <v>13</v>
      </c>
      <c r="I458" s="400">
        <v>35149</v>
      </c>
    </row>
    <row r="459" spans="1:9" ht="31.2">
      <c r="A459" s="74" t="s">
        <v>102</v>
      </c>
      <c r="B459" s="377" t="s">
        <v>52</v>
      </c>
      <c r="C459" s="52" t="s">
        <v>29</v>
      </c>
      <c r="D459" s="52" t="s">
        <v>32</v>
      </c>
      <c r="E459" s="343" t="s">
        <v>251</v>
      </c>
      <c r="F459" s="344" t="s">
        <v>10</v>
      </c>
      <c r="G459" s="345" t="s">
        <v>567</v>
      </c>
      <c r="H459" s="52"/>
      <c r="I459" s="398">
        <f>SUM(I460:I462)</f>
        <v>5777200</v>
      </c>
    </row>
    <row r="460" spans="1:9" ht="62.4">
      <c r="A460" s="125" t="s">
        <v>92</v>
      </c>
      <c r="B460" s="377" t="s">
        <v>52</v>
      </c>
      <c r="C460" s="2" t="s">
        <v>29</v>
      </c>
      <c r="D460" s="2" t="s">
        <v>32</v>
      </c>
      <c r="E460" s="303" t="s">
        <v>251</v>
      </c>
      <c r="F460" s="304" t="s">
        <v>10</v>
      </c>
      <c r="G460" s="305" t="s">
        <v>567</v>
      </c>
      <c r="H460" s="2" t="s">
        <v>13</v>
      </c>
      <c r="I460" s="400">
        <v>4774000</v>
      </c>
    </row>
    <row r="461" spans="1:9" ht="31.2">
      <c r="A461" s="136" t="s">
        <v>751</v>
      </c>
      <c r="B461" s="418" t="s">
        <v>52</v>
      </c>
      <c r="C461" s="2" t="s">
        <v>29</v>
      </c>
      <c r="D461" s="2" t="s">
        <v>32</v>
      </c>
      <c r="E461" s="303" t="s">
        <v>251</v>
      </c>
      <c r="F461" s="304" t="s">
        <v>10</v>
      </c>
      <c r="G461" s="305" t="s">
        <v>567</v>
      </c>
      <c r="H461" s="2" t="s">
        <v>16</v>
      </c>
      <c r="I461" s="400">
        <v>999700</v>
      </c>
    </row>
    <row r="462" spans="1:9" ht="15.6">
      <c r="A462" s="74" t="s">
        <v>18</v>
      </c>
      <c r="B462" s="377" t="s">
        <v>52</v>
      </c>
      <c r="C462" s="2" t="s">
        <v>29</v>
      </c>
      <c r="D462" s="2" t="s">
        <v>32</v>
      </c>
      <c r="E462" s="303" t="s">
        <v>251</v>
      </c>
      <c r="F462" s="304" t="s">
        <v>10</v>
      </c>
      <c r="G462" s="305" t="s">
        <v>567</v>
      </c>
      <c r="H462" s="2" t="s">
        <v>17</v>
      </c>
      <c r="I462" s="400">
        <v>3500</v>
      </c>
    </row>
    <row r="463" spans="1:9" ht="68.25" customHeight="1">
      <c r="A463" s="74" t="s">
        <v>629</v>
      </c>
      <c r="B463" s="377" t="s">
        <v>52</v>
      </c>
      <c r="C463" s="2" t="s">
        <v>29</v>
      </c>
      <c r="D463" s="2" t="s">
        <v>32</v>
      </c>
      <c r="E463" s="303" t="s">
        <v>251</v>
      </c>
      <c r="F463" s="304" t="s">
        <v>12</v>
      </c>
      <c r="G463" s="305" t="s">
        <v>534</v>
      </c>
      <c r="H463" s="2"/>
      <c r="I463" s="398">
        <f>SUM(I464)</f>
        <v>1102900</v>
      </c>
    </row>
    <row r="464" spans="1:9" ht="31.2">
      <c r="A464" s="74" t="s">
        <v>91</v>
      </c>
      <c r="B464" s="377" t="s">
        <v>52</v>
      </c>
      <c r="C464" s="2" t="s">
        <v>29</v>
      </c>
      <c r="D464" s="2" t="s">
        <v>32</v>
      </c>
      <c r="E464" s="303" t="s">
        <v>251</v>
      </c>
      <c r="F464" s="304" t="s">
        <v>12</v>
      </c>
      <c r="G464" s="305" t="s">
        <v>538</v>
      </c>
      <c r="H464" s="2"/>
      <c r="I464" s="398">
        <f>SUM(I465:I466)</f>
        <v>1102900</v>
      </c>
    </row>
    <row r="465" spans="1:9" ht="62.4">
      <c r="A465" s="125" t="s">
        <v>92</v>
      </c>
      <c r="B465" s="377" t="s">
        <v>52</v>
      </c>
      <c r="C465" s="2" t="s">
        <v>29</v>
      </c>
      <c r="D465" s="2" t="s">
        <v>32</v>
      </c>
      <c r="E465" s="303" t="s">
        <v>251</v>
      </c>
      <c r="F465" s="304" t="s">
        <v>12</v>
      </c>
      <c r="G465" s="305" t="s">
        <v>538</v>
      </c>
      <c r="H465" s="2" t="s">
        <v>13</v>
      </c>
      <c r="I465" s="399">
        <v>1101900</v>
      </c>
    </row>
    <row r="466" spans="1:9" ht="31.2">
      <c r="A466" s="129" t="s">
        <v>751</v>
      </c>
      <c r="B466" s="570" t="s">
        <v>52</v>
      </c>
      <c r="C466" s="2" t="s">
        <v>29</v>
      </c>
      <c r="D466" s="2" t="s">
        <v>32</v>
      </c>
      <c r="E466" s="303" t="s">
        <v>251</v>
      </c>
      <c r="F466" s="304" t="s">
        <v>12</v>
      </c>
      <c r="G466" s="305" t="s">
        <v>538</v>
      </c>
      <c r="H466" s="2" t="s">
        <v>16</v>
      </c>
      <c r="I466" s="399">
        <v>1000</v>
      </c>
    </row>
    <row r="467" spans="1:9" ht="46.8" hidden="1">
      <c r="A467" s="126" t="s">
        <v>132</v>
      </c>
      <c r="B467" s="38" t="s">
        <v>52</v>
      </c>
      <c r="C467" s="36" t="s">
        <v>29</v>
      </c>
      <c r="D467" s="36" t="s">
        <v>32</v>
      </c>
      <c r="E467" s="300" t="s">
        <v>548</v>
      </c>
      <c r="F467" s="301" t="s">
        <v>533</v>
      </c>
      <c r="G467" s="302" t="s">
        <v>534</v>
      </c>
      <c r="H467" s="36"/>
      <c r="I467" s="397">
        <f>SUM(I468)</f>
        <v>0</v>
      </c>
    </row>
    <row r="468" spans="1:9" ht="62.4" hidden="1">
      <c r="A468" s="127" t="s">
        <v>169</v>
      </c>
      <c r="B468" s="63" t="s">
        <v>52</v>
      </c>
      <c r="C468" s="43" t="s">
        <v>29</v>
      </c>
      <c r="D468" s="52" t="s">
        <v>32</v>
      </c>
      <c r="E468" s="343" t="s">
        <v>249</v>
      </c>
      <c r="F468" s="344" t="s">
        <v>533</v>
      </c>
      <c r="G468" s="345" t="s">
        <v>534</v>
      </c>
      <c r="H468" s="87"/>
      <c r="I468" s="401">
        <f>SUM(I469)</f>
        <v>0</v>
      </c>
    </row>
    <row r="469" spans="1:9" ht="31.2" hidden="1">
      <c r="A469" s="127" t="s">
        <v>617</v>
      </c>
      <c r="B469" s="63" t="s">
        <v>52</v>
      </c>
      <c r="C469" s="43" t="s">
        <v>29</v>
      </c>
      <c r="D469" s="52" t="s">
        <v>32</v>
      </c>
      <c r="E469" s="343" t="s">
        <v>249</v>
      </c>
      <c r="F469" s="344" t="s">
        <v>10</v>
      </c>
      <c r="G469" s="345" t="s">
        <v>534</v>
      </c>
      <c r="H469" s="87"/>
      <c r="I469" s="401">
        <f>SUM(I470)</f>
        <v>0</v>
      </c>
    </row>
    <row r="470" spans="1:9" ht="31.2" hidden="1">
      <c r="A470" s="128" t="s">
        <v>170</v>
      </c>
      <c r="B470" s="422" t="s">
        <v>52</v>
      </c>
      <c r="C470" s="43" t="s">
        <v>29</v>
      </c>
      <c r="D470" s="52" t="s">
        <v>32</v>
      </c>
      <c r="E470" s="343" t="s">
        <v>249</v>
      </c>
      <c r="F470" s="344" t="s">
        <v>10</v>
      </c>
      <c r="G470" s="345" t="s">
        <v>618</v>
      </c>
      <c r="H470" s="87"/>
      <c r="I470" s="401">
        <f>SUM(I471)</f>
        <v>0</v>
      </c>
    </row>
    <row r="471" spans="1:9" ht="31.2" hidden="1">
      <c r="A471" s="129" t="s">
        <v>751</v>
      </c>
      <c r="B471" s="423" t="s">
        <v>52</v>
      </c>
      <c r="C471" s="52" t="s">
        <v>29</v>
      </c>
      <c r="D471" s="52" t="s">
        <v>32</v>
      </c>
      <c r="E471" s="343" t="s">
        <v>249</v>
      </c>
      <c r="F471" s="344" t="s">
        <v>10</v>
      </c>
      <c r="G471" s="345" t="s">
        <v>618</v>
      </c>
      <c r="H471" s="87" t="s">
        <v>16</v>
      </c>
      <c r="I471" s="402"/>
    </row>
    <row r="472" spans="1:9" s="45" customFormat="1" ht="62.4">
      <c r="A472" s="126" t="s">
        <v>149</v>
      </c>
      <c r="B472" s="38" t="s">
        <v>52</v>
      </c>
      <c r="C472" s="36" t="s">
        <v>29</v>
      </c>
      <c r="D472" s="50" t="s">
        <v>32</v>
      </c>
      <c r="E472" s="312" t="s">
        <v>225</v>
      </c>
      <c r="F472" s="313" t="s">
        <v>533</v>
      </c>
      <c r="G472" s="314" t="s">
        <v>534</v>
      </c>
      <c r="H472" s="36"/>
      <c r="I472" s="397">
        <f>SUM(I473)</f>
        <v>27700</v>
      </c>
    </row>
    <row r="473" spans="1:9" s="45" customFormat="1" ht="109.2">
      <c r="A473" s="127" t="s">
        <v>165</v>
      </c>
      <c r="B473" s="63" t="s">
        <v>52</v>
      </c>
      <c r="C473" s="2" t="s">
        <v>29</v>
      </c>
      <c r="D473" s="43" t="s">
        <v>32</v>
      </c>
      <c r="E473" s="346" t="s">
        <v>227</v>
      </c>
      <c r="F473" s="347" t="s">
        <v>533</v>
      </c>
      <c r="G473" s="348" t="s">
        <v>534</v>
      </c>
      <c r="H473" s="2"/>
      <c r="I473" s="398">
        <f>SUM(I474)</f>
        <v>27700</v>
      </c>
    </row>
    <row r="474" spans="1:9" s="45" customFormat="1" ht="46.8">
      <c r="A474" s="127" t="s">
        <v>553</v>
      </c>
      <c r="B474" s="63" t="s">
        <v>52</v>
      </c>
      <c r="C474" s="2" t="s">
        <v>29</v>
      </c>
      <c r="D474" s="43" t="s">
        <v>32</v>
      </c>
      <c r="E474" s="346" t="s">
        <v>227</v>
      </c>
      <c r="F474" s="347" t="s">
        <v>10</v>
      </c>
      <c r="G474" s="348" t="s">
        <v>534</v>
      </c>
      <c r="H474" s="2"/>
      <c r="I474" s="398">
        <f>SUM(I475)</f>
        <v>27700</v>
      </c>
    </row>
    <row r="475" spans="1:9" s="45" customFormat="1" ht="31.2">
      <c r="A475" s="74" t="s">
        <v>117</v>
      </c>
      <c r="B475" s="377" t="s">
        <v>52</v>
      </c>
      <c r="C475" s="2" t="s">
        <v>29</v>
      </c>
      <c r="D475" s="43" t="s">
        <v>32</v>
      </c>
      <c r="E475" s="346" t="s">
        <v>227</v>
      </c>
      <c r="F475" s="347" t="s">
        <v>10</v>
      </c>
      <c r="G475" s="348" t="s">
        <v>554</v>
      </c>
      <c r="H475" s="2"/>
      <c r="I475" s="398">
        <f>SUM(I476)</f>
        <v>27700</v>
      </c>
    </row>
    <row r="476" spans="1:9" s="45" customFormat="1" ht="31.2">
      <c r="A476" s="136" t="s">
        <v>751</v>
      </c>
      <c r="B476" s="418" t="s">
        <v>52</v>
      </c>
      <c r="C476" s="2" t="s">
        <v>29</v>
      </c>
      <c r="D476" s="43" t="s">
        <v>32</v>
      </c>
      <c r="E476" s="346" t="s">
        <v>227</v>
      </c>
      <c r="F476" s="347" t="s">
        <v>10</v>
      </c>
      <c r="G476" s="348" t="s">
        <v>554</v>
      </c>
      <c r="H476" s="2" t="s">
        <v>16</v>
      </c>
      <c r="I476" s="399">
        <v>27700</v>
      </c>
    </row>
    <row r="477" spans="1:9" s="45" customFormat="1" ht="15.6">
      <c r="A477" s="139" t="s">
        <v>37</v>
      </c>
      <c r="B477" s="21" t="s">
        <v>52</v>
      </c>
      <c r="C477" s="21">
        <v>10</v>
      </c>
      <c r="D477" s="21"/>
      <c r="E477" s="426"/>
      <c r="F477" s="427"/>
      <c r="G477" s="428"/>
      <c r="H477" s="17"/>
      <c r="I477" s="424">
        <f>SUM(I478+I506)</f>
        <v>8203906</v>
      </c>
    </row>
    <row r="478" spans="1:9" s="45" customFormat="1" ht="15.6">
      <c r="A478" s="135" t="s">
        <v>41</v>
      </c>
      <c r="B478" s="31" t="s">
        <v>52</v>
      </c>
      <c r="C478" s="31">
        <v>10</v>
      </c>
      <c r="D478" s="27" t="s">
        <v>15</v>
      </c>
      <c r="E478" s="352"/>
      <c r="F478" s="353"/>
      <c r="G478" s="354"/>
      <c r="H478" s="27"/>
      <c r="I478" s="425">
        <f>SUM(I479)</f>
        <v>7123691</v>
      </c>
    </row>
    <row r="479" spans="1:9" ht="31.2">
      <c r="A479" s="126" t="s">
        <v>162</v>
      </c>
      <c r="B479" s="38" t="s">
        <v>52</v>
      </c>
      <c r="C479" s="38">
        <v>10</v>
      </c>
      <c r="D479" s="36" t="s">
        <v>15</v>
      </c>
      <c r="E479" s="300" t="s">
        <v>603</v>
      </c>
      <c r="F479" s="301" t="s">
        <v>533</v>
      </c>
      <c r="G479" s="302" t="s">
        <v>534</v>
      </c>
      <c r="H479" s="36"/>
      <c r="I479" s="397">
        <f>SUM(I480,I497)</f>
        <v>7123691</v>
      </c>
    </row>
    <row r="480" spans="1:9" ht="46.8">
      <c r="A480" s="125" t="s">
        <v>163</v>
      </c>
      <c r="B480" s="377" t="s">
        <v>52</v>
      </c>
      <c r="C480" s="377">
        <v>10</v>
      </c>
      <c r="D480" s="2" t="s">
        <v>15</v>
      </c>
      <c r="E480" s="303" t="s">
        <v>246</v>
      </c>
      <c r="F480" s="304" t="s">
        <v>533</v>
      </c>
      <c r="G480" s="305" t="s">
        <v>534</v>
      </c>
      <c r="H480" s="2"/>
      <c r="I480" s="398">
        <f>SUM(I481+I489)</f>
        <v>6999765</v>
      </c>
    </row>
    <row r="481" spans="1:9" ht="15.6">
      <c r="A481" s="125" t="s">
        <v>604</v>
      </c>
      <c r="B481" s="377" t="s">
        <v>52</v>
      </c>
      <c r="C481" s="377">
        <v>10</v>
      </c>
      <c r="D481" s="2" t="s">
        <v>15</v>
      </c>
      <c r="E481" s="303" t="s">
        <v>246</v>
      </c>
      <c r="F481" s="304" t="s">
        <v>10</v>
      </c>
      <c r="G481" s="305" t="s">
        <v>534</v>
      </c>
      <c r="H481" s="2"/>
      <c r="I481" s="398">
        <f>SUM(I482+I484+I487)</f>
        <v>853647</v>
      </c>
    </row>
    <row r="482" spans="1:9" ht="31.2">
      <c r="A482" s="125" t="s">
        <v>783</v>
      </c>
      <c r="B482" s="533" t="s">
        <v>52</v>
      </c>
      <c r="C482" s="533">
        <v>10</v>
      </c>
      <c r="D482" s="2" t="s">
        <v>15</v>
      </c>
      <c r="E482" s="303" t="s">
        <v>246</v>
      </c>
      <c r="F482" s="304" t="s">
        <v>10</v>
      </c>
      <c r="G482" s="305" t="s">
        <v>782</v>
      </c>
      <c r="H482" s="2"/>
      <c r="I482" s="398">
        <f>SUM(I483)</f>
        <v>14400</v>
      </c>
    </row>
    <row r="483" spans="1:9" ht="15.6">
      <c r="A483" s="74" t="s">
        <v>40</v>
      </c>
      <c r="B483" s="533" t="s">
        <v>52</v>
      </c>
      <c r="C483" s="533">
        <v>10</v>
      </c>
      <c r="D483" s="2" t="s">
        <v>15</v>
      </c>
      <c r="E483" s="303" t="s">
        <v>246</v>
      </c>
      <c r="F483" s="304" t="s">
        <v>10</v>
      </c>
      <c r="G483" s="305" t="s">
        <v>782</v>
      </c>
      <c r="H483" s="2" t="s">
        <v>39</v>
      </c>
      <c r="I483" s="400">
        <v>14400</v>
      </c>
    </row>
    <row r="484" spans="1:9" ht="63.75" customHeight="1">
      <c r="A484" s="74" t="s">
        <v>114</v>
      </c>
      <c r="B484" s="377" t="s">
        <v>52</v>
      </c>
      <c r="C484" s="377">
        <v>10</v>
      </c>
      <c r="D484" s="2" t="s">
        <v>15</v>
      </c>
      <c r="E484" s="303" t="s">
        <v>246</v>
      </c>
      <c r="F484" s="304" t="s">
        <v>10</v>
      </c>
      <c r="G484" s="305" t="s">
        <v>644</v>
      </c>
      <c r="H484" s="2"/>
      <c r="I484" s="398">
        <f>SUM(I485:I486)</f>
        <v>772450</v>
      </c>
    </row>
    <row r="485" spans="1:9" ht="31.2">
      <c r="A485" s="136" t="s">
        <v>751</v>
      </c>
      <c r="B485" s="418" t="s">
        <v>52</v>
      </c>
      <c r="C485" s="377">
        <v>10</v>
      </c>
      <c r="D485" s="2" t="s">
        <v>15</v>
      </c>
      <c r="E485" s="303" t="s">
        <v>246</v>
      </c>
      <c r="F485" s="304" t="s">
        <v>10</v>
      </c>
      <c r="G485" s="305" t="s">
        <v>644</v>
      </c>
      <c r="H485" s="2" t="s">
        <v>16</v>
      </c>
      <c r="I485" s="400">
        <v>3862</v>
      </c>
    </row>
    <row r="486" spans="1:9" ht="15.6">
      <c r="A486" s="74" t="s">
        <v>40</v>
      </c>
      <c r="B486" s="377" t="s">
        <v>52</v>
      </c>
      <c r="C486" s="377">
        <v>10</v>
      </c>
      <c r="D486" s="2" t="s">
        <v>15</v>
      </c>
      <c r="E486" s="303" t="s">
        <v>246</v>
      </c>
      <c r="F486" s="304" t="s">
        <v>10</v>
      </c>
      <c r="G486" s="305" t="s">
        <v>644</v>
      </c>
      <c r="H486" s="2" t="s">
        <v>39</v>
      </c>
      <c r="I486" s="400">
        <v>768588</v>
      </c>
    </row>
    <row r="487" spans="1:9" ht="31.2">
      <c r="A487" s="74" t="s">
        <v>609</v>
      </c>
      <c r="B487" s="506" t="s">
        <v>52</v>
      </c>
      <c r="C487" s="506">
        <v>10</v>
      </c>
      <c r="D487" s="2" t="s">
        <v>15</v>
      </c>
      <c r="E487" s="303" t="s">
        <v>246</v>
      </c>
      <c r="F487" s="304" t="s">
        <v>10</v>
      </c>
      <c r="G487" s="305" t="s">
        <v>610</v>
      </c>
      <c r="H487" s="2"/>
      <c r="I487" s="398">
        <f>SUM(I488)</f>
        <v>66797</v>
      </c>
    </row>
    <row r="488" spans="1:9" ht="15.6">
      <c r="A488" s="74" t="s">
        <v>40</v>
      </c>
      <c r="B488" s="506" t="s">
        <v>52</v>
      </c>
      <c r="C488" s="506">
        <v>10</v>
      </c>
      <c r="D488" s="2" t="s">
        <v>15</v>
      </c>
      <c r="E488" s="303" t="s">
        <v>246</v>
      </c>
      <c r="F488" s="304" t="s">
        <v>10</v>
      </c>
      <c r="G488" s="305" t="s">
        <v>610</v>
      </c>
      <c r="H488" s="2" t="s">
        <v>39</v>
      </c>
      <c r="I488" s="400">
        <v>66797</v>
      </c>
    </row>
    <row r="489" spans="1:9" ht="15.6">
      <c r="A489" s="74" t="s">
        <v>616</v>
      </c>
      <c r="B489" s="377" t="s">
        <v>52</v>
      </c>
      <c r="C489" s="377">
        <v>10</v>
      </c>
      <c r="D489" s="2" t="s">
        <v>15</v>
      </c>
      <c r="E489" s="303" t="s">
        <v>246</v>
      </c>
      <c r="F489" s="304" t="s">
        <v>12</v>
      </c>
      <c r="G489" s="305" t="s">
        <v>534</v>
      </c>
      <c r="H489" s="2"/>
      <c r="I489" s="398">
        <f>SUM(I490+I492+I495)</f>
        <v>6146118</v>
      </c>
    </row>
    <row r="490" spans="1:9" ht="31.2">
      <c r="A490" s="125" t="s">
        <v>783</v>
      </c>
      <c r="B490" s="533" t="s">
        <v>52</v>
      </c>
      <c r="C490" s="533">
        <v>10</v>
      </c>
      <c r="D490" s="2" t="s">
        <v>15</v>
      </c>
      <c r="E490" s="303" t="s">
        <v>246</v>
      </c>
      <c r="F490" s="304" t="s">
        <v>12</v>
      </c>
      <c r="G490" s="305" t="s">
        <v>782</v>
      </c>
      <c r="H490" s="2"/>
      <c r="I490" s="398">
        <f>SUM(I491)</f>
        <v>19476</v>
      </c>
    </row>
    <row r="491" spans="1:9" ht="15.6">
      <c r="A491" s="74" t="s">
        <v>40</v>
      </c>
      <c r="B491" s="533" t="s">
        <v>52</v>
      </c>
      <c r="C491" s="533">
        <v>10</v>
      </c>
      <c r="D491" s="2" t="s">
        <v>15</v>
      </c>
      <c r="E491" s="303" t="s">
        <v>246</v>
      </c>
      <c r="F491" s="304" t="s">
        <v>12</v>
      </c>
      <c r="G491" s="305" t="s">
        <v>782</v>
      </c>
      <c r="H491" s="2" t="s">
        <v>39</v>
      </c>
      <c r="I491" s="400">
        <v>19476</v>
      </c>
    </row>
    <row r="492" spans="1:9" ht="63" customHeight="1">
      <c r="A492" s="74" t="s">
        <v>114</v>
      </c>
      <c r="B492" s="377" t="s">
        <v>52</v>
      </c>
      <c r="C492" s="377">
        <v>10</v>
      </c>
      <c r="D492" s="2" t="s">
        <v>15</v>
      </c>
      <c r="E492" s="303" t="s">
        <v>246</v>
      </c>
      <c r="F492" s="304" t="s">
        <v>12</v>
      </c>
      <c r="G492" s="305" t="s">
        <v>644</v>
      </c>
      <c r="H492" s="2"/>
      <c r="I492" s="398">
        <f>SUM(I493:I494)</f>
        <v>6008706</v>
      </c>
    </row>
    <row r="493" spans="1:9" ht="31.2">
      <c r="A493" s="136" t="s">
        <v>751</v>
      </c>
      <c r="B493" s="418" t="s">
        <v>52</v>
      </c>
      <c r="C493" s="377">
        <v>10</v>
      </c>
      <c r="D493" s="2" t="s">
        <v>15</v>
      </c>
      <c r="E493" s="303" t="s">
        <v>246</v>
      </c>
      <c r="F493" s="304" t="s">
        <v>12</v>
      </c>
      <c r="G493" s="305" t="s">
        <v>644</v>
      </c>
      <c r="H493" s="2" t="s">
        <v>16</v>
      </c>
      <c r="I493" s="400">
        <v>30043</v>
      </c>
    </row>
    <row r="494" spans="1:9" ht="15.6">
      <c r="A494" s="74" t="s">
        <v>40</v>
      </c>
      <c r="B494" s="377" t="s">
        <v>52</v>
      </c>
      <c r="C494" s="377">
        <v>10</v>
      </c>
      <c r="D494" s="2" t="s">
        <v>15</v>
      </c>
      <c r="E494" s="303" t="s">
        <v>246</v>
      </c>
      <c r="F494" s="304" t="s">
        <v>12</v>
      </c>
      <c r="G494" s="305" t="s">
        <v>644</v>
      </c>
      <c r="H494" s="2" t="s">
        <v>39</v>
      </c>
      <c r="I494" s="400">
        <v>5978663</v>
      </c>
    </row>
    <row r="495" spans="1:9" ht="31.2">
      <c r="A495" s="74" t="s">
        <v>609</v>
      </c>
      <c r="B495" s="377" t="s">
        <v>52</v>
      </c>
      <c r="C495" s="377">
        <v>10</v>
      </c>
      <c r="D495" s="2" t="s">
        <v>15</v>
      </c>
      <c r="E495" s="303" t="s">
        <v>246</v>
      </c>
      <c r="F495" s="304" t="s">
        <v>12</v>
      </c>
      <c r="G495" s="305" t="s">
        <v>610</v>
      </c>
      <c r="H495" s="2"/>
      <c r="I495" s="398">
        <f>SUM(I496)</f>
        <v>117936</v>
      </c>
    </row>
    <row r="496" spans="1:9" ht="15.6">
      <c r="A496" s="74" t="s">
        <v>40</v>
      </c>
      <c r="B496" s="377" t="s">
        <v>52</v>
      </c>
      <c r="C496" s="377">
        <v>10</v>
      </c>
      <c r="D496" s="2" t="s">
        <v>15</v>
      </c>
      <c r="E496" s="303" t="s">
        <v>246</v>
      </c>
      <c r="F496" s="304" t="s">
        <v>12</v>
      </c>
      <c r="G496" s="305" t="s">
        <v>610</v>
      </c>
      <c r="H496" s="2" t="s">
        <v>39</v>
      </c>
      <c r="I496" s="400">
        <v>117936</v>
      </c>
    </row>
    <row r="497" spans="1:9" ht="49.5" customHeight="1">
      <c r="A497" s="74" t="s">
        <v>167</v>
      </c>
      <c r="B497" s="377" t="s">
        <v>52</v>
      </c>
      <c r="C497" s="377">
        <v>10</v>
      </c>
      <c r="D497" s="2" t="s">
        <v>15</v>
      </c>
      <c r="E497" s="303" t="s">
        <v>247</v>
      </c>
      <c r="F497" s="304" t="s">
        <v>533</v>
      </c>
      <c r="G497" s="305" t="s">
        <v>534</v>
      </c>
      <c r="H497" s="2"/>
      <c r="I497" s="398">
        <f>SUM(I498)</f>
        <v>123926</v>
      </c>
    </row>
    <row r="498" spans="1:9" ht="31.2">
      <c r="A498" s="74" t="s">
        <v>620</v>
      </c>
      <c r="B498" s="377" t="s">
        <v>52</v>
      </c>
      <c r="C498" s="377">
        <v>10</v>
      </c>
      <c r="D498" s="2" t="s">
        <v>15</v>
      </c>
      <c r="E498" s="303" t="s">
        <v>247</v>
      </c>
      <c r="F498" s="304" t="s">
        <v>10</v>
      </c>
      <c r="G498" s="305" t="s">
        <v>534</v>
      </c>
      <c r="H498" s="2"/>
      <c r="I498" s="398">
        <f>SUM(I499+I501+I504)</f>
        <v>123926</v>
      </c>
    </row>
    <row r="499" spans="1:9" ht="31.2">
      <c r="A499" s="125" t="s">
        <v>783</v>
      </c>
      <c r="B499" s="533" t="s">
        <v>52</v>
      </c>
      <c r="C499" s="533">
        <v>10</v>
      </c>
      <c r="D499" s="2" t="s">
        <v>15</v>
      </c>
      <c r="E499" s="303" t="s">
        <v>247</v>
      </c>
      <c r="F499" s="304" t="s">
        <v>10</v>
      </c>
      <c r="G499" s="305" t="s">
        <v>782</v>
      </c>
      <c r="H499" s="2"/>
      <c r="I499" s="398">
        <f>SUM(I500)</f>
        <v>4000</v>
      </c>
    </row>
    <row r="500" spans="1:9" ht="15.6">
      <c r="A500" s="74" t="s">
        <v>40</v>
      </c>
      <c r="B500" s="533" t="s">
        <v>52</v>
      </c>
      <c r="C500" s="533">
        <v>10</v>
      </c>
      <c r="D500" s="2" t="s">
        <v>15</v>
      </c>
      <c r="E500" s="303" t="s">
        <v>247</v>
      </c>
      <c r="F500" s="304" t="s">
        <v>10</v>
      </c>
      <c r="G500" s="305" t="s">
        <v>782</v>
      </c>
      <c r="H500" s="2" t="s">
        <v>39</v>
      </c>
      <c r="I500" s="400">
        <v>4000</v>
      </c>
    </row>
    <row r="501" spans="1:9" ht="65.25" customHeight="1">
      <c r="A501" s="74" t="s">
        <v>114</v>
      </c>
      <c r="B501" s="377" t="s">
        <v>52</v>
      </c>
      <c r="C501" s="377">
        <v>10</v>
      </c>
      <c r="D501" s="2" t="s">
        <v>15</v>
      </c>
      <c r="E501" s="303" t="s">
        <v>247</v>
      </c>
      <c r="F501" s="448" t="s">
        <v>10</v>
      </c>
      <c r="G501" s="305" t="s">
        <v>644</v>
      </c>
      <c r="H501" s="2"/>
      <c r="I501" s="398">
        <f>SUM(I502:I503)</f>
        <v>95359</v>
      </c>
    </row>
    <row r="502" spans="1:9" ht="18" hidden="1" customHeight="1">
      <c r="A502" s="136" t="s">
        <v>751</v>
      </c>
      <c r="B502" s="418" t="s">
        <v>52</v>
      </c>
      <c r="C502" s="377">
        <v>10</v>
      </c>
      <c r="D502" s="2" t="s">
        <v>15</v>
      </c>
      <c r="E502" s="146" t="s">
        <v>247</v>
      </c>
      <c r="F502" s="450" t="s">
        <v>10</v>
      </c>
      <c r="G502" s="447" t="s">
        <v>644</v>
      </c>
      <c r="H502" s="2" t="s">
        <v>16</v>
      </c>
      <c r="I502" s="400"/>
    </row>
    <row r="503" spans="1:9" ht="15.6">
      <c r="A503" s="74" t="s">
        <v>40</v>
      </c>
      <c r="B503" s="377" t="s">
        <v>52</v>
      </c>
      <c r="C503" s="377">
        <v>10</v>
      </c>
      <c r="D503" s="2" t="s">
        <v>15</v>
      </c>
      <c r="E503" s="303" t="s">
        <v>247</v>
      </c>
      <c r="F503" s="449" t="s">
        <v>10</v>
      </c>
      <c r="G503" s="305" t="s">
        <v>644</v>
      </c>
      <c r="H503" s="2" t="s">
        <v>39</v>
      </c>
      <c r="I503" s="400">
        <v>95359</v>
      </c>
    </row>
    <row r="504" spans="1:9" ht="31.2">
      <c r="A504" s="74" t="s">
        <v>609</v>
      </c>
      <c r="B504" s="377" t="s">
        <v>52</v>
      </c>
      <c r="C504" s="377">
        <v>10</v>
      </c>
      <c r="D504" s="2" t="s">
        <v>15</v>
      </c>
      <c r="E504" s="303" t="s">
        <v>247</v>
      </c>
      <c r="F504" s="304" t="s">
        <v>10</v>
      </c>
      <c r="G504" s="305" t="s">
        <v>610</v>
      </c>
      <c r="H504" s="2"/>
      <c r="I504" s="398">
        <f>SUM(I505)</f>
        <v>24567</v>
      </c>
    </row>
    <row r="505" spans="1:9" ht="15.6">
      <c r="A505" s="74" t="s">
        <v>40</v>
      </c>
      <c r="B505" s="377" t="s">
        <v>52</v>
      </c>
      <c r="C505" s="377">
        <v>10</v>
      </c>
      <c r="D505" s="2" t="s">
        <v>15</v>
      </c>
      <c r="E505" s="303" t="s">
        <v>247</v>
      </c>
      <c r="F505" s="304" t="s">
        <v>10</v>
      </c>
      <c r="G505" s="305" t="s">
        <v>610</v>
      </c>
      <c r="H505" s="2" t="s">
        <v>39</v>
      </c>
      <c r="I505" s="400">
        <v>24567</v>
      </c>
    </row>
    <row r="506" spans="1:9" ht="15.6">
      <c r="A506" s="135" t="s">
        <v>42</v>
      </c>
      <c r="B506" s="31" t="s">
        <v>52</v>
      </c>
      <c r="C506" s="31">
        <v>10</v>
      </c>
      <c r="D506" s="27" t="s">
        <v>20</v>
      </c>
      <c r="E506" s="352"/>
      <c r="F506" s="353"/>
      <c r="G506" s="354"/>
      <c r="H506" s="27"/>
      <c r="I506" s="425">
        <f>SUM(I507)</f>
        <v>1080215</v>
      </c>
    </row>
    <row r="507" spans="1:9" ht="31.2">
      <c r="A507" s="126" t="s">
        <v>185</v>
      </c>
      <c r="B507" s="38" t="s">
        <v>52</v>
      </c>
      <c r="C507" s="38">
        <v>10</v>
      </c>
      <c r="D507" s="36" t="s">
        <v>20</v>
      </c>
      <c r="E507" s="300" t="s">
        <v>603</v>
      </c>
      <c r="F507" s="301" t="s">
        <v>533</v>
      </c>
      <c r="G507" s="302" t="s">
        <v>534</v>
      </c>
      <c r="H507" s="36"/>
      <c r="I507" s="397">
        <f>SUM(I508)</f>
        <v>1080215</v>
      </c>
    </row>
    <row r="508" spans="1:9" ht="46.8">
      <c r="A508" s="74" t="s">
        <v>186</v>
      </c>
      <c r="B508" s="377" t="s">
        <v>52</v>
      </c>
      <c r="C508" s="377">
        <v>10</v>
      </c>
      <c r="D508" s="2" t="s">
        <v>20</v>
      </c>
      <c r="E508" s="303" t="s">
        <v>246</v>
      </c>
      <c r="F508" s="304" t="s">
        <v>533</v>
      </c>
      <c r="G508" s="305" t="s">
        <v>534</v>
      </c>
      <c r="H508" s="2"/>
      <c r="I508" s="398">
        <f>SUM(I509)</f>
        <v>1080215</v>
      </c>
    </row>
    <row r="509" spans="1:9" ht="15.6">
      <c r="A509" s="74" t="s">
        <v>604</v>
      </c>
      <c r="B509" s="377" t="s">
        <v>52</v>
      </c>
      <c r="C509" s="8">
        <v>10</v>
      </c>
      <c r="D509" s="2" t="s">
        <v>20</v>
      </c>
      <c r="E509" s="303" t="s">
        <v>246</v>
      </c>
      <c r="F509" s="304" t="s">
        <v>10</v>
      </c>
      <c r="G509" s="305" t="s">
        <v>534</v>
      </c>
      <c r="H509" s="2"/>
      <c r="I509" s="398">
        <f>SUM(I510)</f>
        <v>1080215</v>
      </c>
    </row>
    <row r="510" spans="1:9" ht="15.6">
      <c r="A510" s="125" t="s">
        <v>187</v>
      </c>
      <c r="B510" s="377" t="s">
        <v>52</v>
      </c>
      <c r="C510" s="377">
        <v>10</v>
      </c>
      <c r="D510" s="2" t="s">
        <v>20</v>
      </c>
      <c r="E510" s="303" t="s">
        <v>246</v>
      </c>
      <c r="F510" s="304" t="s">
        <v>10</v>
      </c>
      <c r="G510" s="305" t="s">
        <v>652</v>
      </c>
      <c r="H510" s="2"/>
      <c r="I510" s="398">
        <f>SUM(I511:I512)</f>
        <v>1080215</v>
      </c>
    </row>
    <row r="511" spans="1:9" ht="31.2" hidden="1">
      <c r="A511" s="136" t="s">
        <v>751</v>
      </c>
      <c r="B511" s="418" t="s">
        <v>52</v>
      </c>
      <c r="C511" s="377">
        <v>10</v>
      </c>
      <c r="D511" s="2" t="s">
        <v>20</v>
      </c>
      <c r="E511" s="303" t="s">
        <v>246</v>
      </c>
      <c r="F511" s="304" t="s">
        <v>10</v>
      </c>
      <c r="G511" s="305" t="s">
        <v>652</v>
      </c>
      <c r="H511" s="2" t="s">
        <v>16</v>
      </c>
      <c r="I511" s="400"/>
    </row>
    <row r="512" spans="1:9" ht="15.6">
      <c r="A512" s="74" t="s">
        <v>40</v>
      </c>
      <c r="B512" s="377" t="s">
        <v>52</v>
      </c>
      <c r="C512" s="377">
        <v>10</v>
      </c>
      <c r="D512" s="2" t="s">
        <v>20</v>
      </c>
      <c r="E512" s="303" t="s">
        <v>246</v>
      </c>
      <c r="F512" s="304" t="s">
        <v>10</v>
      </c>
      <c r="G512" s="305" t="s">
        <v>652</v>
      </c>
      <c r="H512" s="2" t="s">
        <v>39</v>
      </c>
      <c r="I512" s="400">
        <v>1080215</v>
      </c>
    </row>
    <row r="513" spans="1:10" s="45" customFormat="1" ht="31.2">
      <c r="A513" s="22" t="s">
        <v>58</v>
      </c>
      <c r="B513" s="23" t="s">
        <v>59</v>
      </c>
      <c r="C513" s="24"/>
      <c r="D513" s="154"/>
      <c r="E513" s="160"/>
      <c r="F513" s="289"/>
      <c r="G513" s="155"/>
      <c r="H513" s="34"/>
      <c r="I513" s="405">
        <f>SUM(I514+I521+I549+I592+I610)</f>
        <v>30185729</v>
      </c>
    </row>
    <row r="514" spans="1:10" s="45" customFormat="1" ht="15.6" hidden="1">
      <c r="A514" s="407" t="s">
        <v>9</v>
      </c>
      <c r="B514" s="442" t="s">
        <v>59</v>
      </c>
      <c r="C514" s="17" t="s">
        <v>10</v>
      </c>
      <c r="D514" s="17"/>
      <c r="E514" s="432"/>
      <c r="F514" s="433"/>
      <c r="G514" s="434"/>
      <c r="H514" s="17"/>
      <c r="I514" s="424">
        <f t="shared" ref="I514:I519" si="1">SUM(I515)</f>
        <v>0</v>
      </c>
    </row>
    <row r="515" spans="1:10" s="45" customFormat="1" ht="15.6" hidden="1">
      <c r="A515" s="120" t="s">
        <v>23</v>
      </c>
      <c r="B515" s="31" t="s">
        <v>59</v>
      </c>
      <c r="C515" s="27" t="s">
        <v>10</v>
      </c>
      <c r="D515" s="31">
        <v>13</v>
      </c>
      <c r="E515" s="122"/>
      <c r="F515" s="429"/>
      <c r="G515" s="430"/>
      <c r="H515" s="27"/>
      <c r="I515" s="425">
        <f t="shared" si="1"/>
        <v>0</v>
      </c>
    </row>
    <row r="516" spans="1:10" ht="31.2" hidden="1">
      <c r="A516" s="35" t="s">
        <v>171</v>
      </c>
      <c r="B516" s="38" t="s">
        <v>59</v>
      </c>
      <c r="C516" s="36" t="s">
        <v>10</v>
      </c>
      <c r="D516" s="38">
        <v>13</v>
      </c>
      <c r="E516" s="300" t="s">
        <v>252</v>
      </c>
      <c r="F516" s="301" t="s">
        <v>533</v>
      </c>
      <c r="G516" s="302" t="s">
        <v>534</v>
      </c>
      <c r="H516" s="39"/>
      <c r="I516" s="397">
        <f t="shared" si="1"/>
        <v>0</v>
      </c>
    </row>
    <row r="517" spans="1:10" ht="32.25" hidden="1" customHeight="1">
      <c r="A517" s="3" t="s">
        <v>179</v>
      </c>
      <c r="B517" s="377" t="s">
        <v>59</v>
      </c>
      <c r="C517" s="2" t="s">
        <v>10</v>
      </c>
      <c r="D517" s="2">
        <v>13</v>
      </c>
      <c r="E517" s="303" t="s">
        <v>631</v>
      </c>
      <c r="F517" s="304" t="s">
        <v>533</v>
      </c>
      <c r="G517" s="305" t="s">
        <v>534</v>
      </c>
      <c r="H517" s="2"/>
      <c r="I517" s="398">
        <f t="shared" si="1"/>
        <v>0</v>
      </c>
    </row>
    <row r="518" spans="1:10" ht="15.6" hidden="1">
      <c r="A518" s="367" t="s">
        <v>632</v>
      </c>
      <c r="B518" s="420" t="s">
        <v>59</v>
      </c>
      <c r="C518" s="2" t="s">
        <v>10</v>
      </c>
      <c r="D518" s="2">
        <v>13</v>
      </c>
      <c r="E518" s="303" t="s">
        <v>256</v>
      </c>
      <c r="F518" s="304" t="s">
        <v>10</v>
      </c>
      <c r="G518" s="305" t="s">
        <v>534</v>
      </c>
      <c r="H518" s="2"/>
      <c r="I518" s="398">
        <f t="shared" si="1"/>
        <v>0</v>
      </c>
      <c r="J518" s="368"/>
    </row>
    <row r="519" spans="1:10" ht="31.2" hidden="1">
      <c r="A519" s="136" t="s">
        <v>601</v>
      </c>
      <c r="B519" s="418" t="s">
        <v>59</v>
      </c>
      <c r="C519" s="2" t="s">
        <v>10</v>
      </c>
      <c r="D519" s="2">
        <v>13</v>
      </c>
      <c r="E519" s="303" t="s">
        <v>256</v>
      </c>
      <c r="F519" s="304" t="s">
        <v>10</v>
      </c>
      <c r="G519" s="323" t="s">
        <v>600</v>
      </c>
      <c r="H519" s="2"/>
      <c r="I519" s="398">
        <f t="shared" si="1"/>
        <v>0</v>
      </c>
    </row>
    <row r="520" spans="1:10" ht="16.5" hidden="1" customHeight="1">
      <c r="A520" s="111" t="s">
        <v>21</v>
      </c>
      <c r="B520" s="418" t="s">
        <v>59</v>
      </c>
      <c r="C520" s="2" t="s">
        <v>10</v>
      </c>
      <c r="D520" s="2">
        <v>13</v>
      </c>
      <c r="E520" s="303" t="s">
        <v>256</v>
      </c>
      <c r="F520" s="304" t="s">
        <v>10</v>
      </c>
      <c r="G520" s="323" t="s">
        <v>600</v>
      </c>
      <c r="H520" s="2" t="s">
        <v>75</v>
      </c>
      <c r="I520" s="400"/>
    </row>
    <row r="521" spans="1:10" s="45" customFormat="1" ht="15.6">
      <c r="A521" s="406" t="s">
        <v>27</v>
      </c>
      <c r="B521" s="21" t="s">
        <v>59</v>
      </c>
      <c r="C521" s="17" t="s">
        <v>29</v>
      </c>
      <c r="D521" s="21"/>
      <c r="E521" s="334"/>
      <c r="F521" s="335"/>
      <c r="G521" s="336"/>
      <c r="H521" s="17"/>
      <c r="I521" s="424">
        <f>SUM(I522+I530)</f>
        <v>5994783</v>
      </c>
    </row>
    <row r="522" spans="1:10" s="45" customFormat="1" ht="15.6">
      <c r="A522" s="120" t="s">
        <v>30</v>
      </c>
      <c r="B522" s="31" t="s">
        <v>59</v>
      </c>
      <c r="C522" s="27" t="s">
        <v>29</v>
      </c>
      <c r="D522" s="27" t="s">
        <v>12</v>
      </c>
      <c r="E522" s="297"/>
      <c r="F522" s="298"/>
      <c r="G522" s="299"/>
      <c r="H522" s="27"/>
      <c r="I522" s="425">
        <f>SUM(I523)</f>
        <v>5262660</v>
      </c>
    </row>
    <row r="523" spans="1:10" s="45" customFormat="1" ht="31.2">
      <c r="A523" s="123" t="s">
        <v>171</v>
      </c>
      <c r="B523" s="149" t="s">
        <v>59</v>
      </c>
      <c r="C523" s="36" t="s">
        <v>29</v>
      </c>
      <c r="D523" s="36" t="s">
        <v>12</v>
      </c>
      <c r="E523" s="300" t="s">
        <v>252</v>
      </c>
      <c r="F523" s="301" t="s">
        <v>533</v>
      </c>
      <c r="G523" s="302" t="s">
        <v>534</v>
      </c>
      <c r="H523" s="36"/>
      <c r="I523" s="397">
        <f>SUM(I524)</f>
        <v>5262660</v>
      </c>
    </row>
    <row r="524" spans="1:10" s="45" customFormat="1" ht="51.75" customHeight="1">
      <c r="A524" s="74" t="s">
        <v>172</v>
      </c>
      <c r="B524" s="164" t="s">
        <v>59</v>
      </c>
      <c r="C524" s="52" t="s">
        <v>29</v>
      </c>
      <c r="D524" s="52" t="s">
        <v>12</v>
      </c>
      <c r="E524" s="343" t="s">
        <v>253</v>
      </c>
      <c r="F524" s="344" t="s">
        <v>533</v>
      </c>
      <c r="G524" s="345" t="s">
        <v>534</v>
      </c>
      <c r="H524" s="52"/>
      <c r="I524" s="398">
        <f>SUM(I525)</f>
        <v>5262660</v>
      </c>
    </row>
    <row r="525" spans="1:10" s="45" customFormat="1" ht="46.8">
      <c r="A525" s="74" t="s">
        <v>619</v>
      </c>
      <c r="B525" s="164" t="s">
        <v>59</v>
      </c>
      <c r="C525" s="52" t="s">
        <v>29</v>
      </c>
      <c r="D525" s="52" t="s">
        <v>12</v>
      </c>
      <c r="E525" s="343" t="s">
        <v>253</v>
      </c>
      <c r="F525" s="344" t="s">
        <v>10</v>
      </c>
      <c r="G525" s="345" t="s">
        <v>534</v>
      </c>
      <c r="H525" s="52"/>
      <c r="I525" s="398">
        <f>SUM(I526)</f>
        <v>5262660</v>
      </c>
    </row>
    <row r="526" spans="1:10" s="45" customFormat="1" ht="31.2">
      <c r="A526" s="74" t="s">
        <v>102</v>
      </c>
      <c r="B526" s="164" t="s">
        <v>59</v>
      </c>
      <c r="C526" s="52" t="s">
        <v>29</v>
      </c>
      <c r="D526" s="52" t="s">
        <v>12</v>
      </c>
      <c r="E526" s="343" t="s">
        <v>253</v>
      </c>
      <c r="F526" s="344" t="s">
        <v>10</v>
      </c>
      <c r="G526" s="345" t="s">
        <v>567</v>
      </c>
      <c r="H526" s="52"/>
      <c r="I526" s="398">
        <f>SUM(I527:I529)</f>
        <v>5262660</v>
      </c>
    </row>
    <row r="527" spans="1:10" s="45" customFormat="1" ht="62.4">
      <c r="A527" s="125" t="s">
        <v>92</v>
      </c>
      <c r="B527" s="164" t="s">
        <v>59</v>
      </c>
      <c r="C527" s="52" t="s">
        <v>29</v>
      </c>
      <c r="D527" s="52" t="s">
        <v>12</v>
      </c>
      <c r="E527" s="343" t="s">
        <v>253</v>
      </c>
      <c r="F527" s="344" t="s">
        <v>10</v>
      </c>
      <c r="G527" s="345" t="s">
        <v>567</v>
      </c>
      <c r="H527" s="52" t="s">
        <v>13</v>
      </c>
      <c r="I527" s="400">
        <v>4826760</v>
      </c>
    </row>
    <row r="528" spans="1:10" s="45" customFormat="1" ht="31.2">
      <c r="A528" s="136" t="s">
        <v>751</v>
      </c>
      <c r="B528" s="418" t="s">
        <v>59</v>
      </c>
      <c r="C528" s="52" t="s">
        <v>29</v>
      </c>
      <c r="D528" s="52" t="s">
        <v>12</v>
      </c>
      <c r="E528" s="346" t="s">
        <v>253</v>
      </c>
      <c r="F528" s="347" t="s">
        <v>10</v>
      </c>
      <c r="G528" s="348" t="s">
        <v>567</v>
      </c>
      <c r="H528" s="2" t="s">
        <v>16</v>
      </c>
      <c r="I528" s="399">
        <v>426300</v>
      </c>
    </row>
    <row r="529" spans="1:9" s="45" customFormat="1" ht="15.6">
      <c r="A529" s="74" t="s">
        <v>18</v>
      </c>
      <c r="B529" s="164" t="s">
        <v>59</v>
      </c>
      <c r="C529" s="52" t="s">
        <v>29</v>
      </c>
      <c r="D529" s="52" t="s">
        <v>12</v>
      </c>
      <c r="E529" s="346" t="s">
        <v>253</v>
      </c>
      <c r="F529" s="347" t="s">
        <v>10</v>
      </c>
      <c r="G529" s="348" t="s">
        <v>567</v>
      </c>
      <c r="H529" s="2" t="s">
        <v>17</v>
      </c>
      <c r="I529" s="399">
        <v>9600</v>
      </c>
    </row>
    <row r="530" spans="1:9" s="45" customFormat="1" ht="15.6">
      <c r="A530" s="135" t="s">
        <v>672</v>
      </c>
      <c r="B530" s="31" t="s">
        <v>59</v>
      </c>
      <c r="C530" s="27" t="s">
        <v>29</v>
      </c>
      <c r="D530" s="27" t="s">
        <v>29</v>
      </c>
      <c r="E530" s="297"/>
      <c r="F530" s="298"/>
      <c r="G530" s="299"/>
      <c r="H530" s="27"/>
      <c r="I530" s="396">
        <f>SUM(I531+I544)</f>
        <v>732123</v>
      </c>
    </row>
    <row r="531" spans="1:9" ht="62.4">
      <c r="A531" s="126" t="s">
        <v>173</v>
      </c>
      <c r="B531" s="38" t="s">
        <v>59</v>
      </c>
      <c r="C531" s="36" t="s">
        <v>29</v>
      </c>
      <c r="D531" s="36" t="s">
        <v>29</v>
      </c>
      <c r="E531" s="300" t="s">
        <v>621</v>
      </c>
      <c r="F531" s="301" t="s">
        <v>533</v>
      </c>
      <c r="G531" s="302" t="s">
        <v>534</v>
      </c>
      <c r="H531" s="36"/>
      <c r="I531" s="397">
        <f>SUM(I532+I536)</f>
        <v>722623</v>
      </c>
    </row>
    <row r="532" spans="1:9" ht="81" customHeight="1">
      <c r="A532" s="130" t="s">
        <v>174</v>
      </c>
      <c r="B532" s="63" t="s">
        <v>59</v>
      </c>
      <c r="C532" s="52" t="s">
        <v>29</v>
      </c>
      <c r="D532" s="52" t="s">
        <v>29</v>
      </c>
      <c r="E532" s="343" t="s">
        <v>254</v>
      </c>
      <c r="F532" s="344" t="s">
        <v>533</v>
      </c>
      <c r="G532" s="345" t="s">
        <v>534</v>
      </c>
      <c r="H532" s="52"/>
      <c r="I532" s="398">
        <f>SUM(I533)</f>
        <v>148000</v>
      </c>
    </row>
    <row r="533" spans="1:9" ht="31.2">
      <c r="A533" s="130" t="s">
        <v>622</v>
      </c>
      <c r="B533" s="63" t="s">
        <v>59</v>
      </c>
      <c r="C533" s="52" t="s">
        <v>29</v>
      </c>
      <c r="D533" s="52" t="s">
        <v>29</v>
      </c>
      <c r="E533" s="343" t="s">
        <v>254</v>
      </c>
      <c r="F533" s="344" t="s">
        <v>10</v>
      </c>
      <c r="G533" s="345" t="s">
        <v>534</v>
      </c>
      <c r="H533" s="52"/>
      <c r="I533" s="398">
        <f>SUM(I534)</f>
        <v>148000</v>
      </c>
    </row>
    <row r="534" spans="1:9" ht="15.6">
      <c r="A534" s="74" t="s">
        <v>103</v>
      </c>
      <c r="B534" s="377" t="s">
        <v>59</v>
      </c>
      <c r="C534" s="52" t="s">
        <v>29</v>
      </c>
      <c r="D534" s="52" t="s">
        <v>29</v>
      </c>
      <c r="E534" s="343" t="s">
        <v>254</v>
      </c>
      <c r="F534" s="344" t="s">
        <v>10</v>
      </c>
      <c r="G534" s="345" t="s">
        <v>623</v>
      </c>
      <c r="H534" s="52"/>
      <c r="I534" s="398">
        <f>SUM(I535)</f>
        <v>148000</v>
      </c>
    </row>
    <row r="535" spans="1:9" ht="31.2">
      <c r="A535" s="136" t="s">
        <v>751</v>
      </c>
      <c r="B535" s="418" t="s">
        <v>59</v>
      </c>
      <c r="C535" s="52" t="s">
        <v>29</v>
      </c>
      <c r="D535" s="52" t="s">
        <v>29</v>
      </c>
      <c r="E535" s="343" t="s">
        <v>254</v>
      </c>
      <c r="F535" s="344" t="s">
        <v>10</v>
      </c>
      <c r="G535" s="345" t="s">
        <v>623</v>
      </c>
      <c r="H535" s="52" t="s">
        <v>16</v>
      </c>
      <c r="I535" s="400">
        <v>148000</v>
      </c>
    </row>
    <row r="536" spans="1:9" ht="78">
      <c r="A536" s="127" t="s">
        <v>175</v>
      </c>
      <c r="B536" s="63" t="s">
        <v>59</v>
      </c>
      <c r="C536" s="52" t="s">
        <v>29</v>
      </c>
      <c r="D536" s="52" t="s">
        <v>29</v>
      </c>
      <c r="E536" s="343" t="s">
        <v>250</v>
      </c>
      <c r="F536" s="344" t="s">
        <v>533</v>
      </c>
      <c r="G536" s="345" t="s">
        <v>534</v>
      </c>
      <c r="H536" s="52"/>
      <c r="I536" s="398">
        <f>SUM(I537)</f>
        <v>574623</v>
      </c>
    </row>
    <row r="537" spans="1:9" ht="31.2">
      <c r="A537" s="127" t="s">
        <v>624</v>
      </c>
      <c r="B537" s="63" t="s">
        <v>59</v>
      </c>
      <c r="C537" s="52" t="s">
        <v>29</v>
      </c>
      <c r="D537" s="52" t="s">
        <v>29</v>
      </c>
      <c r="E537" s="343" t="s">
        <v>250</v>
      </c>
      <c r="F537" s="344" t="s">
        <v>10</v>
      </c>
      <c r="G537" s="156" t="s">
        <v>534</v>
      </c>
      <c r="H537" s="52"/>
      <c r="I537" s="398">
        <f>SUM(I538+I540+I542)</f>
        <v>574623</v>
      </c>
    </row>
    <row r="538" spans="1:9" ht="15.6">
      <c r="A538" s="127" t="s">
        <v>788</v>
      </c>
      <c r="B538" s="63" t="s">
        <v>59</v>
      </c>
      <c r="C538" s="52" t="s">
        <v>29</v>
      </c>
      <c r="D538" s="52" t="s">
        <v>29</v>
      </c>
      <c r="E538" s="343" t="s">
        <v>250</v>
      </c>
      <c r="F538" s="344" t="s">
        <v>10</v>
      </c>
      <c r="G538" s="345" t="s">
        <v>787</v>
      </c>
      <c r="H538" s="52"/>
      <c r="I538" s="398">
        <f>SUM(I539)</f>
        <v>295623</v>
      </c>
    </row>
    <row r="539" spans="1:9" ht="15.6">
      <c r="A539" s="74" t="s">
        <v>40</v>
      </c>
      <c r="B539" s="63" t="s">
        <v>59</v>
      </c>
      <c r="C539" s="52" t="s">
        <v>29</v>
      </c>
      <c r="D539" s="52" t="s">
        <v>29</v>
      </c>
      <c r="E539" s="343" t="s">
        <v>250</v>
      </c>
      <c r="F539" s="344" t="s">
        <v>10</v>
      </c>
      <c r="G539" s="345" t="s">
        <v>787</v>
      </c>
      <c r="H539" s="52" t="s">
        <v>39</v>
      </c>
      <c r="I539" s="400">
        <v>295623</v>
      </c>
    </row>
    <row r="540" spans="1:9" ht="31.2">
      <c r="A540" s="125" t="s">
        <v>625</v>
      </c>
      <c r="B540" s="377" t="s">
        <v>59</v>
      </c>
      <c r="C540" s="2" t="s">
        <v>29</v>
      </c>
      <c r="D540" s="2" t="s">
        <v>29</v>
      </c>
      <c r="E540" s="343" t="s">
        <v>250</v>
      </c>
      <c r="F540" s="304" t="s">
        <v>10</v>
      </c>
      <c r="G540" s="305" t="s">
        <v>626</v>
      </c>
      <c r="H540" s="2"/>
      <c r="I540" s="398">
        <f>SUM(I541:I541)</f>
        <v>175197</v>
      </c>
    </row>
    <row r="541" spans="1:9" ht="15.6">
      <c r="A541" s="74" t="s">
        <v>40</v>
      </c>
      <c r="B541" s="377" t="s">
        <v>59</v>
      </c>
      <c r="C541" s="2" t="s">
        <v>29</v>
      </c>
      <c r="D541" s="2" t="s">
        <v>29</v>
      </c>
      <c r="E541" s="343" t="s">
        <v>250</v>
      </c>
      <c r="F541" s="304" t="s">
        <v>10</v>
      </c>
      <c r="G541" s="305" t="s">
        <v>626</v>
      </c>
      <c r="H541" s="2" t="s">
        <v>39</v>
      </c>
      <c r="I541" s="400">
        <v>175197</v>
      </c>
    </row>
    <row r="542" spans="1:9" ht="15.6">
      <c r="A542" s="74" t="s">
        <v>786</v>
      </c>
      <c r="B542" s="533" t="s">
        <v>59</v>
      </c>
      <c r="C542" s="2" t="s">
        <v>29</v>
      </c>
      <c r="D542" s="2" t="s">
        <v>29</v>
      </c>
      <c r="E542" s="343" t="s">
        <v>250</v>
      </c>
      <c r="F542" s="304" t="s">
        <v>10</v>
      </c>
      <c r="G542" s="305" t="s">
        <v>789</v>
      </c>
      <c r="H542" s="2"/>
      <c r="I542" s="398">
        <f>SUM(I543)</f>
        <v>103803</v>
      </c>
    </row>
    <row r="543" spans="1:9" ht="31.2">
      <c r="A543" s="136" t="s">
        <v>751</v>
      </c>
      <c r="B543" s="533" t="s">
        <v>59</v>
      </c>
      <c r="C543" s="2" t="s">
        <v>29</v>
      </c>
      <c r="D543" s="2" t="s">
        <v>29</v>
      </c>
      <c r="E543" s="343" t="s">
        <v>250</v>
      </c>
      <c r="F543" s="304" t="s">
        <v>10</v>
      </c>
      <c r="G543" s="305" t="s">
        <v>789</v>
      </c>
      <c r="H543" s="2" t="s">
        <v>16</v>
      </c>
      <c r="I543" s="400">
        <v>103803</v>
      </c>
    </row>
    <row r="544" spans="1:9" s="78" customFormat="1" ht="46.8">
      <c r="A544" s="126" t="s">
        <v>132</v>
      </c>
      <c r="B544" s="38" t="s">
        <v>59</v>
      </c>
      <c r="C544" s="36" t="s">
        <v>29</v>
      </c>
      <c r="D544" s="36" t="s">
        <v>29</v>
      </c>
      <c r="E544" s="300" t="s">
        <v>548</v>
      </c>
      <c r="F544" s="301" t="s">
        <v>533</v>
      </c>
      <c r="G544" s="302" t="s">
        <v>534</v>
      </c>
      <c r="H544" s="36"/>
      <c r="I544" s="397">
        <f>SUM(I545)</f>
        <v>9500</v>
      </c>
    </row>
    <row r="545" spans="1:9" s="78" customFormat="1" ht="62.4">
      <c r="A545" s="127" t="s">
        <v>169</v>
      </c>
      <c r="B545" s="63" t="s">
        <v>59</v>
      </c>
      <c r="C545" s="43" t="s">
        <v>29</v>
      </c>
      <c r="D545" s="52" t="s">
        <v>29</v>
      </c>
      <c r="E545" s="343" t="s">
        <v>249</v>
      </c>
      <c r="F545" s="344" t="s">
        <v>533</v>
      </c>
      <c r="G545" s="345" t="s">
        <v>534</v>
      </c>
      <c r="H545" s="87"/>
      <c r="I545" s="401">
        <f>SUM(I546)</f>
        <v>9500</v>
      </c>
    </row>
    <row r="546" spans="1:9" s="78" customFormat="1" ht="31.2">
      <c r="A546" s="127" t="s">
        <v>617</v>
      </c>
      <c r="B546" s="63" t="s">
        <v>59</v>
      </c>
      <c r="C546" s="43" t="s">
        <v>29</v>
      </c>
      <c r="D546" s="52" t="s">
        <v>29</v>
      </c>
      <c r="E546" s="343" t="s">
        <v>249</v>
      </c>
      <c r="F546" s="344" t="s">
        <v>10</v>
      </c>
      <c r="G546" s="345" t="s">
        <v>534</v>
      </c>
      <c r="H546" s="87"/>
      <c r="I546" s="401">
        <f>SUM(I547)</f>
        <v>9500</v>
      </c>
    </row>
    <row r="547" spans="1:9" s="45" customFormat="1" ht="31.2">
      <c r="A547" s="128" t="s">
        <v>170</v>
      </c>
      <c r="B547" s="422" t="s">
        <v>59</v>
      </c>
      <c r="C547" s="43" t="s">
        <v>29</v>
      </c>
      <c r="D547" s="52" t="s">
        <v>29</v>
      </c>
      <c r="E547" s="343" t="s">
        <v>249</v>
      </c>
      <c r="F547" s="344" t="s">
        <v>10</v>
      </c>
      <c r="G547" s="345" t="s">
        <v>618</v>
      </c>
      <c r="H547" s="87"/>
      <c r="I547" s="401">
        <f>SUM(I548)</f>
        <v>9500</v>
      </c>
    </row>
    <row r="548" spans="1:9" s="45" customFormat="1" ht="31.2">
      <c r="A548" s="129" t="s">
        <v>751</v>
      </c>
      <c r="B548" s="423" t="s">
        <v>59</v>
      </c>
      <c r="C548" s="52" t="s">
        <v>29</v>
      </c>
      <c r="D548" s="52" t="s">
        <v>29</v>
      </c>
      <c r="E548" s="343" t="s">
        <v>249</v>
      </c>
      <c r="F548" s="344" t="s">
        <v>10</v>
      </c>
      <c r="G548" s="345" t="s">
        <v>618</v>
      </c>
      <c r="H548" s="87" t="s">
        <v>16</v>
      </c>
      <c r="I548" s="402">
        <v>9500</v>
      </c>
    </row>
    <row r="549" spans="1:9" ht="15.6">
      <c r="A549" s="139" t="s">
        <v>33</v>
      </c>
      <c r="B549" s="21" t="s">
        <v>59</v>
      </c>
      <c r="C549" s="17" t="s">
        <v>35</v>
      </c>
      <c r="D549" s="17"/>
      <c r="E549" s="294"/>
      <c r="F549" s="295"/>
      <c r="G549" s="296"/>
      <c r="H549" s="17"/>
      <c r="I549" s="424">
        <f>SUM(I550,I573)</f>
        <v>23130872</v>
      </c>
    </row>
    <row r="550" spans="1:9" ht="15.6">
      <c r="A550" s="135" t="s">
        <v>34</v>
      </c>
      <c r="B550" s="31" t="s">
        <v>59</v>
      </c>
      <c r="C550" s="27" t="s">
        <v>35</v>
      </c>
      <c r="D550" s="27" t="s">
        <v>10</v>
      </c>
      <c r="E550" s="297"/>
      <c r="F550" s="298"/>
      <c r="G550" s="299"/>
      <c r="H550" s="27"/>
      <c r="I550" s="425">
        <f>SUM(I551,I568)</f>
        <v>18432596</v>
      </c>
    </row>
    <row r="551" spans="1:9" ht="31.2">
      <c r="A551" s="123" t="s">
        <v>171</v>
      </c>
      <c r="B551" s="38" t="s">
        <v>59</v>
      </c>
      <c r="C551" s="36" t="s">
        <v>35</v>
      </c>
      <c r="D551" s="36" t="s">
        <v>10</v>
      </c>
      <c r="E551" s="300" t="s">
        <v>252</v>
      </c>
      <c r="F551" s="301" t="s">
        <v>533</v>
      </c>
      <c r="G551" s="302" t="s">
        <v>534</v>
      </c>
      <c r="H551" s="39"/>
      <c r="I551" s="397">
        <f>SUM(I552,I562)</f>
        <v>18307596</v>
      </c>
    </row>
    <row r="552" spans="1:9" ht="33" customHeight="1">
      <c r="A552" s="125" t="s">
        <v>178</v>
      </c>
      <c r="B552" s="377" t="s">
        <v>59</v>
      </c>
      <c r="C552" s="2" t="s">
        <v>35</v>
      </c>
      <c r="D552" s="2" t="s">
        <v>10</v>
      </c>
      <c r="E552" s="303" t="s">
        <v>255</v>
      </c>
      <c r="F552" s="304" t="s">
        <v>533</v>
      </c>
      <c r="G552" s="305" t="s">
        <v>534</v>
      </c>
      <c r="H552" s="2"/>
      <c r="I552" s="398">
        <f>SUM(I553)</f>
        <v>10735385</v>
      </c>
    </row>
    <row r="553" spans="1:9" ht="31.2">
      <c r="A553" s="125" t="s">
        <v>630</v>
      </c>
      <c r="B553" s="377" t="s">
        <v>59</v>
      </c>
      <c r="C553" s="2" t="s">
        <v>35</v>
      </c>
      <c r="D553" s="2" t="s">
        <v>10</v>
      </c>
      <c r="E553" s="303" t="s">
        <v>255</v>
      </c>
      <c r="F553" s="304" t="s">
        <v>10</v>
      </c>
      <c r="G553" s="305" t="s">
        <v>534</v>
      </c>
      <c r="H553" s="2"/>
      <c r="I553" s="398">
        <f>SUM(I554+I558+I560)</f>
        <v>10735385</v>
      </c>
    </row>
    <row r="554" spans="1:9" ht="31.2">
      <c r="A554" s="74" t="s">
        <v>102</v>
      </c>
      <c r="B554" s="377" t="s">
        <v>59</v>
      </c>
      <c r="C554" s="2" t="s">
        <v>35</v>
      </c>
      <c r="D554" s="2" t="s">
        <v>10</v>
      </c>
      <c r="E554" s="303" t="s">
        <v>255</v>
      </c>
      <c r="F554" s="304" t="s">
        <v>10</v>
      </c>
      <c r="G554" s="305" t="s">
        <v>567</v>
      </c>
      <c r="H554" s="2"/>
      <c r="I554" s="398">
        <f>SUM(I555:I557)</f>
        <v>7795385</v>
      </c>
    </row>
    <row r="555" spans="1:9" ht="62.4">
      <c r="A555" s="125" t="s">
        <v>92</v>
      </c>
      <c r="B555" s="377" t="s">
        <v>59</v>
      </c>
      <c r="C555" s="2" t="s">
        <v>35</v>
      </c>
      <c r="D555" s="2" t="s">
        <v>10</v>
      </c>
      <c r="E555" s="303" t="s">
        <v>255</v>
      </c>
      <c r="F555" s="304" t="s">
        <v>10</v>
      </c>
      <c r="G555" s="305" t="s">
        <v>567</v>
      </c>
      <c r="H555" s="2" t="s">
        <v>13</v>
      </c>
      <c r="I555" s="400">
        <v>6431200</v>
      </c>
    </row>
    <row r="556" spans="1:9" ht="31.2">
      <c r="A556" s="136" t="s">
        <v>751</v>
      </c>
      <c r="B556" s="418" t="s">
        <v>59</v>
      </c>
      <c r="C556" s="2" t="s">
        <v>35</v>
      </c>
      <c r="D556" s="2" t="s">
        <v>10</v>
      </c>
      <c r="E556" s="303" t="s">
        <v>255</v>
      </c>
      <c r="F556" s="304" t="s">
        <v>10</v>
      </c>
      <c r="G556" s="305" t="s">
        <v>567</v>
      </c>
      <c r="H556" s="2" t="s">
        <v>16</v>
      </c>
      <c r="I556" s="400">
        <v>1339185</v>
      </c>
    </row>
    <row r="557" spans="1:9" ht="15.6">
      <c r="A557" s="74" t="s">
        <v>18</v>
      </c>
      <c r="B557" s="377" t="s">
        <v>59</v>
      </c>
      <c r="C557" s="2" t="s">
        <v>35</v>
      </c>
      <c r="D557" s="2" t="s">
        <v>10</v>
      </c>
      <c r="E557" s="303" t="s">
        <v>255</v>
      </c>
      <c r="F557" s="304" t="s">
        <v>10</v>
      </c>
      <c r="G557" s="305" t="s">
        <v>567</v>
      </c>
      <c r="H557" s="2" t="s">
        <v>17</v>
      </c>
      <c r="I557" s="400">
        <v>25000</v>
      </c>
    </row>
    <row r="558" spans="1:9" ht="31.2">
      <c r="A558" s="74" t="s">
        <v>826</v>
      </c>
      <c r="B558" s="570" t="s">
        <v>59</v>
      </c>
      <c r="C558" s="2" t="s">
        <v>35</v>
      </c>
      <c r="D558" s="2" t="s">
        <v>10</v>
      </c>
      <c r="E558" s="303" t="s">
        <v>255</v>
      </c>
      <c r="F558" s="304" t="s">
        <v>10</v>
      </c>
      <c r="G558" s="305" t="s">
        <v>825</v>
      </c>
      <c r="H558" s="2"/>
      <c r="I558" s="398">
        <f>SUM(I559)</f>
        <v>2816214</v>
      </c>
    </row>
    <row r="559" spans="1:9" ht="31.2">
      <c r="A559" s="136" t="s">
        <v>751</v>
      </c>
      <c r="B559" s="570" t="s">
        <v>59</v>
      </c>
      <c r="C559" s="2" t="s">
        <v>35</v>
      </c>
      <c r="D559" s="2" t="s">
        <v>10</v>
      </c>
      <c r="E559" s="303" t="s">
        <v>255</v>
      </c>
      <c r="F559" s="304" t="s">
        <v>10</v>
      </c>
      <c r="G559" s="305" t="s">
        <v>825</v>
      </c>
      <c r="H559" s="2" t="s">
        <v>16</v>
      </c>
      <c r="I559" s="400">
        <v>2816214</v>
      </c>
    </row>
    <row r="560" spans="1:9" ht="31.2">
      <c r="A560" s="74" t="s">
        <v>797</v>
      </c>
      <c r="B560" s="533" t="s">
        <v>59</v>
      </c>
      <c r="C560" s="2" t="s">
        <v>35</v>
      </c>
      <c r="D560" s="2" t="s">
        <v>10</v>
      </c>
      <c r="E560" s="303" t="s">
        <v>255</v>
      </c>
      <c r="F560" s="304" t="s">
        <v>10</v>
      </c>
      <c r="G560" s="305" t="s">
        <v>796</v>
      </c>
      <c r="H560" s="2"/>
      <c r="I560" s="398">
        <f>SUM(I561)</f>
        <v>123786</v>
      </c>
    </row>
    <row r="561" spans="1:9" ht="31.2">
      <c r="A561" s="136" t="s">
        <v>751</v>
      </c>
      <c r="B561" s="533" t="s">
        <v>59</v>
      </c>
      <c r="C561" s="2" t="s">
        <v>35</v>
      </c>
      <c r="D561" s="2" t="s">
        <v>10</v>
      </c>
      <c r="E561" s="303" t="s">
        <v>255</v>
      </c>
      <c r="F561" s="304" t="s">
        <v>10</v>
      </c>
      <c r="G561" s="305" t="s">
        <v>796</v>
      </c>
      <c r="H561" s="2" t="s">
        <v>16</v>
      </c>
      <c r="I561" s="400">
        <v>123786</v>
      </c>
    </row>
    <row r="562" spans="1:9" ht="33" customHeight="1">
      <c r="A562" s="74" t="s">
        <v>179</v>
      </c>
      <c r="B562" s="377" t="s">
        <v>59</v>
      </c>
      <c r="C562" s="2" t="s">
        <v>35</v>
      </c>
      <c r="D562" s="2" t="s">
        <v>10</v>
      </c>
      <c r="E562" s="303" t="s">
        <v>631</v>
      </c>
      <c r="F562" s="304" t="s">
        <v>533</v>
      </c>
      <c r="G562" s="305" t="s">
        <v>534</v>
      </c>
      <c r="H562" s="2"/>
      <c r="I562" s="398">
        <f>SUM(I563)</f>
        <v>7572211</v>
      </c>
    </row>
    <row r="563" spans="1:9" ht="15.6">
      <c r="A563" s="74" t="s">
        <v>632</v>
      </c>
      <c r="B563" s="377" t="s">
        <v>59</v>
      </c>
      <c r="C563" s="2" t="s">
        <v>35</v>
      </c>
      <c r="D563" s="2" t="s">
        <v>10</v>
      </c>
      <c r="E563" s="303" t="s">
        <v>256</v>
      </c>
      <c r="F563" s="304" t="s">
        <v>10</v>
      </c>
      <c r="G563" s="305" t="s">
        <v>534</v>
      </c>
      <c r="H563" s="2"/>
      <c r="I563" s="398">
        <f>SUM(I564)</f>
        <v>7572211</v>
      </c>
    </row>
    <row r="564" spans="1:9" ht="31.2">
      <c r="A564" s="74" t="s">
        <v>102</v>
      </c>
      <c r="B564" s="377" t="s">
        <v>59</v>
      </c>
      <c r="C564" s="2" t="s">
        <v>35</v>
      </c>
      <c r="D564" s="2" t="s">
        <v>10</v>
      </c>
      <c r="E564" s="303" t="s">
        <v>256</v>
      </c>
      <c r="F564" s="304" t="s">
        <v>10</v>
      </c>
      <c r="G564" s="305" t="s">
        <v>567</v>
      </c>
      <c r="H564" s="2"/>
      <c r="I564" s="398">
        <f>SUM(I565:I567)</f>
        <v>7572211</v>
      </c>
    </row>
    <row r="565" spans="1:9" ht="62.4">
      <c r="A565" s="125" t="s">
        <v>92</v>
      </c>
      <c r="B565" s="377" t="s">
        <v>59</v>
      </c>
      <c r="C565" s="2" t="s">
        <v>35</v>
      </c>
      <c r="D565" s="2" t="s">
        <v>10</v>
      </c>
      <c r="E565" s="303" t="s">
        <v>256</v>
      </c>
      <c r="F565" s="304" t="s">
        <v>10</v>
      </c>
      <c r="G565" s="305" t="s">
        <v>567</v>
      </c>
      <c r="H565" s="2" t="s">
        <v>13</v>
      </c>
      <c r="I565" s="400">
        <v>6918111</v>
      </c>
    </row>
    <row r="566" spans="1:9" ht="31.2">
      <c r="A566" s="136" t="s">
        <v>751</v>
      </c>
      <c r="B566" s="418" t="s">
        <v>59</v>
      </c>
      <c r="C566" s="2" t="s">
        <v>35</v>
      </c>
      <c r="D566" s="2" t="s">
        <v>10</v>
      </c>
      <c r="E566" s="303" t="s">
        <v>256</v>
      </c>
      <c r="F566" s="304" t="s">
        <v>10</v>
      </c>
      <c r="G566" s="305" t="s">
        <v>567</v>
      </c>
      <c r="H566" s="2" t="s">
        <v>16</v>
      </c>
      <c r="I566" s="400">
        <v>641100</v>
      </c>
    </row>
    <row r="567" spans="1:9" ht="15.6">
      <c r="A567" s="74" t="s">
        <v>18</v>
      </c>
      <c r="B567" s="377" t="s">
        <v>59</v>
      </c>
      <c r="C567" s="2" t="s">
        <v>35</v>
      </c>
      <c r="D567" s="2" t="s">
        <v>10</v>
      </c>
      <c r="E567" s="303" t="s">
        <v>256</v>
      </c>
      <c r="F567" s="304" t="s">
        <v>10</v>
      </c>
      <c r="G567" s="305" t="s">
        <v>567</v>
      </c>
      <c r="H567" s="2" t="s">
        <v>17</v>
      </c>
      <c r="I567" s="400">
        <v>13000</v>
      </c>
    </row>
    <row r="568" spans="1:9" s="78" customFormat="1" ht="31.2">
      <c r="A568" s="123" t="s">
        <v>156</v>
      </c>
      <c r="B568" s="38" t="s">
        <v>59</v>
      </c>
      <c r="C568" s="36" t="s">
        <v>35</v>
      </c>
      <c r="D568" s="36" t="s">
        <v>10</v>
      </c>
      <c r="E568" s="300" t="s">
        <v>230</v>
      </c>
      <c r="F568" s="301" t="s">
        <v>533</v>
      </c>
      <c r="G568" s="302" t="s">
        <v>534</v>
      </c>
      <c r="H568" s="39"/>
      <c r="I568" s="397">
        <f>SUM(I569)</f>
        <v>125000</v>
      </c>
    </row>
    <row r="569" spans="1:9" s="78" customFormat="1" ht="62.4">
      <c r="A569" s="125" t="s">
        <v>180</v>
      </c>
      <c r="B569" s="377" t="s">
        <v>59</v>
      </c>
      <c r="C569" s="2" t="s">
        <v>35</v>
      </c>
      <c r="D569" s="2" t="s">
        <v>10</v>
      </c>
      <c r="E569" s="303" t="s">
        <v>257</v>
      </c>
      <c r="F569" s="304" t="s">
        <v>533</v>
      </c>
      <c r="G569" s="305" t="s">
        <v>534</v>
      </c>
      <c r="H569" s="2"/>
      <c r="I569" s="398">
        <f>SUM(I570)</f>
        <v>125000</v>
      </c>
    </row>
    <row r="570" spans="1:9" s="78" customFormat="1" ht="33.75" customHeight="1">
      <c r="A570" s="125" t="s">
        <v>633</v>
      </c>
      <c r="B570" s="377" t="s">
        <v>59</v>
      </c>
      <c r="C570" s="2" t="s">
        <v>35</v>
      </c>
      <c r="D570" s="2" t="s">
        <v>10</v>
      </c>
      <c r="E570" s="303" t="s">
        <v>257</v>
      </c>
      <c r="F570" s="304" t="s">
        <v>12</v>
      </c>
      <c r="G570" s="305" t="s">
        <v>534</v>
      </c>
      <c r="H570" s="2"/>
      <c r="I570" s="398">
        <f>SUM(I571)</f>
        <v>125000</v>
      </c>
    </row>
    <row r="571" spans="1:9" s="78" customFormat="1" ht="31.2">
      <c r="A571" s="74" t="s">
        <v>635</v>
      </c>
      <c r="B571" s="377" t="s">
        <v>59</v>
      </c>
      <c r="C571" s="2" t="s">
        <v>35</v>
      </c>
      <c r="D571" s="2" t="s">
        <v>10</v>
      </c>
      <c r="E571" s="303" t="s">
        <v>257</v>
      </c>
      <c r="F571" s="304" t="s">
        <v>12</v>
      </c>
      <c r="G571" s="305" t="s">
        <v>634</v>
      </c>
      <c r="H571" s="2"/>
      <c r="I571" s="398">
        <f>SUM(I572)</f>
        <v>125000</v>
      </c>
    </row>
    <row r="572" spans="1:9" s="78" customFormat="1" ht="31.2">
      <c r="A572" s="136" t="s">
        <v>751</v>
      </c>
      <c r="B572" s="418" t="s">
        <v>59</v>
      </c>
      <c r="C572" s="2" t="s">
        <v>35</v>
      </c>
      <c r="D572" s="2" t="s">
        <v>10</v>
      </c>
      <c r="E572" s="303" t="s">
        <v>257</v>
      </c>
      <c r="F572" s="304" t="s">
        <v>12</v>
      </c>
      <c r="G572" s="305" t="s">
        <v>634</v>
      </c>
      <c r="H572" s="2" t="s">
        <v>16</v>
      </c>
      <c r="I572" s="400">
        <v>125000</v>
      </c>
    </row>
    <row r="573" spans="1:9" ht="15.6">
      <c r="A573" s="135" t="s">
        <v>36</v>
      </c>
      <c r="B573" s="31" t="s">
        <v>59</v>
      </c>
      <c r="C573" s="27" t="s">
        <v>35</v>
      </c>
      <c r="D573" s="27" t="s">
        <v>20</v>
      </c>
      <c r="E573" s="297"/>
      <c r="F573" s="298"/>
      <c r="G573" s="299"/>
      <c r="H573" s="27"/>
      <c r="I573" s="425">
        <f>SUM(I574,I587)</f>
        <v>4698276</v>
      </c>
    </row>
    <row r="574" spans="1:9" ht="31.2">
      <c r="A574" s="123" t="s">
        <v>171</v>
      </c>
      <c r="B574" s="38" t="s">
        <v>59</v>
      </c>
      <c r="C574" s="36" t="s">
        <v>35</v>
      </c>
      <c r="D574" s="36" t="s">
        <v>20</v>
      </c>
      <c r="E574" s="300" t="s">
        <v>252</v>
      </c>
      <c r="F574" s="301" t="s">
        <v>533</v>
      </c>
      <c r="G574" s="302" t="s">
        <v>534</v>
      </c>
      <c r="H574" s="36"/>
      <c r="I574" s="397">
        <f>SUM(I575)</f>
        <v>4683576</v>
      </c>
    </row>
    <row r="575" spans="1:9" ht="48.75" customHeight="1">
      <c r="A575" s="74" t="s">
        <v>181</v>
      </c>
      <c r="B575" s="377" t="s">
        <v>59</v>
      </c>
      <c r="C575" s="2" t="s">
        <v>35</v>
      </c>
      <c r="D575" s="2" t="s">
        <v>20</v>
      </c>
      <c r="E575" s="303" t="s">
        <v>258</v>
      </c>
      <c r="F575" s="304" t="s">
        <v>533</v>
      </c>
      <c r="G575" s="305" t="s">
        <v>534</v>
      </c>
      <c r="H575" s="2"/>
      <c r="I575" s="398">
        <f>SUM(I576+I580)</f>
        <v>4683576</v>
      </c>
    </row>
    <row r="576" spans="1:9" ht="78">
      <c r="A576" s="74" t="s">
        <v>639</v>
      </c>
      <c r="B576" s="377" t="s">
        <v>59</v>
      </c>
      <c r="C576" s="2" t="s">
        <v>35</v>
      </c>
      <c r="D576" s="2" t="s">
        <v>20</v>
      </c>
      <c r="E576" s="303" t="s">
        <v>258</v>
      </c>
      <c r="F576" s="304" t="s">
        <v>10</v>
      </c>
      <c r="G576" s="305" t="s">
        <v>534</v>
      </c>
      <c r="H576" s="2"/>
      <c r="I576" s="398">
        <f>SUM(I577)</f>
        <v>1071900</v>
      </c>
    </row>
    <row r="577" spans="1:9" ht="31.2">
      <c r="A577" s="74" t="s">
        <v>91</v>
      </c>
      <c r="B577" s="377" t="s">
        <v>59</v>
      </c>
      <c r="C577" s="52" t="s">
        <v>35</v>
      </c>
      <c r="D577" s="52" t="s">
        <v>20</v>
      </c>
      <c r="E577" s="343" t="s">
        <v>258</v>
      </c>
      <c r="F577" s="344" t="s">
        <v>640</v>
      </c>
      <c r="G577" s="345" t="s">
        <v>538</v>
      </c>
      <c r="H577" s="52"/>
      <c r="I577" s="398">
        <f>SUM(I578:I579)</f>
        <v>1071900</v>
      </c>
    </row>
    <row r="578" spans="1:9" ht="62.4">
      <c r="A578" s="125" t="s">
        <v>92</v>
      </c>
      <c r="B578" s="377" t="s">
        <v>59</v>
      </c>
      <c r="C578" s="2" t="s">
        <v>35</v>
      </c>
      <c r="D578" s="2" t="s">
        <v>20</v>
      </c>
      <c r="E578" s="303" t="s">
        <v>258</v>
      </c>
      <c r="F578" s="304" t="s">
        <v>640</v>
      </c>
      <c r="G578" s="305" t="s">
        <v>538</v>
      </c>
      <c r="H578" s="2" t="s">
        <v>13</v>
      </c>
      <c r="I578" s="400">
        <v>1071700</v>
      </c>
    </row>
    <row r="579" spans="1:9" ht="15.6">
      <c r="A579" s="74" t="s">
        <v>18</v>
      </c>
      <c r="B579" s="533" t="s">
        <v>59</v>
      </c>
      <c r="C579" s="2" t="s">
        <v>35</v>
      </c>
      <c r="D579" s="2" t="s">
        <v>20</v>
      </c>
      <c r="E579" s="303" t="s">
        <v>258</v>
      </c>
      <c r="F579" s="304" t="s">
        <v>640</v>
      </c>
      <c r="G579" s="305" t="s">
        <v>538</v>
      </c>
      <c r="H579" s="2" t="s">
        <v>17</v>
      </c>
      <c r="I579" s="400">
        <v>200</v>
      </c>
    </row>
    <row r="580" spans="1:9" ht="46.8">
      <c r="A580" s="74" t="s">
        <v>636</v>
      </c>
      <c r="B580" s="377" t="s">
        <v>59</v>
      </c>
      <c r="C580" s="2" t="s">
        <v>35</v>
      </c>
      <c r="D580" s="2" t="s">
        <v>20</v>
      </c>
      <c r="E580" s="303" t="s">
        <v>258</v>
      </c>
      <c r="F580" s="304" t="s">
        <v>12</v>
      </c>
      <c r="G580" s="305" t="s">
        <v>534</v>
      </c>
      <c r="H580" s="2"/>
      <c r="I580" s="398">
        <f>SUM(I581+I583)</f>
        <v>3611676</v>
      </c>
    </row>
    <row r="581" spans="1:9" ht="46.8">
      <c r="A581" s="74" t="s">
        <v>104</v>
      </c>
      <c r="B581" s="377" t="s">
        <v>59</v>
      </c>
      <c r="C581" s="2" t="s">
        <v>35</v>
      </c>
      <c r="D581" s="2" t="s">
        <v>20</v>
      </c>
      <c r="E581" s="303" t="s">
        <v>258</v>
      </c>
      <c r="F581" s="304" t="s">
        <v>637</v>
      </c>
      <c r="G581" s="305" t="s">
        <v>638</v>
      </c>
      <c r="H581" s="2"/>
      <c r="I581" s="398">
        <f>SUM(I582)</f>
        <v>24276</v>
      </c>
    </row>
    <row r="582" spans="1:9" ht="62.4">
      <c r="A582" s="125" t="s">
        <v>92</v>
      </c>
      <c r="B582" s="377" t="s">
        <v>59</v>
      </c>
      <c r="C582" s="2" t="s">
        <v>35</v>
      </c>
      <c r="D582" s="2" t="s">
        <v>20</v>
      </c>
      <c r="E582" s="303" t="s">
        <v>258</v>
      </c>
      <c r="F582" s="304" t="s">
        <v>637</v>
      </c>
      <c r="G582" s="305" t="s">
        <v>638</v>
      </c>
      <c r="H582" s="2" t="s">
        <v>13</v>
      </c>
      <c r="I582" s="400">
        <v>24276</v>
      </c>
    </row>
    <row r="583" spans="1:9" ht="31.2">
      <c r="A583" s="74" t="s">
        <v>102</v>
      </c>
      <c r="B583" s="377" t="s">
        <v>59</v>
      </c>
      <c r="C583" s="2" t="s">
        <v>35</v>
      </c>
      <c r="D583" s="2" t="s">
        <v>20</v>
      </c>
      <c r="E583" s="303" t="s">
        <v>258</v>
      </c>
      <c r="F583" s="304" t="s">
        <v>637</v>
      </c>
      <c r="G583" s="305" t="s">
        <v>567</v>
      </c>
      <c r="H583" s="2"/>
      <c r="I583" s="398">
        <f>SUM(I584:I586)</f>
        <v>3587400</v>
      </c>
    </row>
    <row r="584" spans="1:9" ht="62.4">
      <c r="A584" s="125" t="s">
        <v>92</v>
      </c>
      <c r="B584" s="377" t="s">
        <v>59</v>
      </c>
      <c r="C584" s="2" t="s">
        <v>35</v>
      </c>
      <c r="D584" s="2" t="s">
        <v>20</v>
      </c>
      <c r="E584" s="303" t="s">
        <v>258</v>
      </c>
      <c r="F584" s="304" t="s">
        <v>637</v>
      </c>
      <c r="G584" s="305" t="s">
        <v>567</v>
      </c>
      <c r="H584" s="2" t="s">
        <v>13</v>
      </c>
      <c r="I584" s="400">
        <v>3399100</v>
      </c>
    </row>
    <row r="585" spans="1:9" ht="31.2">
      <c r="A585" s="136" t="s">
        <v>751</v>
      </c>
      <c r="B585" s="418" t="s">
        <v>59</v>
      </c>
      <c r="C585" s="2" t="s">
        <v>35</v>
      </c>
      <c r="D585" s="2" t="s">
        <v>20</v>
      </c>
      <c r="E585" s="303" t="s">
        <v>258</v>
      </c>
      <c r="F585" s="304" t="s">
        <v>637</v>
      </c>
      <c r="G585" s="305" t="s">
        <v>567</v>
      </c>
      <c r="H585" s="2" t="s">
        <v>16</v>
      </c>
      <c r="I585" s="400">
        <v>187300</v>
      </c>
    </row>
    <row r="586" spans="1:9" ht="15.6">
      <c r="A586" s="74" t="s">
        <v>18</v>
      </c>
      <c r="B586" s="377" t="s">
        <v>59</v>
      </c>
      <c r="C586" s="2" t="s">
        <v>35</v>
      </c>
      <c r="D586" s="2" t="s">
        <v>20</v>
      </c>
      <c r="E586" s="303" t="s">
        <v>258</v>
      </c>
      <c r="F586" s="304" t="s">
        <v>637</v>
      </c>
      <c r="G586" s="305" t="s">
        <v>567</v>
      </c>
      <c r="H586" s="2" t="s">
        <v>17</v>
      </c>
      <c r="I586" s="400">
        <v>1000</v>
      </c>
    </row>
    <row r="587" spans="1:9" ht="46.8">
      <c r="A587" s="126" t="s">
        <v>123</v>
      </c>
      <c r="B587" s="38" t="s">
        <v>59</v>
      </c>
      <c r="C587" s="36" t="s">
        <v>35</v>
      </c>
      <c r="D587" s="36" t="s">
        <v>20</v>
      </c>
      <c r="E587" s="300" t="s">
        <v>536</v>
      </c>
      <c r="F587" s="301" t="s">
        <v>533</v>
      </c>
      <c r="G587" s="302" t="s">
        <v>534</v>
      </c>
      <c r="H587" s="36"/>
      <c r="I587" s="397">
        <f>SUM(I588)</f>
        <v>14700</v>
      </c>
    </row>
    <row r="588" spans="1:9" ht="62.4">
      <c r="A588" s="127" t="s">
        <v>137</v>
      </c>
      <c r="B588" s="63" t="s">
        <v>59</v>
      </c>
      <c r="C588" s="2" t="s">
        <v>35</v>
      </c>
      <c r="D588" s="2" t="s">
        <v>20</v>
      </c>
      <c r="E588" s="303" t="s">
        <v>209</v>
      </c>
      <c r="F588" s="304" t="s">
        <v>533</v>
      </c>
      <c r="G588" s="305" t="s">
        <v>534</v>
      </c>
      <c r="H588" s="52"/>
      <c r="I588" s="398">
        <f>SUM(I589)</f>
        <v>14700</v>
      </c>
    </row>
    <row r="589" spans="1:9" ht="46.8">
      <c r="A589" s="127" t="s">
        <v>540</v>
      </c>
      <c r="B589" s="63" t="s">
        <v>59</v>
      </c>
      <c r="C589" s="2" t="s">
        <v>35</v>
      </c>
      <c r="D589" s="2" t="s">
        <v>20</v>
      </c>
      <c r="E589" s="303" t="s">
        <v>209</v>
      </c>
      <c r="F589" s="304" t="s">
        <v>10</v>
      </c>
      <c r="G589" s="305" t="s">
        <v>534</v>
      </c>
      <c r="H589" s="52"/>
      <c r="I589" s="398">
        <f>SUM(I590)</f>
        <v>14700</v>
      </c>
    </row>
    <row r="590" spans="1:9" ht="15.6">
      <c r="A590" s="127" t="s">
        <v>125</v>
      </c>
      <c r="B590" s="63" t="s">
        <v>59</v>
      </c>
      <c r="C590" s="2" t="s">
        <v>35</v>
      </c>
      <c r="D590" s="2" t="s">
        <v>20</v>
      </c>
      <c r="E590" s="303" t="s">
        <v>209</v>
      </c>
      <c r="F590" s="304" t="s">
        <v>10</v>
      </c>
      <c r="G590" s="305" t="s">
        <v>539</v>
      </c>
      <c r="H590" s="52"/>
      <c r="I590" s="398">
        <f>SUM(I591)</f>
        <v>14700</v>
      </c>
    </row>
    <row r="591" spans="1:9" ht="31.2">
      <c r="A591" s="136" t="s">
        <v>751</v>
      </c>
      <c r="B591" s="418" t="s">
        <v>59</v>
      </c>
      <c r="C591" s="2" t="s">
        <v>35</v>
      </c>
      <c r="D591" s="2" t="s">
        <v>20</v>
      </c>
      <c r="E591" s="303" t="s">
        <v>209</v>
      </c>
      <c r="F591" s="304" t="s">
        <v>10</v>
      </c>
      <c r="G591" s="305" t="s">
        <v>539</v>
      </c>
      <c r="H591" s="2" t="s">
        <v>16</v>
      </c>
      <c r="I591" s="400">
        <v>14700</v>
      </c>
    </row>
    <row r="592" spans="1:9" ht="15.6">
      <c r="A592" s="139" t="s">
        <v>37</v>
      </c>
      <c r="B592" s="21" t="s">
        <v>59</v>
      </c>
      <c r="C592" s="21">
        <v>10</v>
      </c>
      <c r="D592" s="21"/>
      <c r="E592" s="334"/>
      <c r="F592" s="335"/>
      <c r="G592" s="336"/>
      <c r="H592" s="17"/>
      <c r="I592" s="424">
        <f>SUM(I593)</f>
        <v>903074</v>
      </c>
    </row>
    <row r="593" spans="1:9" ht="15.6">
      <c r="A593" s="135" t="s">
        <v>41</v>
      </c>
      <c r="B593" s="31" t="s">
        <v>59</v>
      </c>
      <c r="C593" s="31">
        <v>10</v>
      </c>
      <c r="D593" s="27" t="s">
        <v>15</v>
      </c>
      <c r="E593" s="297"/>
      <c r="F593" s="298"/>
      <c r="G593" s="299"/>
      <c r="H593" s="27"/>
      <c r="I593" s="425">
        <f>SUM(I594)</f>
        <v>903074</v>
      </c>
    </row>
    <row r="594" spans="1:9" ht="31.2">
      <c r="A594" s="123" t="s">
        <v>171</v>
      </c>
      <c r="B594" s="38" t="s">
        <v>59</v>
      </c>
      <c r="C594" s="36" t="s">
        <v>57</v>
      </c>
      <c r="D594" s="36" t="s">
        <v>15</v>
      </c>
      <c r="E594" s="300" t="s">
        <v>252</v>
      </c>
      <c r="F594" s="301" t="s">
        <v>533</v>
      </c>
      <c r="G594" s="302" t="s">
        <v>534</v>
      </c>
      <c r="H594" s="36"/>
      <c r="I594" s="397">
        <f>SUM(I595,I600,I605)</f>
        <v>903074</v>
      </c>
    </row>
    <row r="595" spans="1:9" ht="48" customHeight="1">
      <c r="A595" s="125" t="s">
        <v>178</v>
      </c>
      <c r="B595" s="377" t="s">
        <v>59</v>
      </c>
      <c r="C595" s="63">
        <v>10</v>
      </c>
      <c r="D595" s="52" t="s">
        <v>15</v>
      </c>
      <c r="E595" s="343" t="s">
        <v>255</v>
      </c>
      <c r="F595" s="344" t="s">
        <v>533</v>
      </c>
      <c r="G595" s="345" t="s">
        <v>534</v>
      </c>
      <c r="H595" s="52"/>
      <c r="I595" s="398">
        <f>SUM(I596)</f>
        <v>400000</v>
      </c>
    </row>
    <row r="596" spans="1:9" ht="31.2">
      <c r="A596" s="125" t="s">
        <v>630</v>
      </c>
      <c r="B596" s="377" t="s">
        <v>59</v>
      </c>
      <c r="C596" s="63">
        <v>10</v>
      </c>
      <c r="D596" s="52" t="s">
        <v>15</v>
      </c>
      <c r="E596" s="343" t="s">
        <v>255</v>
      </c>
      <c r="F596" s="344" t="s">
        <v>10</v>
      </c>
      <c r="G596" s="345" t="s">
        <v>534</v>
      </c>
      <c r="H596" s="52"/>
      <c r="I596" s="398">
        <f>SUM(I597)</f>
        <v>400000</v>
      </c>
    </row>
    <row r="597" spans="1:9" ht="33" customHeight="1">
      <c r="A597" s="125" t="s">
        <v>184</v>
      </c>
      <c r="B597" s="377" t="s">
        <v>59</v>
      </c>
      <c r="C597" s="63">
        <v>10</v>
      </c>
      <c r="D597" s="52" t="s">
        <v>15</v>
      </c>
      <c r="E597" s="343" t="s">
        <v>255</v>
      </c>
      <c r="F597" s="344" t="s">
        <v>640</v>
      </c>
      <c r="G597" s="345" t="s">
        <v>643</v>
      </c>
      <c r="H597" s="52"/>
      <c r="I597" s="398">
        <f>SUM(I598:I599)</f>
        <v>400000</v>
      </c>
    </row>
    <row r="598" spans="1:9" ht="31.2">
      <c r="A598" s="136" t="s">
        <v>751</v>
      </c>
      <c r="B598" s="418" t="s">
        <v>59</v>
      </c>
      <c r="C598" s="63">
        <v>10</v>
      </c>
      <c r="D598" s="52" t="s">
        <v>15</v>
      </c>
      <c r="E598" s="343" t="s">
        <v>255</v>
      </c>
      <c r="F598" s="344" t="s">
        <v>640</v>
      </c>
      <c r="G598" s="345" t="s">
        <v>643</v>
      </c>
      <c r="H598" s="52" t="s">
        <v>16</v>
      </c>
      <c r="I598" s="400">
        <v>2000</v>
      </c>
    </row>
    <row r="599" spans="1:9" ht="15.6">
      <c r="A599" s="74" t="s">
        <v>40</v>
      </c>
      <c r="B599" s="377" t="s">
        <v>59</v>
      </c>
      <c r="C599" s="63">
        <v>10</v>
      </c>
      <c r="D599" s="52" t="s">
        <v>15</v>
      </c>
      <c r="E599" s="343" t="s">
        <v>255</v>
      </c>
      <c r="F599" s="344" t="s">
        <v>640</v>
      </c>
      <c r="G599" s="345" t="s">
        <v>643</v>
      </c>
      <c r="H599" s="52" t="s">
        <v>39</v>
      </c>
      <c r="I599" s="400">
        <v>398000</v>
      </c>
    </row>
    <row r="600" spans="1:9" ht="48.75" customHeight="1">
      <c r="A600" s="74" t="s">
        <v>179</v>
      </c>
      <c r="B600" s="377" t="s">
        <v>59</v>
      </c>
      <c r="C600" s="63">
        <v>10</v>
      </c>
      <c r="D600" s="52" t="s">
        <v>15</v>
      </c>
      <c r="E600" s="343" t="s">
        <v>631</v>
      </c>
      <c r="F600" s="344" t="s">
        <v>533</v>
      </c>
      <c r="G600" s="345" t="s">
        <v>534</v>
      </c>
      <c r="H600" s="52"/>
      <c r="I600" s="398">
        <f>SUM(I601)</f>
        <v>359382</v>
      </c>
    </row>
    <row r="601" spans="1:9" ht="15.6">
      <c r="A601" s="74" t="s">
        <v>632</v>
      </c>
      <c r="B601" s="377" t="s">
        <v>59</v>
      </c>
      <c r="C601" s="63">
        <v>10</v>
      </c>
      <c r="D601" s="52" t="s">
        <v>15</v>
      </c>
      <c r="E601" s="343" t="s">
        <v>256</v>
      </c>
      <c r="F601" s="344" t="s">
        <v>10</v>
      </c>
      <c r="G601" s="345" t="s">
        <v>534</v>
      </c>
      <c r="H601" s="52"/>
      <c r="I601" s="398">
        <f>SUM(I602)</f>
        <v>359382</v>
      </c>
    </row>
    <row r="602" spans="1:9" ht="33.75" customHeight="1">
      <c r="A602" s="125" t="s">
        <v>184</v>
      </c>
      <c r="B602" s="377" t="s">
        <v>59</v>
      </c>
      <c r="C602" s="63">
        <v>10</v>
      </c>
      <c r="D602" s="52" t="s">
        <v>15</v>
      </c>
      <c r="E602" s="343" t="s">
        <v>256</v>
      </c>
      <c r="F602" s="344" t="s">
        <v>640</v>
      </c>
      <c r="G602" s="345" t="s">
        <v>643</v>
      </c>
      <c r="H602" s="52"/>
      <c r="I602" s="398">
        <f>SUM(I603:I604)</f>
        <v>359382</v>
      </c>
    </row>
    <row r="603" spans="1:9" ht="31.2">
      <c r="A603" s="136" t="s">
        <v>751</v>
      </c>
      <c r="B603" s="418" t="s">
        <v>59</v>
      </c>
      <c r="C603" s="63">
        <v>10</v>
      </c>
      <c r="D603" s="52" t="s">
        <v>15</v>
      </c>
      <c r="E603" s="343" t="s">
        <v>256</v>
      </c>
      <c r="F603" s="344" t="s">
        <v>640</v>
      </c>
      <c r="G603" s="345" t="s">
        <v>643</v>
      </c>
      <c r="H603" s="52" t="s">
        <v>16</v>
      </c>
      <c r="I603" s="400">
        <v>1800</v>
      </c>
    </row>
    <row r="604" spans="1:9" ht="15.6">
      <c r="A604" s="74" t="s">
        <v>40</v>
      </c>
      <c r="B604" s="377" t="s">
        <v>59</v>
      </c>
      <c r="C604" s="63">
        <v>10</v>
      </c>
      <c r="D604" s="52" t="s">
        <v>15</v>
      </c>
      <c r="E604" s="343" t="s">
        <v>256</v>
      </c>
      <c r="F604" s="344" t="s">
        <v>640</v>
      </c>
      <c r="G604" s="345" t="s">
        <v>643</v>
      </c>
      <c r="H604" s="52" t="s">
        <v>39</v>
      </c>
      <c r="I604" s="400">
        <v>357582</v>
      </c>
    </row>
    <row r="605" spans="1:9" ht="50.25" customHeight="1">
      <c r="A605" s="74" t="s">
        <v>172</v>
      </c>
      <c r="B605" s="377" t="s">
        <v>59</v>
      </c>
      <c r="C605" s="63">
        <v>10</v>
      </c>
      <c r="D605" s="52" t="s">
        <v>15</v>
      </c>
      <c r="E605" s="343" t="s">
        <v>253</v>
      </c>
      <c r="F605" s="344" t="s">
        <v>533</v>
      </c>
      <c r="G605" s="345" t="s">
        <v>534</v>
      </c>
      <c r="H605" s="52"/>
      <c r="I605" s="398">
        <f>SUM(I606)</f>
        <v>143692</v>
      </c>
    </row>
    <row r="606" spans="1:9" ht="46.8">
      <c r="A606" s="74" t="s">
        <v>619</v>
      </c>
      <c r="B606" s="377" t="s">
        <v>59</v>
      </c>
      <c r="C606" s="63">
        <v>10</v>
      </c>
      <c r="D606" s="52" t="s">
        <v>15</v>
      </c>
      <c r="E606" s="343" t="s">
        <v>253</v>
      </c>
      <c r="F606" s="344" t="s">
        <v>10</v>
      </c>
      <c r="G606" s="345" t="s">
        <v>534</v>
      </c>
      <c r="H606" s="52"/>
      <c r="I606" s="398">
        <f>SUM(I607)</f>
        <v>143692</v>
      </c>
    </row>
    <row r="607" spans="1:9" ht="78">
      <c r="A607" s="74" t="s">
        <v>645</v>
      </c>
      <c r="B607" s="377" t="s">
        <v>59</v>
      </c>
      <c r="C607" s="63">
        <v>10</v>
      </c>
      <c r="D607" s="52" t="s">
        <v>15</v>
      </c>
      <c r="E607" s="343" t="s">
        <v>253</v>
      </c>
      <c r="F607" s="344" t="s">
        <v>10</v>
      </c>
      <c r="G607" s="345" t="s">
        <v>644</v>
      </c>
      <c r="H607" s="52"/>
      <c r="I607" s="398">
        <f>SUM(I608:I609)</f>
        <v>143692</v>
      </c>
    </row>
    <row r="608" spans="1:9" ht="31.2">
      <c r="A608" s="136" t="s">
        <v>751</v>
      </c>
      <c r="B608" s="418" t="s">
        <v>59</v>
      </c>
      <c r="C608" s="63">
        <v>10</v>
      </c>
      <c r="D608" s="52" t="s">
        <v>15</v>
      </c>
      <c r="E608" s="343" t="s">
        <v>253</v>
      </c>
      <c r="F608" s="344" t="s">
        <v>10</v>
      </c>
      <c r="G608" s="345" t="s">
        <v>644</v>
      </c>
      <c r="H608" s="52" t="s">
        <v>16</v>
      </c>
      <c r="I608" s="400">
        <v>718</v>
      </c>
    </row>
    <row r="609" spans="1:9" ht="15.6">
      <c r="A609" s="74" t="s">
        <v>40</v>
      </c>
      <c r="B609" s="377" t="s">
        <v>59</v>
      </c>
      <c r="C609" s="63">
        <v>10</v>
      </c>
      <c r="D609" s="52" t="s">
        <v>15</v>
      </c>
      <c r="E609" s="343" t="s">
        <v>253</v>
      </c>
      <c r="F609" s="344" t="s">
        <v>10</v>
      </c>
      <c r="G609" s="345" t="s">
        <v>644</v>
      </c>
      <c r="H609" s="52" t="s">
        <v>39</v>
      </c>
      <c r="I609" s="400">
        <v>142974</v>
      </c>
    </row>
    <row r="610" spans="1:9" ht="15.6">
      <c r="A610" s="139" t="s">
        <v>43</v>
      </c>
      <c r="B610" s="21" t="s">
        <v>59</v>
      </c>
      <c r="C610" s="21">
        <v>11</v>
      </c>
      <c r="D610" s="21"/>
      <c r="E610" s="334"/>
      <c r="F610" s="335"/>
      <c r="G610" s="336"/>
      <c r="H610" s="17"/>
      <c r="I610" s="424">
        <f>SUM(I611)</f>
        <v>157000</v>
      </c>
    </row>
    <row r="611" spans="1:9" ht="15.6">
      <c r="A611" s="135" t="s">
        <v>44</v>
      </c>
      <c r="B611" s="31" t="s">
        <v>59</v>
      </c>
      <c r="C611" s="31">
        <v>11</v>
      </c>
      <c r="D611" s="27" t="s">
        <v>12</v>
      </c>
      <c r="E611" s="297"/>
      <c r="F611" s="298"/>
      <c r="G611" s="299"/>
      <c r="H611" s="27"/>
      <c r="I611" s="425">
        <f>SUM(I612,I621)</f>
        <v>157000</v>
      </c>
    </row>
    <row r="612" spans="1:9" ht="46.8">
      <c r="A612" s="131" t="s">
        <v>144</v>
      </c>
      <c r="B612" s="419" t="s">
        <v>59</v>
      </c>
      <c r="C612" s="36" t="s">
        <v>45</v>
      </c>
      <c r="D612" s="36" t="s">
        <v>12</v>
      </c>
      <c r="E612" s="300" t="s">
        <v>206</v>
      </c>
      <c r="F612" s="301" t="s">
        <v>533</v>
      </c>
      <c r="G612" s="302" t="s">
        <v>534</v>
      </c>
      <c r="H612" s="39"/>
      <c r="I612" s="397">
        <f>SUM(I617,I613)</f>
        <v>7000</v>
      </c>
    </row>
    <row r="613" spans="1:9" s="45" customFormat="1" ht="62.4">
      <c r="A613" s="74" t="s">
        <v>182</v>
      </c>
      <c r="B613" s="377" t="s">
        <v>59</v>
      </c>
      <c r="C613" s="43" t="s">
        <v>45</v>
      </c>
      <c r="D613" s="43" t="s">
        <v>12</v>
      </c>
      <c r="E613" s="346" t="s">
        <v>208</v>
      </c>
      <c r="F613" s="347" t="s">
        <v>533</v>
      </c>
      <c r="G613" s="348" t="s">
        <v>534</v>
      </c>
      <c r="H613" s="44"/>
      <c r="I613" s="401">
        <f>SUM(I614)</f>
        <v>2000</v>
      </c>
    </row>
    <row r="614" spans="1:9" s="45" customFormat="1" ht="46.8">
      <c r="A614" s="363" t="s">
        <v>641</v>
      </c>
      <c r="B614" s="377" t="s">
        <v>59</v>
      </c>
      <c r="C614" s="43" t="s">
        <v>45</v>
      </c>
      <c r="D614" s="43" t="s">
        <v>12</v>
      </c>
      <c r="E614" s="346" t="s">
        <v>208</v>
      </c>
      <c r="F614" s="347" t="s">
        <v>10</v>
      </c>
      <c r="G614" s="348" t="s">
        <v>534</v>
      </c>
      <c r="H614" s="44"/>
      <c r="I614" s="401">
        <f>SUM(I615)</f>
        <v>2000</v>
      </c>
    </row>
    <row r="615" spans="1:9" s="45" customFormat="1" ht="31.2">
      <c r="A615" s="95" t="s">
        <v>655</v>
      </c>
      <c r="B615" s="422" t="s">
        <v>59</v>
      </c>
      <c r="C615" s="43" t="s">
        <v>45</v>
      </c>
      <c r="D615" s="43" t="s">
        <v>12</v>
      </c>
      <c r="E615" s="346" t="s">
        <v>208</v>
      </c>
      <c r="F615" s="347" t="s">
        <v>10</v>
      </c>
      <c r="G615" s="348" t="s">
        <v>654</v>
      </c>
      <c r="H615" s="44"/>
      <c r="I615" s="401">
        <f>SUM(I616)</f>
        <v>2000</v>
      </c>
    </row>
    <row r="616" spans="1:9" s="45" customFormat="1" ht="31.2">
      <c r="A616" s="129" t="s">
        <v>751</v>
      </c>
      <c r="B616" s="423" t="s">
        <v>59</v>
      </c>
      <c r="C616" s="43" t="s">
        <v>45</v>
      </c>
      <c r="D616" s="43" t="s">
        <v>12</v>
      </c>
      <c r="E616" s="346" t="s">
        <v>208</v>
      </c>
      <c r="F616" s="347" t="s">
        <v>10</v>
      </c>
      <c r="G616" s="348" t="s">
        <v>654</v>
      </c>
      <c r="H616" s="44" t="s">
        <v>16</v>
      </c>
      <c r="I616" s="402">
        <v>2000</v>
      </c>
    </row>
    <row r="617" spans="1:9" ht="78">
      <c r="A617" s="127" t="s">
        <v>188</v>
      </c>
      <c r="B617" s="63" t="s">
        <v>59</v>
      </c>
      <c r="C617" s="2" t="s">
        <v>45</v>
      </c>
      <c r="D617" s="2" t="s">
        <v>12</v>
      </c>
      <c r="E617" s="303" t="s">
        <v>239</v>
      </c>
      <c r="F617" s="304" t="s">
        <v>533</v>
      </c>
      <c r="G617" s="305" t="s">
        <v>534</v>
      </c>
      <c r="H617" s="2"/>
      <c r="I617" s="398">
        <f>SUM(I618)</f>
        <v>5000</v>
      </c>
    </row>
    <row r="618" spans="1:9" ht="46.8">
      <c r="A618" s="360" t="s">
        <v>541</v>
      </c>
      <c r="B618" s="63" t="s">
        <v>59</v>
      </c>
      <c r="C618" s="43" t="s">
        <v>45</v>
      </c>
      <c r="D618" s="43" t="s">
        <v>12</v>
      </c>
      <c r="E618" s="303" t="s">
        <v>239</v>
      </c>
      <c r="F618" s="304" t="s">
        <v>10</v>
      </c>
      <c r="G618" s="305" t="s">
        <v>534</v>
      </c>
      <c r="H618" s="2"/>
      <c r="I618" s="398">
        <f>SUM(I619)</f>
        <v>5000</v>
      </c>
    </row>
    <row r="619" spans="1:9" ht="31.2">
      <c r="A619" s="99" t="s">
        <v>120</v>
      </c>
      <c r="B619" s="63" t="s">
        <v>59</v>
      </c>
      <c r="C619" s="2" t="s">
        <v>45</v>
      </c>
      <c r="D619" s="2" t="s">
        <v>12</v>
      </c>
      <c r="E619" s="303" t="s">
        <v>239</v>
      </c>
      <c r="F619" s="304" t="s">
        <v>10</v>
      </c>
      <c r="G619" s="305" t="s">
        <v>543</v>
      </c>
      <c r="H619" s="2"/>
      <c r="I619" s="398">
        <f>SUM(I620)</f>
        <v>5000</v>
      </c>
    </row>
    <row r="620" spans="1:9" ht="31.2">
      <c r="A620" s="136" t="s">
        <v>751</v>
      </c>
      <c r="B620" s="418" t="s">
        <v>59</v>
      </c>
      <c r="C620" s="2" t="s">
        <v>45</v>
      </c>
      <c r="D620" s="2" t="s">
        <v>12</v>
      </c>
      <c r="E620" s="303" t="s">
        <v>239</v>
      </c>
      <c r="F620" s="304" t="s">
        <v>10</v>
      </c>
      <c r="G620" s="305" t="s">
        <v>543</v>
      </c>
      <c r="H620" s="2" t="s">
        <v>16</v>
      </c>
      <c r="I620" s="399">
        <v>5000</v>
      </c>
    </row>
    <row r="621" spans="1:9" ht="62.4">
      <c r="A621" s="132" t="s">
        <v>173</v>
      </c>
      <c r="B621" s="38" t="s">
        <v>59</v>
      </c>
      <c r="C621" s="36" t="s">
        <v>45</v>
      </c>
      <c r="D621" s="36" t="s">
        <v>12</v>
      </c>
      <c r="E621" s="300" t="s">
        <v>621</v>
      </c>
      <c r="F621" s="301" t="s">
        <v>533</v>
      </c>
      <c r="G621" s="302" t="s">
        <v>534</v>
      </c>
      <c r="H621" s="36"/>
      <c r="I621" s="397">
        <f>SUM(I622)</f>
        <v>150000</v>
      </c>
    </row>
    <row r="622" spans="1:9" ht="93.6">
      <c r="A622" s="133" t="s">
        <v>189</v>
      </c>
      <c r="B622" s="63" t="s">
        <v>59</v>
      </c>
      <c r="C622" s="2" t="s">
        <v>45</v>
      </c>
      <c r="D622" s="2" t="s">
        <v>12</v>
      </c>
      <c r="E622" s="303" t="s">
        <v>259</v>
      </c>
      <c r="F622" s="304" t="s">
        <v>533</v>
      </c>
      <c r="G622" s="305" t="s">
        <v>534</v>
      </c>
      <c r="H622" s="2"/>
      <c r="I622" s="398">
        <f>SUM(I623)</f>
        <v>150000</v>
      </c>
    </row>
    <row r="623" spans="1:9" ht="31.2">
      <c r="A623" s="133" t="s">
        <v>656</v>
      </c>
      <c r="B623" s="63" t="s">
        <v>59</v>
      </c>
      <c r="C623" s="2" t="s">
        <v>45</v>
      </c>
      <c r="D623" s="2" t="s">
        <v>12</v>
      </c>
      <c r="E623" s="303" t="s">
        <v>259</v>
      </c>
      <c r="F623" s="304" t="s">
        <v>10</v>
      </c>
      <c r="G623" s="305" t="s">
        <v>534</v>
      </c>
      <c r="H623" s="2"/>
      <c r="I623" s="398">
        <f>SUM(I624)</f>
        <v>150000</v>
      </c>
    </row>
    <row r="624" spans="1:9" ht="46.8">
      <c r="A624" s="74" t="s">
        <v>190</v>
      </c>
      <c r="B624" s="377" t="s">
        <v>59</v>
      </c>
      <c r="C624" s="2" t="s">
        <v>45</v>
      </c>
      <c r="D624" s="2" t="s">
        <v>12</v>
      </c>
      <c r="E624" s="303" t="s">
        <v>259</v>
      </c>
      <c r="F624" s="304" t="s">
        <v>10</v>
      </c>
      <c r="G624" s="305" t="s">
        <v>657</v>
      </c>
      <c r="H624" s="2"/>
      <c r="I624" s="398">
        <f>SUM(I625)</f>
        <v>150000</v>
      </c>
    </row>
    <row r="625" spans="1:9" ht="31.2">
      <c r="A625" s="136" t="s">
        <v>751</v>
      </c>
      <c r="B625" s="418" t="s">
        <v>59</v>
      </c>
      <c r="C625" s="2" t="s">
        <v>45</v>
      </c>
      <c r="D625" s="2" t="s">
        <v>12</v>
      </c>
      <c r="E625" s="303" t="s">
        <v>259</v>
      </c>
      <c r="F625" s="304" t="s">
        <v>10</v>
      </c>
      <c r="G625" s="305" t="s">
        <v>657</v>
      </c>
      <c r="H625" s="2" t="s">
        <v>16</v>
      </c>
      <c r="I625" s="400">
        <v>150000</v>
      </c>
    </row>
  </sheetData>
  <mergeCells count="5">
    <mergeCell ref="E13:G13"/>
    <mergeCell ref="J159:L159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415"/>
  <sheetViews>
    <sheetView workbookViewId="0">
      <selection activeCell="A4" sqref="A4"/>
    </sheetView>
  </sheetViews>
  <sheetFormatPr defaultRowHeight="14.4"/>
  <cols>
    <col min="1" max="1" width="81.6640625" customWidth="1"/>
    <col min="2" max="2" width="4.6640625" customWidth="1"/>
    <col min="3" max="3" width="3.33203125" customWidth="1"/>
    <col min="4" max="4" width="7.109375" customWidth="1"/>
    <col min="5" max="5" width="5.44140625" customWidth="1"/>
    <col min="6" max="6" width="13.5546875" customWidth="1"/>
    <col min="7" max="7" width="2.33203125" customWidth="1"/>
    <col min="8" max="8" width="5.5546875" customWidth="1"/>
  </cols>
  <sheetData>
    <row r="1" spans="1:8">
      <c r="B1" s="591" t="s">
        <v>532</v>
      </c>
      <c r="C1" s="591"/>
      <c r="D1" s="591"/>
      <c r="E1" s="591"/>
      <c r="F1" s="591"/>
    </row>
    <row r="2" spans="1:8">
      <c r="B2" s="591" t="s">
        <v>111</v>
      </c>
      <c r="C2" s="591"/>
      <c r="D2" s="591"/>
      <c r="E2" s="591"/>
      <c r="F2" s="591"/>
    </row>
    <row r="3" spans="1:8">
      <c r="B3" s="591" t="s">
        <v>112</v>
      </c>
      <c r="C3" s="591"/>
      <c r="D3" s="591"/>
      <c r="E3" s="591"/>
      <c r="F3" s="591"/>
    </row>
    <row r="4" spans="1:8">
      <c r="B4" s="167" t="s">
        <v>113</v>
      </c>
      <c r="C4" s="284"/>
      <c r="D4" s="167"/>
      <c r="E4" s="167"/>
      <c r="F4" s="167"/>
      <c r="G4" s="166"/>
      <c r="H4" s="166"/>
    </row>
    <row r="5" spans="1:8">
      <c r="B5" s="167" t="s">
        <v>530</v>
      </c>
      <c r="C5" s="284"/>
      <c r="D5" s="167"/>
      <c r="E5" s="167"/>
      <c r="F5" s="167"/>
      <c r="G5" s="166"/>
      <c r="H5" s="166"/>
    </row>
    <row r="6" spans="1:8">
      <c r="B6" s="535" t="s">
        <v>718</v>
      </c>
      <c r="C6" s="535"/>
      <c r="D6" s="535"/>
      <c r="E6" s="535"/>
      <c r="F6" s="535"/>
    </row>
    <row r="7" spans="1:8">
      <c r="B7" s="574" t="s">
        <v>837</v>
      </c>
      <c r="C7" s="534"/>
      <c r="D7" s="534"/>
      <c r="E7" s="534"/>
      <c r="F7" s="534"/>
    </row>
    <row r="8" spans="1:8">
      <c r="B8" s="4"/>
      <c r="C8" s="4"/>
      <c r="D8" s="4"/>
      <c r="E8" s="4"/>
      <c r="F8" s="4"/>
    </row>
    <row r="9" spans="1:8" ht="18.75" customHeight="1">
      <c r="A9" s="581" t="s">
        <v>279</v>
      </c>
      <c r="B9" s="581"/>
      <c r="C9" s="581"/>
      <c r="D9" s="581"/>
      <c r="E9" s="581"/>
      <c r="F9" s="581"/>
    </row>
    <row r="10" spans="1:8" ht="18.75" customHeight="1">
      <c r="A10" s="581" t="s">
        <v>280</v>
      </c>
      <c r="B10" s="581"/>
      <c r="C10" s="581"/>
      <c r="D10" s="581"/>
      <c r="E10" s="581"/>
      <c r="F10" s="581"/>
    </row>
    <row r="11" spans="1:8" ht="18.75" customHeight="1">
      <c r="A11" s="581" t="s">
        <v>281</v>
      </c>
      <c r="B11" s="581"/>
      <c r="C11" s="581"/>
      <c r="D11" s="581"/>
      <c r="E11" s="581"/>
      <c r="F11" s="581"/>
    </row>
    <row r="12" spans="1:8" ht="18.75" customHeight="1">
      <c r="A12" s="581" t="s">
        <v>531</v>
      </c>
      <c r="B12" s="581"/>
      <c r="C12" s="581"/>
      <c r="D12" s="581"/>
      <c r="E12" s="581"/>
    </row>
    <row r="13" spans="1:8" ht="15.6">
      <c r="B13" s="72"/>
      <c r="C13" s="285"/>
      <c r="D13" s="72"/>
      <c r="E13" s="72"/>
      <c r="F13" t="s">
        <v>690</v>
      </c>
    </row>
    <row r="14" spans="1:8" ht="45.75" customHeight="1">
      <c r="A14" s="59" t="s">
        <v>0</v>
      </c>
      <c r="B14" s="588" t="s">
        <v>3</v>
      </c>
      <c r="C14" s="589"/>
      <c r="D14" s="590"/>
      <c r="E14" s="59" t="s">
        <v>4</v>
      </c>
      <c r="F14" s="165" t="s">
        <v>282</v>
      </c>
    </row>
    <row r="15" spans="1:8" ht="15.6">
      <c r="A15" s="175" t="s">
        <v>480</v>
      </c>
      <c r="B15" s="154"/>
      <c r="C15" s="327"/>
      <c r="D15" s="178"/>
      <c r="E15" s="34"/>
      <c r="F15" s="405">
        <f>SUM(F16+F62+F103+F186+F193+F198+F213+F238+F256+F261+F270+F289+F302+F321+F334+F345+F356+F361+F365+F370+F374+F379+F384+F402+F406+F412)</f>
        <v>290010558</v>
      </c>
    </row>
    <row r="16" spans="1:8" ht="33.75" customHeight="1">
      <c r="A16" s="176" t="s">
        <v>274</v>
      </c>
      <c r="B16" s="179" t="s">
        <v>252</v>
      </c>
      <c r="C16" s="328" t="s">
        <v>533</v>
      </c>
      <c r="D16" s="180" t="s">
        <v>534</v>
      </c>
      <c r="E16" s="177"/>
      <c r="F16" s="395">
        <f>SUM(F17+F30+F41+F50)</f>
        <v>29156906</v>
      </c>
    </row>
    <row r="17" spans="1:6" ht="36" customHeight="1">
      <c r="A17" s="174" t="s">
        <v>178</v>
      </c>
      <c r="B17" s="182" t="s">
        <v>255</v>
      </c>
      <c r="C17" s="462" t="s">
        <v>533</v>
      </c>
      <c r="D17" s="183" t="s">
        <v>534</v>
      </c>
      <c r="E17" s="181"/>
      <c r="F17" s="495">
        <f>SUM(F18)</f>
        <v>11135385</v>
      </c>
    </row>
    <row r="18" spans="1:6" ht="16.5" customHeight="1">
      <c r="A18" s="452" t="s">
        <v>630</v>
      </c>
      <c r="B18" s="453" t="s">
        <v>255</v>
      </c>
      <c r="C18" s="454" t="s">
        <v>10</v>
      </c>
      <c r="D18" s="455" t="s">
        <v>534</v>
      </c>
      <c r="E18" s="456"/>
      <c r="F18" s="401">
        <f>SUM(F19+F22+F26+F28)</f>
        <v>11135385</v>
      </c>
    </row>
    <row r="19" spans="1:6" ht="35.25" customHeight="1">
      <c r="A19" s="35" t="s">
        <v>184</v>
      </c>
      <c r="B19" s="147" t="s">
        <v>255</v>
      </c>
      <c r="C19" s="287" t="s">
        <v>640</v>
      </c>
      <c r="D19" s="145" t="s">
        <v>643</v>
      </c>
      <c r="E19" s="184"/>
      <c r="F19" s="397">
        <f>SUM(F20:F21)</f>
        <v>400000</v>
      </c>
    </row>
    <row r="20" spans="1:6" ht="33" customHeight="1">
      <c r="A20" s="64" t="s">
        <v>751</v>
      </c>
      <c r="B20" s="161" t="s">
        <v>255</v>
      </c>
      <c r="C20" s="290" t="s">
        <v>640</v>
      </c>
      <c r="D20" s="156" t="s">
        <v>643</v>
      </c>
      <c r="E20" s="169" t="s">
        <v>16</v>
      </c>
      <c r="F20" s="400">
        <f>SUM(прил5!H474)</f>
        <v>2000</v>
      </c>
    </row>
    <row r="21" spans="1:6" ht="18" customHeight="1">
      <c r="A21" s="64" t="s">
        <v>40</v>
      </c>
      <c r="B21" s="161" t="s">
        <v>255</v>
      </c>
      <c r="C21" s="290" t="s">
        <v>640</v>
      </c>
      <c r="D21" s="156" t="s">
        <v>643</v>
      </c>
      <c r="E21" s="169" t="s">
        <v>39</v>
      </c>
      <c r="F21" s="400">
        <f>SUM(прил5!H475)</f>
        <v>398000</v>
      </c>
    </row>
    <row r="22" spans="1:6" ht="32.25" customHeight="1">
      <c r="A22" s="35" t="s">
        <v>102</v>
      </c>
      <c r="B22" s="476" t="s">
        <v>255</v>
      </c>
      <c r="C22" s="477" t="s">
        <v>10</v>
      </c>
      <c r="D22" s="145" t="s">
        <v>567</v>
      </c>
      <c r="E22" s="184"/>
      <c r="F22" s="397">
        <f>SUM(F23:F25)</f>
        <v>7795385</v>
      </c>
    </row>
    <row r="23" spans="1:6" ht="50.25" customHeight="1">
      <c r="A23" s="64" t="s">
        <v>92</v>
      </c>
      <c r="B23" s="478" t="s">
        <v>255</v>
      </c>
      <c r="C23" s="479" t="s">
        <v>10</v>
      </c>
      <c r="D23" s="156" t="s">
        <v>567</v>
      </c>
      <c r="E23" s="169" t="s">
        <v>13</v>
      </c>
      <c r="F23" s="400">
        <f>SUM(прил5!H425)</f>
        <v>6431200</v>
      </c>
    </row>
    <row r="24" spans="1:6" ht="30.75" customHeight="1">
      <c r="A24" s="64" t="s">
        <v>751</v>
      </c>
      <c r="B24" s="478" t="s">
        <v>255</v>
      </c>
      <c r="C24" s="479" t="s">
        <v>10</v>
      </c>
      <c r="D24" s="156" t="s">
        <v>567</v>
      </c>
      <c r="E24" s="169" t="s">
        <v>16</v>
      </c>
      <c r="F24" s="400">
        <f>SUM(прил5!H426)</f>
        <v>1339185</v>
      </c>
    </row>
    <row r="25" spans="1:6" ht="16.5" customHeight="1">
      <c r="A25" s="64" t="s">
        <v>18</v>
      </c>
      <c r="B25" s="478" t="s">
        <v>255</v>
      </c>
      <c r="C25" s="479" t="s">
        <v>10</v>
      </c>
      <c r="D25" s="156" t="s">
        <v>567</v>
      </c>
      <c r="E25" s="169" t="s">
        <v>17</v>
      </c>
      <c r="F25" s="400">
        <f>SUM(прил5!H427)</f>
        <v>25000</v>
      </c>
    </row>
    <row r="26" spans="1:6" ht="19.5" customHeight="1">
      <c r="A26" s="35" t="s">
        <v>826</v>
      </c>
      <c r="B26" s="476" t="s">
        <v>255</v>
      </c>
      <c r="C26" s="477" t="s">
        <v>10</v>
      </c>
      <c r="D26" s="145" t="s">
        <v>825</v>
      </c>
      <c r="E26" s="184"/>
      <c r="F26" s="397">
        <f>SUM(F27)</f>
        <v>2816214</v>
      </c>
    </row>
    <row r="27" spans="1:6" ht="16.5" customHeight="1">
      <c r="A27" s="64" t="s">
        <v>751</v>
      </c>
      <c r="B27" s="478" t="s">
        <v>255</v>
      </c>
      <c r="C27" s="479" t="s">
        <v>10</v>
      </c>
      <c r="D27" s="156" t="s">
        <v>825</v>
      </c>
      <c r="E27" s="169" t="s">
        <v>16</v>
      </c>
      <c r="F27" s="400">
        <f>SUM(прил5!H429)</f>
        <v>2816214</v>
      </c>
    </row>
    <row r="28" spans="1:6" ht="33" customHeight="1">
      <c r="A28" s="35" t="s">
        <v>797</v>
      </c>
      <c r="B28" s="476" t="s">
        <v>255</v>
      </c>
      <c r="C28" s="477" t="s">
        <v>10</v>
      </c>
      <c r="D28" s="145" t="s">
        <v>796</v>
      </c>
      <c r="E28" s="184"/>
      <c r="F28" s="397">
        <f>SUM(F29)</f>
        <v>123786</v>
      </c>
    </row>
    <row r="29" spans="1:6" ht="31.5" customHeight="1">
      <c r="A29" s="64" t="s">
        <v>751</v>
      </c>
      <c r="B29" s="478" t="s">
        <v>255</v>
      </c>
      <c r="C29" s="479" t="s">
        <v>10</v>
      </c>
      <c r="D29" s="156" t="s">
        <v>796</v>
      </c>
      <c r="E29" s="169" t="s">
        <v>16</v>
      </c>
      <c r="F29" s="400">
        <f>SUM(прил5!H431)</f>
        <v>123786</v>
      </c>
    </row>
    <row r="30" spans="1:6" ht="35.25" customHeight="1">
      <c r="A30" s="185" t="s">
        <v>179</v>
      </c>
      <c r="B30" s="467" t="s">
        <v>631</v>
      </c>
      <c r="C30" s="329" t="s">
        <v>533</v>
      </c>
      <c r="D30" s="187" t="s">
        <v>534</v>
      </c>
      <c r="E30" s="188"/>
      <c r="F30" s="496">
        <f>SUM(F32+F35+F39)</f>
        <v>7931593</v>
      </c>
    </row>
    <row r="31" spans="1:6" ht="18" customHeight="1">
      <c r="A31" s="457" t="s">
        <v>632</v>
      </c>
      <c r="B31" s="458" t="s">
        <v>256</v>
      </c>
      <c r="C31" s="459" t="s">
        <v>10</v>
      </c>
      <c r="D31" s="460" t="s">
        <v>534</v>
      </c>
      <c r="E31" s="461"/>
      <c r="F31" s="398">
        <f>SUM(F32+F35+F39)</f>
        <v>7931593</v>
      </c>
    </row>
    <row r="32" spans="1:6" ht="35.25" customHeight="1">
      <c r="A32" s="35" t="s">
        <v>184</v>
      </c>
      <c r="B32" s="147" t="s">
        <v>256</v>
      </c>
      <c r="C32" s="287" t="s">
        <v>640</v>
      </c>
      <c r="D32" s="145" t="s">
        <v>643</v>
      </c>
      <c r="E32" s="184"/>
      <c r="F32" s="397">
        <f>SUM(F33:F34)</f>
        <v>359382</v>
      </c>
    </row>
    <row r="33" spans="1:6" ht="31.5" customHeight="1">
      <c r="A33" s="64" t="s">
        <v>751</v>
      </c>
      <c r="B33" s="161" t="s">
        <v>256</v>
      </c>
      <c r="C33" s="290" t="s">
        <v>640</v>
      </c>
      <c r="D33" s="156" t="s">
        <v>643</v>
      </c>
      <c r="E33" s="169" t="s">
        <v>16</v>
      </c>
      <c r="F33" s="400">
        <f>SUM(прил5!H479)</f>
        <v>1800</v>
      </c>
    </row>
    <row r="34" spans="1:6" ht="16.5" customHeight="1">
      <c r="A34" s="64" t="s">
        <v>40</v>
      </c>
      <c r="B34" s="161" t="s">
        <v>256</v>
      </c>
      <c r="C34" s="290" t="s">
        <v>640</v>
      </c>
      <c r="D34" s="156" t="s">
        <v>643</v>
      </c>
      <c r="E34" s="169" t="s">
        <v>39</v>
      </c>
      <c r="F34" s="400">
        <f>SUM(прил5!H480)</f>
        <v>357582</v>
      </c>
    </row>
    <row r="35" spans="1:6" ht="33" customHeight="1">
      <c r="A35" s="35" t="s">
        <v>102</v>
      </c>
      <c r="B35" s="476" t="s">
        <v>256</v>
      </c>
      <c r="C35" s="477" t="s">
        <v>10</v>
      </c>
      <c r="D35" s="145" t="s">
        <v>567</v>
      </c>
      <c r="E35" s="184"/>
      <c r="F35" s="397">
        <f>SUM(F36:F38)</f>
        <v>7572211</v>
      </c>
    </row>
    <row r="36" spans="1:6" ht="47.25" customHeight="1">
      <c r="A36" s="64" t="s">
        <v>92</v>
      </c>
      <c r="B36" s="478" t="s">
        <v>256</v>
      </c>
      <c r="C36" s="479" t="s">
        <v>10</v>
      </c>
      <c r="D36" s="156" t="s">
        <v>567</v>
      </c>
      <c r="E36" s="169" t="s">
        <v>13</v>
      </c>
      <c r="F36" s="400">
        <f>SUM(прил5!H435)</f>
        <v>6918111</v>
      </c>
    </row>
    <row r="37" spans="1:6" ht="33" customHeight="1">
      <c r="A37" s="64" t="s">
        <v>751</v>
      </c>
      <c r="B37" s="478" t="s">
        <v>256</v>
      </c>
      <c r="C37" s="479" t="s">
        <v>10</v>
      </c>
      <c r="D37" s="156" t="s">
        <v>567</v>
      </c>
      <c r="E37" s="169" t="s">
        <v>16</v>
      </c>
      <c r="F37" s="400">
        <f>SUM(прил5!H436)</f>
        <v>641100</v>
      </c>
    </row>
    <row r="38" spans="1:6" ht="18" customHeight="1">
      <c r="A38" s="64" t="s">
        <v>18</v>
      </c>
      <c r="B38" s="478" t="s">
        <v>256</v>
      </c>
      <c r="C38" s="479" t="s">
        <v>10</v>
      </c>
      <c r="D38" s="156" t="s">
        <v>567</v>
      </c>
      <c r="E38" s="169" t="s">
        <v>17</v>
      </c>
      <c r="F38" s="400">
        <f>SUM(прил5!H437)</f>
        <v>13000</v>
      </c>
    </row>
    <row r="39" spans="1:6" ht="31.5" hidden="1" customHeight="1">
      <c r="A39" s="35" t="s">
        <v>601</v>
      </c>
      <c r="B39" s="476" t="s">
        <v>256</v>
      </c>
      <c r="C39" s="477" t="s">
        <v>10</v>
      </c>
      <c r="D39" s="145" t="s">
        <v>600</v>
      </c>
      <c r="E39" s="184"/>
      <c r="F39" s="397">
        <f>SUM(F40)</f>
        <v>0</v>
      </c>
    </row>
    <row r="40" spans="1:6" ht="16.5" hidden="1" customHeight="1">
      <c r="A40" s="64" t="s">
        <v>21</v>
      </c>
      <c r="B40" s="478" t="s">
        <v>256</v>
      </c>
      <c r="C40" s="479" t="s">
        <v>10</v>
      </c>
      <c r="D40" s="156" t="s">
        <v>600</v>
      </c>
      <c r="E40" s="169" t="s">
        <v>75</v>
      </c>
      <c r="F40" s="400">
        <f>SUM(прил5!H108)</f>
        <v>0</v>
      </c>
    </row>
    <row r="41" spans="1:6" s="51" customFormat="1" ht="46.8">
      <c r="A41" s="189" t="s">
        <v>172</v>
      </c>
      <c r="B41" s="469" t="s">
        <v>253</v>
      </c>
      <c r="C41" s="468" t="s">
        <v>533</v>
      </c>
      <c r="D41" s="187" t="s">
        <v>534</v>
      </c>
      <c r="E41" s="190"/>
      <c r="F41" s="496">
        <f>SUM(F43+F46)</f>
        <v>5406352</v>
      </c>
    </row>
    <row r="42" spans="1:6" s="51" customFormat="1" ht="46.8">
      <c r="A42" s="463" t="s">
        <v>619</v>
      </c>
      <c r="B42" s="464" t="s">
        <v>253</v>
      </c>
      <c r="C42" s="465" t="s">
        <v>10</v>
      </c>
      <c r="D42" s="470" t="s">
        <v>534</v>
      </c>
      <c r="E42" s="466"/>
      <c r="F42" s="398">
        <f>SUM(F43+F46)</f>
        <v>5406352</v>
      </c>
    </row>
    <row r="43" spans="1:6" s="51" customFormat="1" ht="63.75" customHeight="1">
      <c r="A43" s="91" t="s">
        <v>114</v>
      </c>
      <c r="B43" s="471" t="s">
        <v>253</v>
      </c>
      <c r="C43" s="472" t="s">
        <v>10</v>
      </c>
      <c r="D43" s="473" t="s">
        <v>644</v>
      </c>
      <c r="E43" s="38"/>
      <c r="F43" s="397">
        <f>SUM(F44:F45)</f>
        <v>143692</v>
      </c>
    </row>
    <row r="44" spans="1:6" s="51" customFormat="1" ht="29.25" customHeight="1">
      <c r="A44" s="170" t="s">
        <v>751</v>
      </c>
      <c r="B44" s="474" t="s">
        <v>253</v>
      </c>
      <c r="C44" s="475" t="s">
        <v>10</v>
      </c>
      <c r="D44" s="156" t="s">
        <v>644</v>
      </c>
      <c r="E44" s="63">
        <v>200</v>
      </c>
      <c r="F44" s="400">
        <f>SUM(прил5!H484)</f>
        <v>718</v>
      </c>
    </row>
    <row r="45" spans="1:6" s="51" customFormat="1" ht="17.25" customHeight="1">
      <c r="A45" s="170" t="s">
        <v>40</v>
      </c>
      <c r="B45" s="474" t="s">
        <v>253</v>
      </c>
      <c r="C45" s="475" t="s">
        <v>10</v>
      </c>
      <c r="D45" s="156" t="s">
        <v>644</v>
      </c>
      <c r="E45" s="63">
        <v>300</v>
      </c>
      <c r="F45" s="400">
        <f>SUM(прил5!H485)</f>
        <v>142974</v>
      </c>
    </row>
    <row r="46" spans="1:6" s="51" customFormat="1" ht="31.2">
      <c r="A46" s="194" t="s">
        <v>102</v>
      </c>
      <c r="B46" s="480" t="s">
        <v>253</v>
      </c>
      <c r="C46" s="481" t="s">
        <v>10</v>
      </c>
      <c r="D46" s="195" t="s">
        <v>567</v>
      </c>
      <c r="E46" s="38"/>
      <c r="F46" s="397">
        <f>SUM(F47:F49)</f>
        <v>5262660</v>
      </c>
    </row>
    <row r="47" spans="1:6" s="51" customFormat="1" ht="46.8">
      <c r="A47" s="170" t="s">
        <v>92</v>
      </c>
      <c r="B47" s="482" t="s">
        <v>253</v>
      </c>
      <c r="C47" s="483" t="s">
        <v>10</v>
      </c>
      <c r="D47" s="192" t="s">
        <v>567</v>
      </c>
      <c r="E47" s="63">
        <v>100</v>
      </c>
      <c r="F47" s="400">
        <f>SUM(прил5!H311)</f>
        <v>4826760</v>
      </c>
    </row>
    <row r="48" spans="1:6" s="51" customFormat="1" ht="27.75" customHeight="1">
      <c r="A48" s="170" t="s">
        <v>751</v>
      </c>
      <c r="B48" s="482" t="s">
        <v>253</v>
      </c>
      <c r="C48" s="483" t="s">
        <v>10</v>
      </c>
      <c r="D48" s="191" t="s">
        <v>567</v>
      </c>
      <c r="E48" s="63">
        <v>200</v>
      </c>
      <c r="F48" s="400">
        <f>SUM(прил5!H312)</f>
        <v>426300</v>
      </c>
    </row>
    <row r="49" spans="1:6" s="51" customFormat="1" ht="15.75" customHeight="1">
      <c r="A49" s="170" t="s">
        <v>18</v>
      </c>
      <c r="B49" s="482" t="s">
        <v>253</v>
      </c>
      <c r="C49" s="483" t="s">
        <v>10</v>
      </c>
      <c r="D49" s="192" t="s">
        <v>567</v>
      </c>
      <c r="E49" s="63">
        <v>800</v>
      </c>
      <c r="F49" s="400">
        <f>SUM(прил5!H313)</f>
        <v>9600</v>
      </c>
    </row>
    <row r="50" spans="1:6" s="51" customFormat="1" ht="49.5" customHeight="1">
      <c r="A50" s="196" t="s">
        <v>181</v>
      </c>
      <c r="B50" s="197" t="s">
        <v>258</v>
      </c>
      <c r="C50" s="208" t="s">
        <v>533</v>
      </c>
      <c r="D50" s="193" t="s">
        <v>534</v>
      </c>
      <c r="E50" s="190"/>
      <c r="F50" s="496">
        <f>SUM(F51+F55)</f>
        <v>4683576</v>
      </c>
    </row>
    <row r="51" spans="1:6" s="51" customFormat="1" ht="64.5" customHeight="1">
      <c r="A51" s="484" t="s">
        <v>639</v>
      </c>
      <c r="B51" s="488" t="s">
        <v>258</v>
      </c>
      <c r="C51" s="489" t="s">
        <v>10</v>
      </c>
      <c r="D51" s="487" t="s">
        <v>534</v>
      </c>
      <c r="E51" s="466"/>
      <c r="F51" s="398">
        <f>SUM(F52)</f>
        <v>1071900</v>
      </c>
    </row>
    <row r="52" spans="1:6" s="51" customFormat="1" ht="33" customHeight="1">
      <c r="A52" s="91" t="s">
        <v>91</v>
      </c>
      <c r="B52" s="490" t="s">
        <v>258</v>
      </c>
      <c r="C52" s="491" t="s">
        <v>640</v>
      </c>
      <c r="D52" s="195" t="s">
        <v>538</v>
      </c>
      <c r="E52" s="38"/>
      <c r="F52" s="397">
        <f>SUM(F53:F54)</f>
        <v>1071900</v>
      </c>
    </row>
    <row r="53" spans="1:6" s="51" customFormat="1" ht="49.5" customHeight="1">
      <c r="A53" s="94" t="s">
        <v>92</v>
      </c>
      <c r="B53" s="492" t="s">
        <v>258</v>
      </c>
      <c r="C53" s="493" t="s">
        <v>640</v>
      </c>
      <c r="D53" s="192" t="s">
        <v>538</v>
      </c>
      <c r="E53" s="63">
        <v>100</v>
      </c>
      <c r="F53" s="400">
        <f>SUM(прил5!H448)</f>
        <v>1071700</v>
      </c>
    </row>
    <row r="54" spans="1:6" s="51" customFormat="1" ht="18.75" customHeight="1">
      <c r="A54" s="170" t="s">
        <v>18</v>
      </c>
      <c r="B54" s="492" t="s">
        <v>258</v>
      </c>
      <c r="C54" s="493" t="s">
        <v>640</v>
      </c>
      <c r="D54" s="192" t="s">
        <v>538</v>
      </c>
      <c r="E54" s="63">
        <v>800</v>
      </c>
      <c r="F54" s="400">
        <f>SUM(прил5!H449)</f>
        <v>200</v>
      </c>
    </row>
    <row r="55" spans="1:6" s="51" customFormat="1" ht="49.5" customHeight="1">
      <c r="A55" s="484" t="s">
        <v>636</v>
      </c>
      <c r="B55" s="485" t="s">
        <v>258</v>
      </c>
      <c r="C55" s="486" t="s">
        <v>12</v>
      </c>
      <c r="D55" s="487" t="s">
        <v>534</v>
      </c>
      <c r="E55" s="466"/>
      <c r="F55" s="398">
        <f>SUM(F56+F58)</f>
        <v>3611676</v>
      </c>
    </row>
    <row r="56" spans="1:6" s="51" customFormat="1" ht="49.5" customHeight="1">
      <c r="A56" s="91" t="s">
        <v>104</v>
      </c>
      <c r="B56" s="490" t="s">
        <v>258</v>
      </c>
      <c r="C56" s="491" t="s">
        <v>637</v>
      </c>
      <c r="D56" s="195" t="s">
        <v>638</v>
      </c>
      <c r="E56" s="38"/>
      <c r="F56" s="397">
        <f>SUM(F57)</f>
        <v>24276</v>
      </c>
    </row>
    <row r="57" spans="1:6" s="51" customFormat="1" ht="49.5" customHeight="1">
      <c r="A57" s="94" t="s">
        <v>92</v>
      </c>
      <c r="B57" s="492" t="s">
        <v>258</v>
      </c>
      <c r="C57" s="493" t="s">
        <v>637</v>
      </c>
      <c r="D57" s="192" t="s">
        <v>638</v>
      </c>
      <c r="E57" s="63">
        <v>100</v>
      </c>
      <c r="F57" s="400">
        <f>SUM(прил5!H452)</f>
        <v>24276</v>
      </c>
    </row>
    <row r="58" spans="1:6" s="51" customFormat="1" ht="33" customHeight="1">
      <c r="A58" s="91" t="s">
        <v>102</v>
      </c>
      <c r="B58" s="490" t="s">
        <v>258</v>
      </c>
      <c r="C58" s="491" t="s">
        <v>637</v>
      </c>
      <c r="D58" s="195" t="s">
        <v>567</v>
      </c>
      <c r="E58" s="38"/>
      <c r="F58" s="397">
        <f>SUM(F59:F61)</f>
        <v>3587400</v>
      </c>
    </row>
    <row r="59" spans="1:6" s="51" customFormat="1" ht="49.5" customHeight="1">
      <c r="A59" s="94" t="s">
        <v>92</v>
      </c>
      <c r="B59" s="492" t="s">
        <v>258</v>
      </c>
      <c r="C59" s="493" t="s">
        <v>637</v>
      </c>
      <c r="D59" s="192" t="s">
        <v>567</v>
      </c>
      <c r="E59" s="63">
        <v>100</v>
      </c>
      <c r="F59" s="400">
        <f>SUM(прил5!H454)</f>
        <v>3399100</v>
      </c>
    </row>
    <row r="60" spans="1:6" s="51" customFormat="1" ht="30.75" customHeight="1">
      <c r="A60" s="94" t="s">
        <v>751</v>
      </c>
      <c r="B60" s="492" t="s">
        <v>258</v>
      </c>
      <c r="C60" s="493" t="s">
        <v>637</v>
      </c>
      <c r="D60" s="192" t="s">
        <v>567</v>
      </c>
      <c r="E60" s="63">
        <v>200</v>
      </c>
      <c r="F60" s="400">
        <f>SUM(прил5!H455)</f>
        <v>187300</v>
      </c>
    </row>
    <row r="61" spans="1:6" s="51" customFormat="1" ht="18" customHeight="1">
      <c r="A61" s="94" t="s">
        <v>18</v>
      </c>
      <c r="B61" s="492" t="s">
        <v>258</v>
      </c>
      <c r="C61" s="493" t="s">
        <v>637</v>
      </c>
      <c r="D61" s="192" t="s">
        <v>567</v>
      </c>
      <c r="E61" s="63">
        <v>800</v>
      </c>
      <c r="F61" s="400">
        <f>SUM(прил5!H456)</f>
        <v>1000</v>
      </c>
    </row>
    <row r="62" spans="1:6" s="51" customFormat="1" ht="34.5" customHeight="1">
      <c r="A62" s="68" t="s">
        <v>130</v>
      </c>
      <c r="B62" s="198" t="s">
        <v>206</v>
      </c>
      <c r="C62" s="330" t="s">
        <v>533</v>
      </c>
      <c r="D62" s="199" t="s">
        <v>534</v>
      </c>
      <c r="E62" s="47"/>
      <c r="F62" s="395">
        <f>SUM(F63+F73+F93)</f>
        <v>14251038</v>
      </c>
    </row>
    <row r="63" spans="1:6" s="51" customFormat="1" ht="48.75" customHeight="1">
      <c r="A63" s="185" t="s">
        <v>143</v>
      </c>
      <c r="B63" s="197" t="s">
        <v>240</v>
      </c>
      <c r="C63" s="208" t="s">
        <v>533</v>
      </c>
      <c r="D63" s="193" t="s">
        <v>534</v>
      </c>
      <c r="E63" s="190"/>
      <c r="F63" s="496">
        <f>SUM(F64)</f>
        <v>2201051</v>
      </c>
    </row>
    <row r="64" spans="1:6" s="51" customFormat="1" ht="48.75" customHeight="1">
      <c r="A64" s="457" t="s">
        <v>557</v>
      </c>
      <c r="B64" s="485" t="s">
        <v>240</v>
      </c>
      <c r="C64" s="486" t="s">
        <v>10</v>
      </c>
      <c r="D64" s="487" t="s">
        <v>534</v>
      </c>
      <c r="E64" s="466"/>
      <c r="F64" s="398">
        <f>SUM(F65+F67+F71)</f>
        <v>2201051</v>
      </c>
    </row>
    <row r="65" spans="1:6" s="51" customFormat="1" ht="33" customHeight="1">
      <c r="A65" s="35" t="s">
        <v>99</v>
      </c>
      <c r="B65" s="157" t="s">
        <v>240</v>
      </c>
      <c r="C65" s="206" t="s">
        <v>10</v>
      </c>
      <c r="D65" s="195" t="s">
        <v>558</v>
      </c>
      <c r="E65" s="38"/>
      <c r="F65" s="397">
        <f>SUM(F66)</f>
        <v>112400</v>
      </c>
    </row>
    <row r="66" spans="1:6" s="51" customFormat="1" ht="32.25" customHeight="1">
      <c r="A66" s="64" t="s">
        <v>100</v>
      </c>
      <c r="B66" s="158" t="s">
        <v>240</v>
      </c>
      <c r="C66" s="201" t="s">
        <v>10</v>
      </c>
      <c r="D66" s="192" t="s">
        <v>558</v>
      </c>
      <c r="E66" s="63">
        <v>600</v>
      </c>
      <c r="F66" s="400">
        <f>SUM(прил5!H113)</f>
        <v>112400</v>
      </c>
    </row>
    <row r="67" spans="1:6" s="51" customFormat="1" ht="33" customHeight="1">
      <c r="A67" s="35" t="s">
        <v>109</v>
      </c>
      <c r="B67" s="157" t="s">
        <v>240</v>
      </c>
      <c r="C67" s="206" t="s">
        <v>10</v>
      </c>
      <c r="D67" s="195" t="s">
        <v>653</v>
      </c>
      <c r="E67" s="38"/>
      <c r="F67" s="397">
        <f>SUM(F68:F70)</f>
        <v>1896000</v>
      </c>
    </row>
    <row r="68" spans="1:6" s="51" customFormat="1" ht="48.75" customHeight="1">
      <c r="A68" s="64" t="s">
        <v>92</v>
      </c>
      <c r="B68" s="158" t="s">
        <v>240</v>
      </c>
      <c r="C68" s="201" t="s">
        <v>10</v>
      </c>
      <c r="D68" s="192" t="s">
        <v>653</v>
      </c>
      <c r="E68" s="63">
        <v>100</v>
      </c>
      <c r="F68" s="400">
        <f>SUM(прил5!H557)</f>
        <v>1700000</v>
      </c>
    </row>
    <row r="69" spans="1:6" s="51" customFormat="1" ht="33" customHeight="1">
      <c r="A69" s="64" t="s">
        <v>751</v>
      </c>
      <c r="B69" s="158" t="s">
        <v>240</v>
      </c>
      <c r="C69" s="201" t="s">
        <v>10</v>
      </c>
      <c r="D69" s="192" t="s">
        <v>653</v>
      </c>
      <c r="E69" s="63">
        <v>200</v>
      </c>
      <c r="F69" s="400">
        <f>SUM(прил5!H558)</f>
        <v>196000</v>
      </c>
    </row>
    <row r="70" spans="1:6" s="51" customFormat="1" ht="18" hidden="1" customHeight="1">
      <c r="A70" s="74" t="s">
        <v>18</v>
      </c>
      <c r="B70" s="158" t="s">
        <v>240</v>
      </c>
      <c r="C70" s="201" t="s">
        <v>10</v>
      </c>
      <c r="D70" s="192" t="s">
        <v>653</v>
      </c>
      <c r="E70" s="63">
        <v>800</v>
      </c>
      <c r="F70" s="400">
        <f>SUM(прил5!H559)</f>
        <v>0</v>
      </c>
    </row>
    <row r="71" spans="1:6" s="51" customFormat="1" ht="33.75" customHeight="1">
      <c r="A71" s="91" t="s">
        <v>91</v>
      </c>
      <c r="B71" s="157" t="s">
        <v>240</v>
      </c>
      <c r="C71" s="206" t="s">
        <v>10</v>
      </c>
      <c r="D71" s="195" t="s">
        <v>538</v>
      </c>
      <c r="E71" s="38"/>
      <c r="F71" s="397">
        <f>SUM(F72)</f>
        <v>192651</v>
      </c>
    </row>
    <row r="72" spans="1:6" s="51" customFormat="1" ht="51.75" customHeight="1">
      <c r="A72" s="64" t="s">
        <v>92</v>
      </c>
      <c r="B72" s="158" t="s">
        <v>240</v>
      </c>
      <c r="C72" s="201" t="s">
        <v>10</v>
      </c>
      <c r="D72" s="192" t="s">
        <v>538</v>
      </c>
      <c r="E72" s="63">
        <v>100</v>
      </c>
      <c r="F72" s="400">
        <f>SUM(прил5!H561)</f>
        <v>192651</v>
      </c>
    </row>
    <row r="73" spans="1:6" s="51" customFormat="1" ht="48" customHeight="1">
      <c r="A73" s="185" t="s">
        <v>182</v>
      </c>
      <c r="B73" s="197" t="s">
        <v>208</v>
      </c>
      <c r="C73" s="208" t="s">
        <v>533</v>
      </c>
      <c r="D73" s="193" t="s">
        <v>534</v>
      </c>
      <c r="E73" s="190"/>
      <c r="F73" s="496">
        <f>SUM(F74)</f>
        <v>8291865</v>
      </c>
    </row>
    <row r="74" spans="1:6" s="51" customFormat="1" ht="48" customHeight="1">
      <c r="A74" s="457" t="s">
        <v>641</v>
      </c>
      <c r="B74" s="485" t="s">
        <v>208</v>
      </c>
      <c r="C74" s="486" t="s">
        <v>10</v>
      </c>
      <c r="D74" s="487" t="s">
        <v>534</v>
      </c>
      <c r="E74" s="466"/>
      <c r="F74" s="398">
        <f>SUM(F75+F77+F80+F83+F86+F89+F91)</f>
        <v>8291865</v>
      </c>
    </row>
    <row r="75" spans="1:6" s="51" customFormat="1" ht="16.5" customHeight="1">
      <c r="A75" s="35" t="s">
        <v>799</v>
      </c>
      <c r="B75" s="157" t="s">
        <v>208</v>
      </c>
      <c r="C75" s="206" t="s">
        <v>10</v>
      </c>
      <c r="D75" s="195" t="s">
        <v>646</v>
      </c>
      <c r="E75" s="38"/>
      <c r="F75" s="397">
        <f>SUM(F76)</f>
        <v>2795551</v>
      </c>
    </row>
    <row r="76" spans="1:6" s="51" customFormat="1" ht="16.5" customHeight="1">
      <c r="A76" s="64" t="s">
        <v>40</v>
      </c>
      <c r="B76" s="158" t="s">
        <v>208</v>
      </c>
      <c r="C76" s="201" t="s">
        <v>10</v>
      </c>
      <c r="D76" s="192" t="s">
        <v>646</v>
      </c>
      <c r="E76" s="63" t="s">
        <v>39</v>
      </c>
      <c r="F76" s="400">
        <f>SUM(прил5!H490)</f>
        <v>2795551</v>
      </c>
    </row>
    <row r="77" spans="1:6" s="51" customFormat="1" ht="33" customHeight="1">
      <c r="A77" s="35" t="s">
        <v>105</v>
      </c>
      <c r="B77" s="157" t="s">
        <v>208</v>
      </c>
      <c r="C77" s="206" t="s">
        <v>10</v>
      </c>
      <c r="D77" s="195" t="s">
        <v>647</v>
      </c>
      <c r="E77" s="38"/>
      <c r="F77" s="397">
        <f>SUM(F78:F79)</f>
        <v>65141</v>
      </c>
    </row>
    <row r="78" spans="1:6" s="51" customFormat="1" ht="30.75" customHeight="1">
      <c r="A78" s="64" t="s">
        <v>751</v>
      </c>
      <c r="B78" s="158" t="s">
        <v>208</v>
      </c>
      <c r="C78" s="201" t="s">
        <v>10</v>
      </c>
      <c r="D78" s="192" t="s">
        <v>647</v>
      </c>
      <c r="E78" s="63" t="s">
        <v>16</v>
      </c>
      <c r="F78" s="400">
        <f>SUM(прил5!H492)</f>
        <v>1067</v>
      </c>
    </row>
    <row r="79" spans="1:6" s="51" customFormat="1" ht="16.5" customHeight="1">
      <c r="A79" s="64" t="s">
        <v>40</v>
      </c>
      <c r="B79" s="158" t="s">
        <v>208</v>
      </c>
      <c r="C79" s="201" t="s">
        <v>10</v>
      </c>
      <c r="D79" s="192" t="s">
        <v>647</v>
      </c>
      <c r="E79" s="63" t="s">
        <v>39</v>
      </c>
      <c r="F79" s="400">
        <f>SUM(прил5!H493)</f>
        <v>64074</v>
      </c>
    </row>
    <row r="80" spans="1:6" s="51" customFormat="1" ht="31.5" customHeight="1">
      <c r="A80" s="35" t="s">
        <v>106</v>
      </c>
      <c r="B80" s="157" t="s">
        <v>208</v>
      </c>
      <c r="C80" s="206" t="s">
        <v>10</v>
      </c>
      <c r="D80" s="195" t="s">
        <v>648</v>
      </c>
      <c r="E80" s="38"/>
      <c r="F80" s="397">
        <f>SUM(F81:F82)</f>
        <v>435831</v>
      </c>
    </row>
    <row r="81" spans="1:6" s="51" customFormat="1" ht="33" customHeight="1">
      <c r="A81" s="64" t="s">
        <v>751</v>
      </c>
      <c r="B81" s="158" t="s">
        <v>208</v>
      </c>
      <c r="C81" s="201" t="s">
        <v>10</v>
      </c>
      <c r="D81" s="192" t="s">
        <v>648</v>
      </c>
      <c r="E81" s="63" t="s">
        <v>16</v>
      </c>
      <c r="F81" s="400">
        <f>SUM(прил5!H495)</f>
        <v>6150</v>
      </c>
    </row>
    <row r="82" spans="1:6" s="51" customFormat="1" ht="17.25" customHeight="1">
      <c r="A82" s="64" t="s">
        <v>40</v>
      </c>
      <c r="B82" s="158" t="s">
        <v>208</v>
      </c>
      <c r="C82" s="201" t="s">
        <v>10</v>
      </c>
      <c r="D82" s="192" t="s">
        <v>648</v>
      </c>
      <c r="E82" s="63" t="s">
        <v>39</v>
      </c>
      <c r="F82" s="400">
        <f>SUM(прил5!H496)</f>
        <v>429681</v>
      </c>
    </row>
    <row r="83" spans="1:6" s="51" customFormat="1" ht="15.75" customHeight="1">
      <c r="A83" s="35" t="s">
        <v>107</v>
      </c>
      <c r="B83" s="157" t="s">
        <v>208</v>
      </c>
      <c r="C83" s="206" t="s">
        <v>10</v>
      </c>
      <c r="D83" s="195" t="s">
        <v>649</v>
      </c>
      <c r="E83" s="38"/>
      <c r="F83" s="397">
        <f>SUM(F84:F85)</f>
        <v>3708536</v>
      </c>
    </row>
    <row r="84" spans="1:6" s="51" customFormat="1" ht="30.75" customHeight="1">
      <c r="A84" s="64" t="s">
        <v>751</v>
      </c>
      <c r="B84" s="158" t="s">
        <v>208</v>
      </c>
      <c r="C84" s="201" t="s">
        <v>10</v>
      </c>
      <c r="D84" s="192" t="s">
        <v>649</v>
      </c>
      <c r="E84" s="63" t="s">
        <v>16</v>
      </c>
      <c r="F84" s="400">
        <f>SUM(прил5!H498)</f>
        <v>56915</v>
      </c>
    </row>
    <row r="85" spans="1:6" s="51" customFormat="1" ht="17.25" customHeight="1">
      <c r="A85" s="64" t="s">
        <v>40</v>
      </c>
      <c r="B85" s="158" t="s">
        <v>208</v>
      </c>
      <c r="C85" s="201" t="s">
        <v>10</v>
      </c>
      <c r="D85" s="192" t="s">
        <v>649</v>
      </c>
      <c r="E85" s="63" t="s">
        <v>39</v>
      </c>
      <c r="F85" s="400">
        <f>SUM(прил5!H499)</f>
        <v>3651621</v>
      </c>
    </row>
    <row r="86" spans="1:6" s="51" customFormat="1" ht="16.5" customHeight="1">
      <c r="A86" s="35" t="s">
        <v>108</v>
      </c>
      <c r="B86" s="157" t="s">
        <v>208</v>
      </c>
      <c r="C86" s="206" t="s">
        <v>10</v>
      </c>
      <c r="D86" s="195" t="s">
        <v>650</v>
      </c>
      <c r="E86" s="38"/>
      <c r="F86" s="397">
        <f>SUM(F87:F88)</f>
        <v>727747</v>
      </c>
    </row>
    <row r="87" spans="1:6" s="51" customFormat="1" ht="31.5" customHeight="1">
      <c r="A87" s="64" t="s">
        <v>751</v>
      </c>
      <c r="B87" s="158" t="s">
        <v>208</v>
      </c>
      <c r="C87" s="201" t="s">
        <v>10</v>
      </c>
      <c r="D87" s="192" t="s">
        <v>650</v>
      </c>
      <c r="E87" s="63" t="s">
        <v>16</v>
      </c>
      <c r="F87" s="400">
        <f>SUM(прил5!H501)</f>
        <v>11856</v>
      </c>
    </row>
    <row r="88" spans="1:6" s="51" customFormat="1" ht="17.25" customHeight="1">
      <c r="A88" s="64" t="s">
        <v>40</v>
      </c>
      <c r="B88" s="158" t="s">
        <v>208</v>
      </c>
      <c r="C88" s="201" t="s">
        <v>10</v>
      </c>
      <c r="D88" s="192" t="s">
        <v>650</v>
      </c>
      <c r="E88" s="63" t="s">
        <v>39</v>
      </c>
      <c r="F88" s="400">
        <f>SUM(прил5!H502)</f>
        <v>715891</v>
      </c>
    </row>
    <row r="89" spans="1:6" s="51" customFormat="1" ht="17.25" customHeight="1">
      <c r="A89" s="35" t="s">
        <v>183</v>
      </c>
      <c r="B89" s="157" t="s">
        <v>208</v>
      </c>
      <c r="C89" s="206" t="s">
        <v>10</v>
      </c>
      <c r="D89" s="195" t="s">
        <v>642</v>
      </c>
      <c r="E89" s="38"/>
      <c r="F89" s="397">
        <f>SUM(F90)</f>
        <v>557059</v>
      </c>
    </row>
    <row r="90" spans="1:6" s="51" customFormat="1" ht="17.25" customHeight="1">
      <c r="A90" s="64" t="s">
        <v>40</v>
      </c>
      <c r="B90" s="158" t="s">
        <v>208</v>
      </c>
      <c r="C90" s="201" t="s">
        <v>10</v>
      </c>
      <c r="D90" s="192" t="s">
        <v>642</v>
      </c>
      <c r="E90" s="63">
        <v>300</v>
      </c>
      <c r="F90" s="400">
        <f>SUM(прил5!H468)</f>
        <v>557059</v>
      </c>
    </row>
    <row r="91" spans="1:6" s="51" customFormat="1" ht="15.75" customHeight="1">
      <c r="A91" s="35" t="s">
        <v>655</v>
      </c>
      <c r="B91" s="157" t="s">
        <v>208</v>
      </c>
      <c r="C91" s="206" t="s">
        <v>10</v>
      </c>
      <c r="D91" s="195" t="s">
        <v>654</v>
      </c>
      <c r="E91" s="38"/>
      <c r="F91" s="397">
        <f>SUM(F92)</f>
        <v>2000</v>
      </c>
    </row>
    <row r="92" spans="1:6" s="51" customFormat="1" ht="31.5" customHeight="1">
      <c r="A92" s="64" t="s">
        <v>751</v>
      </c>
      <c r="B92" s="158" t="s">
        <v>208</v>
      </c>
      <c r="C92" s="201" t="s">
        <v>10</v>
      </c>
      <c r="D92" s="192" t="s">
        <v>654</v>
      </c>
      <c r="E92" s="63">
        <v>200</v>
      </c>
      <c r="F92" s="400">
        <f>SUM(прил5!H572)</f>
        <v>2000</v>
      </c>
    </row>
    <row r="93" spans="1:6" s="51" customFormat="1" ht="66" customHeight="1">
      <c r="A93" s="185" t="s">
        <v>188</v>
      </c>
      <c r="B93" s="197" t="s">
        <v>239</v>
      </c>
      <c r="C93" s="208" t="s">
        <v>533</v>
      </c>
      <c r="D93" s="193" t="s">
        <v>534</v>
      </c>
      <c r="E93" s="190"/>
      <c r="F93" s="496">
        <f>SUM(F95+F97+F100)</f>
        <v>3758122</v>
      </c>
    </row>
    <row r="94" spans="1:6" s="51" customFormat="1" ht="46.5" customHeight="1">
      <c r="A94" s="457" t="s">
        <v>541</v>
      </c>
      <c r="B94" s="485" t="s">
        <v>239</v>
      </c>
      <c r="C94" s="486" t="s">
        <v>10</v>
      </c>
      <c r="D94" s="487" t="s">
        <v>534</v>
      </c>
      <c r="E94" s="466"/>
      <c r="F94" s="398">
        <f>SUM(F95+F97+F100)</f>
        <v>3758122</v>
      </c>
    </row>
    <row r="95" spans="1:6" s="51" customFormat="1" ht="51" customHeight="1">
      <c r="A95" s="35" t="s">
        <v>93</v>
      </c>
      <c r="B95" s="157" t="s">
        <v>239</v>
      </c>
      <c r="C95" s="206" t="s">
        <v>10</v>
      </c>
      <c r="D95" s="195" t="s">
        <v>542</v>
      </c>
      <c r="E95" s="38"/>
      <c r="F95" s="397">
        <f>SUM(F96)</f>
        <v>711000</v>
      </c>
    </row>
    <row r="96" spans="1:6" s="51" customFormat="1" ht="48" customHeight="1">
      <c r="A96" s="64" t="s">
        <v>92</v>
      </c>
      <c r="B96" s="158" t="s">
        <v>239</v>
      </c>
      <c r="C96" s="201" t="s">
        <v>10</v>
      </c>
      <c r="D96" s="192" t="s">
        <v>542</v>
      </c>
      <c r="E96" s="63">
        <v>100</v>
      </c>
      <c r="F96" s="400">
        <f>SUM(прил5!H41)</f>
        <v>711000</v>
      </c>
    </row>
    <row r="97" spans="1:6" s="51" customFormat="1" ht="32.25" customHeight="1">
      <c r="A97" s="35" t="s">
        <v>488</v>
      </c>
      <c r="B97" s="157" t="s">
        <v>239</v>
      </c>
      <c r="C97" s="206" t="s">
        <v>10</v>
      </c>
      <c r="D97" s="195" t="s">
        <v>651</v>
      </c>
      <c r="E97" s="38"/>
      <c r="F97" s="397">
        <f>SUM(F98:F99)</f>
        <v>3026122</v>
      </c>
    </row>
    <row r="98" spans="1:6" s="51" customFormat="1" ht="17.25" hidden="1" customHeight="1">
      <c r="A98" s="64" t="s">
        <v>751</v>
      </c>
      <c r="B98" s="158" t="s">
        <v>239</v>
      </c>
      <c r="C98" s="201" t="s">
        <v>10</v>
      </c>
      <c r="D98" s="192" t="s">
        <v>651</v>
      </c>
      <c r="E98" s="63">
        <v>200</v>
      </c>
      <c r="F98" s="400">
        <f>SUM(прил5!H544)</f>
        <v>0</v>
      </c>
    </row>
    <row r="99" spans="1:6" s="51" customFormat="1" ht="17.25" customHeight="1">
      <c r="A99" s="64" t="s">
        <v>40</v>
      </c>
      <c r="B99" s="158" t="s">
        <v>239</v>
      </c>
      <c r="C99" s="201" t="s">
        <v>10</v>
      </c>
      <c r="D99" s="192" t="s">
        <v>651</v>
      </c>
      <c r="E99" s="63">
        <v>300</v>
      </c>
      <c r="F99" s="400">
        <f>SUM(прил5!H545)</f>
        <v>3026122</v>
      </c>
    </row>
    <row r="100" spans="1:6" s="51" customFormat="1" ht="33.75" customHeight="1">
      <c r="A100" s="35" t="s">
        <v>120</v>
      </c>
      <c r="B100" s="157" t="s">
        <v>239</v>
      </c>
      <c r="C100" s="206" t="s">
        <v>10</v>
      </c>
      <c r="D100" s="195" t="s">
        <v>543</v>
      </c>
      <c r="E100" s="38"/>
      <c r="F100" s="397">
        <f>SUM(F101)</f>
        <v>21000</v>
      </c>
    </row>
    <row r="101" spans="1:6" s="51" customFormat="1" ht="32.25" customHeight="1">
      <c r="A101" s="64" t="s">
        <v>751</v>
      </c>
      <c r="B101" s="158" t="s">
        <v>239</v>
      </c>
      <c r="C101" s="201" t="s">
        <v>10</v>
      </c>
      <c r="D101" s="192" t="s">
        <v>543</v>
      </c>
      <c r="E101" s="63">
        <v>200</v>
      </c>
      <c r="F101" s="400">
        <f>SUM(прил5!H43+прил5!H395+прил5!H565+прил5!H576)</f>
        <v>21000</v>
      </c>
    </row>
    <row r="102" spans="1:6" s="51" customFormat="1" ht="17.25" hidden="1" customHeight="1">
      <c r="A102" s="64" t="s">
        <v>18</v>
      </c>
      <c r="B102" s="158" t="s">
        <v>239</v>
      </c>
      <c r="C102" s="201"/>
      <c r="D102" s="192" t="s">
        <v>278</v>
      </c>
      <c r="E102" s="63">
        <v>800</v>
      </c>
      <c r="F102" s="400">
        <f>SUM(прил5!H559)</f>
        <v>0</v>
      </c>
    </row>
    <row r="103" spans="1:6" s="51" customFormat="1" ht="31.2">
      <c r="A103" s="171" t="s">
        <v>481</v>
      </c>
      <c r="B103" s="198" t="s">
        <v>603</v>
      </c>
      <c r="C103" s="330" t="s">
        <v>533</v>
      </c>
      <c r="D103" s="199" t="s">
        <v>534</v>
      </c>
      <c r="E103" s="47"/>
      <c r="F103" s="395">
        <f>SUM(F104+F157+F170+F174)</f>
        <v>185485356</v>
      </c>
    </row>
    <row r="104" spans="1:6" s="51" customFormat="1" ht="46.8">
      <c r="A104" s="189" t="s">
        <v>275</v>
      </c>
      <c r="B104" s="197" t="s">
        <v>246</v>
      </c>
      <c r="C104" s="208" t="s">
        <v>533</v>
      </c>
      <c r="D104" s="193" t="s">
        <v>534</v>
      </c>
      <c r="E104" s="190"/>
      <c r="F104" s="496">
        <f>SUM(F105+F127)</f>
        <v>171092462</v>
      </c>
    </row>
    <row r="105" spans="1:6" s="51" customFormat="1" ht="16.5" customHeight="1">
      <c r="A105" s="484" t="s">
        <v>604</v>
      </c>
      <c r="B105" s="485" t="s">
        <v>246</v>
      </c>
      <c r="C105" s="486" t="s">
        <v>10</v>
      </c>
      <c r="D105" s="487" t="s">
        <v>534</v>
      </c>
      <c r="E105" s="466"/>
      <c r="F105" s="398">
        <f>SUM(F106+F109+F112+F114+F116+F119+F121+F123)</f>
        <v>23107520</v>
      </c>
    </row>
    <row r="106" spans="1:6" s="51" customFormat="1" ht="18" customHeight="1">
      <c r="A106" s="91" t="s">
        <v>187</v>
      </c>
      <c r="B106" s="157" t="s">
        <v>246</v>
      </c>
      <c r="C106" s="206" t="s">
        <v>10</v>
      </c>
      <c r="D106" s="195" t="s">
        <v>652</v>
      </c>
      <c r="E106" s="38"/>
      <c r="F106" s="397">
        <f>SUM(F107:F108)</f>
        <v>1080215</v>
      </c>
    </row>
    <row r="107" spans="1:6" s="51" customFormat="1" ht="18" hidden="1" customHeight="1">
      <c r="A107" s="94" t="s">
        <v>751</v>
      </c>
      <c r="B107" s="158" t="s">
        <v>246</v>
      </c>
      <c r="C107" s="201" t="s">
        <v>10</v>
      </c>
      <c r="D107" s="192" t="s">
        <v>652</v>
      </c>
      <c r="E107" s="63">
        <v>200</v>
      </c>
      <c r="F107" s="400">
        <f>SUM(прил5!H550)</f>
        <v>0</v>
      </c>
    </row>
    <row r="108" spans="1:6" s="51" customFormat="1" ht="17.25" customHeight="1">
      <c r="A108" s="94" t="s">
        <v>40</v>
      </c>
      <c r="B108" s="158" t="s">
        <v>246</v>
      </c>
      <c r="C108" s="201" t="s">
        <v>10</v>
      </c>
      <c r="D108" s="192" t="s">
        <v>652</v>
      </c>
      <c r="E108" s="63">
        <v>300</v>
      </c>
      <c r="F108" s="400">
        <f>SUM(прил5!H551)</f>
        <v>1080215</v>
      </c>
    </row>
    <row r="109" spans="1:6" s="51" customFormat="1" ht="93.6">
      <c r="A109" s="194" t="s">
        <v>164</v>
      </c>
      <c r="B109" s="157" t="s">
        <v>246</v>
      </c>
      <c r="C109" s="206" t="s">
        <v>10</v>
      </c>
      <c r="D109" s="195" t="s">
        <v>606</v>
      </c>
      <c r="E109" s="38"/>
      <c r="F109" s="397">
        <f>SUM(F110:F111)</f>
        <v>10023335</v>
      </c>
    </row>
    <row r="110" spans="1:6" s="51" customFormat="1" ht="46.8">
      <c r="A110" s="170" t="s">
        <v>92</v>
      </c>
      <c r="B110" s="158" t="s">
        <v>246</v>
      </c>
      <c r="C110" s="201" t="s">
        <v>10</v>
      </c>
      <c r="D110" s="192" t="s">
        <v>606</v>
      </c>
      <c r="E110" s="63">
        <v>100</v>
      </c>
      <c r="F110" s="400">
        <f>SUM(прил5!H291)</f>
        <v>9985096</v>
      </c>
    </row>
    <row r="111" spans="1:6" s="51" customFormat="1" ht="30.75" customHeight="1">
      <c r="A111" s="94" t="s">
        <v>751</v>
      </c>
      <c r="B111" s="158" t="s">
        <v>246</v>
      </c>
      <c r="C111" s="201" t="s">
        <v>10</v>
      </c>
      <c r="D111" s="192" t="s">
        <v>606</v>
      </c>
      <c r="E111" s="63">
        <v>200</v>
      </c>
      <c r="F111" s="400">
        <f>SUM(прил5!H292)</f>
        <v>38239</v>
      </c>
    </row>
    <row r="112" spans="1:6" s="51" customFormat="1" ht="18.75" customHeight="1">
      <c r="A112" s="91" t="s">
        <v>791</v>
      </c>
      <c r="B112" s="157" t="s">
        <v>246</v>
      </c>
      <c r="C112" s="206" t="s">
        <v>10</v>
      </c>
      <c r="D112" s="195" t="s">
        <v>790</v>
      </c>
      <c r="E112" s="38"/>
      <c r="F112" s="573">
        <f>SUM(F113)</f>
        <v>1625000</v>
      </c>
    </row>
    <row r="113" spans="1:6" s="51" customFormat="1" ht="30.75" customHeight="1">
      <c r="A113" s="94" t="s">
        <v>751</v>
      </c>
      <c r="B113" s="158" t="s">
        <v>246</v>
      </c>
      <c r="C113" s="201" t="s">
        <v>10</v>
      </c>
      <c r="D113" s="192" t="s">
        <v>790</v>
      </c>
      <c r="E113" s="63">
        <v>200</v>
      </c>
      <c r="F113" s="400">
        <f>SUM(прил5!H294)</f>
        <v>1625000</v>
      </c>
    </row>
    <row r="114" spans="1:6" s="51" customFormat="1" ht="30.75" customHeight="1">
      <c r="A114" s="91" t="s">
        <v>783</v>
      </c>
      <c r="B114" s="157" t="s">
        <v>246</v>
      </c>
      <c r="C114" s="206" t="s">
        <v>10</v>
      </c>
      <c r="D114" s="195" t="s">
        <v>782</v>
      </c>
      <c r="E114" s="38"/>
      <c r="F114" s="397">
        <f>SUM(F115)</f>
        <v>14400</v>
      </c>
    </row>
    <row r="115" spans="1:6" s="51" customFormat="1" ht="16.5" customHeight="1">
      <c r="A115" s="94" t="s">
        <v>40</v>
      </c>
      <c r="B115" s="158" t="s">
        <v>246</v>
      </c>
      <c r="C115" s="201" t="s">
        <v>10</v>
      </c>
      <c r="D115" s="192" t="s">
        <v>782</v>
      </c>
      <c r="E115" s="63">
        <v>300</v>
      </c>
      <c r="F115" s="400">
        <f>SUM(прил5!H507)</f>
        <v>14400</v>
      </c>
    </row>
    <row r="116" spans="1:6" s="51" customFormat="1" ht="66" customHeight="1">
      <c r="A116" s="91" t="s">
        <v>114</v>
      </c>
      <c r="B116" s="157" t="s">
        <v>246</v>
      </c>
      <c r="C116" s="206" t="s">
        <v>10</v>
      </c>
      <c r="D116" s="195" t="s">
        <v>644</v>
      </c>
      <c r="E116" s="38"/>
      <c r="F116" s="397">
        <f>SUM(F117:F118)</f>
        <v>772450</v>
      </c>
    </row>
    <row r="117" spans="1:6" s="51" customFormat="1" ht="30.75" customHeight="1">
      <c r="A117" s="94" t="s">
        <v>751</v>
      </c>
      <c r="B117" s="158" t="s">
        <v>246</v>
      </c>
      <c r="C117" s="201" t="s">
        <v>10</v>
      </c>
      <c r="D117" s="192" t="s">
        <v>644</v>
      </c>
      <c r="E117" s="63">
        <v>200</v>
      </c>
      <c r="F117" s="400">
        <f>SUM(прил5!H509)</f>
        <v>3862</v>
      </c>
    </row>
    <row r="118" spans="1:6" s="51" customFormat="1" ht="17.25" customHeight="1">
      <c r="A118" s="94" t="s">
        <v>40</v>
      </c>
      <c r="B118" s="158" t="s">
        <v>246</v>
      </c>
      <c r="C118" s="201" t="s">
        <v>10</v>
      </c>
      <c r="D118" s="192" t="s">
        <v>644</v>
      </c>
      <c r="E118" s="63">
        <v>300</v>
      </c>
      <c r="F118" s="400">
        <f>SUM(прил5!H510)</f>
        <v>768588</v>
      </c>
    </row>
    <row r="119" spans="1:6" s="51" customFormat="1" ht="33.75" customHeight="1">
      <c r="A119" s="91" t="s">
        <v>748</v>
      </c>
      <c r="B119" s="157" t="s">
        <v>246</v>
      </c>
      <c r="C119" s="206" t="s">
        <v>10</v>
      </c>
      <c r="D119" s="195" t="s">
        <v>747</v>
      </c>
      <c r="E119" s="38"/>
      <c r="F119" s="397">
        <f>SUM(F120)</f>
        <v>800373</v>
      </c>
    </row>
    <row r="120" spans="1:6" s="51" customFormat="1" ht="32.25" customHeight="1">
      <c r="A120" s="94" t="s">
        <v>751</v>
      </c>
      <c r="B120" s="158" t="s">
        <v>246</v>
      </c>
      <c r="C120" s="201" t="s">
        <v>10</v>
      </c>
      <c r="D120" s="192" t="s">
        <v>747</v>
      </c>
      <c r="E120" s="63">
        <v>200</v>
      </c>
      <c r="F120" s="400">
        <f>SUM(прил5!H296)</f>
        <v>800373</v>
      </c>
    </row>
    <row r="121" spans="1:6" s="51" customFormat="1" ht="31.5" customHeight="1">
      <c r="A121" s="91" t="s">
        <v>609</v>
      </c>
      <c r="B121" s="157" t="s">
        <v>246</v>
      </c>
      <c r="C121" s="206" t="s">
        <v>10</v>
      </c>
      <c r="D121" s="195" t="s">
        <v>610</v>
      </c>
      <c r="E121" s="38"/>
      <c r="F121" s="397">
        <f>SUM(F122)</f>
        <v>66797</v>
      </c>
    </row>
    <row r="122" spans="1:6" s="51" customFormat="1" ht="30.75" customHeight="1">
      <c r="A122" s="94" t="s">
        <v>751</v>
      </c>
      <c r="B122" s="158" t="s">
        <v>246</v>
      </c>
      <c r="C122" s="201" t="s">
        <v>10</v>
      </c>
      <c r="D122" s="192" t="s">
        <v>610</v>
      </c>
      <c r="E122" s="63">
        <v>200</v>
      </c>
      <c r="F122" s="400">
        <f>SUM(прил5!H512)</f>
        <v>66797</v>
      </c>
    </row>
    <row r="123" spans="1:6" s="51" customFormat="1" ht="33.75" customHeight="1">
      <c r="A123" s="91" t="s">
        <v>102</v>
      </c>
      <c r="B123" s="157" t="s">
        <v>246</v>
      </c>
      <c r="C123" s="206" t="s">
        <v>10</v>
      </c>
      <c r="D123" s="195" t="s">
        <v>567</v>
      </c>
      <c r="E123" s="38"/>
      <c r="F123" s="397">
        <f>SUM(F124:F126)</f>
        <v>8724950</v>
      </c>
    </row>
    <row r="124" spans="1:6" s="51" customFormat="1" ht="48.75" customHeight="1">
      <c r="A124" s="94" t="s">
        <v>92</v>
      </c>
      <c r="B124" s="158" t="s">
        <v>246</v>
      </c>
      <c r="C124" s="201" t="s">
        <v>10</v>
      </c>
      <c r="D124" s="192" t="s">
        <v>567</v>
      </c>
      <c r="E124" s="63">
        <v>100</v>
      </c>
      <c r="F124" s="400">
        <f>SUM(прил5!H298)</f>
        <v>3369000</v>
      </c>
    </row>
    <row r="125" spans="1:6" s="51" customFormat="1" ht="31.5" customHeight="1">
      <c r="A125" s="94" t="s">
        <v>751</v>
      </c>
      <c r="B125" s="158" t="s">
        <v>246</v>
      </c>
      <c r="C125" s="201" t="s">
        <v>10</v>
      </c>
      <c r="D125" s="192" t="s">
        <v>567</v>
      </c>
      <c r="E125" s="63">
        <v>200</v>
      </c>
      <c r="F125" s="400">
        <f>SUM(прил5!H299)</f>
        <v>5276550</v>
      </c>
    </row>
    <row r="126" spans="1:6" s="51" customFormat="1" ht="17.25" customHeight="1">
      <c r="A126" s="94" t="s">
        <v>18</v>
      </c>
      <c r="B126" s="158" t="s">
        <v>246</v>
      </c>
      <c r="C126" s="201" t="s">
        <v>10</v>
      </c>
      <c r="D126" s="192" t="s">
        <v>567</v>
      </c>
      <c r="E126" s="63">
        <v>800</v>
      </c>
      <c r="F126" s="400">
        <f>SUM(прил5!H300)</f>
        <v>79400</v>
      </c>
    </row>
    <row r="127" spans="1:6" s="51" customFormat="1" ht="17.25" customHeight="1">
      <c r="A127" s="484" t="s">
        <v>616</v>
      </c>
      <c r="B127" s="485" t="s">
        <v>246</v>
      </c>
      <c r="C127" s="486" t="s">
        <v>12</v>
      </c>
      <c r="D127" s="487" t="s">
        <v>534</v>
      </c>
      <c r="E127" s="466"/>
      <c r="F127" s="398">
        <f>SUM(F128+F131+F133+F135+F138+F140+F142+F144+F155+F147+F149+F153)</f>
        <v>147984942</v>
      </c>
    </row>
    <row r="128" spans="1:6" s="51" customFormat="1" ht="81" customHeight="1">
      <c r="A128" s="91" t="s">
        <v>166</v>
      </c>
      <c r="B128" s="157" t="s">
        <v>246</v>
      </c>
      <c r="C128" s="206" t="s">
        <v>12</v>
      </c>
      <c r="D128" s="195" t="s">
        <v>607</v>
      </c>
      <c r="E128" s="38"/>
      <c r="F128" s="397">
        <f>SUM(F129:F130)</f>
        <v>116311876</v>
      </c>
    </row>
    <row r="129" spans="1:6" s="51" customFormat="1" ht="46.8">
      <c r="A129" s="170" t="s">
        <v>92</v>
      </c>
      <c r="B129" s="158" t="s">
        <v>246</v>
      </c>
      <c r="C129" s="201" t="s">
        <v>12</v>
      </c>
      <c r="D129" s="192" t="s">
        <v>607</v>
      </c>
      <c r="E129" s="63">
        <v>100</v>
      </c>
      <c r="F129" s="400">
        <f>SUM(прил5!H318)</f>
        <v>111915489</v>
      </c>
    </row>
    <row r="130" spans="1:6" s="51" customFormat="1" ht="30.75" customHeight="1">
      <c r="A130" s="94" t="s">
        <v>751</v>
      </c>
      <c r="B130" s="158" t="s">
        <v>246</v>
      </c>
      <c r="C130" s="201" t="s">
        <v>12</v>
      </c>
      <c r="D130" s="192" t="s">
        <v>607</v>
      </c>
      <c r="E130" s="63">
        <v>200</v>
      </c>
      <c r="F130" s="400">
        <f>SUM(прил5!H319)</f>
        <v>4396387</v>
      </c>
    </row>
    <row r="131" spans="1:6" s="51" customFormat="1" ht="16.5" customHeight="1">
      <c r="A131" s="91" t="s">
        <v>791</v>
      </c>
      <c r="B131" s="157" t="s">
        <v>246</v>
      </c>
      <c r="C131" s="206" t="s">
        <v>12</v>
      </c>
      <c r="D131" s="195" t="s">
        <v>790</v>
      </c>
      <c r="E131" s="38"/>
      <c r="F131" s="397">
        <f>SUM(F132)</f>
        <v>1695123</v>
      </c>
    </row>
    <row r="132" spans="1:6" s="51" customFormat="1" ht="30.75" customHeight="1">
      <c r="A132" s="94" t="s">
        <v>751</v>
      </c>
      <c r="B132" s="158" t="s">
        <v>246</v>
      </c>
      <c r="C132" s="201" t="s">
        <v>12</v>
      </c>
      <c r="D132" s="192" t="s">
        <v>790</v>
      </c>
      <c r="E132" s="63">
        <v>200</v>
      </c>
      <c r="F132" s="400">
        <f>SUM(прил5!H321)</f>
        <v>1695123</v>
      </c>
    </row>
    <row r="133" spans="1:6" s="51" customFormat="1" ht="30.75" customHeight="1">
      <c r="A133" s="91" t="s">
        <v>783</v>
      </c>
      <c r="B133" s="157" t="s">
        <v>246</v>
      </c>
      <c r="C133" s="206" t="s">
        <v>12</v>
      </c>
      <c r="D133" s="195" t="s">
        <v>782</v>
      </c>
      <c r="E133" s="38"/>
      <c r="F133" s="397">
        <f>SUM(F134)</f>
        <v>72360</v>
      </c>
    </row>
    <row r="134" spans="1:6" s="51" customFormat="1" ht="48.75" customHeight="1">
      <c r="A134" s="94" t="s">
        <v>92</v>
      </c>
      <c r="B134" s="158" t="s">
        <v>246</v>
      </c>
      <c r="C134" s="201" t="s">
        <v>12</v>
      </c>
      <c r="D134" s="192" t="s">
        <v>782</v>
      </c>
      <c r="E134" s="63">
        <v>100</v>
      </c>
      <c r="F134" s="400">
        <f>SUM(прил5!H323+прил5!H515)</f>
        <v>72360</v>
      </c>
    </row>
    <row r="135" spans="1:6" s="51" customFormat="1" ht="64.5" customHeight="1">
      <c r="A135" s="91" t="s">
        <v>114</v>
      </c>
      <c r="B135" s="157" t="s">
        <v>246</v>
      </c>
      <c r="C135" s="206" t="s">
        <v>12</v>
      </c>
      <c r="D135" s="195" t="s">
        <v>644</v>
      </c>
      <c r="E135" s="38"/>
      <c r="F135" s="397">
        <f>SUM(F136:F137)</f>
        <v>6008706</v>
      </c>
    </row>
    <row r="136" spans="1:6" s="51" customFormat="1" ht="30" customHeight="1">
      <c r="A136" s="94" t="s">
        <v>751</v>
      </c>
      <c r="B136" s="158" t="s">
        <v>246</v>
      </c>
      <c r="C136" s="201" t="s">
        <v>12</v>
      </c>
      <c r="D136" s="192" t="s">
        <v>644</v>
      </c>
      <c r="E136" s="63">
        <v>200</v>
      </c>
      <c r="F136" s="400">
        <f>SUM(прил5!H517)</f>
        <v>30043</v>
      </c>
    </row>
    <row r="137" spans="1:6" s="51" customFormat="1" ht="16.5" customHeight="1">
      <c r="A137" s="94" t="s">
        <v>40</v>
      </c>
      <c r="B137" s="158" t="s">
        <v>246</v>
      </c>
      <c r="C137" s="201" t="s">
        <v>12</v>
      </c>
      <c r="D137" s="192" t="s">
        <v>644</v>
      </c>
      <c r="E137" s="63">
        <v>300</v>
      </c>
      <c r="F137" s="400">
        <f>SUM(прил5!H518)</f>
        <v>5978663</v>
      </c>
    </row>
    <row r="138" spans="1:6" s="51" customFormat="1" ht="64.5" customHeight="1">
      <c r="A138" s="91" t="s">
        <v>784</v>
      </c>
      <c r="B138" s="157" t="s">
        <v>246</v>
      </c>
      <c r="C138" s="206" t="s">
        <v>12</v>
      </c>
      <c r="D138" s="195" t="s">
        <v>781</v>
      </c>
      <c r="E138" s="38"/>
      <c r="F138" s="397">
        <f>SUM(F139)</f>
        <v>188736</v>
      </c>
    </row>
    <row r="139" spans="1:6" s="51" customFormat="1" ht="31.5" customHeight="1">
      <c r="A139" s="94" t="s">
        <v>751</v>
      </c>
      <c r="B139" s="158" t="s">
        <v>246</v>
      </c>
      <c r="C139" s="201" t="s">
        <v>12</v>
      </c>
      <c r="D139" s="192" t="s">
        <v>781</v>
      </c>
      <c r="E139" s="63">
        <v>200</v>
      </c>
      <c r="F139" s="400">
        <f>SUM(прил5!H325)</f>
        <v>188736</v>
      </c>
    </row>
    <row r="140" spans="1:6" s="51" customFormat="1" ht="19.5" customHeight="1">
      <c r="A140" s="194" t="s">
        <v>487</v>
      </c>
      <c r="B140" s="157" t="s">
        <v>246</v>
      </c>
      <c r="C140" s="206" t="s">
        <v>12</v>
      </c>
      <c r="D140" s="195" t="s">
        <v>608</v>
      </c>
      <c r="E140" s="38"/>
      <c r="F140" s="397">
        <f>SUM(F141)</f>
        <v>920826</v>
      </c>
    </row>
    <row r="141" spans="1:6" s="51" customFormat="1" ht="46.8">
      <c r="A141" s="170" t="s">
        <v>92</v>
      </c>
      <c r="B141" s="158" t="s">
        <v>246</v>
      </c>
      <c r="C141" s="201" t="s">
        <v>12</v>
      </c>
      <c r="D141" s="192" t="s">
        <v>608</v>
      </c>
      <c r="E141" s="63">
        <v>100</v>
      </c>
      <c r="F141" s="400">
        <f>SUM(прил5!H334)</f>
        <v>920826</v>
      </c>
    </row>
    <row r="142" spans="1:6" s="51" customFormat="1" ht="31.2">
      <c r="A142" s="194" t="s">
        <v>748</v>
      </c>
      <c r="B142" s="157" t="s">
        <v>246</v>
      </c>
      <c r="C142" s="206" t="s">
        <v>12</v>
      </c>
      <c r="D142" s="195" t="s">
        <v>747</v>
      </c>
      <c r="E142" s="38"/>
      <c r="F142" s="397">
        <f>SUM(F143)</f>
        <v>834911</v>
      </c>
    </row>
    <row r="143" spans="1:6" s="51" customFormat="1" ht="32.25" customHeight="1">
      <c r="A143" s="94" t="s">
        <v>751</v>
      </c>
      <c r="B143" s="158" t="s">
        <v>246</v>
      </c>
      <c r="C143" s="201" t="s">
        <v>12</v>
      </c>
      <c r="D143" s="192" t="s">
        <v>747</v>
      </c>
      <c r="E143" s="63">
        <v>200</v>
      </c>
      <c r="F143" s="400">
        <f>SUM(прил5!H326)</f>
        <v>834911</v>
      </c>
    </row>
    <row r="144" spans="1:6" s="51" customFormat="1" ht="31.2">
      <c r="A144" s="91" t="s">
        <v>609</v>
      </c>
      <c r="B144" s="157" t="s">
        <v>246</v>
      </c>
      <c r="C144" s="206" t="s">
        <v>12</v>
      </c>
      <c r="D144" s="195" t="s">
        <v>610</v>
      </c>
      <c r="E144" s="38"/>
      <c r="F144" s="397">
        <f>SUM(F145:F146)</f>
        <v>426136</v>
      </c>
    </row>
    <row r="145" spans="1:6" s="51" customFormat="1" ht="46.8">
      <c r="A145" s="94" t="s">
        <v>92</v>
      </c>
      <c r="B145" s="158" t="s">
        <v>246</v>
      </c>
      <c r="C145" s="201" t="s">
        <v>12</v>
      </c>
      <c r="D145" s="192" t="s">
        <v>610</v>
      </c>
      <c r="E145" s="63">
        <v>100</v>
      </c>
      <c r="F145" s="400">
        <f>SUM(прил5!H329)</f>
        <v>210800</v>
      </c>
    </row>
    <row r="146" spans="1:6" s="51" customFormat="1" ht="15.75" customHeight="1">
      <c r="A146" s="94" t="s">
        <v>40</v>
      </c>
      <c r="B146" s="158" t="s">
        <v>246</v>
      </c>
      <c r="C146" s="201" t="s">
        <v>12</v>
      </c>
      <c r="D146" s="192" t="s">
        <v>610</v>
      </c>
      <c r="E146" s="63">
        <v>300</v>
      </c>
      <c r="F146" s="400">
        <f>SUM(прил5!H330+прил5!H520)</f>
        <v>215336</v>
      </c>
    </row>
    <row r="147" spans="1:6" s="51" customFormat="1" ht="46.8">
      <c r="A147" s="91" t="s">
        <v>611</v>
      </c>
      <c r="B147" s="157" t="s">
        <v>246</v>
      </c>
      <c r="C147" s="206" t="s">
        <v>12</v>
      </c>
      <c r="D147" s="195" t="s">
        <v>612</v>
      </c>
      <c r="E147" s="38"/>
      <c r="F147" s="397">
        <f>SUM(F148)</f>
        <v>1475000</v>
      </c>
    </row>
    <row r="148" spans="1:6" s="51" customFormat="1" ht="30.75" customHeight="1">
      <c r="A148" s="94" t="s">
        <v>751</v>
      </c>
      <c r="B148" s="158" t="s">
        <v>246</v>
      </c>
      <c r="C148" s="201" t="s">
        <v>12</v>
      </c>
      <c r="D148" s="192" t="s">
        <v>612</v>
      </c>
      <c r="E148" s="63">
        <v>200</v>
      </c>
      <c r="F148" s="400">
        <f>SUM(прил5!H332)</f>
        <v>1475000</v>
      </c>
    </row>
    <row r="149" spans="1:6" s="51" customFormat="1" ht="31.2">
      <c r="A149" s="91" t="s">
        <v>102</v>
      </c>
      <c r="B149" s="157" t="s">
        <v>246</v>
      </c>
      <c r="C149" s="206" t="s">
        <v>12</v>
      </c>
      <c r="D149" s="195" t="s">
        <v>567</v>
      </c>
      <c r="E149" s="38"/>
      <c r="F149" s="397">
        <f>SUM(F150:F152)</f>
        <v>19518046</v>
      </c>
    </row>
    <row r="150" spans="1:6" s="51" customFormat="1" ht="46.8">
      <c r="A150" s="94" t="s">
        <v>92</v>
      </c>
      <c r="B150" s="158" t="s">
        <v>246</v>
      </c>
      <c r="C150" s="201" t="s">
        <v>12</v>
      </c>
      <c r="D150" s="192" t="s">
        <v>567</v>
      </c>
      <c r="E150" s="63">
        <v>100</v>
      </c>
      <c r="F150" s="400">
        <f>SUM(прил5!H336)</f>
        <v>4560</v>
      </c>
    </row>
    <row r="151" spans="1:6" s="51" customFormat="1" ht="30" customHeight="1">
      <c r="A151" s="94" t="s">
        <v>751</v>
      </c>
      <c r="B151" s="158" t="s">
        <v>246</v>
      </c>
      <c r="C151" s="201" t="s">
        <v>12</v>
      </c>
      <c r="D151" s="192" t="s">
        <v>567</v>
      </c>
      <c r="E151" s="63">
        <v>200</v>
      </c>
      <c r="F151" s="400">
        <f>SUM(прил5!H337)</f>
        <v>16407086</v>
      </c>
    </row>
    <row r="152" spans="1:6" s="51" customFormat="1" ht="16.5" customHeight="1">
      <c r="A152" s="94" t="s">
        <v>18</v>
      </c>
      <c r="B152" s="158" t="s">
        <v>246</v>
      </c>
      <c r="C152" s="201" t="s">
        <v>12</v>
      </c>
      <c r="D152" s="192" t="s">
        <v>567</v>
      </c>
      <c r="E152" s="63">
        <v>800</v>
      </c>
      <c r="F152" s="400">
        <f>SUM(прил5!H338)</f>
        <v>3106400</v>
      </c>
    </row>
    <row r="153" spans="1:6" s="51" customFormat="1" ht="30.75" customHeight="1">
      <c r="A153" s="91" t="s">
        <v>746</v>
      </c>
      <c r="B153" s="157" t="s">
        <v>246</v>
      </c>
      <c r="C153" s="206" t="s">
        <v>12</v>
      </c>
      <c r="D153" s="195" t="s">
        <v>745</v>
      </c>
      <c r="E153" s="38"/>
      <c r="F153" s="397">
        <f>SUM(F154)</f>
        <v>399000</v>
      </c>
    </row>
    <row r="154" spans="1:6" s="51" customFormat="1" ht="31.5" customHeight="1">
      <c r="A154" s="94" t="s">
        <v>751</v>
      </c>
      <c r="B154" s="158" t="s">
        <v>246</v>
      </c>
      <c r="C154" s="201" t="s">
        <v>12</v>
      </c>
      <c r="D154" s="192" t="s">
        <v>745</v>
      </c>
      <c r="E154" s="63" t="s">
        <v>16</v>
      </c>
      <c r="F154" s="400">
        <f>SUM(прил5!H340)</f>
        <v>399000</v>
      </c>
    </row>
    <row r="155" spans="1:6" s="51" customFormat="1" ht="18.75" customHeight="1">
      <c r="A155" s="91" t="s">
        <v>750</v>
      </c>
      <c r="B155" s="157" t="s">
        <v>246</v>
      </c>
      <c r="C155" s="206" t="s">
        <v>12</v>
      </c>
      <c r="D155" s="195" t="s">
        <v>749</v>
      </c>
      <c r="E155" s="38"/>
      <c r="F155" s="397">
        <f>SUM(F156)</f>
        <v>134222</v>
      </c>
    </row>
    <row r="156" spans="1:6" s="51" customFormat="1" ht="30.75" customHeight="1">
      <c r="A156" s="94" t="s">
        <v>751</v>
      </c>
      <c r="B156" s="158" t="s">
        <v>246</v>
      </c>
      <c r="C156" s="201" t="s">
        <v>12</v>
      </c>
      <c r="D156" s="192" t="s">
        <v>749</v>
      </c>
      <c r="E156" s="63">
        <v>200</v>
      </c>
      <c r="F156" s="400">
        <f>SUM(прил5!H342)</f>
        <v>134222</v>
      </c>
    </row>
    <row r="157" spans="1:6" s="51" customFormat="1" ht="46.8">
      <c r="A157" s="189" t="s">
        <v>276</v>
      </c>
      <c r="B157" s="197" t="s">
        <v>247</v>
      </c>
      <c r="C157" s="208" t="s">
        <v>533</v>
      </c>
      <c r="D157" s="193" t="s">
        <v>534</v>
      </c>
      <c r="E157" s="190"/>
      <c r="F157" s="496">
        <f>SUM(F158)</f>
        <v>7477645</v>
      </c>
    </row>
    <row r="158" spans="1:6" s="51" customFormat="1" ht="31.2">
      <c r="A158" s="463" t="s">
        <v>620</v>
      </c>
      <c r="B158" s="485" t="s">
        <v>247</v>
      </c>
      <c r="C158" s="486" t="s">
        <v>10</v>
      </c>
      <c r="D158" s="487" t="s">
        <v>534</v>
      </c>
      <c r="E158" s="466"/>
      <c r="F158" s="398">
        <f>SUM(F159+F161+F164+F168)</f>
        <v>7477645</v>
      </c>
    </row>
    <row r="159" spans="1:6" s="51" customFormat="1" ht="31.2">
      <c r="A159" s="194" t="s">
        <v>783</v>
      </c>
      <c r="B159" s="157" t="s">
        <v>247</v>
      </c>
      <c r="C159" s="206" t="s">
        <v>10</v>
      </c>
      <c r="D159" s="195" t="s">
        <v>782</v>
      </c>
      <c r="E159" s="38"/>
      <c r="F159" s="397">
        <f>SUM(F160)</f>
        <v>4000</v>
      </c>
    </row>
    <row r="160" spans="1:6" s="51" customFormat="1" ht="18" customHeight="1">
      <c r="A160" s="94" t="s">
        <v>40</v>
      </c>
      <c r="B160" s="158" t="s">
        <v>247</v>
      </c>
      <c r="C160" s="201" t="s">
        <v>10</v>
      </c>
      <c r="D160" s="192" t="s">
        <v>782</v>
      </c>
      <c r="E160" s="63">
        <v>300</v>
      </c>
      <c r="F160" s="400">
        <f>SUM(прил5!H524)</f>
        <v>4000</v>
      </c>
    </row>
    <row r="161" spans="1:6" s="51" customFormat="1" ht="63" customHeight="1">
      <c r="A161" s="91" t="s">
        <v>114</v>
      </c>
      <c r="B161" s="157" t="s">
        <v>247</v>
      </c>
      <c r="C161" s="206" t="s">
        <v>10</v>
      </c>
      <c r="D161" s="195" t="s">
        <v>644</v>
      </c>
      <c r="E161" s="38"/>
      <c r="F161" s="397">
        <f>SUM(F162:F163)</f>
        <v>95359</v>
      </c>
    </row>
    <row r="162" spans="1:6" s="51" customFormat="1" ht="15.75" hidden="1" customHeight="1">
      <c r="A162" s="94" t="s">
        <v>751</v>
      </c>
      <c r="B162" s="158" t="s">
        <v>247</v>
      </c>
      <c r="C162" s="201" t="s">
        <v>10</v>
      </c>
      <c r="D162" s="192" t="s">
        <v>644</v>
      </c>
      <c r="E162" s="63">
        <v>200</v>
      </c>
      <c r="F162" s="400">
        <f>SUM(прил5!H526)</f>
        <v>0</v>
      </c>
    </row>
    <row r="163" spans="1:6" s="51" customFormat="1" ht="17.25" customHeight="1">
      <c r="A163" s="94" t="s">
        <v>40</v>
      </c>
      <c r="B163" s="158" t="s">
        <v>247</v>
      </c>
      <c r="C163" s="201" t="s">
        <v>10</v>
      </c>
      <c r="D163" s="192" t="s">
        <v>644</v>
      </c>
      <c r="E163" s="63">
        <v>300</v>
      </c>
      <c r="F163" s="400">
        <f>SUM(прил5!H527)</f>
        <v>95359</v>
      </c>
    </row>
    <row r="164" spans="1:6" s="51" customFormat="1" ht="31.2">
      <c r="A164" s="91" t="s">
        <v>102</v>
      </c>
      <c r="B164" s="157" t="s">
        <v>247</v>
      </c>
      <c r="C164" s="206" t="s">
        <v>10</v>
      </c>
      <c r="D164" s="195" t="s">
        <v>567</v>
      </c>
      <c r="E164" s="38"/>
      <c r="F164" s="397">
        <f>SUM(F165:F167)</f>
        <v>7353719</v>
      </c>
    </row>
    <row r="165" spans="1:6" s="51" customFormat="1" ht="46.8">
      <c r="A165" s="94" t="s">
        <v>92</v>
      </c>
      <c r="B165" s="158" t="s">
        <v>247</v>
      </c>
      <c r="C165" s="201" t="s">
        <v>10</v>
      </c>
      <c r="D165" s="192" t="s">
        <v>567</v>
      </c>
      <c r="E165" s="63">
        <v>100</v>
      </c>
      <c r="F165" s="400">
        <f>SUM(прил5!H346)</f>
        <v>4199000</v>
      </c>
    </row>
    <row r="166" spans="1:6" s="51" customFormat="1" ht="30" customHeight="1">
      <c r="A166" s="94" t="s">
        <v>751</v>
      </c>
      <c r="B166" s="158" t="s">
        <v>247</v>
      </c>
      <c r="C166" s="201" t="s">
        <v>10</v>
      </c>
      <c r="D166" s="192" t="s">
        <v>567</v>
      </c>
      <c r="E166" s="63">
        <v>200</v>
      </c>
      <c r="F166" s="400">
        <f>SUM(прил5!H347)</f>
        <v>1683719</v>
      </c>
    </row>
    <row r="167" spans="1:6" s="51" customFormat="1" ht="15.75" customHeight="1">
      <c r="A167" s="94" t="s">
        <v>18</v>
      </c>
      <c r="B167" s="158" t="s">
        <v>247</v>
      </c>
      <c r="C167" s="201" t="s">
        <v>10</v>
      </c>
      <c r="D167" s="192" t="s">
        <v>567</v>
      </c>
      <c r="E167" s="63">
        <v>800</v>
      </c>
      <c r="F167" s="400">
        <f>SUM(прил5!H348)</f>
        <v>1471000</v>
      </c>
    </row>
    <row r="168" spans="1:6" s="51" customFormat="1" ht="33" customHeight="1">
      <c r="A168" s="91" t="s">
        <v>609</v>
      </c>
      <c r="B168" s="157" t="s">
        <v>247</v>
      </c>
      <c r="C168" s="206" t="s">
        <v>10</v>
      </c>
      <c r="D168" s="195" t="s">
        <v>610</v>
      </c>
      <c r="E168" s="38"/>
      <c r="F168" s="397">
        <f>SUM(F169)</f>
        <v>24567</v>
      </c>
    </row>
    <row r="169" spans="1:6" s="51" customFormat="1" ht="15.75" customHeight="1">
      <c r="A169" s="94" t="s">
        <v>40</v>
      </c>
      <c r="B169" s="158" t="s">
        <v>247</v>
      </c>
      <c r="C169" s="201" t="s">
        <v>10</v>
      </c>
      <c r="D169" s="192" t="s">
        <v>610</v>
      </c>
      <c r="E169" s="63">
        <v>300</v>
      </c>
      <c r="F169" s="400">
        <f>SUM(прил5!H529)</f>
        <v>24567</v>
      </c>
    </row>
    <row r="170" spans="1:6" s="51" customFormat="1" ht="62.4" hidden="1">
      <c r="A170" s="189" t="s">
        <v>277</v>
      </c>
      <c r="B170" s="197" t="s">
        <v>248</v>
      </c>
      <c r="C170" s="208" t="s">
        <v>533</v>
      </c>
      <c r="D170" s="193" t="s">
        <v>534</v>
      </c>
      <c r="E170" s="190"/>
      <c r="F170" s="496">
        <f>SUM(F171)</f>
        <v>0</v>
      </c>
    </row>
    <row r="171" spans="1:6" s="51" customFormat="1" ht="31.2" hidden="1">
      <c r="A171" s="463" t="s">
        <v>613</v>
      </c>
      <c r="B171" s="485" t="s">
        <v>248</v>
      </c>
      <c r="C171" s="486" t="s">
        <v>10</v>
      </c>
      <c r="D171" s="487" t="s">
        <v>534</v>
      </c>
      <c r="E171" s="466"/>
      <c r="F171" s="398">
        <f>SUM(F172)</f>
        <v>0</v>
      </c>
    </row>
    <row r="172" spans="1:6" s="51" customFormat="1" ht="17.25" hidden="1" customHeight="1">
      <c r="A172" s="91" t="s">
        <v>614</v>
      </c>
      <c r="B172" s="157" t="s">
        <v>248</v>
      </c>
      <c r="C172" s="206" t="s">
        <v>10</v>
      </c>
      <c r="D172" s="195" t="s">
        <v>615</v>
      </c>
      <c r="E172" s="38"/>
      <c r="F172" s="397">
        <f>SUM(F173)</f>
        <v>0</v>
      </c>
    </row>
    <row r="173" spans="1:6" s="51" customFormat="1" ht="31.5" hidden="1" customHeight="1">
      <c r="A173" s="94" t="s">
        <v>751</v>
      </c>
      <c r="B173" s="158" t="s">
        <v>248</v>
      </c>
      <c r="C173" s="201" t="s">
        <v>10</v>
      </c>
      <c r="D173" s="192" t="s">
        <v>615</v>
      </c>
      <c r="E173" s="63">
        <v>200</v>
      </c>
      <c r="F173" s="400">
        <f>SUM(прил5!H352)</f>
        <v>0</v>
      </c>
    </row>
    <row r="174" spans="1:6" s="51" customFormat="1" ht="48" customHeight="1">
      <c r="A174" s="196" t="s">
        <v>176</v>
      </c>
      <c r="B174" s="197" t="s">
        <v>251</v>
      </c>
      <c r="C174" s="208" t="s">
        <v>533</v>
      </c>
      <c r="D174" s="193" t="s">
        <v>534</v>
      </c>
      <c r="E174" s="190"/>
      <c r="F174" s="496">
        <f>SUM(F175+F182)</f>
        <v>6915249</v>
      </c>
    </row>
    <row r="175" spans="1:6" s="51" customFormat="1" ht="33" customHeight="1">
      <c r="A175" s="484" t="s">
        <v>627</v>
      </c>
      <c r="B175" s="485" t="s">
        <v>251</v>
      </c>
      <c r="C175" s="486" t="s">
        <v>10</v>
      </c>
      <c r="D175" s="487" t="s">
        <v>534</v>
      </c>
      <c r="E175" s="466"/>
      <c r="F175" s="398">
        <f>SUM(F176+F178)</f>
        <v>5812349</v>
      </c>
    </row>
    <row r="176" spans="1:6" s="51" customFormat="1" ht="31.2">
      <c r="A176" s="89" t="s">
        <v>177</v>
      </c>
      <c r="B176" s="157" t="s">
        <v>251</v>
      </c>
      <c r="C176" s="206" t="s">
        <v>10</v>
      </c>
      <c r="D176" s="195" t="s">
        <v>628</v>
      </c>
      <c r="E176" s="38"/>
      <c r="F176" s="397">
        <f>SUM(F177)</f>
        <v>35149</v>
      </c>
    </row>
    <row r="177" spans="1:6" s="51" customFormat="1" ht="46.8">
      <c r="A177" s="202" t="s">
        <v>92</v>
      </c>
      <c r="B177" s="158" t="s">
        <v>251</v>
      </c>
      <c r="C177" s="201" t="s">
        <v>10</v>
      </c>
      <c r="D177" s="192" t="s">
        <v>628</v>
      </c>
      <c r="E177" s="63">
        <v>100</v>
      </c>
      <c r="F177" s="400">
        <f>SUM(прил5!H400)</f>
        <v>35149</v>
      </c>
    </row>
    <row r="178" spans="1:6" s="51" customFormat="1" ht="31.2">
      <c r="A178" s="89" t="s">
        <v>102</v>
      </c>
      <c r="B178" s="157" t="s">
        <v>251</v>
      </c>
      <c r="C178" s="206" t="s">
        <v>10</v>
      </c>
      <c r="D178" s="195" t="s">
        <v>567</v>
      </c>
      <c r="E178" s="38"/>
      <c r="F178" s="397">
        <f>SUM(F179:F181)</f>
        <v>5777200</v>
      </c>
    </row>
    <row r="179" spans="1:6" s="51" customFormat="1" ht="46.8">
      <c r="A179" s="202" t="s">
        <v>92</v>
      </c>
      <c r="B179" s="158" t="s">
        <v>251</v>
      </c>
      <c r="C179" s="201" t="s">
        <v>10</v>
      </c>
      <c r="D179" s="192" t="s">
        <v>567</v>
      </c>
      <c r="E179" s="63">
        <v>100</v>
      </c>
      <c r="F179" s="400">
        <f>SUM(прил5!H402)</f>
        <v>4774000</v>
      </c>
    </row>
    <row r="180" spans="1:6" s="51" customFormat="1" ht="30" customHeight="1">
      <c r="A180" s="94" t="s">
        <v>751</v>
      </c>
      <c r="B180" s="158" t="s">
        <v>251</v>
      </c>
      <c r="C180" s="201" t="s">
        <v>10</v>
      </c>
      <c r="D180" s="192" t="s">
        <v>567</v>
      </c>
      <c r="E180" s="63">
        <v>200</v>
      </c>
      <c r="F180" s="400">
        <f>SUM(прил5!H403)</f>
        <v>999700</v>
      </c>
    </row>
    <row r="181" spans="1:6" s="51" customFormat="1" ht="15.75" customHeight="1">
      <c r="A181" s="94" t="s">
        <v>18</v>
      </c>
      <c r="B181" s="158" t="s">
        <v>251</v>
      </c>
      <c r="C181" s="201" t="s">
        <v>10</v>
      </c>
      <c r="D181" s="192" t="s">
        <v>567</v>
      </c>
      <c r="E181" s="63">
        <v>800</v>
      </c>
      <c r="F181" s="400">
        <f>SUM(прил5!H404)</f>
        <v>3500</v>
      </c>
    </row>
    <row r="182" spans="1:6" s="51" customFormat="1" ht="62.25" customHeight="1">
      <c r="A182" s="484" t="s">
        <v>629</v>
      </c>
      <c r="B182" s="485" t="s">
        <v>251</v>
      </c>
      <c r="C182" s="486" t="s">
        <v>12</v>
      </c>
      <c r="D182" s="487" t="s">
        <v>534</v>
      </c>
      <c r="E182" s="466"/>
      <c r="F182" s="398">
        <f>SUM(F183)</f>
        <v>1102900</v>
      </c>
    </row>
    <row r="183" spans="1:6" s="51" customFormat="1" ht="31.2">
      <c r="A183" s="89" t="s">
        <v>91</v>
      </c>
      <c r="B183" s="157" t="s">
        <v>251</v>
      </c>
      <c r="C183" s="206" t="s">
        <v>12</v>
      </c>
      <c r="D183" s="195" t="s">
        <v>538</v>
      </c>
      <c r="E183" s="38"/>
      <c r="F183" s="397">
        <f>SUM(F184:F185)</f>
        <v>1102900</v>
      </c>
    </row>
    <row r="184" spans="1:6" s="51" customFormat="1" ht="46.8">
      <c r="A184" s="202" t="s">
        <v>92</v>
      </c>
      <c r="B184" s="158" t="s">
        <v>251</v>
      </c>
      <c r="C184" s="201" t="s">
        <v>12</v>
      </c>
      <c r="D184" s="192" t="s">
        <v>538</v>
      </c>
      <c r="E184" s="63">
        <v>100</v>
      </c>
      <c r="F184" s="400">
        <f>SUM(прил5!H407)</f>
        <v>1101900</v>
      </c>
    </row>
    <row r="185" spans="1:6" s="51" customFormat="1" ht="31.2">
      <c r="A185" s="94" t="s">
        <v>751</v>
      </c>
      <c r="B185" s="158" t="s">
        <v>251</v>
      </c>
      <c r="C185" s="201" t="s">
        <v>12</v>
      </c>
      <c r="D185" s="192" t="s">
        <v>538</v>
      </c>
      <c r="E185" s="63">
        <v>200</v>
      </c>
      <c r="F185" s="400">
        <f>SUM(прил5!H408)</f>
        <v>1000</v>
      </c>
    </row>
    <row r="186" spans="1:6" ht="51" customHeight="1">
      <c r="A186" s="68" t="s">
        <v>145</v>
      </c>
      <c r="B186" s="198" t="s">
        <v>559</v>
      </c>
      <c r="C186" s="330" t="s">
        <v>533</v>
      </c>
      <c r="D186" s="199" t="s">
        <v>534</v>
      </c>
      <c r="E186" s="172"/>
      <c r="F186" s="395">
        <f>SUM(F187)</f>
        <v>458800</v>
      </c>
    </row>
    <row r="187" spans="1:6" s="51" customFormat="1" ht="66" customHeight="1">
      <c r="A187" s="185" t="s">
        <v>146</v>
      </c>
      <c r="B187" s="197" t="s">
        <v>218</v>
      </c>
      <c r="C187" s="208" t="s">
        <v>533</v>
      </c>
      <c r="D187" s="193" t="s">
        <v>534</v>
      </c>
      <c r="E187" s="205"/>
      <c r="F187" s="496">
        <f>SUM(F188)</f>
        <v>458800</v>
      </c>
    </row>
    <row r="188" spans="1:6" s="51" customFormat="1" ht="45.75" customHeight="1">
      <c r="A188" s="457" t="s">
        <v>560</v>
      </c>
      <c r="B188" s="485" t="s">
        <v>218</v>
      </c>
      <c r="C188" s="486" t="s">
        <v>10</v>
      </c>
      <c r="D188" s="487" t="s">
        <v>534</v>
      </c>
      <c r="E188" s="497"/>
      <c r="F188" s="398">
        <f>SUM(F189+F191)</f>
        <v>458800</v>
      </c>
    </row>
    <row r="189" spans="1:6" s="51" customFormat="1" ht="19.5" customHeight="1">
      <c r="A189" s="35" t="s">
        <v>562</v>
      </c>
      <c r="B189" s="157" t="s">
        <v>218</v>
      </c>
      <c r="C189" s="206" t="s">
        <v>10</v>
      </c>
      <c r="D189" s="195" t="s">
        <v>561</v>
      </c>
      <c r="E189" s="50"/>
      <c r="F189" s="397">
        <f>SUM(F190)</f>
        <v>277000</v>
      </c>
    </row>
    <row r="190" spans="1:6" s="51" customFormat="1" ht="32.25" customHeight="1">
      <c r="A190" s="64" t="s">
        <v>751</v>
      </c>
      <c r="B190" s="158" t="s">
        <v>218</v>
      </c>
      <c r="C190" s="201" t="s">
        <v>10</v>
      </c>
      <c r="D190" s="192" t="s">
        <v>561</v>
      </c>
      <c r="E190" s="70" t="s">
        <v>16</v>
      </c>
      <c r="F190" s="400">
        <f>SUM(прил5!H118+прил5!H216)</f>
        <v>277000</v>
      </c>
    </row>
    <row r="191" spans="1:6" s="51" customFormat="1" ht="17.25" customHeight="1">
      <c r="A191" s="35" t="s">
        <v>675</v>
      </c>
      <c r="B191" s="157" t="s">
        <v>218</v>
      </c>
      <c r="C191" s="206" t="s">
        <v>10</v>
      </c>
      <c r="D191" s="195" t="s">
        <v>674</v>
      </c>
      <c r="E191" s="50"/>
      <c r="F191" s="397">
        <f>SUM(F192)</f>
        <v>181800</v>
      </c>
    </row>
    <row r="192" spans="1:6" s="51" customFormat="1" ht="32.25" customHeight="1">
      <c r="A192" s="64" t="s">
        <v>751</v>
      </c>
      <c r="B192" s="158" t="s">
        <v>218</v>
      </c>
      <c r="C192" s="201" t="s">
        <v>10</v>
      </c>
      <c r="D192" s="192" t="s">
        <v>674</v>
      </c>
      <c r="E192" s="70" t="s">
        <v>16</v>
      </c>
      <c r="F192" s="400">
        <f>SUM(прил5!H48)</f>
        <v>181800</v>
      </c>
    </row>
    <row r="193" spans="1:6" ht="46.8">
      <c r="A193" s="68" t="s">
        <v>158</v>
      </c>
      <c r="B193" s="198" t="s">
        <v>582</v>
      </c>
      <c r="C193" s="330" t="s">
        <v>533</v>
      </c>
      <c r="D193" s="199" t="s">
        <v>534</v>
      </c>
      <c r="E193" s="172"/>
      <c r="F193" s="395">
        <f>SUM(F194)</f>
        <v>400000</v>
      </c>
    </row>
    <row r="194" spans="1:6" ht="62.4">
      <c r="A194" s="207" t="s">
        <v>159</v>
      </c>
      <c r="B194" s="208" t="s">
        <v>229</v>
      </c>
      <c r="C194" s="208" t="s">
        <v>533</v>
      </c>
      <c r="D194" s="193" t="s">
        <v>534</v>
      </c>
      <c r="E194" s="205"/>
      <c r="F194" s="496">
        <f>SUM(F195)</f>
        <v>400000</v>
      </c>
    </row>
    <row r="195" spans="1:6" ht="31.2">
      <c r="A195" s="498" t="s">
        <v>583</v>
      </c>
      <c r="B195" s="486" t="s">
        <v>229</v>
      </c>
      <c r="C195" s="486" t="s">
        <v>10</v>
      </c>
      <c r="D195" s="487" t="s">
        <v>534</v>
      </c>
      <c r="E195" s="497"/>
      <c r="F195" s="398">
        <f>SUM(F196)</f>
        <v>400000</v>
      </c>
    </row>
    <row r="196" spans="1:6" ht="17.25" customHeight="1">
      <c r="A196" s="209" t="s">
        <v>115</v>
      </c>
      <c r="B196" s="206" t="s">
        <v>229</v>
      </c>
      <c r="C196" s="206" t="s">
        <v>10</v>
      </c>
      <c r="D196" s="195" t="s">
        <v>584</v>
      </c>
      <c r="E196" s="50"/>
      <c r="F196" s="397">
        <f>SUM(F197)</f>
        <v>400000</v>
      </c>
    </row>
    <row r="197" spans="1:6" ht="30.75" customHeight="1">
      <c r="A197" s="210" t="s">
        <v>751</v>
      </c>
      <c r="B197" s="201" t="s">
        <v>229</v>
      </c>
      <c r="C197" s="201" t="s">
        <v>10</v>
      </c>
      <c r="D197" s="192" t="s">
        <v>584</v>
      </c>
      <c r="E197" s="70" t="s">
        <v>16</v>
      </c>
      <c r="F197" s="400">
        <f>SUM(прил5!H221)</f>
        <v>400000</v>
      </c>
    </row>
    <row r="198" spans="1:6" ht="31.2">
      <c r="A198" s="200" t="s">
        <v>193</v>
      </c>
      <c r="B198" s="501" t="s">
        <v>593</v>
      </c>
      <c r="C198" s="328" t="s">
        <v>533</v>
      </c>
      <c r="D198" s="180" t="s">
        <v>534</v>
      </c>
      <c r="E198" s="18"/>
      <c r="F198" s="395">
        <f>SUM(F199)</f>
        <v>3868773</v>
      </c>
    </row>
    <row r="199" spans="1:6" ht="46.8">
      <c r="A199" s="207" t="s">
        <v>194</v>
      </c>
      <c r="B199" s="197" t="s">
        <v>232</v>
      </c>
      <c r="C199" s="208" t="s">
        <v>533</v>
      </c>
      <c r="D199" s="193" t="s">
        <v>534</v>
      </c>
      <c r="E199" s="205"/>
      <c r="F199" s="496">
        <f>SUM(F200)</f>
        <v>3868773</v>
      </c>
    </row>
    <row r="200" spans="1:6" ht="31.2">
      <c r="A200" s="499" t="s">
        <v>594</v>
      </c>
      <c r="B200" s="485" t="s">
        <v>232</v>
      </c>
      <c r="C200" s="486" t="s">
        <v>10</v>
      </c>
      <c r="D200" s="487" t="s">
        <v>534</v>
      </c>
      <c r="E200" s="497"/>
      <c r="F200" s="398">
        <f>SUM(F201+F203+F205+F207+F209+F211)</f>
        <v>3868773</v>
      </c>
    </row>
    <row r="201" spans="1:6" ht="46.8">
      <c r="A201" s="143" t="s">
        <v>769</v>
      </c>
      <c r="B201" s="157" t="s">
        <v>232</v>
      </c>
      <c r="C201" s="206" t="s">
        <v>10</v>
      </c>
      <c r="D201" s="195" t="s">
        <v>771</v>
      </c>
      <c r="E201" s="50"/>
      <c r="F201" s="397">
        <f>SUM(F202)</f>
        <v>1216000</v>
      </c>
    </row>
    <row r="202" spans="1:6" ht="17.25" customHeight="1">
      <c r="A202" s="142" t="s">
        <v>21</v>
      </c>
      <c r="B202" s="158" t="s">
        <v>232</v>
      </c>
      <c r="C202" s="201" t="s">
        <v>10</v>
      </c>
      <c r="D202" s="192" t="s">
        <v>771</v>
      </c>
      <c r="E202" s="70" t="s">
        <v>75</v>
      </c>
      <c r="F202" s="400">
        <f>SUM(прил5!H254)</f>
        <v>1216000</v>
      </c>
    </row>
    <row r="203" spans="1:6" ht="46.8">
      <c r="A203" s="143" t="s">
        <v>770</v>
      </c>
      <c r="B203" s="157" t="s">
        <v>232</v>
      </c>
      <c r="C203" s="206" t="s">
        <v>10</v>
      </c>
      <c r="D203" s="195" t="s">
        <v>772</v>
      </c>
      <c r="E203" s="50"/>
      <c r="F203" s="397">
        <f>SUM(F204)</f>
        <v>1318000</v>
      </c>
    </row>
    <row r="204" spans="1:6" ht="16.5" customHeight="1">
      <c r="A204" s="142" t="s">
        <v>21</v>
      </c>
      <c r="B204" s="158" t="s">
        <v>232</v>
      </c>
      <c r="C204" s="201" t="s">
        <v>10</v>
      </c>
      <c r="D204" s="192" t="s">
        <v>772</v>
      </c>
      <c r="E204" s="70" t="s">
        <v>75</v>
      </c>
      <c r="F204" s="400">
        <f>SUM(прил5!H256)</f>
        <v>1318000</v>
      </c>
    </row>
    <row r="205" spans="1:6" ht="31.2">
      <c r="A205" s="143" t="s">
        <v>743</v>
      </c>
      <c r="B205" s="157" t="s">
        <v>232</v>
      </c>
      <c r="C205" s="206" t="s">
        <v>10</v>
      </c>
      <c r="D205" s="195" t="s">
        <v>744</v>
      </c>
      <c r="E205" s="50"/>
      <c r="F205" s="397">
        <f>SUM(F206)</f>
        <v>106000</v>
      </c>
    </row>
    <row r="206" spans="1:6" ht="15.75" customHeight="1">
      <c r="A206" s="142" t="s">
        <v>21</v>
      </c>
      <c r="B206" s="158" t="s">
        <v>232</v>
      </c>
      <c r="C206" s="201" t="s">
        <v>10</v>
      </c>
      <c r="D206" s="192" t="s">
        <v>744</v>
      </c>
      <c r="E206" s="70" t="s">
        <v>75</v>
      </c>
      <c r="F206" s="400">
        <f>SUM(прил5!H258)</f>
        <v>106000</v>
      </c>
    </row>
    <row r="207" spans="1:6" ht="18" customHeight="1">
      <c r="A207" s="143" t="s">
        <v>724</v>
      </c>
      <c r="B207" s="157" t="s">
        <v>232</v>
      </c>
      <c r="C207" s="206" t="s">
        <v>10</v>
      </c>
      <c r="D207" s="195" t="s">
        <v>723</v>
      </c>
      <c r="E207" s="50"/>
      <c r="F207" s="397">
        <f>SUM(F208)</f>
        <v>1000000</v>
      </c>
    </row>
    <row r="208" spans="1:6" ht="34.5" customHeight="1">
      <c r="A208" s="142" t="s">
        <v>197</v>
      </c>
      <c r="B208" s="158" t="s">
        <v>232</v>
      </c>
      <c r="C208" s="201" t="s">
        <v>10</v>
      </c>
      <c r="D208" s="192" t="s">
        <v>723</v>
      </c>
      <c r="E208" s="70" t="s">
        <v>192</v>
      </c>
      <c r="F208" s="400">
        <f>SUM(прил5!H284)</f>
        <v>1000000</v>
      </c>
    </row>
    <row r="209" spans="1:6" ht="63.75" customHeight="1">
      <c r="A209" s="143" t="s">
        <v>598</v>
      </c>
      <c r="B209" s="157" t="s">
        <v>232</v>
      </c>
      <c r="C209" s="206" t="s">
        <v>10</v>
      </c>
      <c r="D209" s="195" t="s">
        <v>599</v>
      </c>
      <c r="E209" s="50"/>
      <c r="F209" s="397">
        <f>SUM(F210)</f>
        <v>66557</v>
      </c>
    </row>
    <row r="210" spans="1:6" ht="18" customHeight="1">
      <c r="A210" s="142" t="s">
        <v>21</v>
      </c>
      <c r="B210" s="158" t="s">
        <v>232</v>
      </c>
      <c r="C210" s="201" t="s">
        <v>10</v>
      </c>
      <c r="D210" s="192" t="s">
        <v>599</v>
      </c>
      <c r="E210" s="70" t="s">
        <v>75</v>
      </c>
      <c r="F210" s="400">
        <f>SUM(прил5!H260)</f>
        <v>66557</v>
      </c>
    </row>
    <row r="211" spans="1:6" ht="48" customHeight="1">
      <c r="A211" s="143" t="s">
        <v>738</v>
      </c>
      <c r="B211" s="157" t="s">
        <v>232</v>
      </c>
      <c r="C211" s="206" t="s">
        <v>10</v>
      </c>
      <c r="D211" s="195" t="s">
        <v>737</v>
      </c>
      <c r="E211" s="50"/>
      <c r="F211" s="397">
        <f>SUM(F212)</f>
        <v>162216</v>
      </c>
    </row>
    <row r="212" spans="1:6" ht="18" customHeight="1">
      <c r="A212" s="142" t="s">
        <v>21</v>
      </c>
      <c r="B212" s="158" t="s">
        <v>232</v>
      </c>
      <c r="C212" s="201" t="s">
        <v>10</v>
      </c>
      <c r="D212" s="192" t="s">
        <v>737</v>
      </c>
      <c r="E212" s="70" t="s">
        <v>75</v>
      </c>
      <c r="F212" s="400">
        <f>SUM(прил5!H262)</f>
        <v>162216</v>
      </c>
    </row>
    <row r="213" spans="1:6" ht="46.8">
      <c r="A213" s="68" t="s">
        <v>204</v>
      </c>
      <c r="B213" s="501" t="s">
        <v>588</v>
      </c>
      <c r="C213" s="328" t="s">
        <v>533</v>
      </c>
      <c r="D213" s="180" t="s">
        <v>534</v>
      </c>
      <c r="E213" s="18"/>
      <c r="F213" s="395">
        <f>SUM(F214+F224)</f>
        <v>5135438</v>
      </c>
    </row>
    <row r="214" spans="1:6" ht="78">
      <c r="A214" s="185" t="s">
        <v>262</v>
      </c>
      <c r="B214" s="197" t="s">
        <v>261</v>
      </c>
      <c r="C214" s="208" t="s">
        <v>533</v>
      </c>
      <c r="D214" s="193" t="s">
        <v>534</v>
      </c>
      <c r="E214" s="212"/>
      <c r="F214" s="496">
        <f>SUM(F215)</f>
        <v>498438</v>
      </c>
    </row>
    <row r="215" spans="1:6" ht="46.8">
      <c r="A215" s="457" t="s">
        <v>589</v>
      </c>
      <c r="B215" s="485" t="s">
        <v>261</v>
      </c>
      <c r="C215" s="486" t="s">
        <v>10</v>
      </c>
      <c r="D215" s="487" t="s">
        <v>534</v>
      </c>
      <c r="E215" s="500"/>
      <c r="F215" s="398">
        <f>SUM(F216+F218+F220+F222)</f>
        <v>498438</v>
      </c>
    </row>
    <row r="216" spans="1:6" ht="17.25" customHeight="1">
      <c r="A216" s="35" t="s">
        <v>272</v>
      </c>
      <c r="B216" s="157" t="s">
        <v>261</v>
      </c>
      <c r="C216" s="206" t="s">
        <v>10</v>
      </c>
      <c r="D216" s="195" t="s">
        <v>590</v>
      </c>
      <c r="E216" s="211"/>
      <c r="F216" s="397">
        <f>SUM(F217)</f>
        <v>0</v>
      </c>
    </row>
    <row r="217" spans="1:6" ht="33.75" customHeight="1">
      <c r="A217" s="64" t="s">
        <v>751</v>
      </c>
      <c r="B217" s="158" t="s">
        <v>261</v>
      </c>
      <c r="C217" s="201" t="s">
        <v>10</v>
      </c>
      <c r="D217" s="192" t="s">
        <v>590</v>
      </c>
      <c r="E217" s="173" t="s">
        <v>16</v>
      </c>
      <c r="F217" s="400">
        <f>SUM(прил5!H246)</f>
        <v>0</v>
      </c>
    </row>
    <row r="218" spans="1:6" ht="32.25" customHeight="1">
      <c r="A218" s="35" t="s">
        <v>591</v>
      </c>
      <c r="B218" s="157" t="s">
        <v>261</v>
      </c>
      <c r="C218" s="206" t="s">
        <v>10</v>
      </c>
      <c r="D218" s="195" t="s">
        <v>592</v>
      </c>
      <c r="E218" s="211"/>
      <c r="F218" s="397">
        <f>SUM(F219)</f>
        <v>33379</v>
      </c>
    </row>
    <row r="219" spans="1:6" ht="18" customHeight="1">
      <c r="A219" s="64" t="s">
        <v>21</v>
      </c>
      <c r="B219" s="158" t="s">
        <v>261</v>
      </c>
      <c r="C219" s="201" t="s">
        <v>10</v>
      </c>
      <c r="D219" s="192" t="s">
        <v>592</v>
      </c>
      <c r="E219" s="173" t="s">
        <v>75</v>
      </c>
      <c r="F219" s="400">
        <f>SUM(прил5!H248)</f>
        <v>33379</v>
      </c>
    </row>
    <row r="220" spans="1:6" ht="33" customHeight="1">
      <c r="A220" s="35" t="s">
        <v>676</v>
      </c>
      <c r="B220" s="157" t="s">
        <v>261</v>
      </c>
      <c r="C220" s="206" t="s">
        <v>10</v>
      </c>
      <c r="D220" s="195" t="s">
        <v>677</v>
      </c>
      <c r="E220" s="211"/>
      <c r="F220" s="397">
        <f>SUM(F221)</f>
        <v>282859</v>
      </c>
    </row>
    <row r="221" spans="1:6" ht="15" customHeight="1">
      <c r="A221" s="64" t="s">
        <v>21</v>
      </c>
      <c r="B221" s="158" t="s">
        <v>261</v>
      </c>
      <c r="C221" s="201" t="s">
        <v>10</v>
      </c>
      <c r="D221" s="192" t="s">
        <v>677</v>
      </c>
      <c r="E221" s="173" t="s">
        <v>75</v>
      </c>
      <c r="F221" s="400">
        <f>SUM(прил5!H267)</f>
        <v>282859</v>
      </c>
    </row>
    <row r="222" spans="1:6" ht="31.2">
      <c r="A222" s="35" t="s">
        <v>601</v>
      </c>
      <c r="B222" s="157" t="s">
        <v>261</v>
      </c>
      <c r="C222" s="206" t="s">
        <v>10</v>
      </c>
      <c r="D222" s="195" t="s">
        <v>600</v>
      </c>
      <c r="E222" s="211"/>
      <c r="F222" s="397">
        <f>SUM(F223)</f>
        <v>182200</v>
      </c>
    </row>
    <row r="223" spans="1:6" ht="15.75" customHeight="1">
      <c r="A223" s="64" t="s">
        <v>21</v>
      </c>
      <c r="B223" s="158" t="s">
        <v>261</v>
      </c>
      <c r="C223" s="201" t="s">
        <v>10</v>
      </c>
      <c r="D223" s="192" t="s">
        <v>600</v>
      </c>
      <c r="E223" s="173" t="s">
        <v>75</v>
      </c>
      <c r="F223" s="400">
        <f>SUM(прил5!H123)</f>
        <v>182200</v>
      </c>
    </row>
    <row r="224" spans="1:6" ht="78">
      <c r="A224" s="207" t="s">
        <v>205</v>
      </c>
      <c r="B224" s="197" t="s">
        <v>235</v>
      </c>
      <c r="C224" s="208" t="s">
        <v>533</v>
      </c>
      <c r="D224" s="193" t="s">
        <v>534</v>
      </c>
      <c r="E224" s="212"/>
      <c r="F224" s="496">
        <f>SUM(F225)</f>
        <v>4637000</v>
      </c>
    </row>
    <row r="225" spans="1:6" ht="31.2">
      <c r="A225" s="499" t="s">
        <v>602</v>
      </c>
      <c r="B225" s="485" t="s">
        <v>235</v>
      </c>
      <c r="C225" s="486" t="s">
        <v>10</v>
      </c>
      <c r="D225" s="487" t="s">
        <v>534</v>
      </c>
      <c r="E225" s="500"/>
      <c r="F225" s="398">
        <f>SUM(F226+F228+F230+F232+F234+F236)</f>
        <v>4637000</v>
      </c>
    </row>
    <row r="226" spans="1:6" ht="46.8">
      <c r="A226" s="143" t="s">
        <v>778</v>
      </c>
      <c r="B226" s="157" t="s">
        <v>235</v>
      </c>
      <c r="C226" s="206" t="s">
        <v>10</v>
      </c>
      <c r="D226" s="195" t="s">
        <v>776</v>
      </c>
      <c r="E226" s="211"/>
      <c r="F226" s="397">
        <f>SUM(F227)</f>
        <v>96620</v>
      </c>
    </row>
    <row r="227" spans="1:6" ht="17.25" customHeight="1">
      <c r="A227" s="142" t="s">
        <v>21</v>
      </c>
      <c r="B227" s="158" t="s">
        <v>235</v>
      </c>
      <c r="C227" s="201" t="s">
        <v>10</v>
      </c>
      <c r="D227" s="192" t="s">
        <v>776</v>
      </c>
      <c r="E227" s="173" t="s">
        <v>75</v>
      </c>
      <c r="F227" s="400">
        <f>SUM(прил5!H534)</f>
        <v>96620</v>
      </c>
    </row>
    <row r="228" spans="1:6" ht="30" customHeight="1">
      <c r="A228" s="143" t="s">
        <v>705</v>
      </c>
      <c r="B228" s="157" t="s">
        <v>235</v>
      </c>
      <c r="C228" s="206" t="s">
        <v>10</v>
      </c>
      <c r="D228" s="195" t="s">
        <v>704</v>
      </c>
      <c r="E228" s="211"/>
      <c r="F228" s="397">
        <f>SUM(F229)</f>
        <v>96544</v>
      </c>
    </row>
    <row r="229" spans="1:6" ht="17.25" customHeight="1">
      <c r="A229" s="142" t="s">
        <v>21</v>
      </c>
      <c r="B229" s="158" t="s">
        <v>235</v>
      </c>
      <c r="C229" s="201" t="s">
        <v>10</v>
      </c>
      <c r="D229" s="192" t="s">
        <v>704</v>
      </c>
      <c r="E229" s="173" t="s">
        <v>75</v>
      </c>
      <c r="F229" s="400">
        <f>SUM(прил5!H536)</f>
        <v>96544</v>
      </c>
    </row>
    <row r="230" spans="1:6" ht="33" customHeight="1">
      <c r="A230" s="143" t="s">
        <v>779</v>
      </c>
      <c r="B230" s="157" t="s">
        <v>235</v>
      </c>
      <c r="C230" s="206" t="s">
        <v>10</v>
      </c>
      <c r="D230" s="195" t="s">
        <v>777</v>
      </c>
      <c r="E230" s="211"/>
      <c r="F230" s="397">
        <f>SUM(F231)</f>
        <v>71436</v>
      </c>
    </row>
    <row r="231" spans="1:6" ht="17.25" customHeight="1">
      <c r="A231" s="142" t="s">
        <v>21</v>
      </c>
      <c r="B231" s="158" t="s">
        <v>235</v>
      </c>
      <c r="C231" s="201" t="s">
        <v>10</v>
      </c>
      <c r="D231" s="192" t="s">
        <v>777</v>
      </c>
      <c r="E231" s="173" t="s">
        <v>75</v>
      </c>
      <c r="F231" s="400">
        <f>SUM(прил5!H538)</f>
        <v>71436</v>
      </c>
    </row>
    <row r="232" spans="1:6" ht="32.25" customHeight="1">
      <c r="A232" s="143" t="s">
        <v>823</v>
      </c>
      <c r="B232" s="157" t="s">
        <v>235</v>
      </c>
      <c r="C232" s="206" t="s">
        <v>10</v>
      </c>
      <c r="D232" s="195" t="s">
        <v>824</v>
      </c>
      <c r="E232" s="211"/>
      <c r="F232" s="397">
        <f>SUM(F233)</f>
        <v>3460000</v>
      </c>
    </row>
    <row r="233" spans="1:6" ht="35.25" customHeight="1">
      <c r="A233" s="142" t="s">
        <v>197</v>
      </c>
      <c r="B233" s="158" t="s">
        <v>235</v>
      </c>
      <c r="C233" s="201" t="s">
        <v>10</v>
      </c>
      <c r="D233" s="192" t="s">
        <v>824</v>
      </c>
      <c r="E233" s="173" t="s">
        <v>192</v>
      </c>
      <c r="F233" s="400">
        <f>SUM(прил5!H357)</f>
        <v>3460000</v>
      </c>
    </row>
    <row r="234" spans="1:6" ht="35.25" customHeight="1">
      <c r="A234" s="143" t="s">
        <v>721</v>
      </c>
      <c r="B234" s="157" t="s">
        <v>235</v>
      </c>
      <c r="C234" s="206" t="s">
        <v>10</v>
      </c>
      <c r="D234" s="195" t="s">
        <v>720</v>
      </c>
      <c r="E234" s="211"/>
      <c r="F234" s="397">
        <f>SUM(F235)</f>
        <v>865000</v>
      </c>
    </row>
    <row r="235" spans="1:6" ht="32.25" customHeight="1">
      <c r="A235" s="142" t="s">
        <v>197</v>
      </c>
      <c r="B235" s="158" t="s">
        <v>235</v>
      </c>
      <c r="C235" s="201" t="s">
        <v>10</v>
      </c>
      <c r="D235" s="192" t="s">
        <v>720</v>
      </c>
      <c r="E235" s="173" t="s">
        <v>192</v>
      </c>
      <c r="F235" s="400">
        <f>SUM(прил5!H359)</f>
        <v>865000</v>
      </c>
    </row>
    <row r="236" spans="1:6" ht="31.2">
      <c r="A236" s="35" t="s">
        <v>601</v>
      </c>
      <c r="B236" s="157" t="s">
        <v>235</v>
      </c>
      <c r="C236" s="206" t="s">
        <v>10</v>
      </c>
      <c r="D236" s="195" t="s">
        <v>600</v>
      </c>
      <c r="E236" s="211"/>
      <c r="F236" s="397">
        <f>SUM(F237)</f>
        <v>47400</v>
      </c>
    </row>
    <row r="237" spans="1:6" ht="16.5" customHeight="1">
      <c r="A237" s="142" t="s">
        <v>21</v>
      </c>
      <c r="B237" s="158" t="s">
        <v>235</v>
      </c>
      <c r="C237" s="201" t="s">
        <v>10</v>
      </c>
      <c r="D237" s="192" t="s">
        <v>600</v>
      </c>
      <c r="E237" s="173" t="s">
        <v>75</v>
      </c>
      <c r="F237" s="400">
        <f>SUM(прил5!H127)</f>
        <v>47400</v>
      </c>
    </row>
    <row r="238" spans="1:6" ht="64.5" customHeight="1">
      <c r="A238" s="68" t="s">
        <v>173</v>
      </c>
      <c r="B238" s="501" t="s">
        <v>621</v>
      </c>
      <c r="C238" s="328" t="s">
        <v>533</v>
      </c>
      <c r="D238" s="180" t="s">
        <v>534</v>
      </c>
      <c r="E238" s="168"/>
      <c r="F238" s="395">
        <f>SUM(F239+F243+F247)</f>
        <v>1434623</v>
      </c>
    </row>
    <row r="239" spans="1:6" ht="80.25" customHeight="1">
      <c r="A239" s="185" t="s">
        <v>174</v>
      </c>
      <c r="B239" s="186" t="s">
        <v>254</v>
      </c>
      <c r="C239" s="329" t="s">
        <v>533</v>
      </c>
      <c r="D239" s="187" t="s">
        <v>534</v>
      </c>
      <c r="E239" s="188"/>
      <c r="F239" s="496">
        <f>SUM(F240)</f>
        <v>148000</v>
      </c>
    </row>
    <row r="240" spans="1:6" ht="32.25" customHeight="1">
      <c r="A240" s="457" t="s">
        <v>622</v>
      </c>
      <c r="B240" s="458" t="s">
        <v>254</v>
      </c>
      <c r="C240" s="459" t="s">
        <v>10</v>
      </c>
      <c r="D240" s="460" t="s">
        <v>534</v>
      </c>
      <c r="E240" s="461"/>
      <c r="F240" s="398">
        <f>SUM(F241)</f>
        <v>148000</v>
      </c>
    </row>
    <row r="241" spans="1:6" ht="17.25" customHeight="1">
      <c r="A241" s="35" t="s">
        <v>103</v>
      </c>
      <c r="B241" s="147" t="s">
        <v>254</v>
      </c>
      <c r="C241" s="287" t="s">
        <v>10</v>
      </c>
      <c r="D241" s="145" t="s">
        <v>623</v>
      </c>
      <c r="E241" s="184"/>
      <c r="F241" s="397">
        <f>SUM(F242)</f>
        <v>148000</v>
      </c>
    </row>
    <row r="242" spans="1:6" ht="33.75" customHeight="1">
      <c r="A242" s="64" t="s">
        <v>751</v>
      </c>
      <c r="B242" s="161" t="s">
        <v>254</v>
      </c>
      <c r="C242" s="290" t="s">
        <v>10</v>
      </c>
      <c r="D242" s="156" t="s">
        <v>623</v>
      </c>
      <c r="E242" s="169" t="s">
        <v>16</v>
      </c>
      <c r="F242" s="400">
        <f>SUM(прил5!H375)</f>
        <v>148000</v>
      </c>
    </row>
    <row r="243" spans="1:6" ht="80.25" customHeight="1">
      <c r="A243" s="185" t="s">
        <v>189</v>
      </c>
      <c r="B243" s="186" t="s">
        <v>259</v>
      </c>
      <c r="C243" s="329" t="s">
        <v>533</v>
      </c>
      <c r="D243" s="187" t="s">
        <v>534</v>
      </c>
      <c r="E243" s="188"/>
      <c r="F243" s="496">
        <f>SUM(F244)</f>
        <v>150000</v>
      </c>
    </row>
    <row r="244" spans="1:6" ht="33.75" customHeight="1">
      <c r="A244" s="457" t="s">
        <v>656</v>
      </c>
      <c r="B244" s="458" t="s">
        <v>259</v>
      </c>
      <c r="C244" s="459" t="s">
        <v>10</v>
      </c>
      <c r="D244" s="460" t="s">
        <v>534</v>
      </c>
      <c r="E244" s="461"/>
      <c r="F244" s="398">
        <f>SUM(F245)</f>
        <v>150000</v>
      </c>
    </row>
    <row r="245" spans="1:6" ht="46.8">
      <c r="A245" s="35" t="s">
        <v>190</v>
      </c>
      <c r="B245" s="147" t="s">
        <v>259</v>
      </c>
      <c r="C245" s="287" t="s">
        <v>10</v>
      </c>
      <c r="D245" s="145" t="s">
        <v>657</v>
      </c>
      <c r="E245" s="184"/>
      <c r="F245" s="397">
        <f>SUM(F246)</f>
        <v>150000</v>
      </c>
    </row>
    <row r="246" spans="1:6" ht="31.5" customHeight="1">
      <c r="A246" s="64" t="s">
        <v>751</v>
      </c>
      <c r="B246" s="161" t="s">
        <v>259</v>
      </c>
      <c r="C246" s="290" t="s">
        <v>10</v>
      </c>
      <c r="D246" s="156" t="s">
        <v>657</v>
      </c>
      <c r="E246" s="169" t="s">
        <v>16</v>
      </c>
      <c r="F246" s="400">
        <f>SUM(прил5!H581)</f>
        <v>150000</v>
      </c>
    </row>
    <row r="247" spans="1:6" ht="66.75" customHeight="1">
      <c r="A247" s="185" t="s">
        <v>175</v>
      </c>
      <c r="B247" s="186" t="s">
        <v>250</v>
      </c>
      <c r="C247" s="329" t="s">
        <v>533</v>
      </c>
      <c r="D247" s="187" t="s">
        <v>534</v>
      </c>
      <c r="E247" s="188"/>
      <c r="F247" s="496">
        <f>SUM(F248)</f>
        <v>1136623</v>
      </c>
    </row>
    <row r="248" spans="1:6" ht="34.5" customHeight="1">
      <c r="A248" s="457" t="s">
        <v>624</v>
      </c>
      <c r="B248" s="458" t="s">
        <v>250</v>
      </c>
      <c r="C248" s="459" t="s">
        <v>10</v>
      </c>
      <c r="D248" s="460" t="s">
        <v>534</v>
      </c>
      <c r="E248" s="461"/>
      <c r="F248" s="398">
        <f>SUM(F249+F251+F254)</f>
        <v>1136623</v>
      </c>
    </row>
    <row r="249" spans="1:6" ht="18" customHeight="1">
      <c r="A249" s="35" t="s">
        <v>788</v>
      </c>
      <c r="B249" s="147" t="s">
        <v>250</v>
      </c>
      <c r="C249" s="287" t="s">
        <v>10</v>
      </c>
      <c r="D249" s="145" t="s">
        <v>787</v>
      </c>
      <c r="E249" s="184"/>
      <c r="F249" s="397">
        <f>SUM(F250)</f>
        <v>295623</v>
      </c>
    </row>
    <row r="250" spans="1:6" ht="18" customHeight="1">
      <c r="A250" s="64" t="s">
        <v>40</v>
      </c>
      <c r="B250" s="161" t="s">
        <v>250</v>
      </c>
      <c r="C250" s="290" t="s">
        <v>10</v>
      </c>
      <c r="D250" s="156" t="s">
        <v>787</v>
      </c>
      <c r="E250" s="169" t="s">
        <v>39</v>
      </c>
      <c r="F250" s="400">
        <f>SUM(прил5!H379)</f>
        <v>295623</v>
      </c>
    </row>
    <row r="251" spans="1:6" ht="15.6">
      <c r="A251" s="35" t="s">
        <v>625</v>
      </c>
      <c r="B251" s="147" t="s">
        <v>250</v>
      </c>
      <c r="C251" s="287" t="s">
        <v>10</v>
      </c>
      <c r="D251" s="145" t="s">
        <v>626</v>
      </c>
      <c r="E251" s="184"/>
      <c r="F251" s="397">
        <f>SUM(F252:F253)</f>
        <v>563997</v>
      </c>
    </row>
    <row r="252" spans="1:6" ht="31.5" customHeight="1">
      <c r="A252" s="64" t="s">
        <v>751</v>
      </c>
      <c r="B252" s="161" t="s">
        <v>250</v>
      </c>
      <c r="C252" s="290" t="s">
        <v>10</v>
      </c>
      <c r="D252" s="156" t="s">
        <v>626</v>
      </c>
      <c r="E252" s="169" t="s">
        <v>16</v>
      </c>
      <c r="F252" s="400">
        <f>SUM(прил5!H381)</f>
        <v>388800</v>
      </c>
    </row>
    <row r="253" spans="1:6" ht="15.6">
      <c r="A253" s="94" t="s">
        <v>40</v>
      </c>
      <c r="B253" s="161" t="s">
        <v>250</v>
      </c>
      <c r="C253" s="290" t="s">
        <v>10</v>
      </c>
      <c r="D253" s="156" t="s">
        <v>626</v>
      </c>
      <c r="E253" s="169" t="s">
        <v>39</v>
      </c>
      <c r="F253" s="400">
        <f>SUM(прил5!H382)</f>
        <v>175197</v>
      </c>
    </row>
    <row r="254" spans="1:6" ht="15.6">
      <c r="A254" s="91" t="s">
        <v>786</v>
      </c>
      <c r="B254" s="147" t="s">
        <v>250</v>
      </c>
      <c r="C254" s="287" t="s">
        <v>10</v>
      </c>
      <c r="D254" s="145" t="s">
        <v>785</v>
      </c>
      <c r="E254" s="184"/>
      <c r="F254" s="397">
        <f>SUM(F255)</f>
        <v>277003</v>
      </c>
    </row>
    <row r="255" spans="1:6" ht="31.2">
      <c r="A255" s="64" t="s">
        <v>751</v>
      </c>
      <c r="B255" s="161" t="s">
        <v>250</v>
      </c>
      <c r="C255" s="290" t="s">
        <v>10</v>
      </c>
      <c r="D255" s="156" t="s">
        <v>785</v>
      </c>
      <c r="E255" s="169" t="s">
        <v>16</v>
      </c>
      <c r="F255" s="400">
        <f>SUM(прил5!H384)</f>
        <v>277003</v>
      </c>
    </row>
    <row r="256" spans="1:6" s="51" customFormat="1" ht="33" customHeight="1">
      <c r="A256" s="68" t="s">
        <v>123</v>
      </c>
      <c r="B256" s="198" t="s">
        <v>536</v>
      </c>
      <c r="C256" s="330" t="s">
        <v>533</v>
      </c>
      <c r="D256" s="199" t="s">
        <v>534</v>
      </c>
      <c r="E256" s="172"/>
      <c r="F256" s="395">
        <f>SUM(F257)</f>
        <v>1443700</v>
      </c>
    </row>
    <row r="257" spans="1:6" s="51" customFormat="1" ht="51" customHeight="1">
      <c r="A257" s="196" t="s">
        <v>124</v>
      </c>
      <c r="B257" s="197" t="s">
        <v>537</v>
      </c>
      <c r="C257" s="208" t="s">
        <v>533</v>
      </c>
      <c r="D257" s="193" t="s">
        <v>534</v>
      </c>
      <c r="E257" s="205"/>
      <c r="F257" s="496">
        <f>SUM(F258)</f>
        <v>1443700</v>
      </c>
    </row>
    <row r="258" spans="1:6" s="51" customFormat="1" ht="51" customHeight="1">
      <c r="A258" s="484" t="s">
        <v>540</v>
      </c>
      <c r="B258" s="485" t="s">
        <v>537</v>
      </c>
      <c r="C258" s="486" t="s">
        <v>10</v>
      </c>
      <c r="D258" s="487" t="s">
        <v>534</v>
      </c>
      <c r="E258" s="497"/>
      <c r="F258" s="398">
        <f>SUM(F259)</f>
        <v>1443700</v>
      </c>
    </row>
    <row r="259" spans="1:6" s="51" customFormat="1" ht="17.25" customHeight="1">
      <c r="A259" s="91" t="s">
        <v>125</v>
      </c>
      <c r="B259" s="157" t="s">
        <v>537</v>
      </c>
      <c r="C259" s="206" t="s">
        <v>10</v>
      </c>
      <c r="D259" s="195" t="s">
        <v>539</v>
      </c>
      <c r="E259" s="50"/>
      <c r="F259" s="397">
        <f>SUM(F260)</f>
        <v>1443700</v>
      </c>
    </row>
    <row r="260" spans="1:6" s="51" customFormat="1" ht="31.5" customHeight="1">
      <c r="A260" s="94" t="s">
        <v>751</v>
      </c>
      <c r="B260" s="158" t="s">
        <v>537</v>
      </c>
      <c r="C260" s="201" t="s">
        <v>10</v>
      </c>
      <c r="D260" s="192" t="s">
        <v>539</v>
      </c>
      <c r="E260" s="70" t="s">
        <v>16</v>
      </c>
      <c r="F260" s="400">
        <f>SUM(прил5!H26+прил5!H53+прил5!H81+прил5!H461)</f>
        <v>1443700</v>
      </c>
    </row>
    <row r="261" spans="1:6" s="51" customFormat="1" ht="31.2">
      <c r="A261" s="171" t="s">
        <v>138</v>
      </c>
      <c r="B261" s="198" t="s">
        <v>545</v>
      </c>
      <c r="C261" s="330" t="s">
        <v>533</v>
      </c>
      <c r="D261" s="199" t="s">
        <v>534</v>
      </c>
      <c r="E261" s="172"/>
      <c r="F261" s="395">
        <f>SUM(F262+F266)</f>
        <v>206734</v>
      </c>
    </row>
    <row r="262" spans="1:6" s="51" customFormat="1" ht="51.75" customHeight="1">
      <c r="A262" s="196" t="s">
        <v>757</v>
      </c>
      <c r="B262" s="197" t="s">
        <v>210</v>
      </c>
      <c r="C262" s="208" t="s">
        <v>533</v>
      </c>
      <c r="D262" s="193" t="s">
        <v>534</v>
      </c>
      <c r="E262" s="205"/>
      <c r="F262" s="496">
        <f>SUM(F263)</f>
        <v>204734</v>
      </c>
    </row>
    <row r="263" spans="1:6" s="51" customFormat="1" ht="31.2">
      <c r="A263" s="463" t="s">
        <v>544</v>
      </c>
      <c r="B263" s="485" t="s">
        <v>210</v>
      </c>
      <c r="C263" s="486" t="s">
        <v>10</v>
      </c>
      <c r="D263" s="487" t="s">
        <v>534</v>
      </c>
      <c r="E263" s="500"/>
      <c r="F263" s="398">
        <f>SUM(F264)</f>
        <v>204734</v>
      </c>
    </row>
    <row r="264" spans="1:6" s="51" customFormat="1" ht="18.75" customHeight="1">
      <c r="A264" s="91" t="s">
        <v>96</v>
      </c>
      <c r="B264" s="157" t="s">
        <v>210</v>
      </c>
      <c r="C264" s="206" t="s">
        <v>10</v>
      </c>
      <c r="D264" s="195" t="s">
        <v>546</v>
      </c>
      <c r="E264" s="211"/>
      <c r="F264" s="397">
        <f>SUM(F265)</f>
        <v>204734</v>
      </c>
    </row>
    <row r="265" spans="1:6" s="51" customFormat="1" ht="46.8">
      <c r="A265" s="94" t="s">
        <v>92</v>
      </c>
      <c r="B265" s="158" t="s">
        <v>210</v>
      </c>
      <c r="C265" s="201" t="s">
        <v>10</v>
      </c>
      <c r="D265" s="192" t="s">
        <v>546</v>
      </c>
      <c r="E265" s="173" t="s">
        <v>13</v>
      </c>
      <c r="F265" s="400">
        <f>SUM(прил5!H58)</f>
        <v>204734</v>
      </c>
    </row>
    <row r="266" spans="1:6" s="51" customFormat="1" ht="62.4">
      <c r="A266" s="189" t="s">
        <v>679</v>
      </c>
      <c r="B266" s="197" t="s">
        <v>678</v>
      </c>
      <c r="C266" s="208" t="s">
        <v>533</v>
      </c>
      <c r="D266" s="193" t="s">
        <v>534</v>
      </c>
      <c r="E266" s="205"/>
      <c r="F266" s="496">
        <f>SUM(F267)</f>
        <v>2000</v>
      </c>
    </row>
    <row r="267" spans="1:6" s="51" customFormat="1" ht="31.2">
      <c r="A267" s="484" t="s">
        <v>680</v>
      </c>
      <c r="B267" s="485" t="s">
        <v>678</v>
      </c>
      <c r="C267" s="486" t="s">
        <v>10</v>
      </c>
      <c r="D267" s="487" t="s">
        <v>534</v>
      </c>
      <c r="E267" s="500"/>
      <c r="F267" s="398">
        <f>SUM(F268)</f>
        <v>2000</v>
      </c>
    </row>
    <row r="268" spans="1:6" s="51" customFormat="1" ht="31.5" customHeight="1">
      <c r="A268" s="91" t="s">
        <v>682</v>
      </c>
      <c r="B268" s="157" t="s">
        <v>678</v>
      </c>
      <c r="C268" s="206" t="s">
        <v>10</v>
      </c>
      <c r="D268" s="195" t="s">
        <v>681</v>
      </c>
      <c r="E268" s="211"/>
      <c r="F268" s="397">
        <f>SUM(F269)</f>
        <v>2000</v>
      </c>
    </row>
    <row r="269" spans="1:6" s="51" customFormat="1" ht="33.75" customHeight="1">
      <c r="A269" s="94" t="s">
        <v>751</v>
      </c>
      <c r="B269" s="158" t="s">
        <v>678</v>
      </c>
      <c r="C269" s="201" t="s">
        <v>10</v>
      </c>
      <c r="D269" s="192" t="s">
        <v>681</v>
      </c>
      <c r="E269" s="173" t="s">
        <v>16</v>
      </c>
      <c r="F269" s="400">
        <f>SUM(прил5!H132)</f>
        <v>2000</v>
      </c>
    </row>
    <row r="270" spans="1:6" ht="51" customHeight="1">
      <c r="A270" s="68" t="s">
        <v>153</v>
      </c>
      <c r="B270" s="501" t="s">
        <v>571</v>
      </c>
      <c r="C270" s="328" t="s">
        <v>533</v>
      </c>
      <c r="D270" s="180" t="s">
        <v>534</v>
      </c>
      <c r="E270" s="168"/>
      <c r="F270" s="395">
        <f>SUM(F271+F281+F285)</f>
        <v>7506882</v>
      </c>
    </row>
    <row r="271" spans="1:6" s="51" customFormat="1" ht="65.25" customHeight="1">
      <c r="A271" s="185" t="s">
        <v>154</v>
      </c>
      <c r="B271" s="186" t="s">
        <v>228</v>
      </c>
      <c r="C271" s="329" t="s">
        <v>533</v>
      </c>
      <c r="D271" s="187" t="s">
        <v>534</v>
      </c>
      <c r="E271" s="188"/>
      <c r="F271" s="496">
        <f>SUM(F272)</f>
        <v>7008882</v>
      </c>
    </row>
    <row r="272" spans="1:6" s="51" customFormat="1" ht="48.75" customHeight="1">
      <c r="A272" s="457" t="s">
        <v>574</v>
      </c>
      <c r="B272" s="458" t="s">
        <v>228</v>
      </c>
      <c r="C272" s="459" t="s">
        <v>10</v>
      </c>
      <c r="D272" s="460" t="s">
        <v>534</v>
      </c>
      <c r="E272" s="461"/>
      <c r="F272" s="398">
        <f>SUM(F273+F275+F277+F279)</f>
        <v>7008882</v>
      </c>
    </row>
    <row r="273" spans="1:6" s="51" customFormat="1" ht="32.25" customHeight="1">
      <c r="A273" s="35" t="s">
        <v>155</v>
      </c>
      <c r="B273" s="147" t="s">
        <v>228</v>
      </c>
      <c r="C273" s="287" t="s">
        <v>10</v>
      </c>
      <c r="D273" s="145" t="s">
        <v>575</v>
      </c>
      <c r="E273" s="184"/>
      <c r="F273" s="397">
        <f>SUM(F274)</f>
        <v>1477372</v>
      </c>
    </row>
    <row r="274" spans="1:6" s="51" customFormat="1" ht="33.75" customHeight="1">
      <c r="A274" s="64" t="s">
        <v>197</v>
      </c>
      <c r="B274" s="161" t="s">
        <v>228</v>
      </c>
      <c r="C274" s="290" t="s">
        <v>10</v>
      </c>
      <c r="D274" s="156" t="s">
        <v>575</v>
      </c>
      <c r="E274" s="169" t="s">
        <v>192</v>
      </c>
      <c r="F274" s="400">
        <f>SUM(прил5!H202)</f>
        <v>1477372</v>
      </c>
    </row>
    <row r="275" spans="1:6" s="51" customFormat="1" ht="33.75" customHeight="1">
      <c r="A275" s="35" t="s">
        <v>740</v>
      </c>
      <c r="B275" s="147" t="s">
        <v>228</v>
      </c>
      <c r="C275" s="287" t="s">
        <v>10</v>
      </c>
      <c r="D275" s="145" t="s">
        <v>739</v>
      </c>
      <c r="E275" s="184"/>
      <c r="F275" s="397">
        <f>SUM(F276)</f>
        <v>14000</v>
      </c>
    </row>
    <row r="276" spans="1:6" s="51" customFormat="1" ht="32.25" customHeight="1">
      <c r="A276" s="94" t="s">
        <v>751</v>
      </c>
      <c r="B276" s="161" t="s">
        <v>228</v>
      </c>
      <c r="C276" s="290" t="s">
        <v>10</v>
      </c>
      <c r="D276" s="156" t="s">
        <v>739</v>
      </c>
      <c r="E276" s="169" t="s">
        <v>16</v>
      </c>
      <c r="F276" s="400">
        <f>SUM(прил5!H226)</f>
        <v>14000</v>
      </c>
    </row>
    <row r="277" spans="1:6" s="51" customFormat="1" ht="46.8">
      <c r="A277" s="35" t="s">
        <v>576</v>
      </c>
      <c r="B277" s="147" t="s">
        <v>228</v>
      </c>
      <c r="C277" s="287" t="s">
        <v>10</v>
      </c>
      <c r="D277" s="145" t="s">
        <v>577</v>
      </c>
      <c r="E277" s="184"/>
      <c r="F277" s="397">
        <f>SUM(F278:F278)</f>
        <v>4682510</v>
      </c>
    </row>
    <row r="278" spans="1:6" s="51" customFormat="1" ht="15.6">
      <c r="A278" s="64" t="s">
        <v>21</v>
      </c>
      <c r="B278" s="161" t="s">
        <v>228</v>
      </c>
      <c r="C278" s="290" t="s">
        <v>10</v>
      </c>
      <c r="D278" s="156" t="s">
        <v>577</v>
      </c>
      <c r="E278" s="169" t="s">
        <v>75</v>
      </c>
      <c r="F278" s="400">
        <f>SUM(прил5!H204)</f>
        <v>4682510</v>
      </c>
    </row>
    <row r="279" spans="1:6" s="51" customFormat="1" ht="46.8">
      <c r="A279" s="35" t="s">
        <v>578</v>
      </c>
      <c r="B279" s="147" t="s">
        <v>228</v>
      </c>
      <c r="C279" s="287" t="s">
        <v>10</v>
      </c>
      <c r="D279" s="145" t="s">
        <v>579</v>
      </c>
      <c r="E279" s="184"/>
      <c r="F279" s="397">
        <f>SUM(F280)</f>
        <v>835000</v>
      </c>
    </row>
    <row r="280" spans="1:6" s="51" customFormat="1" ht="15.6">
      <c r="A280" s="64" t="s">
        <v>21</v>
      </c>
      <c r="B280" s="161" t="s">
        <v>228</v>
      </c>
      <c r="C280" s="290" t="s">
        <v>10</v>
      </c>
      <c r="D280" s="156" t="s">
        <v>579</v>
      </c>
      <c r="E280" s="169" t="s">
        <v>75</v>
      </c>
      <c r="F280" s="400">
        <f>SUM(прил5!H206)</f>
        <v>835000</v>
      </c>
    </row>
    <row r="281" spans="1:6" s="51" customFormat="1" ht="64.5" customHeight="1">
      <c r="A281" s="213" t="s">
        <v>198</v>
      </c>
      <c r="B281" s="186" t="s">
        <v>236</v>
      </c>
      <c r="C281" s="329" t="s">
        <v>533</v>
      </c>
      <c r="D281" s="187" t="s">
        <v>534</v>
      </c>
      <c r="E281" s="188"/>
      <c r="F281" s="496">
        <f>SUM(F282)</f>
        <v>450000</v>
      </c>
    </row>
    <row r="282" spans="1:6" s="51" customFormat="1" ht="33.75" customHeight="1">
      <c r="A282" s="502" t="s">
        <v>572</v>
      </c>
      <c r="B282" s="458" t="s">
        <v>236</v>
      </c>
      <c r="C282" s="459" t="s">
        <v>10</v>
      </c>
      <c r="D282" s="460" t="s">
        <v>534</v>
      </c>
      <c r="E282" s="461"/>
      <c r="F282" s="398">
        <f>SUM(F283)</f>
        <v>450000</v>
      </c>
    </row>
    <row r="283" spans="1:6" s="51" customFormat="1" ht="16.5" customHeight="1">
      <c r="A283" s="80" t="s">
        <v>199</v>
      </c>
      <c r="B283" s="147" t="s">
        <v>236</v>
      </c>
      <c r="C283" s="287" t="s">
        <v>10</v>
      </c>
      <c r="D283" s="145" t="s">
        <v>573</v>
      </c>
      <c r="E283" s="184"/>
      <c r="F283" s="397">
        <f>SUM(F284)</f>
        <v>450000</v>
      </c>
    </row>
    <row r="284" spans="1:6" s="51" customFormat="1" ht="16.5" customHeight="1">
      <c r="A284" s="100" t="s">
        <v>18</v>
      </c>
      <c r="B284" s="161" t="s">
        <v>236</v>
      </c>
      <c r="C284" s="290" t="s">
        <v>10</v>
      </c>
      <c r="D284" s="156" t="s">
        <v>573</v>
      </c>
      <c r="E284" s="169" t="s">
        <v>17</v>
      </c>
      <c r="F284" s="400">
        <f>SUM(прил5!H196)</f>
        <v>450000</v>
      </c>
    </row>
    <row r="285" spans="1:6" s="51" customFormat="1" ht="79.5" customHeight="1">
      <c r="A285" s="196" t="s">
        <v>271</v>
      </c>
      <c r="B285" s="186" t="s">
        <v>269</v>
      </c>
      <c r="C285" s="329" t="s">
        <v>533</v>
      </c>
      <c r="D285" s="187" t="s">
        <v>534</v>
      </c>
      <c r="E285" s="188"/>
      <c r="F285" s="496">
        <f>SUM(F286)</f>
        <v>48000</v>
      </c>
    </row>
    <row r="286" spans="1:6" s="51" customFormat="1" ht="33.75" customHeight="1">
      <c r="A286" s="484" t="s">
        <v>580</v>
      </c>
      <c r="B286" s="458" t="s">
        <v>269</v>
      </c>
      <c r="C286" s="459" t="s">
        <v>10</v>
      </c>
      <c r="D286" s="460" t="s">
        <v>534</v>
      </c>
      <c r="E286" s="461"/>
      <c r="F286" s="398">
        <f>SUM(F287)</f>
        <v>48000</v>
      </c>
    </row>
    <row r="287" spans="1:6" s="51" customFormat="1" ht="31.2">
      <c r="A287" s="91" t="s">
        <v>270</v>
      </c>
      <c r="B287" s="147" t="s">
        <v>269</v>
      </c>
      <c r="C287" s="287" t="s">
        <v>10</v>
      </c>
      <c r="D287" s="145" t="s">
        <v>581</v>
      </c>
      <c r="E287" s="184"/>
      <c r="F287" s="397">
        <f>SUM(F288)</f>
        <v>48000</v>
      </c>
    </row>
    <row r="288" spans="1:6" s="51" customFormat="1" ht="30.75" customHeight="1">
      <c r="A288" s="94" t="s">
        <v>751</v>
      </c>
      <c r="B288" s="161" t="s">
        <v>269</v>
      </c>
      <c r="C288" s="290" t="s">
        <v>10</v>
      </c>
      <c r="D288" s="156" t="s">
        <v>581</v>
      </c>
      <c r="E288" s="169" t="s">
        <v>16</v>
      </c>
      <c r="F288" s="400">
        <f>SUM(прил5!H210)</f>
        <v>48000</v>
      </c>
    </row>
    <row r="289" spans="1:6" s="51" customFormat="1" ht="32.25" customHeight="1">
      <c r="A289" s="90" t="s">
        <v>132</v>
      </c>
      <c r="B289" s="198" t="s">
        <v>548</v>
      </c>
      <c r="C289" s="330" t="s">
        <v>533</v>
      </c>
      <c r="D289" s="199" t="s">
        <v>534</v>
      </c>
      <c r="E289" s="172"/>
      <c r="F289" s="395">
        <f>SUM(F290+F296)</f>
        <v>513500</v>
      </c>
    </row>
    <row r="290" spans="1:6" s="51" customFormat="1" ht="62.4">
      <c r="A290" s="189" t="s">
        <v>169</v>
      </c>
      <c r="B290" s="197" t="s">
        <v>249</v>
      </c>
      <c r="C290" s="208" t="s">
        <v>533</v>
      </c>
      <c r="D290" s="193" t="s">
        <v>534</v>
      </c>
      <c r="E290" s="205"/>
      <c r="F290" s="496">
        <f>SUM(F291)</f>
        <v>39500</v>
      </c>
    </row>
    <row r="291" spans="1:6" s="51" customFormat="1" ht="31.2">
      <c r="A291" s="463" t="s">
        <v>617</v>
      </c>
      <c r="B291" s="485" t="s">
        <v>249</v>
      </c>
      <c r="C291" s="486" t="s">
        <v>10</v>
      </c>
      <c r="D291" s="487" t="s">
        <v>534</v>
      </c>
      <c r="E291" s="497"/>
      <c r="F291" s="398">
        <f>SUM(F292+F294)</f>
        <v>39500</v>
      </c>
    </row>
    <row r="292" spans="1:6" s="51" customFormat="1" ht="31.2">
      <c r="A292" s="91" t="s">
        <v>170</v>
      </c>
      <c r="B292" s="157" t="s">
        <v>249</v>
      </c>
      <c r="C292" s="206" t="s">
        <v>10</v>
      </c>
      <c r="D292" s="195" t="s">
        <v>618</v>
      </c>
      <c r="E292" s="50"/>
      <c r="F292" s="397">
        <f>SUM(F293)</f>
        <v>9500</v>
      </c>
    </row>
    <row r="293" spans="1:6" s="51" customFormat="1" ht="36.75" customHeight="1">
      <c r="A293" s="94" t="s">
        <v>751</v>
      </c>
      <c r="B293" s="158" t="s">
        <v>249</v>
      </c>
      <c r="C293" s="201" t="s">
        <v>10</v>
      </c>
      <c r="D293" s="192" t="s">
        <v>618</v>
      </c>
      <c r="E293" s="70" t="s">
        <v>16</v>
      </c>
      <c r="F293" s="400">
        <f>SUM(прил5!H364+прил5!H389+прил5!H413)</f>
        <v>9500</v>
      </c>
    </row>
    <row r="294" spans="1:6" s="51" customFormat="1" ht="18.75" customHeight="1">
      <c r="A294" s="91" t="s">
        <v>683</v>
      </c>
      <c r="B294" s="157" t="s">
        <v>249</v>
      </c>
      <c r="C294" s="206" t="s">
        <v>10</v>
      </c>
      <c r="D294" s="195" t="s">
        <v>684</v>
      </c>
      <c r="E294" s="50"/>
      <c r="F294" s="397">
        <f>SUM(F295)</f>
        <v>30000</v>
      </c>
    </row>
    <row r="295" spans="1:6" s="51" customFormat="1" ht="33.75" customHeight="1">
      <c r="A295" s="94" t="s">
        <v>751</v>
      </c>
      <c r="B295" s="158" t="s">
        <v>249</v>
      </c>
      <c r="C295" s="201" t="s">
        <v>10</v>
      </c>
      <c r="D295" s="192" t="s">
        <v>684</v>
      </c>
      <c r="E295" s="70" t="s">
        <v>16</v>
      </c>
      <c r="F295" s="400">
        <f>SUM(прил5!H137)</f>
        <v>30000</v>
      </c>
    </row>
    <row r="296" spans="1:6" s="51" customFormat="1" ht="49.5" customHeight="1">
      <c r="A296" s="196" t="s">
        <v>133</v>
      </c>
      <c r="B296" s="197" t="s">
        <v>211</v>
      </c>
      <c r="C296" s="208" t="s">
        <v>533</v>
      </c>
      <c r="D296" s="193" t="s">
        <v>534</v>
      </c>
      <c r="E296" s="205"/>
      <c r="F296" s="496">
        <f>SUM(F297)</f>
        <v>474000</v>
      </c>
    </row>
    <row r="297" spans="1:6" s="51" customFormat="1" ht="49.5" customHeight="1">
      <c r="A297" s="484" t="s">
        <v>547</v>
      </c>
      <c r="B297" s="485" t="s">
        <v>211</v>
      </c>
      <c r="C297" s="486" t="s">
        <v>10</v>
      </c>
      <c r="D297" s="487" t="s">
        <v>534</v>
      </c>
      <c r="E297" s="497"/>
      <c r="F297" s="398">
        <f>SUM(F298+F300)</f>
        <v>474000</v>
      </c>
    </row>
    <row r="298" spans="1:6" s="51" customFormat="1" ht="31.2">
      <c r="A298" s="91" t="s">
        <v>134</v>
      </c>
      <c r="B298" s="157" t="s">
        <v>211</v>
      </c>
      <c r="C298" s="206" t="s">
        <v>10</v>
      </c>
      <c r="D298" s="195" t="s">
        <v>549</v>
      </c>
      <c r="E298" s="50"/>
      <c r="F298" s="397">
        <f>SUM(F299:G299)</f>
        <v>237000</v>
      </c>
    </row>
    <row r="299" spans="1:6" s="51" customFormat="1" ht="46.8">
      <c r="A299" s="94" t="s">
        <v>92</v>
      </c>
      <c r="B299" s="158" t="s">
        <v>211</v>
      </c>
      <c r="C299" s="201" t="s">
        <v>10</v>
      </c>
      <c r="D299" s="192" t="s">
        <v>549</v>
      </c>
      <c r="E299" s="70" t="s">
        <v>13</v>
      </c>
      <c r="F299" s="400">
        <f>SUM(прил5!H63)</f>
        <v>237000</v>
      </c>
    </row>
    <row r="300" spans="1:6" s="51" customFormat="1" ht="31.2">
      <c r="A300" s="91" t="s">
        <v>95</v>
      </c>
      <c r="B300" s="157" t="s">
        <v>211</v>
      </c>
      <c r="C300" s="206" t="s">
        <v>10</v>
      </c>
      <c r="D300" s="195" t="s">
        <v>550</v>
      </c>
      <c r="E300" s="50"/>
      <c r="F300" s="397">
        <f>SUM(F301)</f>
        <v>237000</v>
      </c>
    </row>
    <row r="301" spans="1:6" s="51" customFormat="1" ht="46.8">
      <c r="A301" s="94" t="s">
        <v>92</v>
      </c>
      <c r="B301" s="158" t="s">
        <v>211</v>
      </c>
      <c r="C301" s="201" t="s">
        <v>10</v>
      </c>
      <c r="D301" s="192" t="s">
        <v>550</v>
      </c>
      <c r="E301" s="70" t="s">
        <v>13</v>
      </c>
      <c r="F301" s="400">
        <f>SUM(прил5!H65)</f>
        <v>237000</v>
      </c>
    </row>
    <row r="302" spans="1:6" ht="63" customHeight="1">
      <c r="A302" s="68" t="s">
        <v>149</v>
      </c>
      <c r="B302" s="198" t="s">
        <v>225</v>
      </c>
      <c r="C302" s="330" t="s">
        <v>533</v>
      </c>
      <c r="D302" s="199" t="s">
        <v>534</v>
      </c>
      <c r="E302" s="172"/>
      <c r="F302" s="395">
        <f>SUM(F303+F309+F317)</f>
        <v>3142100</v>
      </c>
    </row>
    <row r="303" spans="1:6" s="51" customFormat="1" ht="96.75" customHeight="1">
      <c r="A303" s="196" t="s">
        <v>150</v>
      </c>
      <c r="B303" s="197" t="s">
        <v>226</v>
      </c>
      <c r="C303" s="208" t="s">
        <v>533</v>
      </c>
      <c r="D303" s="193" t="s">
        <v>534</v>
      </c>
      <c r="E303" s="212"/>
      <c r="F303" s="496">
        <f>SUM(F304)</f>
        <v>1889500</v>
      </c>
    </row>
    <row r="304" spans="1:6" s="51" customFormat="1" ht="32.25" customHeight="1">
      <c r="A304" s="484" t="s">
        <v>568</v>
      </c>
      <c r="B304" s="485" t="s">
        <v>226</v>
      </c>
      <c r="C304" s="486" t="s">
        <v>10</v>
      </c>
      <c r="D304" s="487" t="s">
        <v>534</v>
      </c>
      <c r="E304" s="500"/>
      <c r="F304" s="398">
        <f>SUM(F305)</f>
        <v>1889500</v>
      </c>
    </row>
    <row r="305" spans="1:6" s="51" customFormat="1" ht="31.2">
      <c r="A305" s="91" t="s">
        <v>102</v>
      </c>
      <c r="B305" s="157" t="s">
        <v>226</v>
      </c>
      <c r="C305" s="206" t="s">
        <v>10</v>
      </c>
      <c r="D305" s="195" t="s">
        <v>567</v>
      </c>
      <c r="E305" s="211"/>
      <c r="F305" s="397">
        <f>SUM(F306:F308)</f>
        <v>1889500</v>
      </c>
    </row>
    <row r="306" spans="1:6" s="51" customFormat="1" ht="46.8">
      <c r="A306" s="94" t="s">
        <v>92</v>
      </c>
      <c r="B306" s="158" t="s">
        <v>226</v>
      </c>
      <c r="C306" s="201" t="s">
        <v>10</v>
      </c>
      <c r="D306" s="192" t="s">
        <v>567</v>
      </c>
      <c r="E306" s="173" t="s">
        <v>13</v>
      </c>
      <c r="F306" s="400">
        <f>SUM(прил5!H179)</f>
        <v>1764500</v>
      </c>
    </row>
    <row r="307" spans="1:6" s="51" customFormat="1" ht="30" customHeight="1">
      <c r="A307" s="94" t="s">
        <v>751</v>
      </c>
      <c r="B307" s="158" t="s">
        <v>226</v>
      </c>
      <c r="C307" s="201" t="s">
        <v>10</v>
      </c>
      <c r="D307" s="192" t="s">
        <v>567</v>
      </c>
      <c r="E307" s="173" t="s">
        <v>16</v>
      </c>
      <c r="F307" s="400">
        <f>SUM(прил5!H180)</f>
        <v>123000</v>
      </c>
    </row>
    <row r="308" spans="1:6" s="51" customFormat="1" ht="16.5" customHeight="1">
      <c r="A308" s="94" t="s">
        <v>18</v>
      </c>
      <c r="B308" s="158" t="s">
        <v>226</v>
      </c>
      <c r="C308" s="201" t="s">
        <v>10</v>
      </c>
      <c r="D308" s="192" t="s">
        <v>567</v>
      </c>
      <c r="E308" s="173" t="s">
        <v>17</v>
      </c>
      <c r="F308" s="400">
        <f>SUM(прил5!H181)</f>
        <v>2000</v>
      </c>
    </row>
    <row r="309" spans="1:6" s="51" customFormat="1" ht="96.75" customHeight="1">
      <c r="A309" s="196" t="s">
        <v>151</v>
      </c>
      <c r="B309" s="197" t="s">
        <v>227</v>
      </c>
      <c r="C309" s="208" t="s">
        <v>533</v>
      </c>
      <c r="D309" s="193" t="s">
        <v>534</v>
      </c>
      <c r="E309" s="212"/>
      <c r="F309" s="496">
        <f>SUM(F310)</f>
        <v>1090600</v>
      </c>
    </row>
    <row r="310" spans="1:6" s="51" customFormat="1" ht="48.75" customHeight="1">
      <c r="A310" s="484" t="s">
        <v>553</v>
      </c>
      <c r="B310" s="485" t="s">
        <v>227</v>
      </c>
      <c r="C310" s="486" t="s">
        <v>10</v>
      </c>
      <c r="D310" s="487" t="s">
        <v>534</v>
      </c>
      <c r="E310" s="500"/>
      <c r="F310" s="398">
        <f>SUM(F311+F313+F315)</f>
        <v>1090600</v>
      </c>
    </row>
    <row r="311" spans="1:6" s="51" customFormat="1" ht="16.5" customHeight="1">
      <c r="A311" s="91" t="s">
        <v>117</v>
      </c>
      <c r="B311" s="157" t="s">
        <v>227</v>
      </c>
      <c r="C311" s="206" t="s">
        <v>10</v>
      </c>
      <c r="D311" s="195" t="s">
        <v>554</v>
      </c>
      <c r="E311" s="211"/>
      <c r="F311" s="397">
        <f>SUM(F312)</f>
        <v>1006200</v>
      </c>
    </row>
    <row r="312" spans="1:6" s="51" customFormat="1" ht="32.25" customHeight="1">
      <c r="A312" s="94" t="s">
        <v>751</v>
      </c>
      <c r="B312" s="158" t="s">
        <v>227</v>
      </c>
      <c r="C312" s="201" t="s">
        <v>10</v>
      </c>
      <c r="D312" s="192" t="s">
        <v>554</v>
      </c>
      <c r="E312" s="173" t="s">
        <v>16</v>
      </c>
      <c r="F312" s="400">
        <f>SUM(прил5!H86+прил5!H305+прил5!H369+прил5!H418)</f>
        <v>1006200</v>
      </c>
    </row>
    <row r="313" spans="1:6" s="51" customFormat="1" ht="46.8">
      <c r="A313" s="91" t="s">
        <v>570</v>
      </c>
      <c r="B313" s="157" t="s">
        <v>227</v>
      </c>
      <c r="C313" s="206" t="s">
        <v>10</v>
      </c>
      <c r="D313" s="195" t="s">
        <v>569</v>
      </c>
      <c r="E313" s="211"/>
      <c r="F313" s="397">
        <f>SUM(F314)</f>
        <v>37000</v>
      </c>
    </row>
    <row r="314" spans="1:6" s="51" customFormat="1" ht="16.5" customHeight="1">
      <c r="A314" s="94" t="s">
        <v>21</v>
      </c>
      <c r="B314" s="158" t="s">
        <v>227</v>
      </c>
      <c r="C314" s="201" t="s">
        <v>10</v>
      </c>
      <c r="D314" s="192" t="s">
        <v>569</v>
      </c>
      <c r="E314" s="173" t="s">
        <v>75</v>
      </c>
      <c r="F314" s="400">
        <f>SUM(прил5!H185)</f>
        <v>37000</v>
      </c>
    </row>
    <row r="315" spans="1:6" s="51" customFormat="1" ht="33" customHeight="1">
      <c r="A315" s="91" t="s">
        <v>601</v>
      </c>
      <c r="B315" s="157" t="s">
        <v>227</v>
      </c>
      <c r="C315" s="206" t="s">
        <v>10</v>
      </c>
      <c r="D315" s="195" t="s">
        <v>600</v>
      </c>
      <c r="E315" s="211"/>
      <c r="F315" s="397">
        <f>SUM(F316)</f>
        <v>47400</v>
      </c>
    </row>
    <row r="316" spans="1:6" s="51" customFormat="1" ht="16.5" customHeight="1">
      <c r="A316" s="94" t="s">
        <v>21</v>
      </c>
      <c r="B316" s="158" t="s">
        <v>227</v>
      </c>
      <c r="C316" s="201" t="s">
        <v>10</v>
      </c>
      <c r="D316" s="192" t="s">
        <v>600</v>
      </c>
      <c r="E316" s="173" t="s">
        <v>75</v>
      </c>
      <c r="F316" s="400">
        <f>SUM(прил5!H142)</f>
        <v>47400</v>
      </c>
    </row>
    <row r="317" spans="1:6" s="51" customFormat="1" ht="94.5" customHeight="1">
      <c r="A317" s="196" t="s">
        <v>689</v>
      </c>
      <c r="B317" s="197" t="s">
        <v>685</v>
      </c>
      <c r="C317" s="208" t="s">
        <v>533</v>
      </c>
      <c r="D317" s="193" t="s">
        <v>534</v>
      </c>
      <c r="E317" s="212"/>
      <c r="F317" s="496">
        <f>SUM(F318)</f>
        <v>162000</v>
      </c>
    </row>
    <row r="318" spans="1:6" s="51" customFormat="1" ht="48" customHeight="1">
      <c r="A318" s="484" t="s">
        <v>687</v>
      </c>
      <c r="B318" s="485" t="s">
        <v>685</v>
      </c>
      <c r="C318" s="486" t="s">
        <v>10</v>
      </c>
      <c r="D318" s="487" t="s">
        <v>534</v>
      </c>
      <c r="E318" s="500"/>
      <c r="F318" s="398">
        <f>SUM(F319)</f>
        <v>162000</v>
      </c>
    </row>
    <row r="319" spans="1:6" s="51" customFormat="1" ht="30.75" customHeight="1">
      <c r="A319" s="91" t="s">
        <v>688</v>
      </c>
      <c r="B319" s="157" t="s">
        <v>685</v>
      </c>
      <c r="C319" s="206" t="s">
        <v>10</v>
      </c>
      <c r="D319" s="195" t="s">
        <v>686</v>
      </c>
      <c r="E319" s="211"/>
      <c r="F319" s="397">
        <f>SUM(F320)</f>
        <v>162000</v>
      </c>
    </row>
    <row r="320" spans="1:6" s="51" customFormat="1" ht="32.25" customHeight="1">
      <c r="A320" s="94" t="s">
        <v>751</v>
      </c>
      <c r="B320" s="158" t="s">
        <v>685</v>
      </c>
      <c r="C320" s="201" t="s">
        <v>10</v>
      </c>
      <c r="D320" s="192" t="s">
        <v>686</v>
      </c>
      <c r="E320" s="173" t="s">
        <v>16</v>
      </c>
      <c r="F320" s="400">
        <f>SUM(прил5!H189)</f>
        <v>162000</v>
      </c>
    </row>
    <row r="321" spans="1:6" s="51" customFormat="1" ht="46.8">
      <c r="A321" s="171" t="s">
        <v>141</v>
      </c>
      <c r="B321" s="198" t="s">
        <v>237</v>
      </c>
      <c r="C321" s="330" t="s">
        <v>533</v>
      </c>
      <c r="D321" s="199" t="s">
        <v>534</v>
      </c>
      <c r="E321" s="172"/>
      <c r="F321" s="395">
        <f>SUM(F322+F329)</f>
        <v>6835875</v>
      </c>
    </row>
    <row r="322" spans="1:6" s="51" customFormat="1" ht="50.25" customHeight="1">
      <c r="A322" s="196" t="s">
        <v>191</v>
      </c>
      <c r="B322" s="197" t="s">
        <v>241</v>
      </c>
      <c r="C322" s="208" t="s">
        <v>533</v>
      </c>
      <c r="D322" s="193" t="s">
        <v>534</v>
      </c>
      <c r="E322" s="205"/>
      <c r="F322" s="496">
        <f>SUM(F323+F326)</f>
        <v>4697875</v>
      </c>
    </row>
    <row r="323" spans="1:6" s="51" customFormat="1" ht="36" customHeight="1">
      <c r="A323" s="484" t="s">
        <v>658</v>
      </c>
      <c r="B323" s="485" t="s">
        <v>241</v>
      </c>
      <c r="C323" s="486" t="s">
        <v>12</v>
      </c>
      <c r="D323" s="487" t="s">
        <v>534</v>
      </c>
      <c r="E323" s="497"/>
      <c r="F323" s="398">
        <f>SUM(F324)</f>
        <v>4423438</v>
      </c>
    </row>
    <row r="324" spans="1:6" s="51" customFormat="1" ht="46.8">
      <c r="A324" s="91" t="s">
        <v>660</v>
      </c>
      <c r="B324" s="157" t="s">
        <v>241</v>
      </c>
      <c r="C324" s="206" t="s">
        <v>12</v>
      </c>
      <c r="D324" s="195" t="s">
        <v>659</v>
      </c>
      <c r="E324" s="50"/>
      <c r="F324" s="397">
        <f>SUM(F325)</f>
        <v>4423438</v>
      </c>
    </row>
    <row r="325" spans="1:6" s="51" customFormat="1" ht="17.25" customHeight="1">
      <c r="A325" s="94" t="s">
        <v>21</v>
      </c>
      <c r="B325" s="158" t="s">
        <v>241</v>
      </c>
      <c r="C325" s="201" t="s">
        <v>12</v>
      </c>
      <c r="D325" s="192" t="s">
        <v>659</v>
      </c>
      <c r="E325" s="70" t="s">
        <v>75</v>
      </c>
      <c r="F325" s="400">
        <f>SUM(прил5!H588)</f>
        <v>4423438</v>
      </c>
    </row>
    <row r="326" spans="1:6" s="51" customFormat="1" ht="31.5" customHeight="1">
      <c r="A326" s="484" t="s">
        <v>732</v>
      </c>
      <c r="B326" s="485" t="s">
        <v>241</v>
      </c>
      <c r="C326" s="486" t="s">
        <v>20</v>
      </c>
      <c r="D326" s="487" t="s">
        <v>534</v>
      </c>
      <c r="E326" s="497"/>
      <c r="F326" s="398">
        <f>SUM(F327)</f>
        <v>274437</v>
      </c>
    </row>
    <row r="327" spans="1:6" s="51" customFormat="1" ht="46.8">
      <c r="A327" s="91" t="s">
        <v>734</v>
      </c>
      <c r="B327" s="157" t="s">
        <v>241</v>
      </c>
      <c r="C327" s="206" t="s">
        <v>20</v>
      </c>
      <c r="D327" s="195" t="s">
        <v>733</v>
      </c>
      <c r="E327" s="50"/>
      <c r="F327" s="397">
        <f>SUM(F328)</f>
        <v>274437</v>
      </c>
    </row>
    <row r="328" spans="1:6" s="51" customFormat="1" ht="17.25" customHeight="1">
      <c r="A328" s="94" t="s">
        <v>21</v>
      </c>
      <c r="B328" s="158" t="s">
        <v>241</v>
      </c>
      <c r="C328" s="201" t="s">
        <v>20</v>
      </c>
      <c r="D328" s="192" t="s">
        <v>733</v>
      </c>
      <c r="E328" s="70" t="s">
        <v>75</v>
      </c>
      <c r="F328" s="400">
        <f>SUM(прил5!H594)</f>
        <v>274437</v>
      </c>
    </row>
    <row r="329" spans="1:6" s="51" customFormat="1" ht="62.4">
      <c r="A329" s="189" t="s">
        <v>142</v>
      </c>
      <c r="B329" s="197" t="s">
        <v>238</v>
      </c>
      <c r="C329" s="208" t="s">
        <v>533</v>
      </c>
      <c r="D329" s="193" t="s">
        <v>534</v>
      </c>
      <c r="E329" s="205"/>
      <c r="F329" s="496">
        <f>SUM(F330)</f>
        <v>2138000</v>
      </c>
    </row>
    <row r="330" spans="1:6" s="51" customFormat="1" ht="65.25" customHeight="1">
      <c r="A330" s="484" t="s">
        <v>555</v>
      </c>
      <c r="B330" s="485" t="s">
        <v>238</v>
      </c>
      <c r="C330" s="486" t="s">
        <v>10</v>
      </c>
      <c r="D330" s="487" t="s">
        <v>534</v>
      </c>
      <c r="E330" s="497"/>
      <c r="F330" s="398">
        <f>SUM(F331)</f>
        <v>2138000</v>
      </c>
    </row>
    <row r="331" spans="1:6" s="51" customFormat="1" ht="31.2">
      <c r="A331" s="194" t="s">
        <v>91</v>
      </c>
      <c r="B331" s="157" t="s">
        <v>238</v>
      </c>
      <c r="C331" s="206" t="s">
        <v>10</v>
      </c>
      <c r="D331" s="195" t="s">
        <v>538</v>
      </c>
      <c r="E331" s="50"/>
      <c r="F331" s="397">
        <f>SUM(F332:F333)</f>
        <v>2138000</v>
      </c>
    </row>
    <row r="332" spans="1:6" s="51" customFormat="1" ht="46.8">
      <c r="A332" s="170" t="s">
        <v>92</v>
      </c>
      <c r="B332" s="158" t="s">
        <v>238</v>
      </c>
      <c r="C332" s="201" t="s">
        <v>10</v>
      </c>
      <c r="D332" s="192" t="s">
        <v>538</v>
      </c>
      <c r="E332" s="70" t="s">
        <v>13</v>
      </c>
      <c r="F332" s="400">
        <f>SUM(прил5!H91)</f>
        <v>2133000</v>
      </c>
    </row>
    <row r="333" spans="1:6" s="51" customFormat="1" ht="18" customHeight="1">
      <c r="A333" s="170" t="s">
        <v>18</v>
      </c>
      <c r="B333" s="158" t="s">
        <v>238</v>
      </c>
      <c r="C333" s="201" t="s">
        <v>10</v>
      </c>
      <c r="D333" s="192" t="s">
        <v>538</v>
      </c>
      <c r="E333" s="70" t="s">
        <v>17</v>
      </c>
      <c r="F333" s="400">
        <f>SUM(прил5!H92)</f>
        <v>5000</v>
      </c>
    </row>
    <row r="334" spans="1:6" s="51" customFormat="1" ht="33" customHeight="1">
      <c r="A334" s="68" t="s">
        <v>156</v>
      </c>
      <c r="B334" s="198" t="s">
        <v>230</v>
      </c>
      <c r="C334" s="330" t="s">
        <v>533</v>
      </c>
      <c r="D334" s="199" t="s">
        <v>534</v>
      </c>
      <c r="E334" s="172"/>
      <c r="F334" s="395">
        <f>SUM(F335+F339)</f>
        <v>325000</v>
      </c>
    </row>
    <row r="335" spans="1:6" s="51" customFormat="1" ht="62.4">
      <c r="A335" s="189" t="s">
        <v>180</v>
      </c>
      <c r="B335" s="197" t="s">
        <v>257</v>
      </c>
      <c r="C335" s="208" t="s">
        <v>533</v>
      </c>
      <c r="D335" s="193" t="s">
        <v>534</v>
      </c>
      <c r="E335" s="205"/>
      <c r="F335" s="496">
        <f>SUM(F336)</f>
        <v>125000</v>
      </c>
    </row>
    <row r="336" spans="1:6" s="51" customFormat="1" ht="31.2">
      <c r="A336" s="463" t="s">
        <v>633</v>
      </c>
      <c r="B336" s="485" t="s">
        <v>257</v>
      </c>
      <c r="C336" s="486" t="s">
        <v>12</v>
      </c>
      <c r="D336" s="487" t="s">
        <v>534</v>
      </c>
      <c r="E336" s="497"/>
      <c r="F336" s="398">
        <f>SUM(F337)</f>
        <v>125000</v>
      </c>
    </row>
    <row r="337" spans="1:6" s="51" customFormat="1" ht="31.2">
      <c r="A337" s="194" t="s">
        <v>635</v>
      </c>
      <c r="B337" s="157" t="s">
        <v>257</v>
      </c>
      <c r="C337" s="206" t="s">
        <v>12</v>
      </c>
      <c r="D337" s="195" t="s">
        <v>634</v>
      </c>
      <c r="E337" s="50"/>
      <c r="F337" s="397">
        <f>SUM(F338)</f>
        <v>125000</v>
      </c>
    </row>
    <row r="338" spans="1:6" s="51" customFormat="1" ht="29.25" customHeight="1">
      <c r="A338" s="170" t="s">
        <v>751</v>
      </c>
      <c r="B338" s="158" t="s">
        <v>257</v>
      </c>
      <c r="C338" s="201" t="s">
        <v>12</v>
      </c>
      <c r="D338" s="192" t="s">
        <v>634</v>
      </c>
      <c r="E338" s="70" t="s">
        <v>16</v>
      </c>
      <c r="F338" s="400">
        <f>SUM(прил5!H442)</f>
        <v>125000</v>
      </c>
    </row>
    <row r="339" spans="1:6" s="51" customFormat="1" ht="46.8">
      <c r="A339" s="196" t="s">
        <v>157</v>
      </c>
      <c r="B339" s="197" t="s">
        <v>231</v>
      </c>
      <c r="C339" s="208" t="s">
        <v>533</v>
      </c>
      <c r="D339" s="193" t="s">
        <v>534</v>
      </c>
      <c r="E339" s="205"/>
      <c r="F339" s="496">
        <f>SUM(F340)</f>
        <v>200000</v>
      </c>
    </row>
    <row r="340" spans="1:6" s="51" customFormat="1" ht="62.4">
      <c r="A340" s="484" t="s">
        <v>585</v>
      </c>
      <c r="B340" s="485" t="s">
        <v>231</v>
      </c>
      <c r="C340" s="486" t="s">
        <v>10</v>
      </c>
      <c r="D340" s="487" t="s">
        <v>534</v>
      </c>
      <c r="E340" s="497"/>
      <c r="F340" s="398">
        <f>SUM(F341+F343)</f>
        <v>200000</v>
      </c>
    </row>
    <row r="341" spans="1:6" s="51" customFormat="1" ht="31.2">
      <c r="A341" s="91" t="s">
        <v>587</v>
      </c>
      <c r="B341" s="157" t="s">
        <v>231</v>
      </c>
      <c r="C341" s="206" t="s">
        <v>10</v>
      </c>
      <c r="D341" s="195" t="s">
        <v>586</v>
      </c>
      <c r="E341" s="50"/>
      <c r="F341" s="397">
        <f>SUM(F342)</f>
        <v>100000</v>
      </c>
    </row>
    <row r="342" spans="1:6" s="51" customFormat="1" ht="16.5" customHeight="1">
      <c r="A342" s="94" t="s">
        <v>18</v>
      </c>
      <c r="B342" s="158" t="s">
        <v>231</v>
      </c>
      <c r="C342" s="201" t="s">
        <v>10</v>
      </c>
      <c r="D342" s="192" t="s">
        <v>586</v>
      </c>
      <c r="E342" s="70" t="s">
        <v>17</v>
      </c>
      <c r="F342" s="400">
        <f>SUM(прил5!H231)</f>
        <v>100000</v>
      </c>
    </row>
    <row r="343" spans="1:6" s="51" customFormat="1" ht="34.5" customHeight="1">
      <c r="A343" s="91" t="s">
        <v>821</v>
      </c>
      <c r="B343" s="157" t="s">
        <v>231</v>
      </c>
      <c r="C343" s="206" t="s">
        <v>10</v>
      </c>
      <c r="D343" s="195" t="s">
        <v>820</v>
      </c>
      <c r="E343" s="50"/>
      <c r="F343" s="397">
        <f>SUM(F344)</f>
        <v>100000</v>
      </c>
    </row>
    <row r="344" spans="1:6" s="51" customFormat="1" ht="16.5" customHeight="1">
      <c r="A344" s="94" t="s">
        <v>18</v>
      </c>
      <c r="B344" s="158" t="s">
        <v>231</v>
      </c>
      <c r="C344" s="201" t="s">
        <v>10</v>
      </c>
      <c r="D344" s="192" t="s">
        <v>820</v>
      </c>
      <c r="E344" s="70" t="s">
        <v>17</v>
      </c>
      <c r="F344" s="400">
        <f>SUM(прил5!H233)</f>
        <v>100000</v>
      </c>
    </row>
    <row r="345" spans="1:6" s="51" customFormat="1" ht="31.2">
      <c r="A345" s="68" t="s">
        <v>195</v>
      </c>
      <c r="B345" s="198" t="s">
        <v>233</v>
      </c>
      <c r="C345" s="330" t="s">
        <v>533</v>
      </c>
      <c r="D345" s="199" t="s">
        <v>534</v>
      </c>
      <c r="E345" s="172"/>
      <c r="F345" s="395">
        <f>SUM(F346)</f>
        <v>11047595</v>
      </c>
    </row>
    <row r="346" spans="1:6" s="51" customFormat="1" ht="52.5" customHeight="1">
      <c r="A346" s="196" t="s">
        <v>196</v>
      </c>
      <c r="B346" s="197" t="s">
        <v>234</v>
      </c>
      <c r="C346" s="208" t="s">
        <v>533</v>
      </c>
      <c r="D346" s="193" t="s">
        <v>534</v>
      </c>
      <c r="E346" s="205"/>
      <c r="F346" s="496">
        <f>SUM(F347)</f>
        <v>11047595</v>
      </c>
    </row>
    <row r="347" spans="1:6" s="51" customFormat="1" ht="52.5" customHeight="1">
      <c r="A347" s="484" t="s">
        <v>595</v>
      </c>
      <c r="B347" s="485" t="s">
        <v>234</v>
      </c>
      <c r="C347" s="486" t="s">
        <v>12</v>
      </c>
      <c r="D347" s="487" t="s">
        <v>534</v>
      </c>
      <c r="E347" s="497"/>
      <c r="F347" s="398">
        <f>SUM(F348+F350+F352+F354)</f>
        <v>11047595</v>
      </c>
    </row>
    <row r="348" spans="1:6" s="51" customFormat="1" ht="48" customHeight="1">
      <c r="A348" s="91" t="s">
        <v>775</v>
      </c>
      <c r="B348" s="157" t="s">
        <v>234</v>
      </c>
      <c r="C348" s="206" t="s">
        <v>12</v>
      </c>
      <c r="D348" s="195" t="s">
        <v>780</v>
      </c>
      <c r="E348" s="50"/>
      <c r="F348" s="397">
        <f>SUM(F349)</f>
        <v>3229486</v>
      </c>
    </row>
    <row r="349" spans="1:6" s="51" customFormat="1" ht="16.5" customHeight="1">
      <c r="A349" s="94" t="s">
        <v>21</v>
      </c>
      <c r="B349" s="158" t="s">
        <v>234</v>
      </c>
      <c r="C349" s="201" t="s">
        <v>12</v>
      </c>
      <c r="D349" s="192" t="s">
        <v>780</v>
      </c>
      <c r="E349" s="70" t="s">
        <v>75</v>
      </c>
      <c r="F349" s="400">
        <f>SUM(прил5!H272)</f>
        <v>3229486</v>
      </c>
    </row>
    <row r="350" spans="1:6" s="51" customFormat="1" ht="32.25" customHeight="1">
      <c r="A350" s="91" t="s">
        <v>596</v>
      </c>
      <c r="B350" s="157" t="s">
        <v>234</v>
      </c>
      <c r="C350" s="206" t="s">
        <v>12</v>
      </c>
      <c r="D350" s="195" t="s">
        <v>597</v>
      </c>
      <c r="E350" s="50"/>
      <c r="F350" s="397">
        <f>SUM(F351)</f>
        <v>1804942</v>
      </c>
    </row>
    <row r="351" spans="1:6" s="51" customFormat="1" ht="17.25" customHeight="1">
      <c r="A351" s="94" t="s">
        <v>21</v>
      </c>
      <c r="B351" s="158" t="s">
        <v>234</v>
      </c>
      <c r="C351" s="201" t="s">
        <v>12</v>
      </c>
      <c r="D351" s="192" t="s">
        <v>597</v>
      </c>
      <c r="E351" s="70" t="s">
        <v>75</v>
      </c>
      <c r="F351" s="400">
        <f>SUM(прил5!H274)</f>
        <v>1804942</v>
      </c>
    </row>
    <row r="352" spans="1:6" s="51" customFormat="1" ht="32.25" customHeight="1">
      <c r="A352" s="91" t="s">
        <v>736</v>
      </c>
      <c r="B352" s="157" t="s">
        <v>234</v>
      </c>
      <c r="C352" s="206" t="s">
        <v>12</v>
      </c>
      <c r="D352" s="195" t="s">
        <v>735</v>
      </c>
      <c r="E352" s="50"/>
      <c r="F352" s="397">
        <f>SUM(F353)</f>
        <v>5858522</v>
      </c>
    </row>
    <row r="353" spans="1:6" s="51" customFormat="1" ht="17.25" customHeight="1">
      <c r="A353" s="94" t="s">
        <v>21</v>
      </c>
      <c r="B353" s="158" t="s">
        <v>234</v>
      </c>
      <c r="C353" s="201" t="s">
        <v>12</v>
      </c>
      <c r="D353" s="192" t="s">
        <v>735</v>
      </c>
      <c r="E353" s="70" t="s">
        <v>75</v>
      </c>
      <c r="F353" s="400">
        <f>SUM(прил5!H276)</f>
        <v>5858522</v>
      </c>
    </row>
    <row r="354" spans="1:6" s="51" customFormat="1" ht="49.5" customHeight="1">
      <c r="A354" s="91" t="s">
        <v>774</v>
      </c>
      <c r="B354" s="157" t="s">
        <v>234</v>
      </c>
      <c r="C354" s="206" t="s">
        <v>12</v>
      </c>
      <c r="D354" s="195" t="s">
        <v>773</v>
      </c>
      <c r="E354" s="50"/>
      <c r="F354" s="397">
        <f>SUM(F355)</f>
        <v>154645</v>
      </c>
    </row>
    <row r="355" spans="1:6" s="51" customFormat="1" ht="17.25" customHeight="1">
      <c r="A355" s="94" t="s">
        <v>21</v>
      </c>
      <c r="B355" s="158" t="s">
        <v>234</v>
      </c>
      <c r="C355" s="201" t="s">
        <v>12</v>
      </c>
      <c r="D355" s="192" t="s">
        <v>773</v>
      </c>
      <c r="E355" s="70" t="s">
        <v>75</v>
      </c>
      <c r="F355" s="400">
        <f>SUM(прил5!H278)</f>
        <v>154645</v>
      </c>
    </row>
    <row r="356" spans="1:6" ht="33.75" customHeight="1">
      <c r="A356" s="68" t="s">
        <v>135</v>
      </c>
      <c r="B356" s="179" t="s">
        <v>212</v>
      </c>
      <c r="C356" s="328" t="s">
        <v>533</v>
      </c>
      <c r="D356" s="180" t="s">
        <v>534</v>
      </c>
      <c r="E356" s="18"/>
      <c r="F356" s="395">
        <f>SUM(F357)</f>
        <v>237000</v>
      </c>
    </row>
    <row r="357" spans="1:6" s="51" customFormat="1" ht="51" customHeight="1">
      <c r="A357" s="196" t="s">
        <v>136</v>
      </c>
      <c r="B357" s="186" t="s">
        <v>213</v>
      </c>
      <c r="C357" s="329" t="s">
        <v>533</v>
      </c>
      <c r="D357" s="187" t="s">
        <v>534</v>
      </c>
      <c r="E357" s="214"/>
      <c r="F357" s="496">
        <f>SUM(F358)</f>
        <v>237000</v>
      </c>
    </row>
    <row r="358" spans="1:6" s="51" customFormat="1" ht="51" customHeight="1">
      <c r="A358" s="484" t="s">
        <v>551</v>
      </c>
      <c r="B358" s="458" t="s">
        <v>213</v>
      </c>
      <c r="C358" s="459" t="s">
        <v>12</v>
      </c>
      <c r="D358" s="460" t="s">
        <v>534</v>
      </c>
      <c r="E358" s="503"/>
      <c r="F358" s="398">
        <f>SUM(F359)</f>
        <v>237000</v>
      </c>
    </row>
    <row r="359" spans="1:6" s="51" customFormat="1" ht="32.25" customHeight="1">
      <c r="A359" s="91" t="s">
        <v>94</v>
      </c>
      <c r="B359" s="147" t="s">
        <v>213</v>
      </c>
      <c r="C359" s="287" t="s">
        <v>12</v>
      </c>
      <c r="D359" s="145" t="s">
        <v>552</v>
      </c>
      <c r="E359" s="36"/>
      <c r="F359" s="397">
        <f>SUM(F360)</f>
        <v>237000</v>
      </c>
    </row>
    <row r="360" spans="1:6" s="51" customFormat="1" ht="46.8">
      <c r="A360" s="94" t="s">
        <v>92</v>
      </c>
      <c r="B360" s="161" t="s">
        <v>213</v>
      </c>
      <c r="C360" s="290" t="s">
        <v>12</v>
      </c>
      <c r="D360" s="156" t="s">
        <v>552</v>
      </c>
      <c r="E360" s="52" t="s">
        <v>13</v>
      </c>
      <c r="F360" s="400">
        <f>SUM(прил5!H70)</f>
        <v>237000</v>
      </c>
    </row>
    <row r="361" spans="1:6" s="51" customFormat="1" ht="16.5" customHeight="1">
      <c r="A361" s="90" t="s">
        <v>121</v>
      </c>
      <c r="B361" s="198" t="s">
        <v>535</v>
      </c>
      <c r="C361" s="330" t="s">
        <v>533</v>
      </c>
      <c r="D361" s="199" t="s">
        <v>534</v>
      </c>
      <c r="E361" s="172"/>
      <c r="F361" s="395">
        <f>SUM(F362)</f>
        <v>1214200</v>
      </c>
    </row>
    <row r="362" spans="1:6" s="51" customFormat="1" ht="17.25" customHeight="1">
      <c r="A362" s="196" t="s">
        <v>122</v>
      </c>
      <c r="B362" s="197" t="s">
        <v>207</v>
      </c>
      <c r="C362" s="208" t="s">
        <v>533</v>
      </c>
      <c r="D362" s="193" t="s">
        <v>534</v>
      </c>
      <c r="E362" s="205"/>
      <c r="F362" s="496">
        <f>SUM(F363)</f>
        <v>1214200</v>
      </c>
    </row>
    <row r="363" spans="1:6" s="51" customFormat="1" ht="31.2">
      <c r="A363" s="91" t="s">
        <v>91</v>
      </c>
      <c r="B363" s="157" t="s">
        <v>207</v>
      </c>
      <c r="C363" s="206" t="s">
        <v>533</v>
      </c>
      <c r="D363" s="195" t="s">
        <v>538</v>
      </c>
      <c r="E363" s="50"/>
      <c r="F363" s="397">
        <f>SUM(F364)</f>
        <v>1214200</v>
      </c>
    </row>
    <row r="364" spans="1:6" s="51" customFormat="1" ht="46.8">
      <c r="A364" s="94" t="s">
        <v>92</v>
      </c>
      <c r="B364" s="158" t="s">
        <v>207</v>
      </c>
      <c r="C364" s="201" t="s">
        <v>533</v>
      </c>
      <c r="D364" s="192" t="s">
        <v>538</v>
      </c>
      <c r="E364" s="70" t="s">
        <v>13</v>
      </c>
      <c r="F364" s="400">
        <f>SUM(прил5!H20)</f>
        <v>1214200</v>
      </c>
    </row>
    <row r="365" spans="1:6" s="51" customFormat="1" ht="16.5" customHeight="1">
      <c r="A365" s="90" t="s">
        <v>139</v>
      </c>
      <c r="B365" s="198" t="s">
        <v>214</v>
      </c>
      <c r="C365" s="330" t="s">
        <v>533</v>
      </c>
      <c r="D365" s="199" t="s">
        <v>534</v>
      </c>
      <c r="E365" s="172"/>
      <c r="F365" s="395">
        <f>SUM(F366)</f>
        <v>9063533</v>
      </c>
    </row>
    <row r="366" spans="1:6" s="51" customFormat="1" ht="15.75" customHeight="1">
      <c r="A366" s="196" t="s">
        <v>140</v>
      </c>
      <c r="B366" s="197" t="s">
        <v>215</v>
      </c>
      <c r="C366" s="208" t="s">
        <v>533</v>
      </c>
      <c r="D366" s="193" t="s">
        <v>534</v>
      </c>
      <c r="E366" s="205"/>
      <c r="F366" s="496">
        <f>SUM(F367)</f>
        <v>9063533</v>
      </c>
    </row>
    <row r="367" spans="1:6" s="51" customFormat="1" ht="31.2">
      <c r="A367" s="91" t="s">
        <v>91</v>
      </c>
      <c r="B367" s="157" t="s">
        <v>215</v>
      </c>
      <c r="C367" s="206" t="s">
        <v>533</v>
      </c>
      <c r="D367" s="195" t="s">
        <v>538</v>
      </c>
      <c r="E367" s="50"/>
      <c r="F367" s="397">
        <f>SUM(F368:F369)</f>
        <v>9063533</v>
      </c>
    </row>
    <row r="368" spans="1:6" s="51" customFormat="1" ht="46.8">
      <c r="A368" s="94" t="s">
        <v>92</v>
      </c>
      <c r="B368" s="158" t="s">
        <v>215</v>
      </c>
      <c r="C368" s="201" t="s">
        <v>533</v>
      </c>
      <c r="D368" s="192" t="s">
        <v>538</v>
      </c>
      <c r="E368" s="70" t="s">
        <v>13</v>
      </c>
      <c r="F368" s="400">
        <f>SUM(прил5!H74)</f>
        <v>9051533</v>
      </c>
    </row>
    <row r="369" spans="1:6" s="51" customFormat="1" ht="16.5" customHeight="1">
      <c r="A369" s="94" t="s">
        <v>18</v>
      </c>
      <c r="B369" s="158" t="s">
        <v>215</v>
      </c>
      <c r="C369" s="201" t="s">
        <v>533</v>
      </c>
      <c r="D369" s="192" t="s">
        <v>538</v>
      </c>
      <c r="E369" s="70" t="s">
        <v>17</v>
      </c>
      <c r="F369" s="400">
        <f>SUM(прил5!H75)</f>
        <v>12000</v>
      </c>
    </row>
    <row r="370" spans="1:6" s="51" customFormat="1" ht="31.2">
      <c r="A370" s="90" t="s">
        <v>126</v>
      </c>
      <c r="B370" s="198" t="s">
        <v>242</v>
      </c>
      <c r="C370" s="330" t="s">
        <v>533</v>
      </c>
      <c r="D370" s="199" t="s">
        <v>534</v>
      </c>
      <c r="E370" s="172"/>
      <c r="F370" s="395">
        <f>SUM(F371)</f>
        <v>398000</v>
      </c>
    </row>
    <row r="371" spans="1:6" s="51" customFormat="1" ht="16.5" customHeight="1">
      <c r="A371" s="196" t="s">
        <v>127</v>
      </c>
      <c r="B371" s="197" t="s">
        <v>243</v>
      </c>
      <c r="C371" s="208" t="s">
        <v>533</v>
      </c>
      <c r="D371" s="193" t="s">
        <v>534</v>
      </c>
      <c r="E371" s="205"/>
      <c r="F371" s="496">
        <f>SUM(F372)</f>
        <v>398000</v>
      </c>
    </row>
    <row r="372" spans="1:6" s="51" customFormat="1" ht="31.2">
      <c r="A372" s="91" t="s">
        <v>91</v>
      </c>
      <c r="B372" s="157" t="s">
        <v>243</v>
      </c>
      <c r="C372" s="206" t="s">
        <v>533</v>
      </c>
      <c r="D372" s="195" t="s">
        <v>538</v>
      </c>
      <c r="E372" s="50"/>
      <c r="F372" s="397">
        <f>SUM(F373)</f>
        <v>398000</v>
      </c>
    </row>
    <row r="373" spans="1:6" s="51" customFormat="1" ht="46.8">
      <c r="A373" s="94" t="s">
        <v>92</v>
      </c>
      <c r="B373" s="158" t="s">
        <v>243</v>
      </c>
      <c r="C373" s="201" t="s">
        <v>533</v>
      </c>
      <c r="D373" s="192" t="s">
        <v>538</v>
      </c>
      <c r="E373" s="70" t="s">
        <v>13</v>
      </c>
      <c r="F373" s="400">
        <f>SUM(прил5!H30)</f>
        <v>398000</v>
      </c>
    </row>
    <row r="374" spans="1:6" s="51" customFormat="1" ht="31.2">
      <c r="A374" s="90" t="s">
        <v>128</v>
      </c>
      <c r="B374" s="198" t="s">
        <v>244</v>
      </c>
      <c r="C374" s="330" t="s">
        <v>533</v>
      </c>
      <c r="D374" s="199" t="s">
        <v>534</v>
      </c>
      <c r="E374" s="172"/>
      <c r="F374" s="395">
        <f>SUM(F375)</f>
        <v>437000</v>
      </c>
    </row>
    <row r="375" spans="1:6" s="51" customFormat="1" ht="15.75" customHeight="1">
      <c r="A375" s="196" t="s">
        <v>129</v>
      </c>
      <c r="B375" s="197" t="s">
        <v>245</v>
      </c>
      <c r="C375" s="208" t="s">
        <v>533</v>
      </c>
      <c r="D375" s="193" t="s">
        <v>534</v>
      </c>
      <c r="E375" s="205"/>
      <c r="F375" s="496">
        <f>SUM(F376)</f>
        <v>437000</v>
      </c>
    </row>
    <row r="376" spans="1:6" s="51" customFormat="1" ht="31.2">
      <c r="A376" s="91" t="s">
        <v>91</v>
      </c>
      <c r="B376" s="157" t="s">
        <v>245</v>
      </c>
      <c r="C376" s="206" t="s">
        <v>533</v>
      </c>
      <c r="D376" s="195" t="s">
        <v>538</v>
      </c>
      <c r="E376" s="50"/>
      <c r="F376" s="397">
        <f>SUM(F377:F378)</f>
        <v>437000</v>
      </c>
    </row>
    <row r="377" spans="1:6" s="51" customFormat="1" ht="46.8">
      <c r="A377" s="94" t="s">
        <v>92</v>
      </c>
      <c r="B377" s="158" t="s">
        <v>245</v>
      </c>
      <c r="C377" s="201" t="s">
        <v>533</v>
      </c>
      <c r="D377" s="192" t="s">
        <v>538</v>
      </c>
      <c r="E377" s="70" t="s">
        <v>13</v>
      </c>
      <c r="F377" s="400">
        <f>SUM(прил5!H34)</f>
        <v>435000</v>
      </c>
    </row>
    <row r="378" spans="1:6" s="51" customFormat="1" ht="18" customHeight="1">
      <c r="A378" s="94" t="s">
        <v>18</v>
      </c>
      <c r="B378" s="158" t="s">
        <v>245</v>
      </c>
      <c r="C378" s="201" t="s">
        <v>533</v>
      </c>
      <c r="D378" s="192" t="s">
        <v>538</v>
      </c>
      <c r="E378" s="70" t="s">
        <v>17</v>
      </c>
      <c r="F378" s="400">
        <f>SUM(прил5!H35)</f>
        <v>2000</v>
      </c>
    </row>
    <row r="379" spans="1:6" s="51" customFormat="1" ht="31.2">
      <c r="A379" s="90" t="s">
        <v>24</v>
      </c>
      <c r="B379" s="198" t="s">
        <v>219</v>
      </c>
      <c r="C379" s="330" t="s">
        <v>533</v>
      </c>
      <c r="D379" s="199" t="s">
        <v>534</v>
      </c>
      <c r="E379" s="172"/>
      <c r="F379" s="395">
        <f>SUM(F380)</f>
        <v>324388</v>
      </c>
    </row>
    <row r="380" spans="1:6" s="51" customFormat="1" ht="16.5" customHeight="1">
      <c r="A380" s="196" t="s">
        <v>101</v>
      </c>
      <c r="B380" s="197" t="s">
        <v>220</v>
      </c>
      <c r="C380" s="208" t="s">
        <v>533</v>
      </c>
      <c r="D380" s="193" t="s">
        <v>534</v>
      </c>
      <c r="E380" s="205"/>
      <c r="F380" s="496">
        <f>SUM(F381)</f>
        <v>324388</v>
      </c>
    </row>
    <row r="381" spans="1:6" s="51" customFormat="1" ht="16.5" customHeight="1">
      <c r="A381" s="91" t="s">
        <v>119</v>
      </c>
      <c r="B381" s="157" t="s">
        <v>220</v>
      </c>
      <c r="C381" s="206" t="s">
        <v>533</v>
      </c>
      <c r="D381" s="195" t="s">
        <v>563</v>
      </c>
      <c r="E381" s="50"/>
      <c r="F381" s="397">
        <f>SUM(F382:F383)</f>
        <v>324388</v>
      </c>
    </row>
    <row r="382" spans="1:6" s="51" customFormat="1" ht="33" customHeight="1">
      <c r="A382" s="94" t="s">
        <v>751</v>
      </c>
      <c r="B382" s="158" t="s">
        <v>220</v>
      </c>
      <c r="C382" s="201" t="s">
        <v>533</v>
      </c>
      <c r="D382" s="192" t="s">
        <v>563</v>
      </c>
      <c r="E382" s="70" t="s">
        <v>16</v>
      </c>
      <c r="F382" s="400">
        <f>SUM(прил5!H146)</f>
        <v>97146</v>
      </c>
    </row>
    <row r="383" spans="1:6" s="51" customFormat="1" ht="17.25" customHeight="1">
      <c r="A383" s="94" t="s">
        <v>18</v>
      </c>
      <c r="B383" s="158" t="s">
        <v>220</v>
      </c>
      <c r="C383" s="201" t="s">
        <v>533</v>
      </c>
      <c r="D383" s="192" t="s">
        <v>563</v>
      </c>
      <c r="E383" s="70" t="s">
        <v>17</v>
      </c>
      <c r="F383" s="400">
        <f>SUM(прил5!H147)</f>
        <v>227242</v>
      </c>
    </row>
    <row r="384" spans="1:6" s="51" customFormat="1" ht="16.5" customHeight="1">
      <c r="A384" s="90" t="s">
        <v>202</v>
      </c>
      <c r="B384" s="198" t="s">
        <v>221</v>
      </c>
      <c r="C384" s="330" t="s">
        <v>533</v>
      </c>
      <c r="D384" s="199" t="s">
        <v>534</v>
      </c>
      <c r="E384" s="172"/>
      <c r="F384" s="395">
        <f>SUM(F385+F399)</f>
        <v>1497663</v>
      </c>
    </row>
    <row r="385" spans="1:6" s="51" customFormat="1" ht="16.5" customHeight="1">
      <c r="A385" s="196" t="s">
        <v>201</v>
      </c>
      <c r="B385" s="197" t="s">
        <v>222</v>
      </c>
      <c r="C385" s="208" t="s">
        <v>533</v>
      </c>
      <c r="D385" s="193" t="s">
        <v>534</v>
      </c>
      <c r="E385" s="205"/>
      <c r="F385" s="496">
        <f>SUM(F386+F388+F390+F392+F394+F396)</f>
        <v>1489663</v>
      </c>
    </row>
    <row r="386" spans="1:6" s="51" customFormat="1" ht="20.25" customHeight="1">
      <c r="A386" s="91" t="s">
        <v>758</v>
      </c>
      <c r="B386" s="157" t="s">
        <v>222</v>
      </c>
      <c r="C386" s="206" t="s">
        <v>533</v>
      </c>
      <c r="D386" s="195" t="s">
        <v>761</v>
      </c>
      <c r="E386" s="50"/>
      <c r="F386" s="397">
        <f>SUM(F387)</f>
        <v>40381</v>
      </c>
    </row>
    <row r="387" spans="1:6" s="51" customFormat="1" ht="31.5" customHeight="1">
      <c r="A387" s="94" t="s">
        <v>751</v>
      </c>
      <c r="B387" s="158" t="s">
        <v>222</v>
      </c>
      <c r="C387" s="201" t="s">
        <v>533</v>
      </c>
      <c r="D387" s="192" t="s">
        <v>761</v>
      </c>
      <c r="E387" s="70" t="s">
        <v>16</v>
      </c>
      <c r="F387" s="400">
        <f>SUM(прил5!H151)</f>
        <v>40381</v>
      </c>
    </row>
    <row r="388" spans="1:6" s="51" customFormat="1" ht="48.75" customHeight="1">
      <c r="A388" s="91" t="s">
        <v>760</v>
      </c>
      <c r="B388" s="157" t="s">
        <v>222</v>
      </c>
      <c r="C388" s="206" t="s">
        <v>533</v>
      </c>
      <c r="D388" s="195" t="s">
        <v>762</v>
      </c>
      <c r="E388" s="50"/>
      <c r="F388" s="397">
        <f>SUM(F389)</f>
        <v>23700</v>
      </c>
    </row>
    <row r="389" spans="1:6" s="51" customFormat="1" ht="51" customHeight="1">
      <c r="A389" s="94" t="s">
        <v>92</v>
      </c>
      <c r="B389" s="158" t="s">
        <v>222</v>
      </c>
      <c r="C389" s="201" t="s">
        <v>533</v>
      </c>
      <c r="D389" s="192" t="s">
        <v>762</v>
      </c>
      <c r="E389" s="70" t="s">
        <v>13</v>
      </c>
      <c r="F389" s="400">
        <f>SUM(прил5!H153)</f>
        <v>23700</v>
      </c>
    </row>
    <row r="390" spans="1:6" s="51" customFormat="1" ht="16.5" customHeight="1">
      <c r="A390" s="91" t="s">
        <v>759</v>
      </c>
      <c r="B390" s="157" t="s">
        <v>222</v>
      </c>
      <c r="C390" s="206" t="s">
        <v>533</v>
      </c>
      <c r="D390" s="195" t="s">
        <v>763</v>
      </c>
      <c r="E390" s="50"/>
      <c r="F390" s="397">
        <f>SUM(F391)</f>
        <v>502999</v>
      </c>
    </row>
    <row r="391" spans="1:6" s="51" customFormat="1" ht="33" customHeight="1">
      <c r="A391" s="94" t="s">
        <v>751</v>
      </c>
      <c r="B391" s="158" t="s">
        <v>222</v>
      </c>
      <c r="C391" s="201" t="s">
        <v>533</v>
      </c>
      <c r="D391" s="192" t="s">
        <v>763</v>
      </c>
      <c r="E391" s="70" t="s">
        <v>16</v>
      </c>
      <c r="F391" s="400">
        <f>SUM(прил5!H155)</f>
        <v>502999</v>
      </c>
    </row>
    <row r="392" spans="1:6" s="51" customFormat="1" ht="16.5" customHeight="1">
      <c r="A392" s="91" t="s">
        <v>203</v>
      </c>
      <c r="B392" s="157" t="s">
        <v>222</v>
      </c>
      <c r="C392" s="206" t="s">
        <v>533</v>
      </c>
      <c r="D392" s="195" t="s">
        <v>564</v>
      </c>
      <c r="E392" s="50"/>
      <c r="F392" s="397">
        <f>SUM(F393)</f>
        <v>85000</v>
      </c>
    </row>
    <row r="393" spans="1:6" s="51" customFormat="1" ht="32.25" customHeight="1">
      <c r="A393" s="94" t="s">
        <v>751</v>
      </c>
      <c r="B393" s="158" t="s">
        <v>222</v>
      </c>
      <c r="C393" s="201" t="s">
        <v>533</v>
      </c>
      <c r="D393" s="192" t="s">
        <v>564</v>
      </c>
      <c r="E393" s="70" t="s">
        <v>16</v>
      </c>
      <c r="F393" s="400">
        <f>SUM(прил5!H157)</f>
        <v>85000</v>
      </c>
    </row>
    <row r="394" spans="1:6" s="51" customFormat="1" ht="33" customHeight="1">
      <c r="A394" s="91" t="s">
        <v>741</v>
      </c>
      <c r="B394" s="157" t="s">
        <v>222</v>
      </c>
      <c r="C394" s="206" t="s">
        <v>533</v>
      </c>
      <c r="D394" s="195" t="s">
        <v>600</v>
      </c>
      <c r="E394" s="50"/>
      <c r="F394" s="397">
        <f>SUM(F395)</f>
        <v>60000</v>
      </c>
    </row>
    <row r="395" spans="1:6" s="51" customFormat="1" ht="48" customHeight="1">
      <c r="A395" s="94" t="s">
        <v>92</v>
      </c>
      <c r="B395" s="158" t="s">
        <v>222</v>
      </c>
      <c r="C395" s="201" t="s">
        <v>533</v>
      </c>
      <c r="D395" s="192" t="s">
        <v>600</v>
      </c>
      <c r="E395" s="70" t="s">
        <v>13</v>
      </c>
      <c r="F395" s="400">
        <f>SUM(прил5!H159)</f>
        <v>60000</v>
      </c>
    </row>
    <row r="396" spans="1:6" s="51" customFormat="1" ht="78.75" customHeight="1">
      <c r="A396" s="91" t="s">
        <v>566</v>
      </c>
      <c r="B396" s="157" t="s">
        <v>222</v>
      </c>
      <c r="C396" s="206" t="s">
        <v>533</v>
      </c>
      <c r="D396" s="195" t="s">
        <v>565</v>
      </c>
      <c r="E396" s="50"/>
      <c r="F396" s="397">
        <f>SUM(F397:F398)</f>
        <v>777583</v>
      </c>
    </row>
    <row r="397" spans="1:6" s="51" customFormat="1" ht="47.25" customHeight="1">
      <c r="A397" s="94" t="s">
        <v>92</v>
      </c>
      <c r="B397" s="158" t="s">
        <v>222</v>
      </c>
      <c r="C397" s="201" t="s">
        <v>533</v>
      </c>
      <c r="D397" s="192" t="s">
        <v>565</v>
      </c>
      <c r="E397" s="70" t="s">
        <v>13</v>
      </c>
      <c r="F397" s="400">
        <f>SUM(прил5!H161)</f>
        <v>646238</v>
      </c>
    </row>
    <row r="398" spans="1:6" s="51" customFormat="1" ht="30" customHeight="1">
      <c r="A398" s="94" t="s">
        <v>751</v>
      </c>
      <c r="B398" s="158" t="s">
        <v>222</v>
      </c>
      <c r="C398" s="201" t="s">
        <v>533</v>
      </c>
      <c r="D398" s="192" t="s">
        <v>565</v>
      </c>
      <c r="E398" s="70" t="s">
        <v>16</v>
      </c>
      <c r="F398" s="400">
        <f>SUM(прил5!H162)</f>
        <v>131345</v>
      </c>
    </row>
    <row r="399" spans="1:6" s="51" customFormat="1" ht="16.5" customHeight="1">
      <c r="A399" s="196" t="s">
        <v>754</v>
      </c>
      <c r="B399" s="197" t="s">
        <v>756</v>
      </c>
      <c r="C399" s="208" t="s">
        <v>533</v>
      </c>
      <c r="D399" s="193" t="s">
        <v>534</v>
      </c>
      <c r="E399" s="205"/>
      <c r="F399" s="496">
        <f>SUM(F400)</f>
        <v>8000</v>
      </c>
    </row>
    <row r="400" spans="1:6" s="51" customFormat="1" ht="17.25" customHeight="1">
      <c r="A400" s="91" t="s">
        <v>755</v>
      </c>
      <c r="B400" s="157" t="s">
        <v>756</v>
      </c>
      <c r="C400" s="206" t="s">
        <v>533</v>
      </c>
      <c r="D400" s="195" t="s">
        <v>753</v>
      </c>
      <c r="E400" s="50"/>
      <c r="F400" s="397">
        <f>SUM(F401)</f>
        <v>8000</v>
      </c>
    </row>
    <row r="401" spans="1:6" s="51" customFormat="1" ht="32.25" customHeight="1">
      <c r="A401" s="94" t="s">
        <v>751</v>
      </c>
      <c r="B401" s="158" t="s">
        <v>756</v>
      </c>
      <c r="C401" s="201" t="s">
        <v>533</v>
      </c>
      <c r="D401" s="192" t="s">
        <v>753</v>
      </c>
      <c r="E401" s="70" t="s">
        <v>16</v>
      </c>
      <c r="F401" s="400">
        <f>SUM(прил5!H97)</f>
        <v>8000</v>
      </c>
    </row>
    <row r="402" spans="1:6" s="51" customFormat="1" ht="15.75" customHeight="1">
      <c r="A402" s="90" t="s">
        <v>97</v>
      </c>
      <c r="B402" s="198" t="s">
        <v>216</v>
      </c>
      <c r="C402" s="330" t="s">
        <v>533</v>
      </c>
      <c r="D402" s="199" t="s">
        <v>534</v>
      </c>
      <c r="E402" s="172"/>
      <c r="F402" s="395">
        <f>SUM(F403)</f>
        <v>234854</v>
      </c>
    </row>
    <row r="403" spans="1:6" s="51" customFormat="1" ht="15.75" customHeight="1">
      <c r="A403" s="196" t="s">
        <v>98</v>
      </c>
      <c r="B403" s="197" t="s">
        <v>217</v>
      </c>
      <c r="C403" s="208" t="s">
        <v>533</v>
      </c>
      <c r="D403" s="193" t="s">
        <v>534</v>
      </c>
      <c r="E403" s="205"/>
      <c r="F403" s="496">
        <f>SUM(F404)</f>
        <v>234854</v>
      </c>
    </row>
    <row r="404" spans="1:6" s="51" customFormat="1" ht="15.75" customHeight="1">
      <c r="A404" s="91" t="s">
        <v>118</v>
      </c>
      <c r="B404" s="157" t="s">
        <v>217</v>
      </c>
      <c r="C404" s="206" t="s">
        <v>533</v>
      </c>
      <c r="D404" s="195" t="s">
        <v>556</v>
      </c>
      <c r="E404" s="50"/>
      <c r="F404" s="397">
        <f>SUM(F405)</f>
        <v>234854</v>
      </c>
    </row>
    <row r="405" spans="1:6" s="51" customFormat="1" ht="15.75" customHeight="1">
      <c r="A405" s="94" t="s">
        <v>18</v>
      </c>
      <c r="B405" s="158" t="s">
        <v>217</v>
      </c>
      <c r="C405" s="201" t="s">
        <v>533</v>
      </c>
      <c r="D405" s="192" t="s">
        <v>556</v>
      </c>
      <c r="E405" s="70" t="s">
        <v>17</v>
      </c>
      <c r="F405" s="400">
        <f>SUM(прил5!H102)</f>
        <v>234854</v>
      </c>
    </row>
    <row r="406" spans="1:6" s="51" customFormat="1" ht="31.2">
      <c r="A406" s="90" t="s">
        <v>147</v>
      </c>
      <c r="B406" s="198" t="s">
        <v>223</v>
      </c>
      <c r="C406" s="330" t="s">
        <v>533</v>
      </c>
      <c r="D406" s="199" t="s">
        <v>534</v>
      </c>
      <c r="E406" s="172"/>
      <c r="F406" s="395">
        <f>SUM(F407)</f>
        <v>5251600</v>
      </c>
    </row>
    <row r="407" spans="1:6" s="51" customFormat="1" ht="31.2">
      <c r="A407" s="196" t="s">
        <v>148</v>
      </c>
      <c r="B407" s="197" t="s">
        <v>224</v>
      </c>
      <c r="C407" s="208" t="s">
        <v>533</v>
      </c>
      <c r="D407" s="193" t="s">
        <v>534</v>
      </c>
      <c r="E407" s="205"/>
      <c r="F407" s="496">
        <f>SUM(F408)</f>
        <v>5251600</v>
      </c>
    </row>
    <row r="408" spans="1:6" s="51" customFormat="1" ht="31.2">
      <c r="A408" s="91" t="s">
        <v>102</v>
      </c>
      <c r="B408" s="157" t="s">
        <v>224</v>
      </c>
      <c r="C408" s="206" t="s">
        <v>533</v>
      </c>
      <c r="D408" s="195" t="s">
        <v>567</v>
      </c>
      <c r="E408" s="50"/>
      <c r="F408" s="397">
        <f>SUM(F409:F411)</f>
        <v>5251600</v>
      </c>
    </row>
    <row r="409" spans="1:6" s="51" customFormat="1" ht="46.8">
      <c r="A409" s="94" t="s">
        <v>92</v>
      </c>
      <c r="B409" s="158" t="s">
        <v>224</v>
      </c>
      <c r="C409" s="201" t="s">
        <v>533</v>
      </c>
      <c r="D409" s="192" t="s">
        <v>567</v>
      </c>
      <c r="E409" s="70" t="s">
        <v>13</v>
      </c>
      <c r="F409" s="400">
        <f>SUM(прил5!H166+прил5!H237)</f>
        <v>3376600</v>
      </c>
    </row>
    <row r="410" spans="1:6" s="51" customFormat="1" ht="31.5" customHeight="1">
      <c r="A410" s="94" t="s">
        <v>751</v>
      </c>
      <c r="B410" s="158" t="s">
        <v>224</v>
      </c>
      <c r="C410" s="201" t="s">
        <v>533</v>
      </c>
      <c r="D410" s="192" t="s">
        <v>567</v>
      </c>
      <c r="E410" s="70" t="s">
        <v>16</v>
      </c>
      <c r="F410" s="400">
        <f>SUM(прил5!H238+прил5!H167)</f>
        <v>1800000</v>
      </c>
    </row>
    <row r="411" spans="1:6" s="51" customFormat="1" ht="18" customHeight="1">
      <c r="A411" s="94" t="s">
        <v>18</v>
      </c>
      <c r="B411" s="158" t="s">
        <v>224</v>
      </c>
      <c r="C411" s="201" t="s">
        <v>533</v>
      </c>
      <c r="D411" s="192" t="s">
        <v>567</v>
      </c>
      <c r="E411" s="70" t="s">
        <v>17</v>
      </c>
      <c r="F411" s="400">
        <f>SUM(прил5!H168+прил5!H239)</f>
        <v>75000</v>
      </c>
    </row>
    <row r="412" spans="1:6" s="51" customFormat="1" ht="18" customHeight="1">
      <c r="A412" s="68" t="s">
        <v>766</v>
      </c>
      <c r="B412" s="198" t="s">
        <v>764</v>
      </c>
      <c r="C412" s="330" t="s">
        <v>533</v>
      </c>
      <c r="D412" s="199" t="s">
        <v>534</v>
      </c>
      <c r="E412" s="172"/>
      <c r="F412" s="395">
        <f>SUM(F413)</f>
        <v>140000</v>
      </c>
    </row>
    <row r="413" spans="1:6" s="51" customFormat="1" ht="18" customHeight="1">
      <c r="A413" s="185" t="s">
        <v>22</v>
      </c>
      <c r="B413" s="197" t="s">
        <v>765</v>
      </c>
      <c r="C413" s="208" t="s">
        <v>533</v>
      </c>
      <c r="D413" s="193" t="s">
        <v>534</v>
      </c>
      <c r="E413" s="205"/>
      <c r="F413" s="496">
        <f>SUM(F414)</f>
        <v>140000</v>
      </c>
    </row>
    <row r="414" spans="1:6" s="51" customFormat="1" ht="18" customHeight="1">
      <c r="A414" s="35" t="s">
        <v>767</v>
      </c>
      <c r="B414" s="157" t="s">
        <v>765</v>
      </c>
      <c r="C414" s="206" t="s">
        <v>533</v>
      </c>
      <c r="D414" s="195">
        <v>10030</v>
      </c>
      <c r="E414" s="50"/>
      <c r="F414" s="397">
        <f>SUM(F415)</f>
        <v>140000</v>
      </c>
    </row>
    <row r="415" spans="1:6" s="51" customFormat="1" ht="15.75" customHeight="1">
      <c r="A415" s="74" t="s">
        <v>40</v>
      </c>
      <c r="B415" s="158" t="s">
        <v>765</v>
      </c>
      <c r="C415" s="201" t="s">
        <v>533</v>
      </c>
      <c r="D415" s="192">
        <v>10030</v>
      </c>
      <c r="E415" s="70" t="s">
        <v>39</v>
      </c>
      <c r="F415" s="400">
        <f>SUM(прил5!H172)</f>
        <v>140000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8" sqref="B8"/>
    </sheetView>
  </sheetViews>
  <sheetFormatPr defaultRowHeight="14.4"/>
  <cols>
    <col min="2" max="2" width="80" customWidth="1"/>
    <col min="3" max="3" width="15.44140625" customWidth="1"/>
  </cols>
  <sheetData>
    <row r="1" spans="1:3">
      <c r="B1" s="591" t="s">
        <v>800</v>
      </c>
      <c r="C1" s="593"/>
    </row>
    <row r="2" spans="1:3">
      <c r="B2" s="591" t="s">
        <v>801</v>
      </c>
      <c r="C2" s="593"/>
    </row>
    <row r="3" spans="1:3">
      <c r="B3" s="591" t="s">
        <v>802</v>
      </c>
      <c r="C3" s="593"/>
    </row>
    <row r="4" spans="1:3">
      <c r="B4" s="591" t="s">
        <v>803</v>
      </c>
      <c r="C4" s="593"/>
    </row>
    <row r="5" spans="1:3">
      <c r="B5" s="591" t="s">
        <v>804</v>
      </c>
      <c r="C5" s="593"/>
    </row>
    <row r="6" spans="1:3">
      <c r="B6" s="591" t="s">
        <v>815</v>
      </c>
      <c r="C6" s="593"/>
    </row>
    <row r="7" spans="1:3">
      <c r="B7" s="577" t="s">
        <v>836</v>
      </c>
      <c r="C7" s="594"/>
    </row>
    <row r="8" spans="1:3">
      <c r="B8" s="563"/>
      <c r="C8" s="166"/>
    </row>
    <row r="10" spans="1:3" ht="17.399999999999999">
      <c r="A10" s="595" t="s">
        <v>805</v>
      </c>
      <c r="B10" s="595"/>
      <c r="C10" s="595"/>
    </row>
    <row r="11" spans="1:3" ht="17.399999999999999">
      <c r="A11" s="565"/>
      <c r="B11" s="567" t="s">
        <v>806</v>
      </c>
    </row>
    <row r="12" spans="1:3" ht="17.399999999999999">
      <c r="A12" s="565"/>
      <c r="B12" s="567"/>
    </row>
    <row r="13" spans="1:3" ht="15.6">
      <c r="A13" s="565"/>
      <c r="B13" s="564"/>
    </row>
    <row r="14" spans="1:3" ht="18">
      <c r="B14" s="568" t="s">
        <v>807</v>
      </c>
    </row>
    <row r="15" spans="1:3" ht="15.6">
      <c r="A15" s="569"/>
      <c r="C15" s="277" t="s">
        <v>690</v>
      </c>
    </row>
    <row r="16" spans="1:3">
      <c r="A16" s="592" t="s">
        <v>492</v>
      </c>
      <c r="B16" s="592" t="s">
        <v>808</v>
      </c>
      <c r="C16" s="592" t="s">
        <v>809</v>
      </c>
    </row>
    <row r="17" spans="1:3">
      <c r="A17" s="592"/>
      <c r="B17" s="592"/>
      <c r="C17" s="592"/>
    </row>
    <row r="18" spans="1:3" ht="35.25" customHeight="1">
      <c r="A18" s="592"/>
      <c r="B18" s="592"/>
      <c r="C18" s="592"/>
    </row>
    <row r="19" spans="1:3" hidden="1">
      <c r="A19" s="592"/>
      <c r="B19" s="592"/>
      <c r="C19" s="592"/>
    </row>
    <row r="20" spans="1:3" ht="15.6">
      <c r="A20" s="533">
        <v>1</v>
      </c>
      <c r="B20" s="267" t="s">
        <v>810</v>
      </c>
      <c r="C20" s="533" t="s">
        <v>811</v>
      </c>
    </row>
    <row r="21" spans="1:3" ht="31.2">
      <c r="A21" s="533">
        <v>2</v>
      </c>
      <c r="B21" s="267" t="s">
        <v>438</v>
      </c>
      <c r="C21" s="533" t="s">
        <v>811</v>
      </c>
    </row>
    <row r="22" spans="1:3" ht="15.6">
      <c r="A22" s="533">
        <v>3</v>
      </c>
      <c r="B22" s="267" t="s">
        <v>812</v>
      </c>
      <c r="C22" s="533" t="s">
        <v>811</v>
      </c>
    </row>
    <row r="23" spans="1:3" ht="31.2">
      <c r="A23" s="533">
        <v>4</v>
      </c>
      <c r="B23" s="267" t="s">
        <v>816</v>
      </c>
      <c r="C23" s="533">
        <v>2000000</v>
      </c>
    </row>
    <row r="24" spans="1:3" ht="15.6">
      <c r="A24" s="533"/>
      <c r="B24" s="267" t="s">
        <v>813</v>
      </c>
      <c r="C24" s="533">
        <v>2000000</v>
      </c>
    </row>
    <row r="25" spans="1:3" ht="15.6">
      <c r="A25" s="569"/>
    </row>
    <row r="26" spans="1:3" ht="15.6">
      <c r="A26" s="569"/>
    </row>
    <row r="27" spans="1:3" ht="18">
      <c r="A27" s="569"/>
      <c r="B27" s="568" t="s">
        <v>814</v>
      </c>
    </row>
    <row r="28" spans="1:3" ht="18">
      <c r="A28" s="568"/>
    </row>
    <row r="29" spans="1:3" ht="15.6">
      <c r="A29" s="569"/>
    </row>
    <row r="30" spans="1:3">
      <c r="A30" s="592" t="s">
        <v>492</v>
      </c>
      <c r="B30" s="592" t="s">
        <v>808</v>
      </c>
      <c r="C30" s="592" t="s">
        <v>817</v>
      </c>
    </row>
    <row r="31" spans="1:3">
      <c r="A31" s="592"/>
      <c r="B31" s="592"/>
      <c r="C31" s="592"/>
    </row>
    <row r="32" spans="1:3">
      <c r="A32" s="592"/>
      <c r="B32" s="592"/>
      <c r="C32" s="592"/>
    </row>
    <row r="33" spans="1:3">
      <c r="A33" s="592"/>
      <c r="B33" s="592"/>
      <c r="C33" s="592"/>
    </row>
    <row r="34" spans="1:3" ht="15.6">
      <c r="A34" s="533">
        <v>1</v>
      </c>
      <c r="B34" s="267" t="s">
        <v>810</v>
      </c>
      <c r="C34" s="533" t="s">
        <v>811</v>
      </c>
    </row>
    <row r="35" spans="1:3" ht="31.2">
      <c r="A35" s="533">
        <v>2</v>
      </c>
      <c r="B35" s="267" t="s">
        <v>438</v>
      </c>
      <c r="C35" s="533" t="s">
        <v>811</v>
      </c>
    </row>
    <row r="36" spans="1:3" ht="15.6">
      <c r="A36" s="533">
        <v>3</v>
      </c>
      <c r="B36" s="267" t="s">
        <v>812</v>
      </c>
      <c r="C36" s="533" t="s">
        <v>811</v>
      </c>
    </row>
    <row r="37" spans="1:3" ht="31.2">
      <c r="A37" s="533">
        <v>4</v>
      </c>
      <c r="B37" s="267" t="s">
        <v>816</v>
      </c>
      <c r="C37" s="533">
        <v>2000000</v>
      </c>
    </row>
    <row r="38" spans="1:3" ht="15.6">
      <c r="A38" s="533"/>
      <c r="B38" s="267" t="s">
        <v>813</v>
      </c>
      <c r="C38" s="533">
        <v>2000000</v>
      </c>
    </row>
    <row r="39" spans="1:3" ht="15.6">
      <c r="A39" s="571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9"/>
  <sheetViews>
    <sheetView topLeftCell="B1" workbookViewId="0">
      <selection activeCell="C12" sqref="C12"/>
    </sheetView>
  </sheetViews>
  <sheetFormatPr defaultRowHeight="14.4"/>
  <cols>
    <col min="2" max="2" width="7.109375" customWidth="1"/>
    <col min="3" max="3" width="34" customWidth="1"/>
    <col min="4" max="4" width="11.6640625" customWidth="1"/>
    <col min="5" max="5" width="10.109375" customWidth="1"/>
    <col min="6" max="6" width="11" customWidth="1"/>
    <col min="7" max="7" width="10.6640625" customWidth="1"/>
    <col min="8" max="8" width="10.44140625" customWidth="1"/>
    <col min="9" max="9" width="10.33203125" customWidth="1"/>
    <col min="10" max="10" width="10.44140625" customWidth="1"/>
    <col min="261" max="261" width="7.109375" customWidth="1"/>
    <col min="262" max="262" width="34" customWidth="1"/>
    <col min="263" max="263" width="10.88671875" customWidth="1"/>
    <col min="264" max="264" width="12.109375" customWidth="1"/>
    <col min="265" max="265" width="12.33203125" customWidth="1"/>
    <col min="266" max="266" width="13" customWidth="1"/>
    <col min="517" max="517" width="7.109375" customWidth="1"/>
    <col min="518" max="518" width="34" customWidth="1"/>
    <col min="519" max="519" width="10.88671875" customWidth="1"/>
    <col min="520" max="520" width="12.109375" customWidth="1"/>
    <col min="521" max="521" width="12.33203125" customWidth="1"/>
    <col min="522" max="522" width="13" customWidth="1"/>
    <col min="773" max="773" width="7.109375" customWidth="1"/>
    <col min="774" max="774" width="34" customWidth="1"/>
    <col min="775" max="775" width="10.88671875" customWidth="1"/>
    <col min="776" max="776" width="12.109375" customWidth="1"/>
    <col min="777" max="777" width="12.33203125" customWidth="1"/>
    <col min="778" max="778" width="13" customWidth="1"/>
    <col min="1029" max="1029" width="7.109375" customWidth="1"/>
    <col min="1030" max="1030" width="34" customWidth="1"/>
    <col min="1031" max="1031" width="10.88671875" customWidth="1"/>
    <col min="1032" max="1032" width="12.109375" customWidth="1"/>
    <col min="1033" max="1033" width="12.33203125" customWidth="1"/>
    <col min="1034" max="1034" width="13" customWidth="1"/>
    <col min="1285" max="1285" width="7.109375" customWidth="1"/>
    <col min="1286" max="1286" width="34" customWidth="1"/>
    <col min="1287" max="1287" width="10.88671875" customWidth="1"/>
    <col min="1288" max="1288" width="12.109375" customWidth="1"/>
    <col min="1289" max="1289" width="12.33203125" customWidth="1"/>
    <col min="1290" max="1290" width="13" customWidth="1"/>
    <col min="1541" max="1541" width="7.109375" customWidth="1"/>
    <col min="1542" max="1542" width="34" customWidth="1"/>
    <col min="1543" max="1543" width="10.88671875" customWidth="1"/>
    <col min="1544" max="1544" width="12.109375" customWidth="1"/>
    <col min="1545" max="1545" width="12.33203125" customWidth="1"/>
    <col min="1546" max="1546" width="13" customWidth="1"/>
    <col min="1797" max="1797" width="7.109375" customWidth="1"/>
    <col min="1798" max="1798" width="34" customWidth="1"/>
    <col min="1799" max="1799" width="10.88671875" customWidth="1"/>
    <col min="1800" max="1800" width="12.109375" customWidth="1"/>
    <col min="1801" max="1801" width="12.33203125" customWidth="1"/>
    <col min="1802" max="1802" width="13" customWidth="1"/>
    <col min="2053" max="2053" width="7.109375" customWidth="1"/>
    <col min="2054" max="2054" width="34" customWidth="1"/>
    <col min="2055" max="2055" width="10.88671875" customWidth="1"/>
    <col min="2056" max="2056" width="12.109375" customWidth="1"/>
    <col min="2057" max="2057" width="12.33203125" customWidth="1"/>
    <col min="2058" max="2058" width="13" customWidth="1"/>
    <col min="2309" max="2309" width="7.109375" customWidth="1"/>
    <col min="2310" max="2310" width="34" customWidth="1"/>
    <col min="2311" max="2311" width="10.88671875" customWidth="1"/>
    <col min="2312" max="2312" width="12.109375" customWidth="1"/>
    <col min="2313" max="2313" width="12.33203125" customWidth="1"/>
    <col min="2314" max="2314" width="13" customWidth="1"/>
    <col min="2565" max="2565" width="7.109375" customWidth="1"/>
    <col min="2566" max="2566" width="34" customWidth="1"/>
    <col min="2567" max="2567" width="10.88671875" customWidth="1"/>
    <col min="2568" max="2568" width="12.109375" customWidth="1"/>
    <col min="2569" max="2569" width="12.33203125" customWidth="1"/>
    <col min="2570" max="2570" width="13" customWidth="1"/>
    <col min="2821" max="2821" width="7.109375" customWidth="1"/>
    <col min="2822" max="2822" width="34" customWidth="1"/>
    <col min="2823" max="2823" width="10.88671875" customWidth="1"/>
    <col min="2824" max="2824" width="12.109375" customWidth="1"/>
    <col min="2825" max="2825" width="12.33203125" customWidth="1"/>
    <col min="2826" max="2826" width="13" customWidth="1"/>
    <col min="3077" max="3077" width="7.109375" customWidth="1"/>
    <col min="3078" max="3078" width="34" customWidth="1"/>
    <col min="3079" max="3079" width="10.88671875" customWidth="1"/>
    <col min="3080" max="3080" width="12.109375" customWidth="1"/>
    <col min="3081" max="3081" width="12.33203125" customWidth="1"/>
    <col min="3082" max="3082" width="13" customWidth="1"/>
    <col min="3333" max="3333" width="7.109375" customWidth="1"/>
    <col min="3334" max="3334" width="34" customWidth="1"/>
    <col min="3335" max="3335" width="10.88671875" customWidth="1"/>
    <col min="3336" max="3336" width="12.109375" customWidth="1"/>
    <col min="3337" max="3337" width="12.33203125" customWidth="1"/>
    <col min="3338" max="3338" width="13" customWidth="1"/>
    <col min="3589" max="3589" width="7.109375" customWidth="1"/>
    <col min="3590" max="3590" width="34" customWidth="1"/>
    <col min="3591" max="3591" width="10.88671875" customWidth="1"/>
    <col min="3592" max="3592" width="12.109375" customWidth="1"/>
    <col min="3593" max="3593" width="12.33203125" customWidth="1"/>
    <col min="3594" max="3594" width="13" customWidth="1"/>
    <col min="3845" max="3845" width="7.109375" customWidth="1"/>
    <col min="3846" max="3846" width="34" customWidth="1"/>
    <col min="3847" max="3847" width="10.88671875" customWidth="1"/>
    <col min="3848" max="3848" width="12.109375" customWidth="1"/>
    <col min="3849" max="3849" width="12.33203125" customWidth="1"/>
    <col min="3850" max="3850" width="13" customWidth="1"/>
    <col min="4101" max="4101" width="7.109375" customWidth="1"/>
    <col min="4102" max="4102" width="34" customWidth="1"/>
    <col min="4103" max="4103" width="10.88671875" customWidth="1"/>
    <col min="4104" max="4104" width="12.109375" customWidth="1"/>
    <col min="4105" max="4105" width="12.33203125" customWidth="1"/>
    <col min="4106" max="4106" width="13" customWidth="1"/>
    <col min="4357" max="4357" width="7.109375" customWidth="1"/>
    <col min="4358" max="4358" width="34" customWidth="1"/>
    <col min="4359" max="4359" width="10.88671875" customWidth="1"/>
    <col min="4360" max="4360" width="12.109375" customWidth="1"/>
    <col min="4361" max="4361" width="12.33203125" customWidth="1"/>
    <col min="4362" max="4362" width="13" customWidth="1"/>
    <col min="4613" max="4613" width="7.109375" customWidth="1"/>
    <col min="4614" max="4614" width="34" customWidth="1"/>
    <col min="4615" max="4615" width="10.88671875" customWidth="1"/>
    <col min="4616" max="4616" width="12.109375" customWidth="1"/>
    <col min="4617" max="4617" width="12.33203125" customWidth="1"/>
    <col min="4618" max="4618" width="13" customWidth="1"/>
    <col min="4869" max="4869" width="7.109375" customWidth="1"/>
    <col min="4870" max="4870" width="34" customWidth="1"/>
    <col min="4871" max="4871" width="10.88671875" customWidth="1"/>
    <col min="4872" max="4872" width="12.109375" customWidth="1"/>
    <col min="4873" max="4873" width="12.33203125" customWidth="1"/>
    <col min="4874" max="4874" width="13" customWidth="1"/>
    <col min="5125" max="5125" width="7.109375" customWidth="1"/>
    <col min="5126" max="5126" width="34" customWidth="1"/>
    <col min="5127" max="5127" width="10.88671875" customWidth="1"/>
    <col min="5128" max="5128" width="12.109375" customWidth="1"/>
    <col min="5129" max="5129" width="12.33203125" customWidth="1"/>
    <col min="5130" max="5130" width="13" customWidth="1"/>
    <col min="5381" max="5381" width="7.109375" customWidth="1"/>
    <col min="5382" max="5382" width="34" customWidth="1"/>
    <col min="5383" max="5383" width="10.88671875" customWidth="1"/>
    <col min="5384" max="5384" width="12.109375" customWidth="1"/>
    <col min="5385" max="5385" width="12.33203125" customWidth="1"/>
    <col min="5386" max="5386" width="13" customWidth="1"/>
    <col min="5637" max="5637" width="7.109375" customWidth="1"/>
    <col min="5638" max="5638" width="34" customWidth="1"/>
    <col min="5639" max="5639" width="10.88671875" customWidth="1"/>
    <col min="5640" max="5640" width="12.109375" customWidth="1"/>
    <col min="5641" max="5641" width="12.33203125" customWidth="1"/>
    <col min="5642" max="5642" width="13" customWidth="1"/>
    <col min="5893" max="5893" width="7.109375" customWidth="1"/>
    <col min="5894" max="5894" width="34" customWidth="1"/>
    <col min="5895" max="5895" width="10.88671875" customWidth="1"/>
    <col min="5896" max="5896" width="12.109375" customWidth="1"/>
    <col min="5897" max="5897" width="12.33203125" customWidth="1"/>
    <col min="5898" max="5898" width="13" customWidth="1"/>
    <col min="6149" max="6149" width="7.109375" customWidth="1"/>
    <col min="6150" max="6150" width="34" customWidth="1"/>
    <col min="6151" max="6151" width="10.88671875" customWidth="1"/>
    <col min="6152" max="6152" width="12.109375" customWidth="1"/>
    <col min="6153" max="6153" width="12.33203125" customWidth="1"/>
    <col min="6154" max="6154" width="13" customWidth="1"/>
    <col min="6405" max="6405" width="7.109375" customWidth="1"/>
    <col min="6406" max="6406" width="34" customWidth="1"/>
    <col min="6407" max="6407" width="10.88671875" customWidth="1"/>
    <col min="6408" max="6408" width="12.109375" customWidth="1"/>
    <col min="6409" max="6409" width="12.33203125" customWidth="1"/>
    <col min="6410" max="6410" width="13" customWidth="1"/>
    <col min="6661" max="6661" width="7.109375" customWidth="1"/>
    <col min="6662" max="6662" width="34" customWidth="1"/>
    <col min="6663" max="6663" width="10.88671875" customWidth="1"/>
    <col min="6664" max="6664" width="12.109375" customWidth="1"/>
    <col min="6665" max="6665" width="12.33203125" customWidth="1"/>
    <col min="6666" max="6666" width="13" customWidth="1"/>
    <col min="6917" max="6917" width="7.109375" customWidth="1"/>
    <col min="6918" max="6918" width="34" customWidth="1"/>
    <col min="6919" max="6919" width="10.88671875" customWidth="1"/>
    <col min="6920" max="6920" width="12.109375" customWidth="1"/>
    <col min="6921" max="6921" width="12.33203125" customWidth="1"/>
    <col min="6922" max="6922" width="13" customWidth="1"/>
    <col min="7173" max="7173" width="7.109375" customWidth="1"/>
    <col min="7174" max="7174" width="34" customWidth="1"/>
    <col min="7175" max="7175" width="10.88671875" customWidth="1"/>
    <col min="7176" max="7176" width="12.109375" customWidth="1"/>
    <col min="7177" max="7177" width="12.33203125" customWidth="1"/>
    <col min="7178" max="7178" width="13" customWidth="1"/>
    <col min="7429" max="7429" width="7.109375" customWidth="1"/>
    <col min="7430" max="7430" width="34" customWidth="1"/>
    <col min="7431" max="7431" width="10.88671875" customWidth="1"/>
    <col min="7432" max="7432" width="12.109375" customWidth="1"/>
    <col min="7433" max="7433" width="12.33203125" customWidth="1"/>
    <col min="7434" max="7434" width="13" customWidth="1"/>
    <col min="7685" max="7685" width="7.109375" customWidth="1"/>
    <col min="7686" max="7686" width="34" customWidth="1"/>
    <col min="7687" max="7687" width="10.88671875" customWidth="1"/>
    <col min="7688" max="7688" width="12.109375" customWidth="1"/>
    <col min="7689" max="7689" width="12.33203125" customWidth="1"/>
    <col min="7690" max="7690" width="13" customWidth="1"/>
    <col min="7941" max="7941" width="7.109375" customWidth="1"/>
    <col min="7942" max="7942" width="34" customWidth="1"/>
    <col min="7943" max="7943" width="10.88671875" customWidth="1"/>
    <col min="7944" max="7944" width="12.109375" customWidth="1"/>
    <col min="7945" max="7945" width="12.33203125" customWidth="1"/>
    <col min="7946" max="7946" width="13" customWidth="1"/>
    <col min="8197" max="8197" width="7.109375" customWidth="1"/>
    <col min="8198" max="8198" width="34" customWidth="1"/>
    <col min="8199" max="8199" width="10.88671875" customWidth="1"/>
    <col min="8200" max="8200" width="12.109375" customWidth="1"/>
    <col min="8201" max="8201" width="12.33203125" customWidth="1"/>
    <col min="8202" max="8202" width="13" customWidth="1"/>
    <col min="8453" max="8453" width="7.109375" customWidth="1"/>
    <col min="8454" max="8454" width="34" customWidth="1"/>
    <col min="8455" max="8455" width="10.88671875" customWidth="1"/>
    <col min="8456" max="8456" width="12.109375" customWidth="1"/>
    <col min="8457" max="8457" width="12.33203125" customWidth="1"/>
    <col min="8458" max="8458" width="13" customWidth="1"/>
    <col min="8709" max="8709" width="7.109375" customWidth="1"/>
    <col min="8710" max="8710" width="34" customWidth="1"/>
    <col min="8711" max="8711" width="10.88671875" customWidth="1"/>
    <col min="8712" max="8712" width="12.109375" customWidth="1"/>
    <col min="8713" max="8713" width="12.33203125" customWidth="1"/>
    <col min="8714" max="8714" width="13" customWidth="1"/>
    <col min="8965" max="8965" width="7.109375" customWidth="1"/>
    <col min="8966" max="8966" width="34" customWidth="1"/>
    <col min="8967" max="8967" width="10.88671875" customWidth="1"/>
    <col min="8968" max="8968" width="12.109375" customWidth="1"/>
    <col min="8969" max="8969" width="12.33203125" customWidth="1"/>
    <col min="8970" max="8970" width="13" customWidth="1"/>
    <col min="9221" max="9221" width="7.109375" customWidth="1"/>
    <col min="9222" max="9222" width="34" customWidth="1"/>
    <col min="9223" max="9223" width="10.88671875" customWidth="1"/>
    <col min="9224" max="9224" width="12.109375" customWidth="1"/>
    <col min="9225" max="9225" width="12.33203125" customWidth="1"/>
    <col min="9226" max="9226" width="13" customWidth="1"/>
    <col min="9477" max="9477" width="7.109375" customWidth="1"/>
    <col min="9478" max="9478" width="34" customWidth="1"/>
    <col min="9479" max="9479" width="10.88671875" customWidth="1"/>
    <col min="9480" max="9480" width="12.109375" customWidth="1"/>
    <col min="9481" max="9481" width="12.33203125" customWidth="1"/>
    <col min="9482" max="9482" width="13" customWidth="1"/>
    <col min="9733" max="9733" width="7.109375" customWidth="1"/>
    <col min="9734" max="9734" width="34" customWidth="1"/>
    <col min="9735" max="9735" width="10.88671875" customWidth="1"/>
    <col min="9736" max="9736" width="12.109375" customWidth="1"/>
    <col min="9737" max="9737" width="12.33203125" customWidth="1"/>
    <col min="9738" max="9738" width="13" customWidth="1"/>
    <col min="9989" max="9989" width="7.109375" customWidth="1"/>
    <col min="9990" max="9990" width="34" customWidth="1"/>
    <col min="9991" max="9991" width="10.88671875" customWidth="1"/>
    <col min="9992" max="9992" width="12.109375" customWidth="1"/>
    <col min="9993" max="9993" width="12.33203125" customWidth="1"/>
    <col min="9994" max="9994" width="13" customWidth="1"/>
    <col min="10245" max="10245" width="7.109375" customWidth="1"/>
    <col min="10246" max="10246" width="34" customWidth="1"/>
    <col min="10247" max="10247" width="10.88671875" customWidth="1"/>
    <col min="10248" max="10248" width="12.109375" customWidth="1"/>
    <col min="10249" max="10249" width="12.33203125" customWidth="1"/>
    <col min="10250" max="10250" width="13" customWidth="1"/>
    <col min="10501" max="10501" width="7.109375" customWidth="1"/>
    <col min="10502" max="10502" width="34" customWidth="1"/>
    <col min="10503" max="10503" width="10.88671875" customWidth="1"/>
    <col min="10504" max="10504" width="12.109375" customWidth="1"/>
    <col min="10505" max="10505" width="12.33203125" customWidth="1"/>
    <col min="10506" max="10506" width="13" customWidth="1"/>
    <col min="10757" max="10757" width="7.109375" customWidth="1"/>
    <col min="10758" max="10758" width="34" customWidth="1"/>
    <col min="10759" max="10759" width="10.88671875" customWidth="1"/>
    <col min="10760" max="10760" width="12.109375" customWidth="1"/>
    <col min="10761" max="10761" width="12.33203125" customWidth="1"/>
    <col min="10762" max="10762" width="13" customWidth="1"/>
    <col min="11013" max="11013" width="7.109375" customWidth="1"/>
    <col min="11014" max="11014" width="34" customWidth="1"/>
    <col min="11015" max="11015" width="10.88671875" customWidth="1"/>
    <col min="11016" max="11016" width="12.109375" customWidth="1"/>
    <col min="11017" max="11017" width="12.33203125" customWidth="1"/>
    <col min="11018" max="11018" width="13" customWidth="1"/>
    <col min="11269" max="11269" width="7.109375" customWidth="1"/>
    <col min="11270" max="11270" width="34" customWidth="1"/>
    <col min="11271" max="11271" width="10.88671875" customWidth="1"/>
    <col min="11272" max="11272" width="12.109375" customWidth="1"/>
    <col min="11273" max="11273" width="12.33203125" customWidth="1"/>
    <col min="11274" max="11274" width="13" customWidth="1"/>
    <col min="11525" max="11525" width="7.109375" customWidth="1"/>
    <col min="11526" max="11526" width="34" customWidth="1"/>
    <col min="11527" max="11527" width="10.88671875" customWidth="1"/>
    <col min="11528" max="11528" width="12.109375" customWidth="1"/>
    <col min="11529" max="11529" width="12.33203125" customWidth="1"/>
    <col min="11530" max="11530" width="13" customWidth="1"/>
    <col min="11781" max="11781" width="7.109375" customWidth="1"/>
    <col min="11782" max="11782" width="34" customWidth="1"/>
    <col min="11783" max="11783" width="10.88671875" customWidth="1"/>
    <col min="11784" max="11784" width="12.109375" customWidth="1"/>
    <col min="11785" max="11785" width="12.33203125" customWidth="1"/>
    <col min="11786" max="11786" width="13" customWidth="1"/>
    <col min="12037" max="12037" width="7.109375" customWidth="1"/>
    <col min="12038" max="12038" width="34" customWidth="1"/>
    <col min="12039" max="12039" width="10.88671875" customWidth="1"/>
    <col min="12040" max="12040" width="12.109375" customWidth="1"/>
    <col min="12041" max="12041" width="12.33203125" customWidth="1"/>
    <col min="12042" max="12042" width="13" customWidth="1"/>
    <col min="12293" max="12293" width="7.109375" customWidth="1"/>
    <col min="12294" max="12294" width="34" customWidth="1"/>
    <col min="12295" max="12295" width="10.88671875" customWidth="1"/>
    <col min="12296" max="12296" width="12.109375" customWidth="1"/>
    <col min="12297" max="12297" width="12.33203125" customWidth="1"/>
    <col min="12298" max="12298" width="13" customWidth="1"/>
    <col min="12549" max="12549" width="7.109375" customWidth="1"/>
    <col min="12550" max="12550" width="34" customWidth="1"/>
    <col min="12551" max="12551" width="10.88671875" customWidth="1"/>
    <col min="12552" max="12552" width="12.109375" customWidth="1"/>
    <col min="12553" max="12553" width="12.33203125" customWidth="1"/>
    <col min="12554" max="12554" width="13" customWidth="1"/>
    <col min="12805" max="12805" width="7.109375" customWidth="1"/>
    <col min="12806" max="12806" width="34" customWidth="1"/>
    <col min="12807" max="12807" width="10.88671875" customWidth="1"/>
    <col min="12808" max="12808" width="12.109375" customWidth="1"/>
    <col min="12809" max="12809" width="12.33203125" customWidth="1"/>
    <col min="12810" max="12810" width="13" customWidth="1"/>
    <col min="13061" max="13061" width="7.109375" customWidth="1"/>
    <col min="13062" max="13062" width="34" customWidth="1"/>
    <col min="13063" max="13063" width="10.88671875" customWidth="1"/>
    <col min="13064" max="13064" width="12.109375" customWidth="1"/>
    <col min="13065" max="13065" width="12.33203125" customWidth="1"/>
    <col min="13066" max="13066" width="13" customWidth="1"/>
    <col min="13317" max="13317" width="7.109375" customWidth="1"/>
    <col min="13318" max="13318" width="34" customWidth="1"/>
    <col min="13319" max="13319" width="10.88671875" customWidth="1"/>
    <col min="13320" max="13320" width="12.109375" customWidth="1"/>
    <col min="13321" max="13321" width="12.33203125" customWidth="1"/>
    <col min="13322" max="13322" width="13" customWidth="1"/>
    <col min="13573" max="13573" width="7.109375" customWidth="1"/>
    <col min="13574" max="13574" width="34" customWidth="1"/>
    <col min="13575" max="13575" width="10.88671875" customWidth="1"/>
    <col min="13576" max="13576" width="12.109375" customWidth="1"/>
    <col min="13577" max="13577" width="12.33203125" customWidth="1"/>
    <col min="13578" max="13578" width="13" customWidth="1"/>
    <col min="13829" max="13829" width="7.109375" customWidth="1"/>
    <col min="13830" max="13830" width="34" customWidth="1"/>
    <col min="13831" max="13831" width="10.88671875" customWidth="1"/>
    <col min="13832" max="13832" width="12.109375" customWidth="1"/>
    <col min="13833" max="13833" width="12.33203125" customWidth="1"/>
    <col min="13834" max="13834" width="13" customWidth="1"/>
    <col min="14085" max="14085" width="7.109375" customWidth="1"/>
    <col min="14086" max="14086" width="34" customWidth="1"/>
    <col min="14087" max="14087" width="10.88671875" customWidth="1"/>
    <col min="14088" max="14088" width="12.109375" customWidth="1"/>
    <col min="14089" max="14089" width="12.33203125" customWidth="1"/>
    <col min="14090" max="14090" width="13" customWidth="1"/>
    <col min="14341" max="14341" width="7.109375" customWidth="1"/>
    <col min="14342" max="14342" width="34" customWidth="1"/>
    <col min="14343" max="14343" width="10.88671875" customWidth="1"/>
    <col min="14344" max="14344" width="12.109375" customWidth="1"/>
    <col min="14345" max="14345" width="12.33203125" customWidth="1"/>
    <col min="14346" max="14346" width="13" customWidth="1"/>
    <col min="14597" max="14597" width="7.109375" customWidth="1"/>
    <col min="14598" max="14598" width="34" customWidth="1"/>
    <col min="14599" max="14599" width="10.88671875" customWidth="1"/>
    <col min="14600" max="14600" width="12.109375" customWidth="1"/>
    <col min="14601" max="14601" width="12.33203125" customWidth="1"/>
    <col min="14602" max="14602" width="13" customWidth="1"/>
    <col min="14853" max="14853" width="7.109375" customWidth="1"/>
    <col min="14854" max="14854" width="34" customWidth="1"/>
    <col min="14855" max="14855" width="10.88671875" customWidth="1"/>
    <col min="14856" max="14856" width="12.109375" customWidth="1"/>
    <col min="14857" max="14857" width="12.33203125" customWidth="1"/>
    <col min="14858" max="14858" width="13" customWidth="1"/>
    <col min="15109" max="15109" width="7.109375" customWidth="1"/>
    <col min="15110" max="15110" width="34" customWidth="1"/>
    <col min="15111" max="15111" width="10.88671875" customWidth="1"/>
    <col min="15112" max="15112" width="12.109375" customWidth="1"/>
    <col min="15113" max="15113" width="12.33203125" customWidth="1"/>
    <col min="15114" max="15114" width="13" customWidth="1"/>
    <col min="15365" max="15365" width="7.109375" customWidth="1"/>
    <col min="15366" max="15366" width="34" customWidth="1"/>
    <col min="15367" max="15367" width="10.88671875" customWidth="1"/>
    <col min="15368" max="15368" width="12.109375" customWidth="1"/>
    <col min="15369" max="15369" width="12.33203125" customWidth="1"/>
    <col min="15370" max="15370" width="13" customWidth="1"/>
    <col min="15621" max="15621" width="7.109375" customWidth="1"/>
    <col min="15622" max="15622" width="34" customWidth="1"/>
    <col min="15623" max="15623" width="10.88671875" customWidth="1"/>
    <col min="15624" max="15624" width="12.109375" customWidth="1"/>
    <col min="15625" max="15625" width="12.33203125" customWidth="1"/>
    <col min="15626" max="15626" width="13" customWidth="1"/>
    <col min="15877" max="15877" width="7.109375" customWidth="1"/>
    <col min="15878" max="15878" width="34" customWidth="1"/>
    <col min="15879" max="15879" width="10.88671875" customWidth="1"/>
    <col min="15880" max="15880" width="12.109375" customWidth="1"/>
    <col min="15881" max="15881" width="12.33203125" customWidth="1"/>
    <col min="15882" max="15882" width="13" customWidth="1"/>
    <col min="16133" max="16133" width="7.109375" customWidth="1"/>
    <col min="16134" max="16134" width="34" customWidth="1"/>
    <col min="16135" max="16135" width="10.88671875" customWidth="1"/>
    <col min="16136" max="16136" width="12.109375" customWidth="1"/>
    <col min="16137" max="16137" width="12.33203125" customWidth="1"/>
    <col min="16138" max="16138" width="13" customWidth="1"/>
  </cols>
  <sheetData>
    <row r="1" spans="1:10">
      <c r="C1" s="508" t="s">
        <v>699</v>
      </c>
      <c r="D1" s="509"/>
    </row>
    <row r="2" spans="1:10">
      <c r="C2" s="508" t="s">
        <v>489</v>
      </c>
      <c r="D2" s="509"/>
    </row>
    <row r="3" spans="1:10">
      <c r="C3" s="508" t="s">
        <v>490</v>
      </c>
      <c r="D3" s="509"/>
    </row>
    <row r="4" spans="1:10">
      <c r="C4" s="508" t="s">
        <v>491</v>
      </c>
      <c r="D4" s="509"/>
    </row>
    <row r="5" spans="1:10">
      <c r="C5" s="536" t="s">
        <v>700</v>
      </c>
      <c r="D5" s="537"/>
    </row>
    <row r="6" spans="1:10">
      <c r="C6" s="591" t="s">
        <v>719</v>
      </c>
      <c r="D6" s="591"/>
      <c r="E6" s="591"/>
      <c r="F6" s="591"/>
      <c r="G6" s="591"/>
      <c r="H6" s="591"/>
      <c r="I6" s="591"/>
      <c r="J6" s="591"/>
    </row>
    <row r="7" spans="1:10">
      <c r="C7" s="577" t="s">
        <v>835</v>
      </c>
      <c r="D7" s="577"/>
      <c r="E7" s="577"/>
      <c r="F7" s="577"/>
      <c r="G7" s="577"/>
      <c r="H7" s="577"/>
      <c r="I7" s="577"/>
      <c r="J7" s="577"/>
    </row>
    <row r="8" spans="1:10">
      <c r="C8" s="602"/>
      <c r="D8" s="602"/>
    </row>
    <row r="9" spans="1:10" ht="15.6">
      <c r="C9" s="215" t="s">
        <v>691</v>
      </c>
      <c r="D9" s="215"/>
      <c r="E9" s="507"/>
    </row>
    <row r="10" spans="1:10" ht="15.6">
      <c r="A10" s="581" t="s">
        <v>692</v>
      </c>
      <c r="B10" s="581"/>
      <c r="C10" s="581"/>
      <c r="D10" s="581"/>
      <c r="E10" s="581"/>
      <c r="F10" s="581"/>
      <c r="G10" s="581"/>
      <c r="H10" s="581"/>
      <c r="I10" s="581"/>
      <c r="J10" s="581"/>
    </row>
    <row r="11" spans="1:10" ht="15.6">
      <c r="C11" s="603" t="s">
        <v>701</v>
      </c>
      <c r="D11" s="603"/>
    </row>
    <row r="12" spans="1:10">
      <c r="C12" s="512"/>
      <c r="D12" s="512"/>
    </row>
    <row r="13" spans="1:10">
      <c r="C13" s="602"/>
      <c r="D13" s="602"/>
    </row>
    <row r="14" spans="1:10" ht="15.6">
      <c r="C14" s="512"/>
      <c r="D14" s="510"/>
      <c r="F14" s="510" t="s">
        <v>693</v>
      </c>
      <c r="G14" s="541"/>
      <c r="H14" s="541"/>
      <c r="I14" s="541"/>
    </row>
    <row r="15" spans="1:10" ht="15.6">
      <c r="C15" s="512"/>
      <c r="D15" s="510"/>
    </row>
    <row r="16" spans="1:10" ht="113.25" customHeight="1">
      <c r="C16" s="604" t="s">
        <v>694</v>
      </c>
      <c r="D16" s="604"/>
      <c r="E16" s="604"/>
      <c r="F16" s="604"/>
      <c r="G16" s="543"/>
      <c r="H16" s="543"/>
      <c r="I16" s="543"/>
    </row>
    <row r="17" spans="2:10" ht="15.6">
      <c r="C17" s="519"/>
      <c r="D17" s="510"/>
    </row>
    <row r="18" spans="2:10">
      <c r="D18" s="277"/>
      <c r="G18" s="277"/>
      <c r="H18" s="277"/>
      <c r="I18" s="277"/>
      <c r="J18" s="277" t="s">
        <v>690</v>
      </c>
    </row>
    <row r="19" spans="2:10">
      <c r="B19" s="596" t="s">
        <v>492</v>
      </c>
      <c r="C19" s="596" t="s">
        <v>493</v>
      </c>
      <c r="D19" s="596" t="s">
        <v>5</v>
      </c>
      <c r="E19" s="599" t="s">
        <v>695</v>
      </c>
      <c r="F19" s="600"/>
      <c r="G19" s="600"/>
      <c r="H19" s="600"/>
      <c r="I19" s="600"/>
      <c r="J19" s="601"/>
    </row>
    <row r="20" spans="2:10">
      <c r="B20" s="597"/>
      <c r="C20" s="597"/>
      <c r="D20" s="597"/>
      <c r="E20" s="605" t="s">
        <v>696</v>
      </c>
      <c r="F20" s="605" t="s">
        <v>697</v>
      </c>
      <c r="G20" s="599" t="s">
        <v>728</v>
      </c>
      <c r="H20" s="600"/>
      <c r="I20" s="601"/>
      <c r="J20" s="605" t="s">
        <v>698</v>
      </c>
    </row>
    <row r="21" spans="2:10" ht="84" customHeight="1">
      <c r="B21" s="598"/>
      <c r="C21" s="598"/>
      <c r="D21" s="598"/>
      <c r="E21" s="605"/>
      <c r="F21" s="605"/>
      <c r="G21" s="550" t="s">
        <v>729</v>
      </c>
      <c r="H21" s="520" t="s">
        <v>730</v>
      </c>
      <c r="I21" s="551" t="s">
        <v>731</v>
      </c>
      <c r="J21" s="605"/>
    </row>
    <row r="22" spans="2:10" ht="15.75" customHeight="1">
      <c r="B22" s="511">
        <v>1</v>
      </c>
      <c r="C22" s="267" t="s">
        <v>494</v>
      </c>
      <c r="D22" s="552">
        <f>SUM(E22+F22+J22)</f>
        <v>367014.41363211954</v>
      </c>
      <c r="E22" s="399">
        <v>5967.4136321195147</v>
      </c>
      <c r="F22" s="399">
        <f>SUM(G22:I22)</f>
        <v>311188</v>
      </c>
      <c r="G22" s="399"/>
      <c r="H22" s="399">
        <v>295000</v>
      </c>
      <c r="I22" s="399">
        <v>16188</v>
      </c>
      <c r="J22" s="399">
        <v>49859</v>
      </c>
    </row>
    <row r="23" spans="2:10" ht="15.6">
      <c r="B23" s="511">
        <v>2</v>
      </c>
      <c r="C23" s="267" t="s">
        <v>495</v>
      </c>
      <c r="D23" s="521">
        <f t="shared" ref="D23:D28" si="0">SUM(E23+F23+J23)</f>
        <v>2285468.5275443513</v>
      </c>
      <c r="E23" s="404">
        <v>13085.527544351075</v>
      </c>
      <c r="F23" s="404">
        <f t="shared" ref="F23:F28" si="1">SUM(G23:I23)</f>
        <v>2200383</v>
      </c>
      <c r="G23" s="404">
        <v>458943</v>
      </c>
      <c r="H23" s="404">
        <v>1301281</v>
      </c>
      <c r="I23" s="404">
        <v>440159</v>
      </c>
      <c r="J23" s="404">
        <v>72000</v>
      </c>
    </row>
    <row r="24" spans="2:10" ht="15.6">
      <c r="B24" s="511">
        <v>3</v>
      </c>
      <c r="C24" s="267" t="s">
        <v>496</v>
      </c>
      <c r="D24" s="521">
        <f t="shared" si="0"/>
        <v>8112858.8935574228</v>
      </c>
      <c r="E24" s="404">
        <v>5133.8935574229699</v>
      </c>
      <c r="F24" s="404">
        <f t="shared" si="1"/>
        <v>7927725</v>
      </c>
      <c r="G24" s="404">
        <v>1860845</v>
      </c>
      <c r="H24" s="404">
        <v>4905341</v>
      </c>
      <c r="I24" s="404">
        <v>1161539</v>
      </c>
      <c r="J24" s="404">
        <v>180000</v>
      </c>
    </row>
    <row r="25" spans="2:10" ht="15.6">
      <c r="B25" s="511">
        <v>4</v>
      </c>
      <c r="C25" s="267" t="s">
        <v>497</v>
      </c>
      <c r="D25" s="521">
        <f t="shared" si="0"/>
        <v>3006894.4183006538</v>
      </c>
      <c r="E25" s="404">
        <v>6712.418300653595</v>
      </c>
      <c r="F25" s="404">
        <f t="shared" si="1"/>
        <v>2910537</v>
      </c>
      <c r="G25" s="404">
        <v>909698</v>
      </c>
      <c r="H25" s="404">
        <v>1600900</v>
      </c>
      <c r="I25" s="404">
        <v>399939</v>
      </c>
      <c r="J25" s="404">
        <v>89645</v>
      </c>
    </row>
    <row r="26" spans="2:10" ht="15.6">
      <c r="B26" s="511">
        <v>5</v>
      </c>
      <c r="C26" s="267" t="s">
        <v>498</v>
      </c>
      <c r="D26" s="521">
        <f t="shared" si="0"/>
        <v>44824.08963585434</v>
      </c>
      <c r="E26" s="404">
        <v>4824.0896358543423</v>
      </c>
      <c r="F26" s="404"/>
      <c r="G26" s="404"/>
      <c r="H26" s="404"/>
      <c r="I26" s="404"/>
      <c r="J26" s="404">
        <v>40000</v>
      </c>
    </row>
    <row r="27" spans="2:10" ht="15.6">
      <c r="B27" s="511">
        <v>6</v>
      </c>
      <c r="C27" s="267" t="s">
        <v>499</v>
      </c>
      <c r="D27" s="521">
        <f t="shared" si="0"/>
        <v>46609.150326797389</v>
      </c>
      <c r="E27" s="404">
        <v>6609.1503267973858</v>
      </c>
      <c r="F27" s="404"/>
      <c r="G27" s="404"/>
      <c r="H27" s="404"/>
      <c r="I27" s="404"/>
      <c r="J27" s="404">
        <v>40000</v>
      </c>
    </row>
    <row r="28" spans="2:10" ht="15.6">
      <c r="B28" s="511">
        <v>7</v>
      </c>
      <c r="C28" s="267" t="s">
        <v>500</v>
      </c>
      <c r="D28" s="521">
        <f t="shared" si="0"/>
        <v>382957.50700280111</v>
      </c>
      <c r="E28" s="404">
        <v>5067.5070028011205</v>
      </c>
      <c r="F28" s="404">
        <f t="shared" si="1"/>
        <v>305890</v>
      </c>
      <c r="G28" s="404"/>
      <c r="H28" s="404">
        <v>290000</v>
      </c>
      <c r="I28" s="404">
        <v>15890</v>
      </c>
      <c r="J28" s="404">
        <v>72000</v>
      </c>
    </row>
    <row r="29" spans="2:10" ht="15.6">
      <c r="B29" s="278"/>
      <c r="C29" s="273" t="s">
        <v>501</v>
      </c>
      <c r="D29" s="522">
        <f>SUM(D22:D28)</f>
        <v>14246627</v>
      </c>
      <c r="E29" s="522">
        <f>SUM(E22:E28)</f>
        <v>47399.999999999993</v>
      </c>
      <c r="F29" s="522">
        <f>SUM(F22:F28)</f>
        <v>13655723</v>
      </c>
      <c r="G29" s="522">
        <f t="shared" ref="G29:I29" si="2">SUM(G22:G28)</f>
        <v>3229486</v>
      </c>
      <c r="H29" s="522">
        <f t="shared" si="2"/>
        <v>8392522</v>
      </c>
      <c r="I29" s="522">
        <f t="shared" si="2"/>
        <v>2033715</v>
      </c>
      <c r="J29" s="522">
        <f>SUM(J22:J28)</f>
        <v>543504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C14" sqref="C14"/>
    </sheetView>
  </sheetViews>
  <sheetFormatPr defaultRowHeight="14.4"/>
  <cols>
    <col min="2" max="2" width="7.109375" customWidth="1"/>
    <col min="3" max="3" width="34" customWidth="1"/>
    <col min="4" max="4" width="10.88671875" customWidth="1"/>
    <col min="5" max="5" width="12.109375" hidden="1" customWidth="1"/>
    <col min="6" max="6" width="12.33203125" hidden="1" customWidth="1"/>
    <col min="7" max="7" width="13" customWidth="1"/>
    <col min="8" max="8" width="15.5546875" customWidth="1"/>
    <col min="258" max="258" width="7.109375" customWidth="1"/>
    <col min="259" max="259" width="34" customWidth="1"/>
    <col min="260" max="260" width="10.88671875" customWidth="1"/>
    <col min="261" max="262" width="0" hidden="1" customWidth="1"/>
    <col min="263" max="263" width="13" customWidth="1"/>
    <col min="514" max="514" width="7.109375" customWidth="1"/>
    <col min="515" max="515" width="34" customWidth="1"/>
    <col min="516" max="516" width="10.88671875" customWidth="1"/>
    <col min="517" max="518" width="0" hidden="1" customWidth="1"/>
    <col min="519" max="519" width="13" customWidth="1"/>
    <col min="770" max="770" width="7.109375" customWidth="1"/>
    <col min="771" max="771" width="34" customWidth="1"/>
    <col min="772" max="772" width="10.88671875" customWidth="1"/>
    <col min="773" max="774" width="0" hidden="1" customWidth="1"/>
    <col min="775" max="775" width="13" customWidth="1"/>
    <col min="1026" max="1026" width="7.109375" customWidth="1"/>
    <col min="1027" max="1027" width="34" customWidth="1"/>
    <col min="1028" max="1028" width="10.88671875" customWidth="1"/>
    <col min="1029" max="1030" width="0" hidden="1" customWidth="1"/>
    <col min="1031" max="1031" width="13" customWidth="1"/>
    <col min="1282" max="1282" width="7.109375" customWidth="1"/>
    <col min="1283" max="1283" width="34" customWidth="1"/>
    <col min="1284" max="1284" width="10.88671875" customWidth="1"/>
    <col min="1285" max="1286" width="0" hidden="1" customWidth="1"/>
    <col min="1287" max="1287" width="13" customWidth="1"/>
    <col min="1538" max="1538" width="7.109375" customWidth="1"/>
    <col min="1539" max="1539" width="34" customWidth="1"/>
    <col min="1540" max="1540" width="10.88671875" customWidth="1"/>
    <col min="1541" max="1542" width="0" hidden="1" customWidth="1"/>
    <col min="1543" max="1543" width="13" customWidth="1"/>
    <col min="1794" max="1794" width="7.109375" customWidth="1"/>
    <col min="1795" max="1795" width="34" customWidth="1"/>
    <col min="1796" max="1796" width="10.88671875" customWidth="1"/>
    <col min="1797" max="1798" width="0" hidden="1" customWidth="1"/>
    <col min="1799" max="1799" width="13" customWidth="1"/>
    <col min="2050" max="2050" width="7.109375" customWidth="1"/>
    <col min="2051" max="2051" width="34" customWidth="1"/>
    <col min="2052" max="2052" width="10.88671875" customWidth="1"/>
    <col min="2053" max="2054" width="0" hidden="1" customWidth="1"/>
    <col min="2055" max="2055" width="13" customWidth="1"/>
    <col min="2306" max="2306" width="7.109375" customWidth="1"/>
    <col min="2307" max="2307" width="34" customWidth="1"/>
    <col min="2308" max="2308" width="10.88671875" customWidth="1"/>
    <col min="2309" max="2310" width="0" hidden="1" customWidth="1"/>
    <col min="2311" max="2311" width="13" customWidth="1"/>
    <col min="2562" max="2562" width="7.109375" customWidth="1"/>
    <col min="2563" max="2563" width="34" customWidth="1"/>
    <col min="2564" max="2564" width="10.88671875" customWidth="1"/>
    <col min="2565" max="2566" width="0" hidden="1" customWidth="1"/>
    <col min="2567" max="2567" width="13" customWidth="1"/>
    <col min="2818" max="2818" width="7.109375" customWidth="1"/>
    <col min="2819" max="2819" width="34" customWidth="1"/>
    <col min="2820" max="2820" width="10.88671875" customWidth="1"/>
    <col min="2821" max="2822" width="0" hidden="1" customWidth="1"/>
    <col min="2823" max="2823" width="13" customWidth="1"/>
    <col min="3074" max="3074" width="7.109375" customWidth="1"/>
    <col min="3075" max="3075" width="34" customWidth="1"/>
    <col min="3076" max="3076" width="10.88671875" customWidth="1"/>
    <col min="3077" max="3078" width="0" hidden="1" customWidth="1"/>
    <col min="3079" max="3079" width="13" customWidth="1"/>
    <col min="3330" max="3330" width="7.109375" customWidth="1"/>
    <col min="3331" max="3331" width="34" customWidth="1"/>
    <col min="3332" max="3332" width="10.88671875" customWidth="1"/>
    <col min="3333" max="3334" width="0" hidden="1" customWidth="1"/>
    <col min="3335" max="3335" width="13" customWidth="1"/>
    <col min="3586" max="3586" width="7.109375" customWidth="1"/>
    <col min="3587" max="3587" width="34" customWidth="1"/>
    <col min="3588" max="3588" width="10.88671875" customWidth="1"/>
    <col min="3589" max="3590" width="0" hidden="1" customWidth="1"/>
    <col min="3591" max="3591" width="13" customWidth="1"/>
    <col min="3842" max="3842" width="7.109375" customWidth="1"/>
    <col min="3843" max="3843" width="34" customWidth="1"/>
    <col min="3844" max="3844" width="10.88671875" customWidth="1"/>
    <col min="3845" max="3846" width="0" hidden="1" customWidth="1"/>
    <col min="3847" max="3847" width="13" customWidth="1"/>
    <col min="4098" max="4098" width="7.109375" customWidth="1"/>
    <col min="4099" max="4099" width="34" customWidth="1"/>
    <col min="4100" max="4100" width="10.88671875" customWidth="1"/>
    <col min="4101" max="4102" width="0" hidden="1" customWidth="1"/>
    <col min="4103" max="4103" width="13" customWidth="1"/>
    <col min="4354" max="4354" width="7.109375" customWidth="1"/>
    <col min="4355" max="4355" width="34" customWidth="1"/>
    <col min="4356" max="4356" width="10.88671875" customWidth="1"/>
    <col min="4357" max="4358" width="0" hidden="1" customWidth="1"/>
    <col min="4359" max="4359" width="13" customWidth="1"/>
    <col min="4610" max="4610" width="7.109375" customWidth="1"/>
    <col min="4611" max="4611" width="34" customWidth="1"/>
    <col min="4612" max="4612" width="10.88671875" customWidth="1"/>
    <col min="4613" max="4614" width="0" hidden="1" customWidth="1"/>
    <col min="4615" max="4615" width="13" customWidth="1"/>
    <col min="4866" max="4866" width="7.109375" customWidth="1"/>
    <col min="4867" max="4867" width="34" customWidth="1"/>
    <col min="4868" max="4868" width="10.88671875" customWidth="1"/>
    <col min="4869" max="4870" width="0" hidden="1" customWidth="1"/>
    <col min="4871" max="4871" width="13" customWidth="1"/>
    <col min="5122" max="5122" width="7.109375" customWidth="1"/>
    <col min="5123" max="5123" width="34" customWidth="1"/>
    <col min="5124" max="5124" width="10.88671875" customWidth="1"/>
    <col min="5125" max="5126" width="0" hidden="1" customWidth="1"/>
    <col min="5127" max="5127" width="13" customWidth="1"/>
    <col min="5378" max="5378" width="7.109375" customWidth="1"/>
    <col min="5379" max="5379" width="34" customWidth="1"/>
    <col min="5380" max="5380" width="10.88671875" customWidth="1"/>
    <col min="5381" max="5382" width="0" hidden="1" customWidth="1"/>
    <col min="5383" max="5383" width="13" customWidth="1"/>
    <col min="5634" max="5634" width="7.109375" customWidth="1"/>
    <col min="5635" max="5635" width="34" customWidth="1"/>
    <col min="5636" max="5636" width="10.88671875" customWidth="1"/>
    <col min="5637" max="5638" width="0" hidden="1" customWidth="1"/>
    <col min="5639" max="5639" width="13" customWidth="1"/>
    <col min="5890" max="5890" width="7.109375" customWidth="1"/>
    <col min="5891" max="5891" width="34" customWidth="1"/>
    <col min="5892" max="5892" width="10.88671875" customWidth="1"/>
    <col min="5893" max="5894" width="0" hidden="1" customWidth="1"/>
    <col min="5895" max="5895" width="13" customWidth="1"/>
    <col min="6146" max="6146" width="7.109375" customWidth="1"/>
    <col min="6147" max="6147" width="34" customWidth="1"/>
    <col min="6148" max="6148" width="10.88671875" customWidth="1"/>
    <col min="6149" max="6150" width="0" hidden="1" customWidth="1"/>
    <col min="6151" max="6151" width="13" customWidth="1"/>
    <col min="6402" max="6402" width="7.109375" customWidth="1"/>
    <col min="6403" max="6403" width="34" customWidth="1"/>
    <col min="6404" max="6404" width="10.88671875" customWidth="1"/>
    <col min="6405" max="6406" width="0" hidden="1" customWidth="1"/>
    <col min="6407" max="6407" width="13" customWidth="1"/>
    <col min="6658" max="6658" width="7.109375" customWidth="1"/>
    <col min="6659" max="6659" width="34" customWidth="1"/>
    <col min="6660" max="6660" width="10.88671875" customWidth="1"/>
    <col min="6661" max="6662" width="0" hidden="1" customWidth="1"/>
    <col min="6663" max="6663" width="13" customWidth="1"/>
    <col min="6914" max="6914" width="7.109375" customWidth="1"/>
    <col min="6915" max="6915" width="34" customWidth="1"/>
    <col min="6916" max="6916" width="10.88671875" customWidth="1"/>
    <col min="6917" max="6918" width="0" hidden="1" customWidth="1"/>
    <col min="6919" max="6919" width="13" customWidth="1"/>
    <col min="7170" max="7170" width="7.109375" customWidth="1"/>
    <col min="7171" max="7171" width="34" customWidth="1"/>
    <col min="7172" max="7172" width="10.88671875" customWidth="1"/>
    <col min="7173" max="7174" width="0" hidden="1" customWidth="1"/>
    <col min="7175" max="7175" width="13" customWidth="1"/>
    <col min="7426" max="7426" width="7.109375" customWidth="1"/>
    <col min="7427" max="7427" width="34" customWidth="1"/>
    <col min="7428" max="7428" width="10.88671875" customWidth="1"/>
    <col min="7429" max="7430" width="0" hidden="1" customWidth="1"/>
    <col min="7431" max="7431" width="13" customWidth="1"/>
    <col min="7682" max="7682" width="7.109375" customWidth="1"/>
    <col min="7683" max="7683" width="34" customWidth="1"/>
    <col min="7684" max="7684" width="10.88671875" customWidth="1"/>
    <col min="7685" max="7686" width="0" hidden="1" customWidth="1"/>
    <col min="7687" max="7687" width="13" customWidth="1"/>
    <col min="7938" max="7938" width="7.109375" customWidth="1"/>
    <col min="7939" max="7939" width="34" customWidth="1"/>
    <col min="7940" max="7940" width="10.88671875" customWidth="1"/>
    <col min="7941" max="7942" width="0" hidden="1" customWidth="1"/>
    <col min="7943" max="7943" width="13" customWidth="1"/>
    <col min="8194" max="8194" width="7.109375" customWidth="1"/>
    <col min="8195" max="8195" width="34" customWidth="1"/>
    <col min="8196" max="8196" width="10.88671875" customWidth="1"/>
    <col min="8197" max="8198" width="0" hidden="1" customWidth="1"/>
    <col min="8199" max="8199" width="13" customWidth="1"/>
    <col min="8450" max="8450" width="7.109375" customWidth="1"/>
    <col min="8451" max="8451" width="34" customWidth="1"/>
    <col min="8452" max="8452" width="10.88671875" customWidth="1"/>
    <col min="8453" max="8454" width="0" hidden="1" customWidth="1"/>
    <col min="8455" max="8455" width="13" customWidth="1"/>
    <col min="8706" max="8706" width="7.109375" customWidth="1"/>
    <col min="8707" max="8707" width="34" customWidth="1"/>
    <col min="8708" max="8708" width="10.88671875" customWidth="1"/>
    <col min="8709" max="8710" width="0" hidden="1" customWidth="1"/>
    <col min="8711" max="8711" width="13" customWidth="1"/>
    <col min="8962" max="8962" width="7.109375" customWidth="1"/>
    <col min="8963" max="8963" width="34" customWidth="1"/>
    <col min="8964" max="8964" width="10.88671875" customWidth="1"/>
    <col min="8965" max="8966" width="0" hidden="1" customWidth="1"/>
    <col min="8967" max="8967" width="13" customWidth="1"/>
    <col min="9218" max="9218" width="7.109375" customWidth="1"/>
    <col min="9219" max="9219" width="34" customWidth="1"/>
    <col min="9220" max="9220" width="10.88671875" customWidth="1"/>
    <col min="9221" max="9222" width="0" hidden="1" customWidth="1"/>
    <col min="9223" max="9223" width="13" customWidth="1"/>
    <col min="9474" max="9474" width="7.109375" customWidth="1"/>
    <col min="9475" max="9475" width="34" customWidth="1"/>
    <col min="9476" max="9476" width="10.88671875" customWidth="1"/>
    <col min="9477" max="9478" width="0" hidden="1" customWidth="1"/>
    <col min="9479" max="9479" width="13" customWidth="1"/>
    <col min="9730" max="9730" width="7.109375" customWidth="1"/>
    <col min="9731" max="9731" width="34" customWidth="1"/>
    <col min="9732" max="9732" width="10.88671875" customWidth="1"/>
    <col min="9733" max="9734" width="0" hidden="1" customWidth="1"/>
    <col min="9735" max="9735" width="13" customWidth="1"/>
    <col min="9986" max="9986" width="7.109375" customWidth="1"/>
    <col min="9987" max="9987" width="34" customWidth="1"/>
    <col min="9988" max="9988" width="10.88671875" customWidth="1"/>
    <col min="9989" max="9990" width="0" hidden="1" customWidth="1"/>
    <col min="9991" max="9991" width="13" customWidth="1"/>
    <col min="10242" max="10242" width="7.109375" customWidth="1"/>
    <col min="10243" max="10243" width="34" customWidth="1"/>
    <col min="10244" max="10244" width="10.88671875" customWidth="1"/>
    <col min="10245" max="10246" width="0" hidden="1" customWidth="1"/>
    <col min="10247" max="10247" width="13" customWidth="1"/>
    <col min="10498" max="10498" width="7.109375" customWidth="1"/>
    <col min="10499" max="10499" width="34" customWidth="1"/>
    <col min="10500" max="10500" width="10.88671875" customWidth="1"/>
    <col min="10501" max="10502" width="0" hidden="1" customWidth="1"/>
    <col min="10503" max="10503" width="13" customWidth="1"/>
    <col min="10754" max="10754" width="7.109375" customWidth="1"/>
    <col min="10755" max="10755" width="34" customWidth="1"/>
    <col min="10756" max="10756" width="10.88671875" customWidth="1"/>
    <col min="10757" max="10758" width="0" hidden="1" customWidth="1"/>
    <col min="10759" max="10759" width="13" customWidth="1"/>
    <col min="11010" max="11010" width="7.109375" customWidth="1"/>
    <col min="11011" max="11011" width="34" customWidth="1"/>
    <col min="11012" max="11012" width="10.88671875" customWidth="1"/>
    <col min="11013" max="11014" width="0" hidden="1" customWidth="1"/>
    <col min="11015" max="11015" width="13" customWidth="1"/>
    <col min="11266" max="11266" width="7.109375" customWidth="1"/>
    <col min="11267" max="11267" width="34" customWidth="1"/>
    <col min="11268" max="11268" width="10.88671875" customWidth="1"/>
    <col min="11269" max="11270" width="0" hidden="1" customWidth="1"/>
    <col min="11271" max="11271" width="13" customWidth="1"/>
    <col min="11522" max="11522" width="7.109375" customWidth="1"/>
    <col min="11523" max="11523" width="34" customWidth="1"/>
    <col min="11524" max="11524" width="10.88671875" customWidth="1"/>
    <col min="11525" max="11526" width="0" hidden="1" customWidth="1"/>
    <col min="11527" max="11527" width="13" customWidth="1"/>
    <col min="11778" max="11778" width="7.109375" customWidth="1"/>
    <col min="11779" max="11779" width="34" customWidth="1"/>
    <col min="11780" max="11780" width="10.88671875" customWidth="1"/>
    <col min="11781" max="11782" width="0" hidden="1" customWidth="1"/>
    <col min="11783" max="11783" width="13" customWidth="1"/>
    <col min="12034" max="12034" width="7.109375" customWidth="1"/>
    <col min="12035" max="12035" width="34" customWidth="1"/>
    <col min="12036" max="12036" width="10.88671875" customWidth="1"/>
    <col min="12037" max="12038" width="0" hidden="1" customWidth="1"/>
    <col min="12039" max="12039" width="13" customWidth="1"/>
    <col min="12290" max="12290" width="7.109375" customWidth="1"/>
    <col min="12291" max="12291" width="34" customWidth="1"/>
    <col min="12292" max="12292" width="10.88671875" customWidth="1"/>
    <col min="12293" max="12294" width="0" hidden="1" customWidth="1"/>
    <col min="12295" max="12295" width="13" customWidth="1"/>
    <col min="12546" max="12546" width="7.109375" customWidth="1"/>
    <col min="12547" max="12547" width="34" customWidth="1"/>
    <col min="12548" max="12548" width="10.88671875" customWidth="1"/>
    <col min="12549" max="12550" width="0" hidden="1" customWidth="1"/>
    <col min="12551" max="12551" width="13" customWidth="1"/>
    <col min="12802" max="12802" width="7.109375" customWidth="1"/>
    <col min="12803" max="12803" width="34" customWidth="1"/>
    <col min="12804" max="12804" width="10.88671875" customWidth="1"/>
    <col min="12805" max="12806" width="0" hidden="1" customWidth="1"/>
    <col min="12807" max="12807" width="13" customWidth="1"/>
    <col min="13058" max="13058" width="7.109375" customWidth="1"/>
    <col min="13059" max="13059" width="34" customWidth="1"/>
    <col min="13060" max="13060" width="10.88671875" customWidth="1"/>
    <col min="13061" max="13062" width="0" hidden="1" customWidth="1"/>
    <col min="13063" max="13063" width="13" customWidth="1"/>
    <col min="13314" max="13314" width="7.109375" customWidth="1"/>
    <col min="13315" max="13315" width="34" customWidth="1"/>
    <col min="13316" max="13316" width="10.88671875" customWidth="1"/>
    <col min="13317" max="13318" width="0" hidden="1" customWidth="1"/>
    <col min="13319" max="13319" width="13" customWidth="1"/>
    <col min="13570" max="13570" width="7.109375" customWidth="1"/>
    <col min="13571" max="13571" width="34" customWidth="1"/>
    <col min="13572" max="13572" width="10.88671875" customWidth="1"/>
    <col min="13573" max="13574" width="0" hidden="1" customWidth="1"/>
    <col min="13575" max="13575" width="13" customWidth="1"/>
    <col min="13826" max="13826" width="7.109375" customWidth="1"/>
    <col min="13827" max="13827" width="34" customWidth="1"/>
    <col min="13828" max="13828" width="10.88671875" customWidth="1"/>
    <col min="13829" max="13830" width="0" hidden="1" customWidth="1"/>
    <col min="13831" max="13831" width="13" customWidth="1"/>
    <col min="14082" max="14082" width="7.109375" customWidth="1"/>
    <col min="14083" max="14083" width="34" customWidth="1"/>
    <col min="14084" max="14084" width="10.88671875" customWidth="1"/>
    <col min="14085" max="14086" width="0" hidden="1" customWidth="1"/>
    <col min="14087" max="14087" width="13" customWidth="1"/>
    <col min="14338" max="14338" width="7.109375" customWidth="1"/>
    <col min="14339" max="14339" width="34" customWidth="1"/>
    <col min="14340" max="14340" width="10.88671875" customWidth="1"/>
    <col min="14341" max="14342" width="0" hidden="1" customWidth="1"/>
    <col min="14343" max="14343" width="13" customWidth="1"/>
    <col min="14594" max="14594" width="7.109375" customWidth="1"/>
    <col min="14595" max="14595" width="34" customWidth="1"/>
    <col min="14596" max="14596" width="10.88671875" customWidth="1"/>
    <col min="14597" max="14598" width="0" hidden="1" customWidth="1"/>
    <col min="14599" max="14599" width="13" customWidth="1"/>
    <col min="14850" max="14850" width="7.109375" customWidth="1"/>
    <col min="14851" max="14851" width="34" customWidth="1"/>
    <col min="14852" max="14852" width="10.88671875" customWidth="1"/>
    <col min="14853" max="14854" width="0" hidden="1" customWidth="1"/>
    <col min="14855" max="14855" width="13" customWidth="1"/>
    <col min="15106" max="15106" width="7.109375" customWidth="1"/>
    <col min="15107" max="15107" width="34" customWidth="1"/>
    <col min="15108" max="15108" width="10.88671875" customWidth="1"/>
    <col min="15109" max="15110" width="0" hidden="1" customWidth="1"/>
    <col min="15111" max="15111" width="13" customWidth="1"/>
    <col min="15362" max="15362" width="7.109375" customWidth="1"/>
    <col min="15363" max="15363" width="34" customWidth="1"/>
    <col min="15364" max="15364" width="10.88671875" customWidth="1"/>
    <col min="15365" max="15366" width="0" hidden="1" customWidth="1"/>
    <col min="15367" max="15367" width="13" customWidth="1"/>
    <col min="15618" max="15618" width="7.109375" customWidth="1"/>
    <col min="15619" max="15619" width="34" customWidth="1"/>
    <col min="15620" max="15620" width="10.88671875" customWidth="1"/>
    <col min="15621" max="15622" width="0" hidden="1" customWidth="1"/>
    <col min="15623" max="15623" width="13" customWidth="1"/>
    <col min="15874" max="15874" width="7.109375" customWidth="1"/>
    <col min="15875" max="15875" width="34" customWidth="1"/>
    <col min="15876" max="15876" width="10.88671875" customWidth="1"/>
    <col min="15877" max="15878" width="0" hidden="1" customWidth="1"/>
    <col min="15879" max="15879" width="13" customWidth="1"/>
    <col min="16130" max="16130" width="7.109375" customWidth="1"/>
    <col min="16131" max="16131" width="34" customWidth="1"/>
    <col min="16132" max="16132" width="10.88671875" customWidth="1"/>
    <col min="16133" max="16134" width="0" hidden="1" customWidth="1"/>
    <col min="16135" max="16135" width="13" customWidth="1"/>
  </cols>
  <sheetData>
    <row r="1" spans="1:7">
      <c r="C1" s="514" t="s">
        <v>699</v>
      </c>
      <c r="D1" s="515"/>
    </row>
    <row r="2" spans="1:7">
      <c r="C2" s="514" t="s">
        <v>489</v>
      </c>
      <c r="D2" s="515"/>
    </row>
    <row r="3" spans="1:7">
      <c r="C3" s="514" t="s">
        <v>490</v>
      </c>
      <c r="D3" s="515"/>
    </row>
    <row r="4" spans="1:7">
      <c r="C4" s="514" t="s">
        <v>491</v>
      </c>
      <c r="D4" s="515"/>
    </row>
    <row r="5" spans="1:7">
      <c r="C5" s="514" t="s">
        <v>700</v>
      </c>
      <c r="D5" s="515"/>
    </row>
    <row r="6" spans="1:7">
      <c r="C6" s="535" t="s">
        <v>719</v>
      </c>
      <c r="D6" s="535"/>
      <c r="E6" s="535"/>
      <c r="F6" s="535"/>
      <c r="G6" s="535"/>
    </row>
    <row r="7" spans="1:7">
      <c r="C7" s="574" t="s">
        <v>835</v>
      </c>
      <c r="D7" s="534"/>
      <c r="E7" s="534"/>
      <c r="F7" s="534"/>
      <c r="G7" s="534"/>
    </row>
    <row r="8" spans="1:7">
      <c r="C8" s="534"/>
      <c r="D8" s="534"/>
      <c r="E8" s="534"/>
      <c r="F8" s="534"/>
      <c r="G8" s="534"/>
    </row>
    <row r="9" spans="1:7" ht="15.6">
      <c r="C9" s="215" t="s">
        <v>691</v>
      </c>
      <c r="D9" s="215"/>
      <c r="E9" s="513"/>
    </row>
    <row r="10" spans="1:7" ht="15.6">
      <c r="A10" s="215" t="s">
        <v>692</v>
      </c>
      <c r="B10" s="215"/>
      <c r="C10" s="215"/>
      <c r="D10" s="215"/>
      <c r="E10" s="215"/>
      <c r="F10" s="215"/>
      <c r="G10" s="215"/>
    </row>
    <row r="11" spans="1:7" ht="15.6">
      <c r="C11" s="603" t="s">
        <v>701</v>
      </c>
      <c r="D11" s="603"/>
    </row>
    <row r="12" spans="1:7">
      <c r="C12" s="518"/>
      <c r="D12" s="518"/>
    </row>
    <row r="13" spans="1:7">
      <c r="C13" s="602"/>
      <c r="D13" s="602"/>
    </row>
    <row r="14" spans="1:7" ht="15.6">
      <c r="C14" s="518"/>
      <c r="D14" s="516"/>
      <c r="F14" s="516"/>
      <c r="G14" s="516" t="s">
        <v>702</v>
      </c>
    </row>
    <row r="15" spans="1:7" ht="15.6">
      <c r="C15" s="518"/>
      <c r="D15" s="516"/>
    </row>
    <row r="16" spans="1:7" ht="123" customHeight="1">
      <c r="C16" s="604" t="s">
        <v>703</v>
      </c>
      <c r="D16" s="604"/>
      <c r="E16" s="604"/>
      <c r="F16" s="604"/>
      <c r="G16" s="604"/>
    </row>
    <row r="17" spans="2:7" ht="15.6">
      <c r="C17" s="519"/>
      <c r="D17" s="516"/>
    </row>
    <row r="18" spans="2:7">
      <c r="D18" s="277"/>
      <c r="F18" s="277"/>
      <c r="G18" s="277" t="s">
        <v>690</v>
      </c>
    </row>
    <row r="19" spans="2:7" ht="15.75" customHeight="1">
      <c r="B19" s="596" t="s">
        <v>492</v>
      </c>
      <c r="C19" s="596" t="s">
        <v>493</v>
      </c>
      <c r="D19" s="596" t="s">
        <v>5</v>
      </c>
      <c r="E19" s="599" t="s">
        <v>695</v>
      </c>
      <c r="F19" s="600"/>
      <c r="G19" s="601"/>
    </row>
    <row r="20" spans="2:7" ht="96" customHeight="1">
      <c r="B20" s="598"/>
      <c r="C20" s="598"/>
      <c r="D20" s="598"/>
      <c r="E20" s="520" t="s">
        <v>696</v>
      </c>
      <c r="F20" s="520" t="s">
        <v>697</v>
      </c>
      <c r="G20" s="520" t="s">
        <v>698</v>
      </c>
    </row>
    <row r="21" spans="2:7" ht="16.5" customHeight="1">
      <c r="B21" s="517">
        <v>1</v>
      </c>
      <c r="C21" s="267" t="s">
        <v>494</v>
      </c>
      <c r="D21" s="521">
        <f>SUM(E21:G21)</f>
        <v>180520</v>
      </c>
      <c r="E21" s="404"/>
      <c r="F21" s="404"/>
      <c r="G21" s="404">
        <v>180520</v>
      </c>
    </row>
    <row r="22" spans="2:7" ht="16.5" customHeight="1">
      <c r="B22" s="533">
        <v>2</v>
      </c>
      <c r="C22" s="267" t="s">
        <v>495</v>
      </c>
      <c r="D22" s="521">
        <f t="shared" ref="D22:D23" si="0">SUM(E22:G22)</f>
        <v>132297</v>
      </c>
      <c r="E22" s="404"/>
      <c r="F22" s="404"/>
      <c r="G22" s="404">
        <v>132297</v>
      </c>
    </row>
    <row r="23" spans="2:7" ht="16.5" customHeight="1">
      <c r="B23" s="533">
        <v>3</v>
      </c>
      <c r="C23" s="267" t="s">
        <v>496</v>
      </c>
      <c r="D23" s="521">
        <f t="shared" si="0"/>
        <v>308953</v>
      </c>
      <c r="E23" s="404"/>
      <c r="F23" s="404"/>
      <c r="G23" s="404">
        <v>308953</v>
      </c>
    </row>
    <row r="24" spans="2:7" ht="15.6">
      <c r="B24" s="517">
        <v>4</v>
      </c>
      <c r="C24" s="267" t="s">
        <v>497</v>
      </c>
      <c r="D24" s="521">
        <f t="shared" ref="D24:D27" si="1">SUM(E24:G24)</f>
        <v>846193</v>
      </c>
      <c r="E24" s="404"/>
      <c r="F24" s="404"/>
      <c r="G24" s="404">
        <v>846193</v>
      </c>
    </row>
    <row r="25" spans="2:7" ht="15.6">
      <c r="B25" s="517">
        <v>5</v>
      </c>
      <c r="C25" s="267" t="s">
        <v>498</v>
      </c>
      <c r="D25" s="521">
        <f t="shared" si="1"/>
        <v>1123715</v>
      </c>
      <c r="E25" s="404"/>
      <c r="F25" s="404"/>
      <c r="G25" s="404">
        <v>1123715</v>
      </c>
    </row>
    <row r="26" spans="2:7" ht="15.6">
      <c r="B26" s="517">
        <v>6</v>
      </c>
      <c r="C26" s="267" t="s">
        <v>499</v>
      </c>
      <c r="D26" s="521">
        <f t="shared" si="1"/>
        <v>1449535</v>
      </c>
      <c r="E26" s="404"/>
      <c r="F26" s="404"/>
      <c r="G26" s="404">
        <v>1449535</v>
      </c>
    </row>
    <row r="27" spans="2:7" ht="15.6">
      <c r="B27" s="517">
        <v>7</v>
      </c>
      <c r="C27" s="267" t="s">
        <v>500</v>
      </c>
      <c r="D27" s="521">
        <f t="shared" si="1"/>
        <v>1476297</v>
      </c>
      <c r="E27" s="404"/>
      <c r="F27" s="404"/>
      <c r="G27" s="404">
        <v>1476297</v>
      </c>
    </row>
    <row r="28" spans="2:7" ht="15.6">
      <c r="B28" s="278"/>
      <c r="C28" s="273" t="s">
        <v>501</v>
      </c>
      <c r="D28" s="522">
        <f>SUM(D21:D27)</f>
        <v>5517510</v>
      </c>
      <c r="E28" s="522">
        <f>SUM(E21:E27)</f>
        <v>0</v>
      </c>
      <c r="F28" s="522">
        <f>SUM(F21:F27)</f>
        <v>0</v>
      </c>
      <c r="G28" s="522">
        <f>SUM(G21:G27)</f>
        <v>5517510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прил1</vt:lpstr>
      <vt:lpstr>прил4</vt:lpstr>
      <vt:lpstr>прил5</vt:lpstr>
      <vt:lpstr>прил6</vt:lpstr>
      <vt:lpstr>прил7</vt:lpstr>
      <vt:lpstr>прил8</vt:lpstr>
      <vt:lpstr>прил11т1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2016-08-17T06:33:11Z</cp:lastPrinted>
  <dcterms:created xsi:type="dcterms:W3CDTF">2011-10-10T13:40:01Z</dcterms:created>
  <dcterms:modified xsi:type="dcterms:W3CDTF">2016-08-24T07:37:34Z</dcterms:modified>
</cp:coreProperties>
</file>