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30" windowWidth="15480" windowHeight="9495" activeTab="7"/>
  </bookViews>
  <sheets>
    <sheet name="прил1" sheetId="42" r:id="rId1"/>
    <sheet name="прил2" sheetId="48" r:id="rId2"/>
    <sheet name="прил3" sheetId="44" r:id="rId3"/>
    <sheet name="прил4" sheetId="41" r:id="rId4"/>
    <sheet name="прил5" sheetId="2" r:id="rId5"/>
    <sheet name="прил6" sheetId="51" r:id="rId6"/>
    <sheet name="прил7" sheetId="40" r:id="rId7"/>
    <sheet name="прил8" sheetId="46" r:id="rId8"/>
    <sheet name="прил9" sheetId="49" r:id="rId9"/>
    <sheet name="прил10" sheetId="50" r:id="rId10"/>
    <sheet name="прил11т1" sheetId="52" r:id="rId11"/>
    <sheet name="прил11т2" sheetId="53" r:id="rId12"/>
    <sheet name="прил11т3" sheetId="54" r:id="rId13"/>
    <sheet name="прил11т4" sheetId="55" r:id="rId14"/>
    <sheet name="прил11т5" sheetId="56" r:id="rId15"/>
    <sheet name="прил11т6" sheetId="57" r:id="rId16"/>
  </sheets>
  <externalReferences>
    <externalReference r:id="rId17"/>
  </externalReferences>
  <definedNames>
    <definedName name="_xlnm._FilterDatabase" localSheetId="4" hidden="1">прил5!$F$1:$F$513</definedName>
    <definedName name="_xlnm.Print_Area" localSheetId="4">прил5!$A$1:$H$511</definedName>
    <definedName name="_xlnm.Print_Area" localSheetId="5">прил6!$A$1:$I$541</definedName>
    <definedName name="_xlnm.Print_Area" localSheetId="6">прил7!$A$1:$F$345</definedName>
  </definedNames>
  <calcPr calcId="145621"/>
</workbook>
</file>

<file path=xl/calcChain.xml><?xml version="1.0" encoding="utf-8"?>
<calcChain xmlns="http://schemas.openxmlformats.org/spreadsheetml/2006/main">
  <c r="G28" i="57" l="1"/>
  <c r="F28" i="57"/>
  <c r="E28" i="57"/>
  <c r="D27" i="57"/>
  <c r="D26" i="57"/>
  <c r="D25" i="57"/>
  <c r="D24" i="57"/>
  <c r="D23" i="57"/>
  <c r="D22" i="57"/>
  <c r="D21" i="57"/>
  <c r="D28" i="57" s="1"/>
  <c r="G28" i="56"/>
  <c r="F28" i="56"/>
  <c r="E28" i="56"/>
  <c r="D27" i="56"/>
  <c r="D26" i="56"/>
  <c r="D25" i="56"/>
  <c r="D24" i="56"/>
  <c r="D23" i="56"/>
  <c r="D22" i="56"/>
  <c r="D28" i="56" s="1"/>
  <c r="D21" i="56"/>
  <c r="J29" i="52"/>
  <c r="I29" i="52"/>
  <c r="H29" i="52"/>
  <c r="G29" i="52"/>
  <c r="F29" i="52"/>
  <c r="E29" i="52"/>
  <c r="F28" i="52"/>
  <c r="D28" i="52"/>
  <c r="D27" i="52"/>
  <c r="D26" i="52"/>
  <c r="F25" i="52"/>
  <c r="D25" i="52"/>
  <c r="F24" i="52"/>
  <c r="D24" i="52"/>
  <c r="F23" i="52"/>
  <c r="D23" i="52"/>
  <c r="F22" i="52"/>
  <c r="D22" i="52"/>
  <c r="D29" i="52" s="1"/>
  <c r="F433" i="40"/>
  <c r="F432" i="40" s="1"/>
  <c r="F431" i="40" s="1"/>
  <c r="F430" i="40" s="1"/>
  <c r="F429" i="40"/>
  <c r="F428" i="40"/>
  <c r="F427" i="40"/>
  <c r="F426" i="40" s="1"/>
  <c r="F425" i="40" s="1"/>
  <c r="F424" i="40" s="1"/>
  <c r="F423" i="40"/>
  <c r="F422" i="40" s="1"/>
  <c r="F421" i="40"/>
  <c r="F420" i="40" s="1"/>
  <c r="F419" i="40" s="1"/>
  <c r="F418" i="40" s="1"/>
  <c r="F417" i="40"/>
  <c r="F416" i="40" s="1"/>
  <c r="F415" i="40" s="1"/>
  <c r="F414" i="40"/>
  <c r="F413" i="40"/>
  <c r="F412" i="40" s="1"/>
  <c r="F411" i="40"/>
  <c r="F410" i="40" s="1"/>
  <c r="F409" i="40"/>
  <c r="F408" i="40" s="1"/>
  <c r="F407" i="40"/>
  <c r="F406" i="40" s="1"/>
  <c r="F405" i="40"/>
  <c r="F404" i="40" s="1"/>
  <c r="F403" i="40"/>
  <c r="F402" i="40" s="1"/>
  <c r="F401" i="40"/>
  <c r="F400" i="40" s="1"/>
  <c r="F397" i="40"/>
  <c r="F396" i="40"/>
  <c r="F395" i="40"/>
  <c r="F394" i="40" s="1"/>
  <c r="F393" i="40" s="1"/>
  <c r="F392" i="40"/>
  <c r="F391" i="40"/>
  <c r="F390" i="40" s="1"/>
  <c r="F389" i="40" s="1"/>
  <c r="F388" i="40" s="1"/>
  <c r="F387" i="40"/>
  <c r="F386" i="40" s="1"/>
  <c r="F385" i="40" s="1"/>
  <c r="F384" i="40" s="1"/>
  <c r="F383" i="40"/>
  <c r="F382" i="40"/>
  <c r="F381" i="40"/>
  <c r="F380" i="40" s="1"/>
  <c r="F379" i="40" s="1"/>
  <c r="F378" i="40"/>
  <c r="F377" i="40" s="1"/>
  <c r="F376" i="40" s="1"/>
  <c r="F375" i="40" s="1"/>
  <c r="F374" i="40"/>
  <c r="F373" i="40" s="1"/>
  <c r="F372" i="40" s="1"/>
  <c r="F371" i="40" s="1"/>
  <c r="F370" i="40" s="1"/>
  <c r="F369" i="40"/>
  <c r="F368" i="40" s="1"/>
  <c r="F367" i="40"/>
  <c r="F366" i="40" s="1"/>
  <c r="F365" i="40"/>
  <c r="F364" i="40" s="1"/>
  <c r="F363" i="40"/>
  <c r="F362" i="40" s="1"/>
  <c r="F361" i="40" s="1"/>
  <c r="F360" i="40" s="1"/>
  <c r="F359" i="40" s="1"/>
  <c r="F358" i="40"/>
  <c r="F357" i="40"/>
  <c r="F356" i="40"/>
  <c r="F355" i="40" s="1"/>
  <c r="F354" i="40"/>
  <c r="F353" i="40" s="1"/>
  <c r="F352" i="40"/>
  <c r="F351" i="40" s="1"/>
  <c r="F348" i="40"/>
  <c r="F347" i="40" s="1"/>
  <c r="F346" i="40" s="1"/>
  <c r="F345" i="40" s="1"/>
  <c r="F343" i="40"/>
  <c r="F342" i="40"/>
  <c r="F341" i="40" s="1"/>
  <c r="F340" i="40" s="1"/>
  <c r="F339" i="40" s="1"/>
  <c r="F338" i="40"/>
  <c r="F337" i="40" s="1"/>
  <c r="F336" i="40" s="1"/>
  <c r="F335" i="40"/>
  <c r="F334" i="40"/>
  <c r="F333" i="40" s="1"/>
  <c r="F332" i="40" s="1"/>
  <c r="F330" i="40"/>
  <c r="F329" i="40" s="1"/>
  <c r="F328" i="40" s="1"/>
  <c r="F327" i="40" s="1"/>
  <c r="F326" i="40"/>
  <c r="F325" i="40" s="1"/>
  <c r="F324" i="40"/>
  <c r="F323" i="40" s="1"/>
  <c r="F322" i="40"/>
  <c r="F321" i="40" s="1"/>
  <c r="F318" i="40"/>
  <c r="F317" i="40"/>
  <c r="F316" i="40"/>
  <c r="F315" i="40" s="1"/>
  <c r="F314" i="40" s="1"/>
  <c r="F313" i="40" s="1"/>
  <c r="F311" i="40"/>
  <c r="F310" i="40"/>
  <c r="F309" i="40"/>
  <c r="F308" i="40"/>
  <c r="F307" i="40" s="1"/>
  <c r="F306" i="40" s="1"/>
  <c r="F305" i="40"/>
  <c r="F304" i="40"/>
  <c r="F303" i="40"/>
  <c r="F302" i="40"/>
  <c r="F301" i="40" s="1"/>
  <c r="F300" i="40" s="1"/>
  <c r="F299" i="40" s="1"/>
  <c r="F298" i="40"/>
  <c r="F297" i="40" s="1"/>
  <c r="F296" i="40" s="1"/>
  <c r="F295" i="40" s="1"/>
  <c r="F294" i="40"/>
  <c r="F293" i="40" s="1"/>
  <c r="F292" i="40" s="1"/>
  <c r="F291" i="40" s="1"/>
  <c r="F290" i="40"/>
  <c r="F289" i="40" s="1"/>
  <c r="F288" i="40"/>
  <c r="F287" i="40" s="1"/>
  <c r="F286" i="40"/>
  <c r="F285" i="40" s="1"/>
  <c r="F284" i="40"/>
  <c r="F283" i="40" s="1"/>
  <c r="F282" i="40"/>
  <c r="F281" i="40" s="1"/>
  <c r="F280" i="40"/>
  <c r="F279" i="40" s="1"/>
  <c r="F275" i="40"/>
  <c r="F274" i="40"/>
  <c r="F273" i="40" s="1"/>
  <c r="F272" i="40" s="1"/>
  <c r="F271" i="40"/>
  <c r="F270" i="40"/>
  <c r="F269" i="40" s="1"/>
  <c r="F268" i="40" s="1"/>
  <c r="F267" i="40" s="1"/>
  <c r="F266" i="40"/>
  <c r="F265" i="40" s="1"/>
  <c r="F264" i="40" s="1"/>
  <c r="F263" i="40" s="1"/>
  <c r="F262" i="40" s="1"/>
  <c r="F261" i="40"/>
  <c r="F260" i="40"/>
  <c r="F259" i="40"/>
  <c r="F258" i="40"/>
  <c r="F257" i="40" s="1"/>
  <c r="F256" i="40"/>
  <c r="F255" i="40" s="1"/>
  <c r="F254" i="40" s="1"/>
  <c r="F253" i="40" s="1"/>
  <c r="F252" i="40"/>
  <c r="F251" i="40" s="1"/>
  <c r="F250" i="40" s="1"/>
  <c r="F249" i="40" s="1"/>
  <c r="F248" i="40"/>
  <c r="F247" i="40" s="1"/>
  <c r="F246" i="40" s="1"/>
  <c r="F245" i="40" s="1"/>
  <c r="F244" i="40" s="1"/>
  <c r="F243" i="40"/>
  <c r="F242" i="40"/>
  <c r="F241" i="40"/>
  <c r="F240" i="40"/>
  <c r="F239" i="40" s="1"/>
  <c r="F238" i="40"/>
  <c r="F237" i="40" s="1"/>
  <c r="F236" i="40"/>
  <c r="F235" i="40" s="1"/>
  <c r="F234" i="40"/>
  <c r="F233" i="40" s="1"/>
  <c r="F232" i="40"/>
  <c r="F231" i="40" s="1"/>
  <c r="F230" i="40" s="1"/>
  <c r="F229" i="40" s="1"/>
  <c r="F228" i="40"/>
  <c r="F227" i="40" s="1"/>
  <c r="F226" i="40"/>
  <c r="F225" i="40" s="1"/>
  <c r="F224" i="40"/>
  <c r="F223" i="40" s="1"/>
  <c r="F222" i="40"/>
  <c r="F221" i="40" s="1"/>
  <c r="F220" i="40" s="1"/>
  <c r="F219" i="40" s="1"/>
  <c r="F218" i="40" s="1"/>
  <c r="F217" i="40"/>
  <c r="F216" i="40"/>
  <c r="F215" i="40"/>
  <c r="F214" i="40"/>
  <c r="F213" i="40"/>
  <c r="F212" i="40"/>
  <c r="F211" i="40"/>
  <c r="F210" i="40"/>
  <c r="F209" i="40"/>
  <c r="F208" i="40"/>
  <c r="F207" i="40"/>
  <c r="F206" i="40"/>
  <c r="F205" i="40" s="1"/>
  <c r="F204" i="40" s="1"/>
  <c r="F203" i="40" s="1"/>
  <c r="F202" i="40"/>
  <c r="F201" i="40" s="1"/>
  <c r="F200" i="40" s="1"/>
  <c r="F199" i="40" s="1"/>
  <c r="F198" i="40" s="1"/>
  <c r="F197" i="40"/>
  <c r="F196" i="40"/>
  <c r="F195" i="40"/>
  <c r="F194" i="40"/>
  <c r="F193" i="40" s="1"/>
  <c r="F192" i="40" s="1"/>
  <c r="F191" i="40" s="1"/>
  <c r="F190" i="40"/>
  <c r="F189" i="40"/>
  <c r="F188" i="40"/>
  <c r="F187" i="40" s="1"/>
  <c r="F186" i="40" s="1"/>
  <c r="F185" i="40"/>
  <c r="F184" i="40"/>
  <c r="F183" i="40"/>
  <c r="F182" i="40"/>
  <c r="F181" i="40"/>
  <c r="F180" i="40"/>
  <c r="F179" i="40" s="1"/>
  <c r="F178" i="40" s="1"/>
  <c r="F177" i="40"/>
  <c r="F176" i="40"/>
  <c r="F175" i="40" s="1"/>
  <c r="F174" i="40" s="1"/>
  <c r="F173" i="40"/>
  <c r="F172" i="40"/>
  <c r="F171" i="40"/>
  <c r="F170" i="40"/>
  <c r="F169" i="40"/>
  <c r="F168" i="40"/>
  <c r="F167" i="40"/>
  <c r="F166" i="40"/>
  <c r="F165" i="40" s="1"/>
  <c r="F164" i="40"/>
  <c r="F163" i="40" s="1"/>
  <c r="F160" i="40"/>
  <c r="F159" i="40" s="1"/>
  <c r="F158" i="40"/>
  <c r="F157" i="40" s="1"/>
  <c r="F156" i="40"/>
  <c r="F155" i="40"/>
  <c r="F154" i="40"/>
  <c r="F153" i="40" s="1"/>
  <c r="F152" i="40"/>
  <c r="F151" i="40" s="1"/>
  <c r="F150" i="40"/>
  <c r="F149" i="40"/>
  <c r="F148" i="40"/>
  <c r="F147" i="40"/>
  <c r="F146" i="40"/>
  <c r="F145" i="40"/>
  <c r="F144" i="40"/>
  <c r="F143" i="40"/>
  <c r="F142" i="40"/>
  <c r="F141" i="40"/>
  <c r="F140" i="40"/>
  <c r="F139" i="40" s="1"/>
  <c r="F138" i="40"/>
  <c r="F137" i="40" s="1"/>
  <c r="F136" i="40"/>
  <c r="F135" i="40" s="1"/>
  <c r="F134" i="40"/>
  <c r="F133" i="40"/>
  <c r="F132" i="40"/>
  <c r="F130" i="40"/>
  <c r="F129" i="40"/>
  <c r="F128" i="40"/>
  <c r="F127" i="40" s="1"/>
  <c r="F126" i="40"/>
  <c r="F125" i="40" s="1"/>
  <c r="F124" i="40"/>
  <c r="F123" i="40" s="1"/>
  <c r="F122" i="40"/>
  <c r="F121" i="40"/>
  <c r="F120" i="40"/>
  <c r="F119" i="40"/>
  <c r="F118" i="40"/>
  <c r="F117" i="40"/>
  <c r="F116" i="40"/>
  <c r="F115" i="40"/>
  <c r="F114" i="40"/>
  <c r="F113" i="40" s="1"/>
  <c r="F112" i="40"/>
  <c r="F111" i="40"/>
  <c r="F110" i="40"/>
  <c r="F109" i="40" s="1"/>
  <c r="F106" i="40"/>
  <c r="F105" i="40"/>
  <c r="F104" i="40"/>
  <c r="F103" i="40"/>
  <c r="F102" i="40"/>
  <c r="F101" i="40"/>
  <c r="F100" i="40"/>
  <c r="F99" i="40" s="1"/>
  <c r="F98" i="40"/>
  <c r="F97" i="40" s="1"/>
  <c r="F96" i="40" s="1"/>
  <c r="F95" i="40" s="1"/>
  <c r="F94" i="40"/>
  <c r="F93" i="40" s="1"/>
  <c r="F92" i="40"/>
  <c r="F91" i="40" s="1"/>
  <c r="F90" i="40"/>
  <c r="F89" i="40"/>
  <c r="F88" i="40"/>
  <c r="F87" i="40"/>
  <c r="F86" i="40"/>
  <c r="F85" i="40" s="1"/>
  <c r="F84" i="40"/>
  <c r="F83" i="40"/>
  <c r="F82" i="40"/>
  <c r="F81" i="40"/>
  <c r="F80" i="40"/>
  <c r="F79" i="40" s="1"/>
  <c r="F78" i="40"/>
  <c r="F77" i="40" s="1"/>
  <c r="F74" i="40"/>
  <c r="F73" i="40" s="1"/>
  <c r="F72" i="40"/>
  <c r="F71" i="40"/>
  <c r="F70" i="40"/>
  <c r="F69" i="40" s="1"/>
  <c r="F68" i="40"/>
  <c r="F67" i="40" s="1"/>
  <c r="F66" i="40" s="1"/>
  <c r="F65" i="40" s="1"/>
  <c r="F63" i="40"/>
  <c r="F62" i="40"/>
  <c r="F61" i="40"/>
  <c r="F60" i="40"/>
  <c r="F59" i="40"/>
  <c r="F58" i="40"/>
  <c r="F57" i="40" s="1"/>
  <c r="F56" i="40"/>
  <c r="F55" i="40"/>
  <c r="F54" i="40"/>
  <c r="F53" i="40" s="1"/>
  <c r="F51" i="40"/>
  <c r="F50" i="40"/>
  <c r="F49" i="40"/>
  <c r="F48" i="40"/>
  <c r="F47" i="40"/>
  <c r="F46" i="40"/>
  <c r="F45" i="40"/>
  <c r="F44" i="40"/>
  <c r="F43" i="40" s="1"/>
  <c r="F42" i="40" s="1"/>
  <c r="F41" i="40" s="1"/>
  <c r="F40" i="40"/>
  <c r="F39" i="40" s="1"/>
  <c r="F38" i="40"/>
  <c r="F37" i="40"/>
  <c r="F36" i="40"/>
  <c r="F35" i="40" s="1"/>
  <c r="F34" i="40"/>
  <c r="F33" i="40"/>
  <c r="F32" i="40"/>
  <c r="F31" i="40" s="1"/>
  <c r="F29" i="40"/>
  <c r="F28" i="40"/>
  <c r="F27" i="40"/>
  <c r="F26" i="40"/>
  <c r="F25" i="40"/>
  <c r="F24" i="40"/>
  <c r="F23" i="40"/>
  <c r="F22" i="40"/>
  <c r="F21" i="40"/>
  <c r="F20" i="40"/>
  <c r="F19" i="40" s="1"/>
  <c r="F18" i="40" s="1"/>
  <c r="F17" i="40" s="1"/>
  <c r="I651" i="51"/>
  <c r="I650" i="51" s="1"/>
  <c r="I649" i="51" s="1"/>
  <c r="I648" i="51" s="1"/>
  <c r="I646" i="51"/>
  <c r="I645" i="51"/>
  <c r="I644" i="51"/>
  <c r="I642" i="51"/>
  <c r="I641" i="51" s="1"/>
  <c r="I640" i="51" s="1"/>
  <c r="I639" i="51" s="1"/>
  <c r="I638" i="51" s="1"/>
  <c r="I637" i="51" s="1"/>
  <c r="I634" i="51"/>
  <c r="I633" i="51"/>
  <c r="I632" i="51"/>
  <c r="I629" i="51"/>
  <c r="I628" i="51" s="1"/>
  <c r="I627" i="51" s="1"/>
  <c r="I624" i="51"/>
  <c r="I623" i="51"/>
  <c r="I622" i="51" s="1"/>
  <c r="I621" i="51" s="1"/>
  <c r="I620" i="51" s="1"/>
  <c r="I619" i="51" s="1"/>
  <c r="I617" i="51"/>
  <c r="I616" i="51"/>
  <c r="I615" i="51" s="1"/>
  <c r="I614" i="51" s="1"/>
  <c r="I610" i="51"/>
  <c r="I608" i="51"/>
  <c r="I607" i="51"/>
  <c r="I604" i="51"/>
  <c r="I603" i="51"/>
  <c r="I602" i="51" s="1"/>
  <c r="I601" i="51" s="1"/>
  <c r="I598" i="51"/>
  <c r="I597" i="51" s="1"/>
  <c r="I596" i="51" s="1"/>
  <c r="I595" i="51" s="1"/>
  <c r="I591" i="51"/>
  <c r="I590" i="51" s="1"/>
  <c r="I589" i="51" s="1"/>
  <c r="I587" i="51"/>
  <c r="I585" i="51"/>
  <c r="I581" i="51"/>
  <c r="I580" i="51"/>
  <c r="I579" i="51" s="1"/>
  <c r="I578" i="51" s="1"/>
  <c r="I574" i="51"/>
  <c r="I573" i="51"/>
  <c r="I572" i="51" s="1"/>
  <c r="I571" i="51" s="1"/>
  <c r="I569" i="51"/>
  <c r="I567" i="51"/>
  <c r="I565" i="51"/>
  <c r="I564" i="51"/>
  <c r="I563" i="51" s="1"/>
  <c r="I561" i="51"/>
  <c r="I560" i="51" s="1"/>
  <c r="I559" i="51" s="1"/>
  <c r="I558" i="51" s="1"/>
  <c r="I557" i="51" s="1"/>
  <c r="I555" i="51"/>
  <c r="I551" i="51"/>
  <c r="I550" i="51" s="1"/>
  <c r="I549" i="51" s="1"/>
  <c r="I548" i="51" s="1"/>
  <c r="I547" i="51" s="1"/>
  <c r="I546" i="51" s="1"/>
  <c r="I544" i="51"/>
  <c r="I543" i="51" s="1"/>
  <c r="I542" i="51" s="1"/>
  <c r="I541" i="51" s="1"/>
  <c r="I540" i="51" s="1"/>
  <c r="I539" i="51" s="1"/>
  <c r="I535" i="51"/>
  <c r="I534" i="51"/>
  <c r="I533" i="51" s="1"/>
  <c r="I532" i="51" s="1"/>
  <c r="I531" i="51" s="1"/>
  <c r="I529" i="51"/>
  <c r="I526" i="51"/>
  <c r="I524" i="51"/>
  <c r="I523" i="51" s="1"/>
  <c r="I522" i="51" s="1"/>
  <c r="I520" i="51"/>
  <c r="I517" i="51"/>
  <c r="I515" i="51"/>
  <c r="I514" i="51"/>
  <c r="I512" i="51"/>
  <c r="I509" i="51"/>
  <c r="I507" i="51"/>
  <c r="I506" i="51"/>
  <c r="I505" i="51" s="1"/>
  <c r="I504" i="51" s="1"/>
  <c r="I503" i="51" s="1"/>
  <c r="I502" i="51" s="1"/>
  <c r="I500" i="51"/>
  <c r="I499" i="51"/>
  <c r="I498" i="51" s="1"/>
  <c r="I497" i="51" s="1"/>
  <c r="I494" i="51"/>
  <c r="I493" i="51"/>
  <c r="I492" i="51" s="1"/>
  <c r="I491" i="51" s="1"/>
  <c r="I488" i="51" s="1"/>
  <c r="I487" i="51" s="1"/>
  <c r="I483" i="51"/>
  <c r="I481" i="51"/>
  <c r="I480" i="51"/>
  <c r="I476" i="51"/>
  <c r="I475" i="51"/>
  <c r="I474" i="51" s="1"/>
  <c r="I473" i="51" s="1"/>
  <c r="I470" i="51"/>
  <c r="I468" i="51"/>
  <c r="I467" i="51" s="1"/>
  <c r="I466" i="51" s="1"/>
  <c r="I465" i="51" s="1"/>
  <c r="I464" i="51" s="1"/>
  <c r="I462" i="51"/>
  <c r="I461" i="51"/>
  <c r="I460" i="51" s="1"/>
  <c r="I459" i="51" s="1"/>
  <c r="I456" i="51"/>
  <c r="I454" i="51"/>
  <c r="I453" i="51" s="1"/>
  <c r="I452" i="51" s="1"/>
  <c r="I451" i="51" s="1"/>
  <c r="I449" i="51"/>
  <c r="I448" i="51" s="1"/>
  <c r="I447" i="51" s="1"/>
  <c r="I446" i="51" s="1"/>
  <c r="I444" i="51"/>
  <c r="I443" i="51" s="1"/>
  <c r="I442" i="51" s="1"/>
  <c r="I438" i="51"/>
  <c r="I437" i="51" s="1"/>
  <c r="I436" i="51" s="1"/>
  <c r="I434" i="51"/>
  <c r="I432" i="51"/>
  <c r="I428" i="51"/>
  <c r="I426" i="51"/>
  <c r="I424" i="51"/>
  <c r="I421" i="51"/>
  <c r="I419" i="51"/>
  <c r="I417" i="51"/>
  <c r="I415" i="51"/>
  <c r="I413" i="51"/>
  <c r="I410" i="51"/>
  <c r="I409" i="51"/>
  <c r="I408" i="51" s="1"/>
  <c r="I407" i="51" s="1"/>
  <c r="I406" i="51" s="1"/>
  <c r="I404" i="51"/>
  <c r="I403" i="51" s="1"/>
  <c r="I402" i="51" s="1"/>
  <c r="I401" i="51" s="1"/>
  <c r="I397" i="51"/>
  <c r="I395" i="51"/>
  <c r="I393" i="51"/>
  <c r="I390" i="51"/>
  <c r="I389" i="51"/>
  <c r="I388" i="51" s="1"/>
  <c r="I387" i="51" s="1"/>
  <c r="I386" i="51" s="1"/>
  <c r="I383" i="51"/>
  <c r="I382" i="51"/>
  <c r="I381" i="51" s="1"/>
  <c r="I380" i="51" s="1"/>
  <c r="I379" i="51" s="1"/>
  <c r="I378" i="51" s="1"/>
  <c r="I374" i="51"/>
  <c r="I373" i="51" s="1"/>
  <c r="I372" i="51" s="1"/>
  <c r="I370" i="51"/>
  <c r="I369" i="51"/>
  <c r="I368" i="51" s="1"/>
  <c r="I362" i="51" s="1"/>
  <c r="I361" i="51" s="1"/>
  <c r="I360" i="51" s="1"/>
  <c r="I366" i="51"/>
  <c r="I365" i="51"/>
  <c r="I364" i="51"/>
  <c r="I363" i="51"/>
  <c r="I358" i="51"/>
  <c r="I357" i="51"/>
  <c r="I356" i="51" s="1"/>
  <c r="I355" i="51" s="1"/>
  <c r="I354" i="51" s="1"/>
  <c r="I352" i="51"/>
  <c r="I351" i="51" s="1"/>
  <c r="I350" i="51" s="1"/>
  <c r="I349" i="51" s="1"/>
  <c r="I348" i="51" s="1"/>
  <c r="I347" i="51" s="1"/>
  <c r="I345" i="51"/>
  <c r="I344" i="51" s="1"/>
  <c r="I343" i="51" s="1"/>
  <c r="I341" i="51"/>
  <c r="I337" i="51"/>
  <c r="I336" i="51" s="1"/>
  <c r="I335" i="51" s="1"/>
  <c r="I334" i="51" s="1"/>
  <c r="I333" i="51" s="1"/>
  <c r="I330" i="51"/>
  <c r="I327" i="51"/>
  <c r="I324" i="51"/>
  <c r="I321" i="51"/>
  <c r="I319" i="51"/>
  <c r="I318" i="51"/>
  <c r="I317" i="51" s="1"/>
  <c r="I316" i="51" s="1"/>
  <c r="I315" i="51" s="1"/>
  <c r="I313" i="51"/>
  <c r="I312" i="51" s="1"/>
  <c r="I311" i="51" s="1"/>
  <c r="I310" i="51" s="1"/>
  <c r="I309" i="51" s="1"/>
  <c r="I308" i="51" s="1"/>
  <c r="I306" i="51"/>
  <c r="I305" i="51" s="1"/>
  <c r="I304" i="51" s="1"/>
  <c r="I302" i="51"/>
  <c r="I301" i="51"/>
  <c r="I300" i="51" s="1"/>
  <c r="I299" i="51" s="1"/>
  <c r="I298" i="51" s="1"/>
  <c r="I295" i="51"/>
  <c r="I294" i="51" s="1"/>
  <c r="I293" i="51" s="1"/>
  <c r="I292" i="51" s="1"/>
  <c r="I290" i="51"/>
  <c r="I289" i="51" s="1"/>
  <c r="I288" i="51" s="1"/>
  <c r="I287" i="51" s="1"/>
  <c r="I285" i="51"/>
  <c r="I284" i="51"/>
  <c r="I283" i="51"/>
  <c r="I282" i="51"/>
  <c r="I276" i="51"/>
  <c r="I275" i="51"/>
  <c r="I274" i="51"/>
  <c r="I273" i="51" s="1"/>
  <c r="I272" i="51" s="1"/>
  <c r="I270" i="51"/>
  <c r="I268" i="51"/>
  <c r="I266" i="51"/>
  <c r="I265" i="51"/>
  <c r="I264" i="51" s="1"/>
  <c r="I263" i="51" s="1"/>
  <c r="I262" i="51" s="1"/>
  <c r="I261" i="51" s="1"/>
  <c r="I259" i="51"/>
  <c r="I258" i="51"/>
  <c r="I257" i="51" s="1"/>
  <c r="I256" i="51" s="1"/>
  <c r="I255" i="51" s="1"/>
  <c r="I253" i="51"/>
  <c r="I251" i="51"/>
  <c r="I249" i="51"/>
  <c r="I247" i="51"/>
  <c r="I246" i="51"/>
  <c r="I245" i="51" s="1"/>
  <c r="I244" i="51" s="1"/>
  <c r="I242" i="51"/>
  <c r="I241" i="51"/>
  <c r="I240" i="51" s="1"/>
  <c r="I239" i="51" s="1"/>
  <c r="I237" i="51"/>
  <c r="I235" i="51"/>
  <c r="I233" i="51"/>
  <c r="I231" i="51"/>
  <c r="I229" i="51"/>
  <c r="I228" i="51"/>
  <c r="I227" i="51" s="1"/>
  <c r="I226" i="51" s="1"/>
  <c r="I225" i="51" s="1"/>
  <c r="I223" i="51"/>
  <c r="I221" i="51"/>
  <c r="I220" i="51"/>
  <c r="I219" i="51" s="1"/>
  <c r="I218" i="51" s="1"/>
  <c r="I217" i="51" s="1"/>
  <c r="I216" i="51" s="1"/>
  <c r="I212" i="51"/>
  <c r="I211" i="51"/>
  <c r="I210" i="51" s="1"/>
  <c r="I208" i="51"/>
  <c r="I206" i="51"/>
  <c r="I204" i="51"/>
  <c r="I202" i="51"/>
  <c r="I201" i="51"/>
  <c r="I200" i="51" s="1"/>
  <c r="I199" i="51" s="1"/>
  <c r="I197" i="51"/>
  <c r="I196" i="51"/>
  <c r="I195" i="51" s="1"/>
  <c r="I194" i="51" s="1"/>
  <c r="I192" i="51"/>
  <c r="I191" i="51"/>
  <c r="I190" i="51" s="1"/>
  <c r="I189" i="51" s="1"/>
  <c r="I186" i="51"/>
  <c r="I185" i="51"/>
  <c r="I184" i="51" s="1"/>
  <c r="I182" i="51"/>
  <c r="I180" i="51"/>
  <c r="I178" i="51"/>
  <c r="I176" i="51"/>
  <c r="I174" i="51"/>
  <c r="I173" i="51"/>
  <c r="I172" i="51" s="1"/>
  <c r="I171" i="51"/>
  <c r="I170" i="51" s="1"/>
  <c r="I168" i="51"/>
  <c r="I167" i="51" s="1"/>
  <c r="I166" i="51" s="1"/>
  <c r="I165" i="51" s="1"/>
  <c r="I164" i="51" s="1"/>
  <c r="I161" i="51"/>
  <c r="I160" i="51" s="1"/>
  <c r="I159" i="51" s="1"/>
  <c r="I157" i="51"/>
  <c r="I156" i="51"/>
  <c r="I155" i="51" s="1"/>
  <c r="I151" i="51"/>
  <c r="I150" i="51" s="1"/>
  <c r="I149" i="51" s="1"/>
  <c r="I144" i="51"/>
  <c r="I143" i="51" s="1"/>
  <c r="I142" i="51" s="1"/>
  <c r="I138" i="51"/>
  <c r="I137" i="51"/>
  <c r="I136" i="51" s="1"/>
  <c r="I134" i="51"/>
  <c r="I133" i="51" s="1"/>
  <c r="I132" i="51" s="1"/>
  <c r="I129" i="51"/>
  <c r="I127" i="51"/>
  <c r="I125" i="51"/>
  <c r="I123" i="51"/>
  <c r="I121" i="51"/>
  <c r="I119" i="51"/>
  <c r="I118" i="51" s="1"/>
  <c r="I117" i="51" s="1"/>
  <c r="I114" i="51"/>
  <c r="I113" i="51"/>
  <c r="I112" i="51" s="1"/>
  <c r="I110" i="51"/>
  <c r="I109" i="51" s="1"/>
  <c r="I108" i="51" s="1"/>
  <c r="I107" i="51" s="1"/>
  <c r="I105" i="51"/>
  <c r="I104" i="51" s="1"/>
  <c r="I103" i="51" s="1"/>
  <c r="I102" i="51" s="1"/>
  <c r="I100" i="51"/>
  <c r="I99" i="51" s="1"/>
  <c r="I98" i="51" s="1"/>
  <c r="I97" i="51" s="1"/>
  <c r="I95" i="51"/>
  <c r="I94" i="51" s="1"/>
  <c r="I93" i="51" s="1"/>
  <c r="I91" i="51"/>
  <c r="I90" i="51"/>
  <c r="I89" i="51" s="1"/>
  <c r="I88" i="51" s="1"/>
  <c r="I86" i="51"/>
  <c r="I85" i="51"/>
  <c r="I84" i="51" s="1"/>
  <c r="I83" i="51" s="1"/>
  <c r="I77" i="51" s="1"/>
  <c r="I81" i="51"/>
  <c r="I80" i="51"/>
  <c r="I79" i="51"/>
  <c r="I78" i="51"/>
  <c r="I75" i="51"/>
  <c r="I74" i="51"/>
  <c r="I73" i="51"/>
  <c r="I72" i="51"/>
  <c r="I70" i="51"/>
  <c r="I69" i="51"/>
  <c r="I68" i="51"/>
  <c r="I67" i="51"/>
  <c r="I65" i="51"/>
  <c r="I64" i="51" s="1"/>
  <c r="I63" i="51" s="1"/>
  <c r="I62" i="51" s="1"/>
  <c r="I59" i="51"/>
  <c r="I58" i="51" s="1"/>
  <c r="I57" i="51" s="1"/>
  <c r="I55" i="51"/>
  <c r="I54" i="51"/>
  <c r="I53" i="51" s="1"/>
  <c r="I52" i="51" s="1"/>
  <c r="I50" i="51"/>
  <c r="I48" i="51"/>
  <c r="I47" i="51" s="1"/>
  <c r="I46" i="51" s="1"/>
  <c r="I45" i="51" s="1"/>
  <c r="I43" i="51"/>
  <c r="I42" i="51" s="1"/>
  <c r="I41" i="51" s="1"/>
  <c r="I40" i="51" s="1"/>
  <c r="I38" i="51"/>
  <c r="I37" i="51"/>
  <c r="I36" i="51"/>
  <c r="I35" i="51"/>
  <c r="I33" i="51"/>
  <c r="I32" i="51"/>
  <c r="I31" i="51"/>
  <c r="I30" i="51"/>
  <c r="I28" i="51"/>
  <c r="I26" i="51"/>
  <c r="I25" i="51" s="1"/>
  <c r="I24" i="51" s="1"/>
  <c r="I23" i="51" s="1"/>
  <c r="I20" i="51"/>
  <c r="I19" i="51" s="1"/>
  <c r="I18" i="51" s="1"/>
  <c r="I17" i="51" s="1"/>
  <c r="H619" i="2"/>
  <c r="H618" i="2" s="1"/>
  <c r="H617" i="2" s="1"/>
  <c r="H616" i="2" s="1"/>
  <c r="H615" i="2" s="1"/>
  <c r="H614" i="2" s="1"/>
  <c r="H613" i="2"/>
  <c r="H612" i="2" s="1"/>
  <c r="H611" i="2" s="1"/>
  <c r="H610" i="2" s="1"/>
  <c r="H609" i="2" s="1"/>
  <c r="H608" i="2" s="1"/>
  <c r="H607" i="2" s="1"/>
  <c r="H606" i="2"/>
  <c r="H605" i="2"/>
  <c r="H604" i="2" s="1"/>
  <c r="H603" i="2" s="1"/>
  <c r="H602" i="2" s="1"/>
  <c r="H601" i="2"/>
  <c r="H600" i="2" s="1"/>
  <c r="H599" i="2" s="1"/>
  <c r="H598" i="2" s="1"/>
  <c r="H597" i="2"/>
  <c r="H596" i="2" s="1"/>
  <c r="H595" i="2" s="1"/>
  <c r="H594" i="2" s="1"/>
  <c r="H590" i="2"/>
  <c r="H589" i="2" s="1"/>
  <c r="H588" i="2" s="1"/>
  <c r="H587" i="2" s="1"/>
  <c r="H586" i="2"/>
  <c r="H585" i="2" s="1"/>
  <c r="H584" i="2"/>
  <c r="H583" i="2"/>
  <c r="H582" i="2"/>
  <c r="H581" i="2"/>
  <c r="H580" i="2" s="1"/>
  <c r="H579" i="2" s="1"/>
  <c r="H576" i="2"/>
  <c r="H575" i="2"/>
  <c r="H574" i="2"/>
  <c r="H573" i="2" s="1"/>
  <c r="H572" i="2" s="1"/>
  <c r="H571" i="2" s="1"/>
  <c r="H564" i="2" s="1"/>
  <c r="H570" i="2"/>
  <c r="H569" i="2"/>
  <c r="H568" i="2"/>
  <c r="H567" i="2" s="1"/>
  <c r="H566" i="2" s="1"/>
  <c r="H565" i="2" s="1"/>
  <c r="H563" i="2"/>
  <c r="H562" i="2"/>
  <c r="H561" i="2"/>
  <c r="H560" i="2"/>
  <c r="H559" i="2"/>
  <c r="H558" i="2"/>
  <c r="H557" i="2" s="1"/>
  <c r="H556" i="2" s="1"/>
  <c r="H555" i="2" s="1"/>
  <c r="H554" i="2"/>
  <c r="H553" i="2" s="1"/>
  <c r="H552" i="2"/>
  <c r="H551" i="2"/>
  <c r="H550" i="2"/>
  <c r="H549" i="2"/>
  <c r="H548" i="2"/>
  <c r="H545" i="2"/>
  <c r="H544" i="2"/>
  <c r="H543" i="2"/>
  <c r="H542" i="2"/>
  <c r="H541" i="2" s="1"/>
  <c r="H540" i="2"/>
  <c r="H539" i="2" s="1"/>
  <c r="H538" i="2" s="1"/>
  <c r="H537" i="2"/>
  <c r="H536" i="2"/>
  <c r="H535" i="2"/>
  <c r="H534" i="2"/>
  <c r="H533" i="2" s="1"/>
  <c r="H532" i="2"/>
  <c r="H531" i="2" s="1"/>
  <c r="H527" i="2"/>
  <c r="H526" i="2"/>
  <c r="H525" i="2"/>
  <c r="H524" i="2"/>
  <c r="H523" i="2"/>
  <c r="H522" i="2" s="1"/>
  <c r="H521" i="2"/>
  <c r="H520" i="2"/>
  <c r="H519" i="2"/>
  <c r="H518" i="2"/>
  <c r="H517" i="2"/>
  <c r="H516" i="2" s="1"/>
  <c r="H515" i="2"/>
  <c r="H514" i="2" s="1"/>
  <c r="H513" i="2" s="1"/>
  <c r="H512" i="2" s="1"/>
  <c r="H511" i="2" s="1"/>
  <c r="H510" i="2"/>
  <c r="H509" i="2"/>
  <c r="H508" i="2"/>
  <c r="H507" i="2" s="1"/>
  <c r="H506" i="2" s="1"/>
  <c r="H505" i="2"/>
  <c r="H504" i="2"/>
  <c r="H503" i="2" s="1"/>
  <c r="H502" i="2" s="1"/>
  <c r="H501" i="2" s="1"/>
  <c r="H500" i="2"/>
  <c r="H499" i="2"/>
  <c r="H498" i="2"/>
  <c r="H497" i="2" s="1"/>
  <c r="H496" i="2" s="1"/>
  <c r="H495" i="2" s="1"/>
  <c r="H493" i="2"/>
  <c r="H492" i="2"/>
  <c r="H491" i="2" s="1"/>
  <c r="H490" i="2" s="1"/>
  <c r="H489" i="2" s="1"/>
  <c r="H488" i="2" s="1"/>
  <c r="H486" i="2"/>
  <c r="H485" i="2"/>
  <c r="H484" i="2" s="1"/>
  <c r="H483" i="2" s="1"/>
  <c r="H482" i="2" s="1"/>
  <c r="H481" i="2"/>
  <c r="H480" i="2"/>
  <c r="H479" i="2"/>
  <c r="H478" i="2"/>
  <c r="H477" i="2"/>
  <c r="H476" i="2"/>
  <c r="H475" i="2" s="1"/>
  <c r="H474" i="2"/>
  <c r="H473" i="2"/>
  <c r="H472" i="2"/>
  <c r="H471" i="2" s="1"/>
  <c r="H467" i="2"/>
  <c r="H466" i="2"/>
  <c r="H465" i="2" s="1"/>
  <c r="H464" i="2" s="1"/>
  <c r="H463" i="2" s="1"/>
  <c r="H462" i="2"/>
  <c r="H461" i="2"/>
  <c r="H460" i="2"/>
  <c r="H459" i="2" s="1"/>
  <c r="H458" i="2" s="1"/>
  <c r="H457" i="2" s="1"/>
  <c r="H456" i="2"/>
  <c r="H455" i="2" s="1"/>
  <c r="H454" i="2"/>
  <c r="H453" i="2" s="1"/>
  <c r="H452" i="2"/>
  <c r="H451" i="2"/>
  <c r="H450" i="2"/>
  <c r="H449" i="2" s="1"/>
  <c r="H443" i="2"/>
  <c r="H442" i="2"/>
  <c r="H441" i="2"/>
  <c r="H440" i="2"/>
  <c r="H439" i="2"/>
  <c r="H438" i="2"/>
  <c r="H437" i="2" s="1"/>
  <c r="H436" i="2" s="1"/>
  <c r="H435" i="2" s="1"/>
  <c r="H434" i="2" s="1"/>
  <c r="H433" i="2"/>
  <c r="H432" i="2"/>
  <c r="H431" i="2"/>
  <c r="H430" i="2"/>
  <c r="H429" i="2" s="1"/>
  <c r="H428" i="2"/>
  <c r="H427" i="2"/>
  <c r="H426" i="2"/>
  <c r="H425" i="2" s="1"/>
  <c r="H424" i="2"/>
  <c r="H423" i="2" s="1"/>
  <c r="H419" i="2"/>
  <c r="H418" i="2" s="1"/>
  <c r="H417" i="2" s="1"/>
  <c r="H416" i="2" s="1"/>
  <c r="H415" i="2" s="1"/>
  <c r="H413" i="2"/>
  <c r="H412" i="2"/>
  <c r="H411" i="2"/>
  <c r="H410" i="2"/>
  <c r="H409" i="2"/>
  <c r="H408" i="2"/>
  <c r="H407" i="2" s="1"/>
  <c r="H406" i="2"/>
  <c r="H405" i="2"/>
  <c r="H404" i="2"/>
  <c r="H403" i="2"/>
  <c r="H402" i="2"/>
  <c r="H399" i="2"/>
  <c r="H398" i="2"/>
  <c r="H397" i="2" s="1"/>
  <c r="H396" i="2" s="1"/>
  <c r="H393" i="2"/>
  <c r="H392" i="2"/>
  <c r="H391" i="2" s="1"/>
  <c r="H390" i="2" s="1"/>
  <c r="H389" i="2" s="1"/>
  <c r="H388" i="2"/>
  <c r="H387" i="2" s="1"/>
  <c r="H386" i="2" s="1"/>
  <c r="H385" i="2" s="1"/>
  <c r="H384" i="2" s="1"/>
  <c r="H383" i="2"/>
  <c r="H382" i="2"/>
  <c r="H381" i="2" s="1"/>
  <c r="H380" i="2"/>
  <c r="H379" i="2" s="1"/>
  <c r="H375" i="2"/>
  <c r="H374" i="2"/>
  <c r="H373" i="2" s="1"/>
  <c r="H372" i="2" s="1"/>
  <c r="H371" i="2"/>
  <c r="H370" i="2"/>
  <c r="H369" i="2"/>
  <c r="H368" i="2"/>
  <c r="H367" i="2" s="1"/>
  <c r="H366" i="2" s="1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 s="1"/>
  <c r="H350" i="2"/>
  <c r="H349" i="2" s="1"/>
  <c r="H348" i="2"/>
  <c r="H347" i="2" s="1"/>
  <c r="H346" i="2"/>
  <c r="H345" i="2" s="1"/>
  <c r="H344" i="2"/>
  <c r="H343" i="2" s="1"/>
  <c r="H342" i="2"/>
  <c r="H341" i="2"/>
  <c r="H340" i="2"/>
  <c r="H339" i="2" s="1"/>
  <c r="H338" i="2" s="1"/>
  <c r="H337" i="2" s="1"/>
  <c r="H336" i="2"/>
  <c r="H335" i="2" s="1"/>
  <c r="H334" i="2"/>
  <c r="H333" i="2"/>
  <c r="H332" i="2"/>
  <c r="H331" i="2" s="1"/>
  <c r="H330" i="2" s="1"/>
  <c r="H329" i="2" s="1"/>
  <c r="H328" i="2" s="1"/>
  <c r="H326" i="2"/>
  <c r="H325" i="2" s="1"/>
  <c r="H324" i="2"/>
  <c r="H323" i="2" s="1"/>
  <c r="H322" i="2" s="1"/>
  <c r="H321" i="2"/>
  <c r="H320" i="2"/>
  <c r="H319" i="2"/>
  <c r="H318" i="2" s="1"/>
  <c r="H317" i="2"/>
  <c r="H316" i="2" s="1"/>
  <c r="H315" i="2"/>
  <c r="H314" i="2" s="1"/>
  <c r="H313" i="2"/>
  <c r="H312" i="2"/>
  <c r="H311" i="2"/>
  <c r="H310" i="2" s="1"/>
  <c r="H309" i="2" s="1"/>
  <c r="H308" i="2" s="1"/>
  <c r="H307" i="2" s="1"/>
  <c r="H305" i="2"/>
  <c r="H304" i="2" s="1"/>
  <c r="H303" i="2" s="1"/>
  <c r="H302" i="2" s="1"/>
  <c r="H301" i="2" s="1"/>
  <c r="H300" i="2" s="1"/>
  <c r="H299" i="2"/>
  <c r="H298" i="2" s="1"/>
  <c r="H297" i="2"/>
  <c r="H296" i="2" s="1"/>
  <c r="H295" i="2"/>
  <c r="H294" i="2" s="1"/>
  <c r="H291" i="2" s="1"/>
  <c r="H290" i="2" s="1"/>
  <c r="H289" i="2" s="1"/>
  <c r="H293" i="2"/>
  <c r="H288" i="2"/>
  <c r="H287" i="2" s="1"/>
  <c r="H286" i="2" s="1"/>
  <c r="H285" i="2" s="1"/>
  <c r="H284" i="2" s="1"/>
  <c r="H283" i="2"/>
  <c r="H282" i="2"/>
  <c r="H281" i="2"/>
  <c r="H280" i="2"/>
  <c r="H279" i="2"/>
  <c r="H278" i="2"/>
  <c r="H277" i="2"/>
  <c r="H276" i="2"/>
  <c r="H275" i="2"/>
  <c r="H274" i="2"/>
  <c r="H273" i="2" s="1"/>
  <c r="H272" i="2" s="1"/>
  <c r="H271" i="2" s="1"/>
  <c r="H270" i="2" s="1"/>
  <c r="H269" i="2"/>
  <c r="H268" i="2"/>
  <c r="H267" i="2"/>
  <c r="H266" i="2"/>
  <c r="H265" i="2" s="1"/>
  <c r="H264" i="2" s="1"/>
  <c r="H263" i="2" s="1"/>
  <c r="H262" i="2" s="1"/>
  <c r="H261" i="2" s="1"/>
  <c r="H260" i="2"/>
  <c r="H259" i="2"/>
  <c r="H258" i="2"/>
  <c r="H257" i="2" s="1"/>
  <c r="H256" i="2" s="1"/>
  <c r="H255" i="2" s="1"/>
  <c r="H253" i="2"/>
  <c r="H252" i="2"/>
  <c r="H251" i="2"/>
  <c r="H250" i="2"/>
  <c r="H249" i="2"/>
  <c r="H248" i="2"/>
  <c r="H247" i="2"/>
  <c r="H246" i="2" s="1"/>
  <c r="H245" i="2" s="1"/>
  <c r="H244" i="2" s="1"/>
  <c r="H243" i="2"/>
  <c r="H242" i="2" s="1"/>
  <c r="H241" i="2" s="1"/>
  <c r="H240" i="2" s="1"/>
  <c r="H239" i="2" s="1"/>
  <c r="H238" i="2"/>
  <c r="H237" i="2"/>
  <c r="H236" i="2" s="1"/>
  <c r="H235" i="2" s="1"/>
  <c r="H234" i="2" s="1"/>
  <c r="H233" i="2"/>
  <c r="H232" i="2" s="1"/>
  <c r="H231" i="2" s="1"/>
  <c r="H230" i="2" s="1"/>
  <c r="H229" i="2" s="1"/>
  <c r="H228" i="2" s="1"/>
  <c r="H227" i="2"/>
  <c r="H226" i="2" s="1"/>
  <c r="H225" i="2" s="1"/>
  <c r="H224" i="2" s="1"/>
  <c r="H223" i="2"/>
  <c r="H222" i="2" s="1"/>
  <c r="H221" i="2"/>
  <c r="H220" i="2" s="1"/>
  <c r="H219" i="2"/>
  <c r="H218" i="2" s="1"/>
  <c r="H217" i="2"/>
  <c r="H216" i="2" s="1"/>
  <c r="H215" i="2"/>
  <c r="H214" i="2" s="1"/>
  <c r="H209" i="2"/>
  <c r="H208" i="2" s="1"/>
  <c r="H207" i="2" s="1"/>
  <c r="H206" i="2" s="1"/>
  <c r="H205" i="2" s="1"/>
  <c r="H204" i="2" s="1"/>
  <c r="H202" i="2"/>
  <c r="H201" i="2"/>
  <c r="H200" i="2" s="1"/>
  <c r="H199" i="2" s="1"/>
  <c r="H198" i="2"/>
  <c r="H197" i="2"/>
  <c r="H196" i="2" s="1"/>
  <c r="H195" i="2" s="1"/>
  <c r="H194" i="2"/>
  <c r="H193" i="2"/>
  <c r="H192" i="2"/>
  <c r="H191" i="2"/>
  <c r="H190" i="2" s="1"/>
  <c r="H189" i="2" s="1"/>
  <c r="H188" i="2" s="1"/>
  <c r="H187" i="2" s="1"/>
  <c r="H186" i="2" s="1"/>
  <c r="H185" i="2"/>
  <c r="H184" i="2" s="1"/>
  <c r="H183" i="2" s="1"/>
  <c r="H182" i="2" s="1"/>
  <c r="H181" i="2"/>
  <c r="H180" i="2"/>
  <c r="H179" i="2"/>
  <c r="H178" i="2" s="1"/>
  <c r="H177" i="2" s="1"/>
  <c r="H176" i="2" s="1"/>
  <c r="H175" i="2"/>
  <c r="H174" i="2" s="1"/>
  <c r="H173" i="2" s="1"/>
  <c r="H172" i="2" s="1"/>
  <c r="H171" i="2"/>
  <c r="H170" i="2"/>
  <c r="H169" i="2"/>
  <c r="H168" i="2"/>
  <c r="H167" i="2"/>
  <c r="H166" i="2"/>
  <c r="H165" i="2"/>
  <c r="H164" i="2"/>
  <c r="H163" i="2" s="1"/>
  <c r="H162" i="2"/>
  <c r="H161" i="2" s="1"/>
  <c r="H160" i="2"/>
  <c r="H159" i="2"/>
  <c r="H156" i="2"/>
  <c r="H155" i="2"/>
  <c r="H154" i="2"/>
  <c r="H153" i="2" s="1"/>
  <c r="H152" i="2" s="1"/>
  <c r="H151" i="2"/>
  <c r="H150" i="2"/>
  <c r="H149" i="2" s="1"/>
  <c r="H148" i="2" s="1"/>
  <c r="H147" i="2" s="1"/>
  <c r="H146" i="2"/>
  <c r="H145" i="2" s="1"/>
  <c r="H144" i="2" s="1"/>
  <c r="H143" i="2" s="1"/>
  <c r="H142" i="2" s="1"/>
  <c r="H141" i="2"/>
  <c r="H140" i="2"/>
  <c r="H139" i="2" s="1"/>
  <c r="H138" i="2" s="1"/>
  <c r="H137" i="2" s="1"/>
  <c r="H136" i="2"/>
  <c r="H135" i="2" s="1"/>
  <c r="H134" i="2" s="1"/>
  <c r="H133" i="2" s="1"/>
  <c r="H132" i="2"/>
  <c r="H131" i="2" s="1"/>
  <c r="H130" i="2" s="1"/>
  <c r="H129" i="2" s="1"/>
  <c r="H127" i="2"/>
  <c r="H126" i="2"/>
  <c r="H125" i="2" s="1"/>
  <c r="H124" i="2" s="1"/>
  <c r="H123" i="2" s="1"/>
  <c r="H122" i="2"/>
  <c r="H121" i="2" s="1"/>
  <c r="H120" i="2" s="1"/>
  <c r="H119" i="2" s="1"/>
  <c r="H118" i="2"/>
  <c r="H117" i="2" s="1"/>
  <c r="H116" i="2" s="1"/>
  <c r="H115" i="2" s="1"/>
  <c r="H113" i="2"/>
  <c r="H112" i="2"/>
  <c r="H111" i="2" s="1"/>
  <c r="H110" i="2" s="1"/>
  <c r="H109" i="2" s="1"/>
  <c r="H107" i="2"/>
  <c r="H106" i="2"/>
  <c r="H105" i="2" s="1"/>
  <c r="H104" i="2" s="1"/>
  <c r="H103" i="2" s="1"/>
  <c r="H102" i="2"/>
  <c r="H101" i="2" s="1"/>
  <c r="H100" i="2" s="1"/>
  <c r="H99" i="2" s="1"/>
  <c r="H98" i="2" s="1"/>
  <c r="H97" i="2"/>
  <c r="H96" i="2"/>
  <c r="H95" i="2" s="1"/>
  <c r="H94" i="2" s="1"/>
  <c r="H93" i="2" s="1"/>
  <c r="H92" i="2" s="1"/>
  <c r="H91" i="2"/>
  <c r="H90" i="2"/>
  <c r="H89" i="2"/>
  <c r="H88" i="2" s="1"/>
  <c r="H87" i="2" s="1"/>
  <c r="H86" i="2"/>
  <c r="H85" i="2"/>
  <c r="H84" i="2" s="1"/>
  <c r="H83" i="2" s="1"/>
  <c r="H82" i="2" s="1"/>
  <c r="H81" i="2" s="1"/>
  <c r="H80" i="2"/>
  <c r="H79" i="2"/>
  <c r="H78" i="2" s="1"/>
  <c r="H77" i="2" s="1"/>
  <c r="H76" i="2" s="1"/>
  <c r="H75" i="2"/>
  <c r="H74" i="2"/>
  <c r="H73" i="2"/>
  <c r="H72" i="2" s="1"/>
  <c r="H71" i="2" s="1"/>
  <c r="H70" i="2"/>
  <c r="H69" i="2"/>
  <c r="H68" i="2"/>
  <c r="H67" i="2"/>
  <c r="H66" i="2"/>
  <c r="H65" i="2"/>
  <c r="H64" i="2" s="1"/>
  <c r="H63" i="2"/>
  <c r="H62" i="2" s="1"/>
  <c r="H61" i="2" s="1"/>
  <c r="H60" i="2" s="1"/>
  <c r="H59" i="2" s="1"/>
  <c r="H58" i="2"/>
  <c r="H57" i="2"/>
  <c r="H56" i="2" s="1"/>
  <c r="H55" i="2" s="1"/>
  <c r="H54" i="2" s="1"/>
  <c r="H53" i="2"/>
  <c r="H52" i="2" s="1"/>
  <c r="H51" i="2" s="1"/>
  <c r="H50" i="2" s="1"/>
  <c r="H49" i="2" s="1"/>
  <c r="H48" i="2"/>
  <c r="H47" i="2"/>
  <c r="H46" i="2" s="1"/>
  <c r="H45" i="2" s="1"/>
  <c r="H44" i="2" s="1"/>
  <c r="H43" i="2"/>
  <c r="H42" i="2" s="1"/>
  <c r="H41" i="2"/>
  <c r="H40" i="2" s="1"/>
  <c r="H35" i="2"/>
  <c r="H34" i="2"/>
  <c r="H33" i="2"/>
  <c r="H32" i="2" s="1"/>
  <c r="H31" i="2" s="1"/>
  <c r="H30" i="2"/>
  <c r="H29" i="2"/>
  <c r="H28" i="2" s="1"/>
  <c r="H27" i="2" s="1"/>
  <c r="H26" i="2"/>
  <c r="H25" i="2"/>
  <c r="H24" i="2" s="1"/>
  <c r="H23" i="2" s="1"/>
  <c r="H22" i="2" s="1"/>
  <c r="H21" i="2" s="1"/>
  <c r="H20" i="2"/>
  <c r="H19" i="2"/>
  <c r="H18" i="2" s="1"/>
  <c r="H17" i="2" s="1"/>
  <c r="H16" i="2" s="1"/>
  <c r="C136" i="41"/>
  <c r="C134" i="41"/>
  <c r="C133" i="41" s="1"/>
  <c r="C132" i="41" s="1"/>
  <c r="C129" i="41"/>
  <c r="C128" i="41"/>
  <c r="C126" i="41"/>
  <c r="C124" i="41"/>
  <c r="C123" i="41" s="1"/>
  <c r="C121" i="41"/>
  <c r="C119" i="41"/>
  <c r="C117" i="41"/>
  <c r="C115" i="41"/>
  <c r="C113" i="41"/>
  <c r="C111" i="41"/>
  <c r="C109" i="41"/>
  <c r="C107" i="41"/>
  <c r="C106" i="41"/>
  <c r="C104" i="41"/>
  <c r="C102" i="41"/>
  <c r="C100" i="41"/>
  <c r="C98" i="41"/>
  <c r="C96" i="41"/>
  <c r="C94" i="41"/>
  <c r="C93" i="41" s="1"/>
  <c r="C91" i="41"/>
  <c r="C90" i="41" s="1"/>
  <c r="C89" i="41" s="1"/>
  <c r="C88" i="41" s="1"/>
  <c r="C86" i="41"/>
  <c r="C83" i="41"/>
  <c r="C80" i="41"/>
  <c r="C78" i="41"/>
  <c r="C76" i="41"/>
  <c r="C75" i="41" s="1"/>
  <c r="C73" i="41"/>
  <c r="C70" i="41"/>
  <c r="C69" i="41"/>
  <c r="C68" i="41" s="1"/>
  <c r="C66" i="41"/>
  <c r="C64" i="41"/>
  <c r="C63" i="41"/>
  <c r="C61" i="41"/>
  <c r="C60" i="41"/>
  <c r="C59" i="41" s="1"/>
  <c r="C54" i="41"/>
  <c r="C53" i="41" s="1"/>
  <c r="C51" i="41"/>
  <c r="C49" i="41"/>
  <c r="C47" i="41"/>
  <c r="C44" i="41"/>
  <c r="C43" i="41"/>
  <c r="C39" i="41"/>
  <c r="C38" i="41"/>
  <c r="C36" i="41"/>
  <c r="C35" i="41"/>
  <c r="C33" i="41"/>
  <c r="C31" i="41"/>
  <c r="C27" i="41"/>
  <c r="C26" i="41"/>
  <c r="C21" i="41"/>
  <c r="C20" i="41"/>
  <c r="C16" i="41"/>
  <c r="C15" i="41"/>
  <c r="D42" i="42"/>
  <c r="D41" i="42"/>
  <c r="D39" i="42"/>
  <c r="D38" i="42"/>
  <c r="D37" i="42"/>
  <c r="D36" i="42" s="1"/>
  <c r="D34" i="42"/>
  <c r="D33" i="42" s="1"/>
  <c r="D32" i="42" s="1"/>
  <c r="D30" i="42"/>
  <c r="D29" i="42"/>
  <c r="D28" i="42" s="1"/>
  <c r="D27" i="42" s="1"/>
  <c r="D25" i="42"/>
  <c r="D24" i="42"/>
  <c r="D22" i="42"/>
  <c r="D21" i="42"/>
  <c r="D20" i="42" s="1"/>
  <c r="D19" i="42" s="1"/>
  <c r="D17" i="42"/>
  <c r="D16" i="42"/>
  <c r="F30" i="40" l="1"/>
  <c r="F16" i="40" s="1"/>
  <c r="F52" i="40"/>
  <c r="F76" i="40"/>
  <c r="F75" i="40" s="1"/>
  <c r="F64" i="40" s="1"/>
  <c r="F131" i="40"/>
  <c r="F108" i="40" s="1"/>
  <c r="F107" i="40" s="1"/>
  <c r="F278" i="40"/>
  <c r="F277" i="40" s="1"/>
  <c r="F276" i="40" s="1"/>
  <c r="F162" i="40"/>
  <c r="F161" i="40" s="1"/>
  <c r="F320" i="40"/>
  <c r="F319" i="40" s="1"/>
  <c r="F312" i="40" s="1"/>
  <c r="F331" i="40"/>
  <c r="F350" i="40"/>
  <c r="F349" i="40" s="1"/>
  <c r="F344" i="40" s="1"/>
  <c r="F399" i="40"/>
  <c r="F398" i="40" s="1"/>
  <c r="I22" i="51"/>
  <c r="I16" i="51" s="1"/>
  <c r="I148" i="51"/>
  <c r="I147" i="51" s="1"/>
  <c r="I146" i="51" s="1"/>
  <c r="I188" i="51"/>
  <c r="I163" i="51" s="1"/>
  <c r="I281" i="51"/>
  <c r="I280" i="51" s="1"/>
  <c r="I279" i="51" s="1"/>
  <c r="I479" i="51"/>
  <c r="I478" i="51" s="1"/>
  <c r="I472" i="51" s="1"/>
  <c r="I577" i="51"/>
  <c r="I600" i="51"/>
  <c r="I377" i="51"/>
  <c r="I385" i="51"/>
  <c r="H39" i="2"/>
  <c r="H38" i="2" s="1"/>
  <c r="H37" i="2" s="1"/>
  <c r="H36" i="2"/>
  <c r="H114" i="2"/>
  <c r="H128" i="2"/>
  <c r="H158" i="2"/>
  <c r="H157" i="2" s="1"/>
  <c r="H213" i="2"/>
  <c r="H212" i="2" s="1"/>
  <c r="H211" i="2" s="1"/>
  <c r="H210" i="2" s="1"/>
  <c r="H203" i="2" s="1"/>
  <c r="H378" i="2"/>
  <c r="H377" i="2" s="1"/>
  <c r="H376" i="2" s="1"/>
  <c r="H327" i="2" s="1"/>
  <c r="H401" i="2"/>
  <c r="H400" i="2" s="1"/>
  <c r="H395" i="2" s="1"/>
  <c r="H394" i="2" s="1"/>
  <c r="H422" i="2"/>
  <c r="H421" i="2" s="1"/>
  <c r="H420" i="2" s="1"/>
  <c r="H414" i="2" s="1"/>
  <c r="H448" i="2"/>
  <c r="H447" i="2" s="1"/>
  <c r="H446" i="2" s="1"/>
  <c r="H445" i="2" s="1"/>
  <c r="H444" i="2" s="1"/>
  <c r="H470" i="2"/>
  <c r="H469" i="2" s="1"/>
  <c r="H468" i="2" s="1"/>
  <c r="H530" i="2"/>
  <c r="H529" i="2" s="1"/>
  <c r="H528" i="2" s="1"/>
  <c r="H547" i="2"/>
  <c r="H546" i="2" s="1"/>
  <c r="H578" i="2"/>
  <c r="H577" i="2" s="1"/>
  <c r="H494" i="2"/>
  <c r="H487" i="2" s="1"/>
  <c r="H593" i="2"/>
  <c r="H592" i="2" s="1"/>
  <c r="H591" i="2" s="1"/>
  <c r="C14" i="41"/>
  <c r="C138" i="41" s="1"/>
  <c r="D15" i="42"/>
  <c r="D44" i="42" s="1"/>
  <c r="F15" i="40" l="1"/>
  <c r="I15" i="51"/>
  <c r="I576" i="51"/>
  <c r="I538" i="51" s="1"/>
  <c r="H306" i="2"/>
  <c r="H108" i="2"/>
  <c r="H15" i="2" s="1"/>
  <c r="I14" i="51" l="1"/>
  <c r="H14" i="2"/>
  <c r="J28" i="53" l="1"/>
  <c r="I28" i="53"/>
  <c r="H28" i="53"/>
  <c r="G28" i="53"/>
  <c r="E28" i="53"/>
  <c r="D27" i="53"/>
  <c r="F26" i="53"/>
  <c r="F28" i="53" s="1"/>
  <c r="D26" i="53"/>
  <c r="D25" i="53"/>
  <c r="D24" i="53"/>
  <c r="D23" i="53"/>
  <c r="D22" i="53"/>
  <c r="D21" i="53"/>
  <c r="D28" i="53" s="1"/>
  <c r="G27" i="55" l="1"/>
  <c r="F27" i="55"/>
  <c r="E27" i="55"/>
  <c r="D26" i="55"/>
  <c r="D25" i="55"/>
  <c r="D24" i="55"/>
  <c r="D23" i="55"/>
  <c r="D22" i="55"/>
  <c r="D21" i="55"/>
  <c r="D20" i="55"/>
  <c r="D27" i="55" l="1"/>
  <c r="E27" i="54"/>
  <c r="D26" i="54"/>
  <c r="D25" i="54"/>
  <c r="D24" i="54"/>
  <c r="D23" i="54"/>
  <c r="D22" i="54"/>
  <c r="D21" i="54"/>
  <c r="D20" i="54"/>
  <c r="D27" i="54" s="1"/>
  <c r="D25" i="50" l="1"/>
</calcChain>
</file>

<file path=xl/sharedStrings.xml><?xml version="1.0" encoding="utf-8"?>
<sst xmlns="http://schemas.openxmlformats.org/spreadsheetml/2006/main" count="10327" uniqueCount="1050">
  <si>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</si>
  <si>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</si>
  <si>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</si>
  <si>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</si>
  <si>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</si>
  <si>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</si>
  <si>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</si>
  <si>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</si>
  <si>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</si>
  <si>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</si>
  <si>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</si>
  <si>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</si>
  <si>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</si>
  <si>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</si>
  <si>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</si>
  <si>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</si>
  <si>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</si>
  <si>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</si>
  <si>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</si>
  <si>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</si>
  <si>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</si>
  <si>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</si>
  <si>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</si>
  <si>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</si>
  <si>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</si>
  <si>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</si>
  <si>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</si>
  <si>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</si>
  <si>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</si>
  <si>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</si>
  <si>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</si>
  <si>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</si>
  <si>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</si>
  <si>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</si>
  <si>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</si>
  <si>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</si>
  <si>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</si>
  <si>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</si>
  <si>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</si>
  <si>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</si>
  <si>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</si>
  <si>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</si>
  <si>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</si>
  <si>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</si>
  <si>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</si>
  <si>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</si>
  <si>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</si>
  <si>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</si>
  <si>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</si>
  <si>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</si>
  <si>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</si>
  <si>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</si>
  <si>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</si>
  <si>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</si>
  <si>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</si>
  <si>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</si>
  <si>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</si>
  <si>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</si>
  <si>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</si>
  <si>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</si>
  <si>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</si>
  <si>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</si>
  <si>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</si>
  <si>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</si>
  <si>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</si>
  <si>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</si>
  <si>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</si>
  <si>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</si>
  <si>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</si>
  <si>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</si>
  <si>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</si>
  <si>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</si>
  <si>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</si>
  <si>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</si>
  <si>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</si>
  <si>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</si>
  <si>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</si>
  <si>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</si>
  <si>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</si>
  <si>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</si>
  <si>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</si>
  <si>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</si>
  <si>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</si>
  <si>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</si>
  <si>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</si>
  <si>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</si>
  <si>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</si>
  <si>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</si>
  <si>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</si>
  <si>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</si>
  <si>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</si>
  <si>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</si>
  <si>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</si>
  <si>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</si>
  <si>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</si>
  <si>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</si>
  <si>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</si>
  <si>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</si>
  <si>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</si>
  <si>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</si>
  <si>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</si>
  <si>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</si>
  <si>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</si>
  <si>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</si>
  <si>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</si>
  <si>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</si>
  <si>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</si>
  <si>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</si>
  <si>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</si>
  <si>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</si>
  <si>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</si>
  <si>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</si>
  <si>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</si>
  <si>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</si>
  <si>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</si>
  <si>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</si>
  <si>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</si>
  <si>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</si>
  <si>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</si>
  <si>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</si>
  <si>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</si>
  <si>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</si>
  <si>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</si>
  <si>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</si>
  <si>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</si>
  <si>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</si>
  <si>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</si>
  <si>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</si>
  <si>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</si>
  <si>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</si>
  <si>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</si>
  <si>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</si>
  <si>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</si>
  <si>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</si>
  <si>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</si>
  <si>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</si>
  <si>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</si>
  <si>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</si>
  <si>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</si>
  <si>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</si>
  <si>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</si>
  <si>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</si>
  <si>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</si>
  <si>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</si>
  <si>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</si>
  <si>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</si>
  <si>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</si>
  <si>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</si>
  <si>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</si>
  <si>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</si>
  <si>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</si>
  <si>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</si>
  <si>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</si>
  <si>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</si>
  <si>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</si>
  <si>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</si>
  <si>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</si>
  <si>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</si>
  <si>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</si>
  <si>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</si>
  <si>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</si>
  <si>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</si>
  <si>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</si>
  <si>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</si>
  <si>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</si>
  <si>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</si>
  <si>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</si>
  <si>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</si>
  <si>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</si>
  <si>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</si>
  <si>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</si>
  <si>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</si>
  <si>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</si>
  <si>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</si>
  <si>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</si>
  <si>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</si>
  <si>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</si>
  <si>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</si>
  <si>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</si>
  <si>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</si>
  <si>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</si>
  <si>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</si>
  <si>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</si>
  <si>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</si>
  <si>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</si>
  <si>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</si>
  <si>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</si>
  <si>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</si>
  <si>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</si>
  <si>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</si>
  <si>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</si>
  <si>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</si>
  <si>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</si>
  <si>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</si>
  <si>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</si>
  <si>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</si>
  <si>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</si>
  <si>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</si>
  <si>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</si>
  <si>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</si>
  <si>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</si>
  <si>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</si>
  <si>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</si>
  <si>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</si>
  <si>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</si>
  <si>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</si>
  <si>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</si>
  <si>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</si>
  <si>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</si>
  <si>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</si>
  <si>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</si>
  <si>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</si>
  <si>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</si>
  <si>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</si>
  <si>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</si>
  <si>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</si>
  <si>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</si>
  <si>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</si>
  <si>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</si>
  <si>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</si>
  <si>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</si>
  <si>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</si>
  <si>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</si>
  <si>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</si>
  <si>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</si>
  <si>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</si>
  <si>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</si>
  <si>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</si>
  <si>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</si>
  <si>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</si>
  <si>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</si>
  <si>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</si>
  <si>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</si>
  <si>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</si>
  <si>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</si>
  <si>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</si>
  <si>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</si>
  <si>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</si>
  <si>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</si>
  <si>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</si>
  <si>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</si>
  <si>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</si>
  <si>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</si>
  <si>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</si>
  <si>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</si>
  <si>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</si>
  <si>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</si>
  <si>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</si>
  <si>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</si>
  <si>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</si>
  <si>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</si>
  <si>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</si>
  <si>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</si>
  <si>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</si>
  <si>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</si>
  <si>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</si>
  <si>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</si>
  <si>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</si>
  <si>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</si>
  <si>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</si>
  <si>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</si>
  <si>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</si>
  <si>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</si>
  <si>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</si>
  <si>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</si>
  <si>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</si>
  <si>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</si>
  <si>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</si>
  <si>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</si>
  <si>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</si>
  <si>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</si>
  <si>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</si>
  <si>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</si>
  <si>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</si>
  <si>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</si>
  <si>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</si>
  <si>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</si>
  <si>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</si>
  <si>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</si>
  <si>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</si>
  <si>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</si>
  <si>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</si>
  <si>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</si>
  <si>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</si>
  <si>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</si>
  <si>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</si>
  <si>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</si>
  <si>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</si>
  <si>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</si>
  <si>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</si>
  <si>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</si>
  <si>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</si>
  <si>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</si>
  <si>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</si>
  <si>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</si>
  <si>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</si>
  <si>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</si>
  <si>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</si>
  <si>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</si>
  <si>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</si>
  <si>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</si>
  <si>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</si>
  <si>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</si>
  <si>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</si>
  <si>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</si>
  <si>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</si>
  <si>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</si>
  <si>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</si>
  <si>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</si>
  <si>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</si>
  <si>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</si>
  <si>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</si>
  <si>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</si>
  <si>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</si>
  <si>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</si>
  <si>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</si>
  <si>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</si>
  <si>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</si>
  <si>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</si>
  <si>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</si>
  <si>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</si>
  <si>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</si>
  <si>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</si>
  <si>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</si>
  <si>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</si>
  <si>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</si>
  <si>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</si>
  <si>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</si>
  <si>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</si>
  <si>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</si>
  <si>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</si>
  <si>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</si>
  <si>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</si>
  <si>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</si>
  <si>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</si>
  <si>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</si>
  <si>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</si>
  <si>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</si>
  <si>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</si>
  <si>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</si>
  <si>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</si>
  <si>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</si>
  <si>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</si>
  <si>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</si>
  <si>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</si>
  <si>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</si>
  <si>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</si>
  <si>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</si>
  <si>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</si>
  <si>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</si>
  <si>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</si>
  <si>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</si>
  <si>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</si>
  <si>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</si>
  <si>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</si>
  <si>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</si>
  <si>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</si>
  <si>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</si>
  <si>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</si>
  <si>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</si>
  <si>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</si>
  <si>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</si>
  <si>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</si>
  <si>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</si>
  <si>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</si>
  <si>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</si>
  <si>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</si>
  <si>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</si>
  <si>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</si>
  <si>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</si>
  <si>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</si>
  <si>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</si>
  <si>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</si>
  <si>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</si>
  <si>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</si>
  <si>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</si>
  <si>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</si>
  <si>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</si>
  <si>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</si>
  <si>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</si>
  <si>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</si>
  <si>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</si>
  <si>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</si>
  <si>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</si>
  <si>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</si>
  <si>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</si>
  <si>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</si>
  <si>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</si>
  <si>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</si>
  <si>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</si>
  <si>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</si>
  <si>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</si>
  <si>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</si>
  <si>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</si>
  <si>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</si>
  <si>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</si>
  <si>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</si>
  <si>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</si>
  <si>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</si>
  <si>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</si>
  <si>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</si>
  <si>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</si>
  <si>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</si>
  <si>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</si>
  <si>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</si>
  <si>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</si>
  <si>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</si>
  <si>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</si>
  <si>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</si>
  <si>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</si>
  <si>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</si>
  <si>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</si>
  <si>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</si>
  <si>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</si>
  <si>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</si>
  <si>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</si>
  <si>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</si>
  <si>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</si>
  <si>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</si>
  <si>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</si>
  <si>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</si>
  <si>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</si>
  <si>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</si>
  <si>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</si>
  <si>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</si>
  <si>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</si>
  <si>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</si>
  <si>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</si>
  <si>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</si>
  <si>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</si>
  <si>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</si>
  <si>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</si>
  <si>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</si>
  <si>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</si>
  <si>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</si>
  <si>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</si>
  <si>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</si>
  <si>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</si>
  <si>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</si>
  <si>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</si>
  <si>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</si>
  <si>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</si>
  <si>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</si>
  <si>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</si>
  <si>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</si>
  <si>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</si>
  <si>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</si>
  <si>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</si>
  <si>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</si>
  <si>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</si>
  <si>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</si>
  <si>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</si>
  <si>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</si>
  <si>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</si>
  <si>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</si>
  <si>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</si>
  <si>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</si>
  <si>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</si>
  <si>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</si>
  <si>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</si>
  <si>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</si>
  <si>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</si>
  <si>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</si>
  <si>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</si>
  <si>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</si>
  <si>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</si>
  <si>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</si>
  <si>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</si>
  <si>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</si>
  <si>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</si>
  <si>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</si>
  <si>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</si>
  <si>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</si>
  <si>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</si>
  <si>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</si>
  <si>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</si>
  <si>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</si>
  <si>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</si>
  <si>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</si>
  <si>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</si>
  <si>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</si>
  <si>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</si>
  <si>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</si>
  <si>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</si>
  <si>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</si>
  <si>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</si>
  <si>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</si>
  <si>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</si>
  <si>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</si>
  <si>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</si>
  <si>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</si>
  <si>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</si>
  <si>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</si>
  <si>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</si>
  <si>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</si>
  <si>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</si>
  <si>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</si>
  <si>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</si>
  <si>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</si>
  <si>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</si>
  <si>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</si>
  <si>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</si>
  <si>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</si>
  <si>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</si>
  <si>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</si>
  <si>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</si>
  <si>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</si>
  <si>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</si>
  <si>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</si>
  <si>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</si>
  <si>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</si>
  <si>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</si>
  <si>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</si>
  <si>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</si>
  <si>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</si>
  <si>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</si>
  <si>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</si>
  <si>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</si>
  <si>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</si>
  <si>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</si>
  <si>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</si>
  <si>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</si>
  <si>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</si>
  <si>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</si>
  <si>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</si>
  <si>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</si>
  <si>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</si>
  <si>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</si>
  <si>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</si>
  <si>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</si>
  <si>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</si>
  <si>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</si>
  <si>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</si>
  <si>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</si>
  <si>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</si>
  <si>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</si>
  <si>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</si>
  <si>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</si>
  <si>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</si>
  <si>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</si>
  <si>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</si>
  <si>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</si>
  <si>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</si>
  <si>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</si>
  <si>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</si>
  <si>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</si>
  <si>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</si>
  <si>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</si>
  <si>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</si>
  <si>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</si>
  <si>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</si>
  <si>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</si>
  <si>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</si>
  <si>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</si>
  <si>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</si>
  <si>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</si>
  <si>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</si>
  <si>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</si>
  <si>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</si>
  <si>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</si>
  <si>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</si>
  <si>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</si>
  <si>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</si>
  <si>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</si>
  <si>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</si>
  <si>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</si>
  <si>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</si>
  <si>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</si>
  <si>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</si>
  <si>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</si>
  <si>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</si>
  <si>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</si>
  <si>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</si>
  <si>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</si>
  <si>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</si>
  <si>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</si>
  <si>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</si>
  <si>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</si>
  <si>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</si>
  <si>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</si>
  <si>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</si>
  <si>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</si>
  <si>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</si>
  <si>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</si>
  <si>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</si>
  <si>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</si>
  <si>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</si>
  <si>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</si>
  <si>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</si>
  <si>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</si>
  <si>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</si>
  <si>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</si>
  <si>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</si>
  <si>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</si>
  <si>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</si>
  <si>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</si>
  <si>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</si>
  <si>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</si>
  <si>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</si>
  <si>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</si>
  <si>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</si>
  <si>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</si>
  <si>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</si>
  <si>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</si>
  <si>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</si>
  <si>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</si>
  <si>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</si>
  <si>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</si>
  <si>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</si>
  <si>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</si>
  <si>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</si>
  <si>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</si>
  <si>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</si>
  <si>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</si>
  <si>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</si>
  <si>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</si>
  <si>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</si>
  <si>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</si>
  <si>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</si>
  <si>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</si>
  <si>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</si>
  <si>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</si>
  <si>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</si>
  <si>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</si>
  <si>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</si>
  <si>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</si>
  <si>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</si>
  <si>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</si>
  <si>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</si>
  <si>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</si>
  <si>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</si>
  <si>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</si>
  <si>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</si>
  <si>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</si>
  <si>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</si>
  <si>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</si>
  <si>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</si>
  <si>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</si>
  <si>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</si>
  <si>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</si>
  <si>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</si>
  <si>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</si>
  <si>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</si>
  <si>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</si>
  <si>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</si>
  <si>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</si>
  <si>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</si>
  <si>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</si>
  <si>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</si>
  <si>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</si>
  <si>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</si>
  <si>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</si>
  <si>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</si>
  <si>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</si>
  <si>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</si>
  <si>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</si>
  <si>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</si>
  <si>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Курской области на 2016 год» </t>
  </si>
  <si>
    <t>на 2016 год</t>
  </si>
  <si>
    <t>Приложение № 7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</si>
  <si>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</si>
  <si>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</si>
  <si>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</si>
  <si>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</si>
  <si>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</si>
  <si>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</si>
  <si>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</si>
  <si>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</si>
  <si>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</si>
  <si>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</si>
  <si>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</si>
  <si>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</si>
  <si>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</si>
  <si>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>Курской области на 2016 год</t>
  </si>
  <si>
    <t>Объем привлечения средств в 2016г.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</si>
  <si>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</si>
  <si>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</si>
  <si>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</si>
  <si>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</si>
  <si>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</si>
  <si>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</si>
  <si>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</si>
  <si>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</si>
  <si>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</si>
  <si>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</si>
  <si>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</si>
  <si>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</si>
  <si>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</si>
  <si>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</si>
  <si>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</si>
  <si>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</si>
  <si>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</si>
  <si>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</si>
  <si>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</si>
  <si>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</si>
  <si>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</si>
  <si>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</si>
  <si>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</si>
  <si>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</si>
  <si>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</si>
  <si>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</si>
  <si>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</si>
  <si>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</si>
  <si>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</si>
  <si>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</si>
  <si>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</si>
  <si>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</si>
  <si>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</si>
  <si>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</si>
  <si>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</si>
  <si>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</si>
  <si>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</si>
  <si>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</si>
  <si>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</si>
  <si>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</si>
  <si>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</si>
  <si>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</si>
  <si>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</si>
  <si>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</si>
  <si>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</si>
  <si>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</si>
  <si>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</si>
  <si>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</si>
  <si>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</si>
  <si>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</si>
  <si>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</si>
  <si>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</si>
  <si>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</si>
  <si>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</si>
  <si>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</si>
  <si>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</si>
  <si>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</si>
  <si>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</si>
  <si>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</si>
  <si>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</si>
  <si>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</si>
  <si>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</si>
  <si>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</si>
  <si>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</si>
  <si>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</si>
  <si>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</si>
  <si>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</si>
  <si>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</si>
  <si>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</si>
  <si>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</si>
  <si>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</si>
  <si>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</si>
  <si>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</si>
  <si>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</si>
  <si>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</si>
  <si>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</si>
  <si>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</si>
  <si>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</si>
  <si>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</si>
  <si>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</si>
  <si>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</si>
  <si>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</si>
  <si>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</si>
  <si>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</si>
  <si>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</si>
  <si>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</si>
  <si>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</si>
  <si>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</si>
  <si>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</si>
  <si>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</si>
  <si>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</si>
  <si>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</si>
  <si>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</si>
  <si>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</si>
  <si>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</si>
  <si>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</si>
  <si>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</si>
  <si>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</si>
  <si>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</si>
  <si>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</si>
  <si>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</si>
  <si>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</si>
  <si>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</si>
  <si>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</si>
  <si>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</si>
  <si>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</si>
  <si>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</si>
  <si>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</si>
  <si>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</si>
  <si>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</si>
  <si>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</si>
  <si>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</si>
  <si>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</si>
  <si>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</si>
  <si>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</si>
  <si>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</si>
  <si>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</si>
  <si>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</si>
  <si>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</si>
  <si>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</si>
  <si>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</si>
  <si>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</si>
  <si>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</si>
  <si>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</si>
  <si>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</si>
  <si>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</si>
  <si>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</si>
  <si>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</si>
  <si>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</si>
  <si>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</si>
  <si>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</si>
  <si>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</si>
  <si>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</si>
  <si>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</si>
  <si>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</si>
  <si>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</si>
  <si>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</si>
  <si>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</si>
  <si>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</si>
  <si>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</si>
  <si>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</si>
  <si>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</si>
  <si>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</si>
  <si>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</si>
  <si>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</si>
  <si>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</si>
  <si>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</si>
  <si>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</si>
  <si>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</si>
  <si>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</si>
  <si>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</si>
  <si>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</si>
  <si>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</si>
  <si>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</si>
  <si>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</si>
  <si>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</si>
  <si>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</si>
  <si>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</si>
  <si>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</si>
  <si>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 xml:space="preserve"> Приложение № 6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</si>
  <si>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</si>
  <si>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</si>
  <si>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</si>
  <si>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</si>
  <si>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</si>
  <si>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</si>
  <si>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</si>
  <si>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</si>
  <si>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</si>
  <si>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</si>
  <si>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</si>
  <si>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</si>
  <si>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</si>
  <si>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</si>
  <si>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</si>
  <si>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</si>
  <si>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</si>
  <si>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</si>
  <si>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</si>
  <si>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</si>
  <si>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</si>
  <si>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</si>
  <si>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</si>
  <si>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</si>
  <si>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</si>
  <si>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</si>
  <si>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</si>
  <si>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</si>
  <si>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</si>
  <si>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</si>
  <si>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</si>
  <si>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</si>
  <si>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</si>
  <si>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</si>
  <si>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</si>
  <si>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</si>
  <si>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</si>
  <si>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</si>
  <si>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</si>
  <si>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</si>
  <si>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</si>
  <si>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</si>
  <si>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</si>
  <si>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</si>
  <si>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 xml:space="preserve">                                                                                                                                           от 11 декабря 2015 года № 68</t>
  </si>
  <si>
    <t>от 11 декабря 2015 года № 68</t>
  </si>
  <si>
    <t xml:space="preserve">                                                                        от 11 декабря 2015 года № 68</t>
  </si>
  <si>
    <t xml:space="preserve">                                                                      от 11 декабря 2015 года № 68 (в редакции </t>
  </si>
  <si>
    <t xml:space="preserve">                                                                                                                   от 11 декабря 2015 года № 68 (в редакции 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</si>
  <si>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</si>
  <si>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2 02 03121 00 0000 151</t>
  </si>
  <si>
    <t>Субвенции бюджетам на проведение Всероссийской сельскохозяйственной переписи в 2016 году</t>
  </si>
  <si>
    <t>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</si>
  <si>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</si>
  <si>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</si>
  <si>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</si>
  <si>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</si>
  <si>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2 07 05000 05 0000 180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</si>
  <si>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</si>
  <si>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</si>
  <si>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</si>
  <si>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</si>
  <si>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</si>
  <si>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</si>
  <si>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</si>
  <si>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</si>
  <si>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от 11 декабря 2015 года № 68(в редакции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</si>
  <si>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2016 год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</si>
  <si>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</si>
  <si>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</si>
  <si>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Обеспечение проведения выборов и референдумов
</t>
  </si>
  <si>
    <t>Организация и проведение выборов и референдумов</t>
  </si>
  <si>
    <t>77 3</t>
  </si>
  <si>
    <t>Подготовка и проведение выборов</t>
  </si>
  <si>
    <t>С1441</t>
  </si>
  <si>
    <t>Отлов и содержание безнадзорных животных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</si>
  <si>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</si>
  <si>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 xml:space="preserve">Проведение Всероссийской сельскохозяйственной переписи в 2016 году
</t>
  </si>
  <si>
    <t>Содержание работника, осуществляющего выполнение переданных полномочий от поселений района</t>
  </si>
  <si>
    <t>Резервные фонды исполнительных органов государственной власти</t>
  </si>
  <si>
    <t>84 0</t>
  </si>
  <si>
    <t>84 1</t>
  </si>
  <si>
    <t>Резервный фонд Администрации Курской области</t>
  </si>
  <si>
    <t>Межевание автомобильных дорог общего пользования местного значения, проведение кадастровых работ</t>
  </si>
  <si>
    <t>С1425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</si>
  <si>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</si>
  <si>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</si>
  <si>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Иные межбюджетные трансферты на осуществление полномочий по обеспечению населения экологически чистой питьевой водой</t>
  </si>
  <si>
    <t>П1427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</si>
  <si>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</si>
  <si>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S3431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</si>
  <si>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</si>
  <si>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</si>
  <si>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</si>
  <si>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 xml:space="preserve">Иные межбюджетные трансферты на осуществление полномочий по устойчивому развитие сельских территорий </t>
  </si>
  <si>
    <t>R0181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</si>
  <si>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</si>
  <si>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П1417</t>
  </si>
  <si>
    <t>Благоустройство</t>
  </si>
  <si>
    <t>Мероприятия по сбору и транспортированию твердых коммунальных  отходов</t>
  </si>
  <si>
    <t>С1457</t>
  </si>
  <si>
    <t>Обеспечение проведения капитального ремонта муниципальных образовательных организаций</t>
  </si>
  <si>
    <t>S3050</t>
  </si>
  <si>
    <t xml:space="preserve">Проведение капитального ремонта муниципальных образовательных организаций </t>
  </si>
  <si>
    <t>13050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</si>
  <si>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</si>
  <si>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</si>
  <si>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</si>
  <si>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13090</t>
  </si>
  <si>
    <t>Расходы на проведение капитального ремонта муниципальных образовательных организаций</t>
  </si>
  <si>
    <t>С1410</t>
  </si>
  <si>
    <t>Расходы на приобретение оборудования для школьных столовых</t>
  </si>
  <si>
    <t>С1411</t>
  </si>
  <si>
    <t xml:space="preserve">Организация отдыха детей в каникулярное время </t>
  </si>
  <si>
    <t>13540</t>
  </si>
  <si>
    <t xml:space="preserve">Развитие системы оздоровления и отдыха детей </t>
  </si>
  <si>
    <t>C1458</t>
  </si>
  <si>
    <t>Обеспечение проведения капитального ремонта учреждений культуры районов и поселений</t>
  </si>
  <si>
    <t>S3320</t>
  </si>
  <si>
    <t>Ежемесячное пособие на ребенка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</si>
  <si>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</si>
  <si>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50201</t>
  </si>
  <si>
    <t xml:space="preserve">Иные межбюджетные трансферты на государственную поддержку молодых семей в улучшении жилищных условий </t>
  </si>
  <si>
    <t>R0201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</si>
  <si>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</si>
  <si>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</si>
  <si>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П1499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</si>
  <si>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</si>
  <si>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С1458</t>
  </si>
  <si>
    <t>13421</t>
  </si>
  <si>
    <t>13431</t>
  </si>
  <si>
    <t>С1427</t>
  </si>
  <si>
    <t>50181</t>
  </si>
  <si>
    <t>12700</t>
  </si>
  <si>
    <t>12712</t>
  </si>
  <si>
    <t>53910</t>
  </si>
  <si>
    <t xml:space="preserve">                                                                        от 11 декабря 2015 года № 68(в редакции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</si>
  <si>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</si>
  <si>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</si>
  <si>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</si>
  <si>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</si>
  <si>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                                                          решения от 26 мая 2016 года №89)</t>
  </si>
  <si>
    <t>из них</t>
  </si>
  <si>
    <t xml:space="preserve">                                                                                                                                          от 11 декабря 2015 года № 68 (в редакции 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</si>
  <si>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</si>
  <si>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</si>
  <si>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Безвозмездные поступления *, **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</si>
  <si>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</si>
  <si>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</si>
  <si>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 xml:space="preserve">                                                                                                                                          решения от 26 мая 2016 года № 89)</t>
  </si>
  <si>
    <t xml:space="preserve">                                                                      решения от 30 ноября 2016 года №101)</t>
  </si>
  <si>
    <t>01 03 0100 00 0000 700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</si>
  <si>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</si>
  <si>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</si>
  <si>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</si>
  <si>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01 03 0100 05 0001 710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</si>
  <si>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</si>
  <si>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>01 03 0100 05 0001 810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</si>
  <si>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</si>
  <si>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решения от 30 ноября  2016 года №101)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</si>
  <si>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</si>
  <si>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</si>
  <si>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</si>
  <si>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</si>
  <si>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</si>
  <si>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</si>
  <si>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</si>
  <si>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</si>
  <si>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</si>
  <si>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</si>
  <si>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</si>
  <si>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</si>
  <si>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</si>
  <si>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</si>
  <si>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</si>
  <si>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</si>
  <si>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</si>
  <si>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1 16 42000 01 0000 140</t>
  </si>
  <si>
    <t>Денежные взыскания (штрафы) за нарушение условий договоров (соглашений) о предоставлении бюджетных кредитов</t>
  </si>
  <si>
    <t>2 02 02009 00 0000 151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</si>
  <si>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</si>
  <si>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2 02 02009 05 0000 151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</si>
  <si>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</si>
  <si>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</si>
  <si>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</si>
  <si>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решения от 30 ноября  2016 года №101)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</si>
  <si>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</si>
  <si>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</si>
  <si>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Приобретение муниципального программно-технического комплекса прикладного программного обеспечения автоматизированной информационной системы государственного банка данных о детях, оставшихся без попечения родителей, для организации формирования, ведения и использования регионального банка данных о детях, оставшихся без попечения родителей
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</si>
  <si>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</si>
  <si>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</si>
  <si>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</si>
  <si>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 xml:space="preserve">Государственная поддержка малого и среднего предпринимательства, включая крестьянские (фермерские) хозяйства </t>
  </si>
  <si>
    <t>Поддержка малого и среднего предпринимательства, включая крестьянские (фермерские) хозяйства</t>
  </si>
  <si>
    <t>L0640</t>
  </si>
  <si>
    <t>Мероприятия, осуществляемые в рамках оказания сударственной поддержки субъектам малого и средснего предпринимательства,  включая крестьянские (фермерские) хозяйства</t>
  </si>
  <si>
    <t>R0640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</si>
  <si>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</si>
  <si>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</si>
  <si>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Проведение капитального ремонта учреждений культуры районов и поселений</t>
  </si>
  <si>
    <t>13320</t>
  </si>
  <si>
    <t xml:space="preserve">02 0 </t>
  </si>
  <si>
    <t>решения от 30 ноября 2016 года №101)</t>
  </si>
  <si>
    <t>13603</t>
  </si>
  <si>
    <t>11500</t>
  </si>
  <si>
    <t>13390</t>
  </si>
  <si>
    <t>50640</t>
  </si>
  <si>
    <t xml:space="preserve">                                                                        решения от 30 ноября 2016 года №101)</t>
  </si>
  <si>
    <t xml:space="preserve">                                                                        от 11 декабря 2015 года № 68 (в редакции </t>
  </si>
  <si>
    <t xml:space="preserve">                                                                решения от 30 ноября  2016 года №101)</t>
  </si>
  <si>
    <t xml:space="preserve">                                                                        решения от 30 ноября  2016 года №101)</t>
  </si>
  <si>
    <t xml:space="preserve">                                                                                                     от 11 декабря 2015 года № 68( в редакции</t>
  </si>
  <si>
    <t xml:space="preserve">                                                                                                      решения от 18 августа 2016 года №95)</t>
  </si>
  <si>
    <t>Бюджетные кредиты на пополнение остатков средств на счетах местных бюджетов</t>
  </si>
  <si>
    <t>Объем погашения средств             в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</si>
</sst>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1" fillId="0" borderId="0">
      <alignment vertical="top" wrapText="1"/>
    </xf>
  </cellStyleXfs>
  <cellXfs count="637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7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8" fillId="4" borderId="6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8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9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9" fillId="7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1" fontId="9" fillId="10" borderId="3" xfId="0" applyNumberFormat="1" applyFont="1" applyFill="1" applyBorder="1" applyAlignment="1"/>
    <xf numFmtId="0" fontId="9" fillId="6" borderId="10" xfId="0" applyFont="1" applyFill="1" applyBorder="1" applyAlignment="1">
      <alignment horizontal="justify" vertical="center" wrapText="1"/>
    </xf>
    <xf numFmtId="0" fontId="9" fillId="6" borderId="12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top" wrapText="1"/>
    </xf>
    <xf numFmtId="0" fontId="9" fillId="6" borderId="2" xfId="0" applyFont="1" applyFill="1" applyBorder="1" applyAlignment="1">
      <alignment horizontal="justify" vertical="top" wrapText="1"/>
    </xf>
    <xf numFmtId="0" fontId="11" fillId="8" borderId="2" xfId="0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1" fontId="11" fillId="8" borderId="0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vertical="top" wrapText="1"/>
    </xf>
    <xf numFmtId="0" fontId="15" fillId="0" borderId="1" xfId="0" applyFont="1" applyBorder="1"/>
    <xf numFmtId="49" fontId="11" fillId="0" borderId="2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1" fontId="9" fillId="8" borderId="3" xfId="0" applyNumberFormat="1" applyFont="1" applyFill="1" applyBorder="1" applyAlignment="1"/>
    <xf numFmtId="0" fontId="0" fillId="8" borderId="0" xfId="0" applyFont="1" applyFill="1"/>
    <xf numFmtId="0" fontId="9" fillId="5" borderId="1" xfId="0" applyFont="1" applyFill="1" applyBorder="1" applyAlignment="1">
      <alignment horizontal="justify" vertical="top" wrapText="1"/>
    </xf>
    <xf numFmtId="0" fontId="14" fillId="6" borderId="1" xfId="0" applyFont="1" applyFill="1" applyBorder="1" applyAlignment="1">
      <alignment horizontal="justify" vertical="top" wrapText="1"/>
    </xf>
    <xf numFmtId="1" fontId="9" fillId="6" borderId="3" xfId="0" applyNumberFormat="1" applyFont="1" applyFill="1" applyBorder="1" applyAlignment="1">
      <alignment vertical="top"/>
    </xf>
    <xf numFmtId="1" fontId="11" fillId="0" borderId="3" xfId="0" applyNumberFormat="1" applyFont="1" applyBorder="1" applyAlignment="1">
      <alignment vertical="top"/>
    </xf>
    <xf numFmtId="0" fontId="11" fillId="0" borderId="2" xfId="0" applyFont="1" applyBorder="1" applyAlignment="1">
      <alignment vertical="top" wrapText="1"/>
    </xf>
    <xf numFmtId="0" fontId="13" fillId="0" borderId="25" xfId="0" applyFont="1" applyFill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left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2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colors>
    <mruColors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102;&#1076;&#1078;&#1077;&#1090;%202016&#1080;&#1079;&#1084;&#1085;&#1086;&#1103;&#10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4"/>
      <sheetName val="прил5"/>
      <sheetName val="прил6"/>
      <sheetName val="прил7"/>
      <sheetName val="прил11т1"/>
      <sheetName val="прил11т5"/>
      <sheetName val="прил11т6"/>
    </sheetNames>
    <sheetDataSet>
      <sheetData sheetId="0" refreshError="1"/>
      <sheetData sheetId="1" refreshError="1"/>
      <sheetData sheetId="2">
        <row r="20">
          <cell r="H20">
            <v>1283650</v>
          </cell>
        </row>
        <row r="26">
          <cell r="H26">
            <v>47000</v>
          </cell>
        </row>
        <row r="30">
          <cell r="H30">
            <v>436600</v>
          </cell>
        </row>
        <row r="34">
          <cell r="H34">
            <v>618000</v>
          </cell>
        </row>
        <row r="35">
          <cell r="H35">
            <v>2000</v>
          </cell>
        </row>
        <row r="41">
          <cell r="H41">
            <v>711000</v>
          </cell>
        </row>
        <row r="43">
          <cell r="H43">
            <v>8000</v>
          </cell>
        </row>
        <row r="48">
          <cell r="H48">
            <v>191800</v>
          </cell>
        </row>
        <row r="53">
          <cell r="H53">
            <v>946000</v>
          </cell>
        </row>
        <row r="58">
          <cell r="H58">
            <v>204734</v>
          </cell>
        </row>
        <row r="63">
          <cell r="H63">
            <v>237000</v>
          </cell>
        </row>
        <row r="65">
          <cell r="H65">
            <v>237000</v>
          </cell>
        </row>
        <row r="70">
          <cell r="H70">
            <v>237000</v>
          </cell>
        </row>
        <row r="74">
          <cell r="H74">
            <v>11259000</v>
          </cell>
        </row>
        <row r="75">
          <cell r="H75">
            <v>12000</v>
          </cell>
        </row>
        <row r="80">
          <cell r="H80">
            <v>5400</v>
          </cell>
        </row>
        <row r="86">
          <cell r="H86">
            <v>448000</v>
          </cell>
        </row>
        <row r="91">
          <cell r="H91">
            <v>24000</v>
          </cell>
        </row>
        <row r="96">
          <cell r="H96">
            <v>2236836</v>
          </cell>
        </row>
        <row r="97">
          <cell r="H97">
            <v>5000</v>
          </cell>
        </row>
        <row r="102">
          <cell r="H102">
            <v>8000</v>
          </cell>
        </row>
        <row r="107">
          <cell r="H107">
            <v>72835</v>
          </cell>
        </row>
        <row r="113">
          <cell r="H113">
            <v>0</v>
          </cell>
        </row>
        <row r="118">
          <cell r="H118">
            <v>112400</v>
          </cell>
        </row>
        <row r="122">
          <cell r="H122">
            <v>113000</v>
          </cell>
        </row>
        <row r="127">
          <cell r="H127">
            <v>3000</v>
          </cell>
        </row>
        <row r="132">
          <cell r="H132">
            <v>182200</v>
          </cell>
        </row>
        <row r="136">
          <cell r="H136">
            <v>47400</v>
          </cell>
        </row>
        <row r="141">
          <cell r="H141">
            <v>2000</v>
          </cell>
        </row>
        <row r="146">
          <cell r="H146">
            <v>30000</v>
          </cell>
        </row>
        <row r="151">
          <cell r="H151">
            <v>47400</v>
          </cell>
        </row>
        <row r="155">
          <cell r="H155">
            <v>104146</v>
          </cell>
        </row>
        <row r="156">
          <cell r="H156">
            <v>8000</v>
          </cell>
        </row>
        <row r="160">
          <cell r="H160">
            <v>40381</v>
          </cell>
        </row>
        <row r="162">
          <cell r="H162">
            <v>23700</v>
          </cell>
        </row>
        <row r="164">
          <cell r="H164">
            <v>502999</v>
          </cell>
        </row>
        <row r="166">
          <cell r="H166">
            <v>85000</v>
          </cell>
        </row>
        <row r="168">
          <cell r="H168">
            <v>60000</v>
          </cell>
        </row>
        <row r="170">
          <cell r="H170">
            <v>628583</v>
          </cell>
        </row>
        <row r="171">
          <cell r="H171">
            <v>149000</v>
          </cell>
        </row>
        <row r="175">
          <cell r="H175">
            <v>160000</v>
          </cell>
        </row>
        <row r="179">
          <cell r="H179">
            <v>3178800</v>
          </cell>
        </row>
        <row r="180">
          <cell r="H180">
            <v>3528000</v>
          </cell>
        </row>
        <row r="181">
          <cell r="H181">
            <v>74000</v>
          </cell>
        </row>
        <row r="185">
          <cell r="H185">
            <v>0</v>
          </cell>
        </row>
        <row r="192">
          <cell r="H192">
            <v>1877000</v>
          </cell>
        </row>
        <row r="193">
          <cell r="H193">
            <v>123000</v>
          </cell>
        </row>
        <row r="194">
          <cell r="H194">
            <v>2000</v>
          </cell>
        </row>
        <row r="198">
          <cell r="H198">
            <v>46324</v>
          </cell>
        </row>
        <row r="202">
          <cell r="H202">
            <v>162000</v>
          </cell>
        </row>
        <row r="209">
          <cell r="H209">
            <v>450000</v>
          </cell>
        </row>
        <row r="215">
          <cell r="H215">
            <v>4220915</v>
          </cell>
        </row>
        <row r="217">
          <cell r="H217">
            <v>24765</v>
          </cell>
        </row>
        <row r="219">
          <cell r="H219">
            <v>1186580</v>
          </cell>
        </row>
        <row r="221">
          <cell r="H221">
            <v>4918537</v>
          </cell>
        </row>
        <row r="223">
          <cell r="H223">
            <v>866775</v>
          </cell>
        </row>
        <row r="227">
          <cell r="H227">
            <v>48000</v>
          </cell>
        </row>
        <row r="233">
          <cell r="H233">
            <v>244000</v>
          </cell>
        </row>
        <row r="238">
          <cell r="H238">
            <v>400000</v>
          </cell>
        </row>
        <row r="243">
          <cell r="H243">
            <v>14000</v>
          </cell>
        </row>
        <row r="248">
          <cell r="H248">
            <v>100000</v>
          </cell>
        </row>
        <row r="250">
          <cell r="H250">
            <v>221739</v>
          </cell>
        </row>
        <row r="252">
          <cell r="H252">
            <v>100000</v>
          </cell>
        </row>
        <row r="254">
          <cell r="H254">
            <v>49261</v>
          </cell>
        </row>
        <row r="258">
          <cell r="H258">
            <v>382780</v>
          </cell>
        </row>
        <row r="259">
          <cell r="H259">
            <v>16000</v>
          </cell>
        </row>
        <row r="260">
          <cell r="H260">
            <v>1000</v>
          </cell>
        </row>
        <row r="267">
          <cell r="H267">
            <v>0</v>
          </cell>
        </row>
        <row r="269">
          <cell r="H269">
            <v>33379</v>
          </cell>
        </row>
        <row r="275">
          <cell r="H275">
            <v>1216000</v>
          </cell>
        </row>
        <row r="277">
          <cell r="H277">
            <v>1318000</v>
          </cell>
        </row>
        <row r="279">
          <cell r="H279">
            <v>112000</v>
          </cell>
        </row>
        <row r="281">
          <cell r="H281">
            <v>61488</v>
          </cell>
        </row>
        <row r="283">
          <cell r="H283">
            <v>152216</v>
          </cell>
        </row>
        <row r="288">
          <cell r="H288">
            <v>394358</v>
          </cell>
        </row>
        <row r="293">
          <cell r="H293">
            <v>3229486</v>
          </cell>
        </row>
        <row r="295">
          <cell r="H295">
            <v>1897886</v>
          </cell>
        </row>
        <row r="297">
          <cell r="H297">
            <v>5858522</v>
          </cell>
        </row>
        <row r="299">
          <cell r="H299">
            <v>179971</v>
          </cell>
        </row>
        <row r="305">
          <cell r="H305">
            <v>0</v>
          </cell>
        </row>
        <row r="312">
          <cell r="H312">
            <v>9985096</v>
          </cell>
        </row>
        <row r="313">
          <cell r="H313">
            <v>38239</v>
          </cell>
        </row>
        <row r="315">
          <cell r="H315">
            <v>1625000</v>
          </cell>
        </row>
        <row r="317">
          <cell r="H317">
            <v>800373</v>
          </cell>
        </row>
        <row r="319">
          <cell r="H319">
            <v>3530397</v>
          </cell>
        </row>
        <row r="320">
          <cell r="H320">
            <v>5276550</v>
          </cell>
        </row>
        <row r="321">
          <cell r="H321">
            <v>109400</v>
          </cell>
        </row>
        <row r="326">
          <cell r="H326">
            <v>108600</v>
          </cell>
        </row>
        <row r="332">
          <cell r="H332">
            <v>4931980</v>
          </cell>
        </row>
        <row r="333">
          <cell r="H333">
            <v>503300</v>
          </cell>
        </row>
        <row r="334">
          <cell r="H334">
            <v>9600</v>
          </cell>
        </row>
        <row r="336">
          <cell r="H336">
            <v>300000</v>
          </cell>
        </row>
        <row r="341">
          <cell r="H341">
            <v>112777234</v>
          </cell>
        </row>
        <row r="342">
          <cell r="H342">
            <v>4396387</v>
          </cell>
        </row>
        <row r="344">
          <cell r="H344">
            <v>1695123</v>
          </cell>
        </row>
        <row r="346">
          <cell r="H346">
            <v>52884</v>
          </cell>
        </row>
        <row r="348">
          <cell r="H348">
            <v>188736</v>
          </cell>
        </row>
        <row r="349">
          <cell r="H349">
            <v>834911</v>
          </cell>
        </row>
        <row r="352">
          <cell r="H352">
            <v>215326</v>
          </cell>
        </row>
        <row r="353">
          <cell r="H353">
            <v>92874</v>
          </cell>
        </row>
        <row r="355">
          <cell r="H355">
            <v>1475000</v>
          </cell>
        </row>
        <row r="357">
          <cell r="H357">
            <v>920826</v>
          </cell>
        </row>
        <row r="359">
          <cell r="H359">
            <v>4560</v>
          </cell>
        </row>
        <row r="360">
          <cell r="H360">
            <v>16187886</v>
          </cell>
        </row>
        <row r="361">
          <cell r="H361">
            <v>3076400</v>
          </cell>
        </row>
        <row r="363">
          <cell r="H363">
            <v>399000</v>
          </cell>
        </row>
        <row r="365">
          <cell r="H365">
            <v>321248</v>
          </cell>
        </row>
        <row r="369">
          <cell r="H369">
            <v>4319474</v>
          </cell>
        </row>
        <row r="370">
          <cell r="H370">
            <v>1707938</v>
          </cell>
        </row>
        <row r="371">
          <cell r="H371">
            <v>1471000</v>
          </cell>
        </row>
        <row r="375">
          <cell r="H375">
            <v>0</v>
          </cell>
        </row>
        <row r="380">
          <cell r="H380">
            <v>3460000</v>
          </cell>
        </row>
        <row r="382">
          <cell r="H382">
            <v>69986</v>
          </cell>
        </row>
        <row r="383">
          <cell r="H383">
            <v>795014</v>
          </cell>
        </row>
        <row r="388">
          <cell r="H388">
            <v>0</v>
          </cell>
        </row>
        <row r="393">
          <cell r="H393">
            <v>845900</v>
          </cell>
        </row>
        <row r="399">
          <cell r="H399">
            <v>148000</v>
          </cell>
        </row>
        <row r="403">
          <cell r="H403">
            <v>295623</v>
          </cell>
        </row>
        <row r="405">
          <cell r="H405">
            <v>388800</v>
          </cell>
        </row>
        <row r="406">
          <cell r="H406">
            <v>175197</v>
          </cell>
        </row>
        <row r="408">
          <cell r="H408">
            <v>277003</v>
          </cell>
        </row>
        <row r="413">
          <cell r="H413">
            <v>9500</v>
          </cell>
        </row>
        <row r="419">
          <cell r="H419">
            <v>3000</v>
          </cell>
        </row>
        <row r="424">
          <cell r="H424">
            <v>35149</v>
          </cell>
        </row>
        <row r="426">
          <cell r="H426">
            <v>5792979</v>
          </cell>
        </row>
        <row r="427">
          <cell r="H427">
            <v>999700</v>
          </cell>
        </row>
        <row r="428">
          <cell r="H428">
            <v>3490</v>
          </cell>
        </row>
        <row r="431">
          <cell r="H431">
            <v>1272739</v>
          </cell>
        </row>
        <row r="432">
          <cell r="H432">
            <v>8955</v>
          </cell>
        </row>
        <row r="433">
          <cell r="H433">
            <v>10</v>
          </cell>
        </row>
        <row r="438">
          <cell r="H438">
            <v>0</v>
          </cell>
        </row>
        <row r="443">
          <cell r="H443">
            <v>27700</v>
          </cell>
        </row>
        <row r="450">
          <cell r="H450">
            <v>5669513</v>
          </cell>
        </row>
        <row r="451">
          <cell r="H451">
            <v>1429185</v>
          </cell>
        </row>
        <row r="452">
          <cell r="H452">
            <v>25857</v>
          </cell>
        </row>
        <row r="454">
          <cell r="H454">
            <v>2816214</v>
          </cell>
        </row>
        <row r="456">
          <cell r="H456">
            <v>123786</v>
          </cell>
        </row>
        <row r="460">
          <cell r="H460">
            <v>6036911</v>
          </cell>
        </row>
        <row r="461">
          <cell r="H461">
            <v>691100</v>
          </cell>
        </row>
        <row r="462">
          <cell r="H462">
            <v>13000</v>
          </cell>
        </row>
        <row r="467">
          <cell r="H467">
            <v>100000</v>
          </cell>
        </row>
        <row r="473">
          <cell r="H473">
            <v>1178130</v>
          </cell>
        </row>
        <row r="474">
          <cell r="H474">
            <v>200</v>
          </cell>
        </row>
        <row r="477">
          <cell r="H477">
            <v>24276</v>
          </cell>
        </row>
        <row r="479">
          <cell r="H479">
            <v>3399100</v>
          </cell>
        </row>
        <row r="480">
          <cell r="H480">
            <v>258500</v>
          </cell>
        </row>
        <row r="481">
          <cell r="H481">
            <v>1000</v>
          </cell>
        </row>
        <row r="486">
          <cell r="H486">
            <v>14700</v>
          </cell>
        </row>
        <row r="493">
          <cell r="H493">
            <v>577338</v>
          </cell>
        </row>
        <row r="499">
          <cell r="H499">
            <v>2000</v>
          </cell>
        </row>
        <row r="500">
          <cell r="H500">
            <v>500125</v>
          </cell>
        </row>
        <row r="504">
          <cell r="H504">
            <v>1800</v>
          </cell>
        </row>
        <row r="505">
          <cell r="H505">
            <v>449338</v>
          </cell>
        </row>
        <row r="509">
          <cell r="H509">
            <v>768</v>
          </cell>
        </row>
        <row r="510">
          <cell r="H510">
            <v>147924</v>
          </cell>
        </row>
        <row r="515">
          <cell r="H515">
            <v>1528082</v>
          </cell>
        </row>
        <row r="517">
          <cell r="H517">
            <v>1067</v>
          </cell>
        </row>
        <row r="518">
          <cell r="H518">
            <v>67717</v>
          </cell>
        </row>
        <row r="520">
          <cell r="H520">
            <v>6150</v>
          </cell>
        </row>
        <row r="521">
          <cell r="H521">
            <v>420181</v>
          </cell>
        </row>
        <row r="523">
          <cell r="H523">
            <v>56915</v>
          </cell>
        </row>
        <row r="524">
          <cell r="H524">
            <v>3651621</v>
          </cell>
        </row>
        <row r="526">
          <cell r="H526">
            <v>11856</v>
          </cell>
        </row>
        <row r="527">
          <cell r="H527">
            <v>709579</v>
          </cell>
        </row>
        <row r="532">
          <cell r="H532">
            <v>14400</v>
          </cell>
        </row>
        <row r="534">
          <cell r="H534">
            <v>3862</v>
          </cell>
        </row>
        <row r="535">
          <cell r="H535">
            <v>848088</v>
          </cell>
        </row>
        <row r="537">
          <cell r="H537">
            <v>67029</v>
          </cell>
        </row>
        <row r="540">
          <cell r="H540">
            <v>19476</v>
          </cell>
        </row>
        <row r="542">
          <cell r="H542">
            <v>30043</v>
          </cell>
        </row>
        <row r="543">
          <cell r="H543">
            <v>5894163</v>
          </cell>
        </row>
        <row r="545">
          <cell r="H545">
            <v>117704</v>
          </cell>
        </row>
        <row r="549">
          <cell r="H549">
            <v>4000</v>
          </cell>
        </row>
        <row r="551">
          <cell r="H551">
            <v>0</v>
          </cell>
        </row>
        <row r="552">
          <cell r="H552">
            <v>95359</v>
          </cell>
        </row>
        <row r="554">
          <cell r="H554">
            <v>24567</v>
          </cell>
        </row>
        <row r="559">
          <cell r="H559">
            <v>96620</v>
          </cell>
        </row>
        <row r="561">
          <cell r="H561">
            <v>96544</v>
          </cell>
        </row>
        <row r="563">
          <cell r="H563">
            <v>71436</v>
          </cell>
        </row>
        <row r="569">
          <cell r="H569">
            <v>0</v>
          </cell>
        </row>
        <row r="570">
          <cell r="H570">
            <v>3240130</v>
          </cell>
        </row>
        <row r="575">
          <cell r="H575">
            <v>0</v>
          </cell>
        </row>
        <row r="576">
          <cell r="H576">
            <v>1080215</v>
          </cell>
        </row>
        <row r="582">
          <cell r="H582">
            <v>1700000</v>
          </cell>
        </row>
        <row r="583">
          <cell r="H583">
            <v>196000</v>
          </cell>
        </row>
        <row r="584">
          <cell r="H584">
            <v>0</v>
          </cell>
        </row>
        <row r="586">
          <cell r="H586">
            <v>391411</v>
          </cell>
        </row>
        <row r="590">
          <cell r="H590">
            <v>5000</v>
          </cell>
        </row>
        <row r="597">
          <cell r="H597">
            <v>2000</v>
          </cell>
        </row>
        <row r="601">
          <cell r="H601">
            <v>5000</v>
          </cell>
        </row>
        <row r="606">
          <cell r="H606">
            <v>150000</v>
          </cell>
        </row>
        <row r="613">
          <cell r="H613">
            <v>4423438</v>
          </cell>
        </row>
        <row r="619">
          <cell r="H619">
            <v>424899</v>
          </cell>
        </row>
      </sheetData>
      <sheetData sheetId="3">
        <row r="21">
          <cell r="I21">
            <v>1283650</v>
          </cell>
        </row>
        <row r="27">
          <cell r="I27">
            <v>711000</v>
          </cell>
        </row>
        <row r="29">
          <cell r="I29">
            <v>8000</v>
          </cell>
        </row>
        <row r="34">
          <cell r="I34">
            <v>191800</v>
          </cell>
        </row>
        <row r="39">
          <cell r="I39">
            <v>946000</v>
          </cell>
        </row>
        <row r="44">
          <cell r="I44">
            <v>204734</v>
          </cell>
        </row>
        <row r="49">
          <cell r="I49">
            <v>237000</v>
          </cell>
        </row>
        <row r="51">
          <cell r="I51">
            <v>237000</v>
          </cell>
        </row>
        <row r="56">
          <cell r="I56">
            <v>237000</v>
          </cell>
        </row>
        <row r="60">
          <cell r="I60">
            <v>11259000</v>
          </cell>
        </row>
        <row r="61">
          <cell r="I61">
            <v>12000</v>
          </cell>
        </row>
        <row r="66">
          <cell r="I66">
            <v>5400</v>
          </cell>
        </row>
        <row r="71">
          <cell r="I71">
            <v>8000</v>
          </cell>
        </row>
        <row r="76">
          <cell r="I76">
            <v>72835</v>
          </cell>
        </row>
        <row r="82">
          <cell r="I82">
            <v>113000</v>
          </cell>
        </row>
        <row r="87">
          <cell r="I87">
            <v>3000</v>
          </cell>
        </row>
        <row r="92">
          <cell r="I92">
            <v>182200</v>
          </cell>
        </row>
        <row r="96">
          <cell r="I96">
            <v>47400</v>
          </cell>
        </row>
        <row r="101">
          <cell r="I101">
            <v>2000</v>
          </cell>
        </row>
        <row r="106">
          <cell r="I106">
            <v>30000</v>
          </cell>
        </row>
        <row r="111">
          <cell r="I111">
            <v>47400</v>
          </cell>
        </row>
        <row r="115">
          <cell r="I115">
            <v>104146</v>
          </cell>
        </row>
        <row r="116">
          <cell r="I116">
            <v>8000</v>
          </cell>
        </row>
        <row r="120">
          <cell r="I120">
            <v>40381</v>
          </cell>
        </row>
        <row r="122">
          <cell r="I122">
            <v>23700</v>
          </cell>
        </row>
        <row r="124">
          <cell r="I124">
            <v>502999</v>
          </cell>
        </row>
        <row r="126">
          <cell r="I126">
            <v>85000</v>
          </cell>
        </row>
        <row r="128">
          <cell r="I128">
            <v>60000</v>
          </cell>
        </row>
        <row r="130">
          <cell r="I130">
            <v>628583</v>
          </cell>
        </row>
        <row r="131">
          <cell r="I131">
            <v>149000</v>
          </cell>
        </row>
        <row r="135">
          <cell r="I135">
            <v>160000</v>
          </cell>
        </row>
        <row r="139">
          <cell r="I139">
            <v>3178800</v>
          </cell>
        </row>
        <row r="140">
          <cell r="I140">
            <v>3528000</v>
          </cell>
        </row>
        <row r="141">
          <cell r="I141">
            <v>74000</v>
          </cell>
        </row>
        <row r="152">
          <cell r="I152">
            <v>1877000</v>
          </cell>
        </row>
        <row r="153">
          <cell r="I153">
            <v>123000</v>
          </cell>
        </row>
        <row r="154">
          <cell r="I154">
            <v>2000</v>
          </cell>
        </row>
        <row r="158">
          <cell r="I158">
            <v>46324</v>
          </cell>
        </row>
        <row r="162">
          <cell r="I162">
            <v>162000</v>
          </cell>
        </row>
        <row r="169">
          <cell r="I169">
            <v>450000</v>
          </cell>
        </row>
        <row r="175">
          <cell r="I175">
            <v>4220915</v>
          </cell>
        </row>
        <row r="177">
          <cell r="I177">
            <v>24765</v>
          </cell>
        </row>
        <row r="179">
          <cell r="I179">
            <v>1186580</v>
          </cell>
        </row>
        <row r="181">
          <cell r="I181">
            <v>4918537</v>
          </cell>
        </row>
        <row r="183">
          <cell r="I183">
            <v>866775</v>
          </cell>
        </row>
        <row r="187">
          <cell r="I187">
            <v>48000</v>
          </cell>
        </row>
        <row r="193">
          <cell r="I193">
            <v>244000</v>
          </cell>
        </row>
        <row r="198">
          <cell r="I198">
            <v>14000</v>
          </cell>
        </row>
        <row r="203">
          <cell r="I203">
            <v>100000</v>
          </cell>
        </row>
        <row r="205">
          <cell r="I205">
            <v>221739</v>
          </cell>
        </row>
        <row r="207">
          <cell r="I207">
            <v>100000</v>
          </cell>
        </row>
        <row r="213">
          <cell r="I213">
            <v>382780</v>
          </cell>
        </row>
        <row r="214">
          <cell r="I214">
            <v>16000</v>
          </cell>
        </row>
        <row r="215">
          <cell r="I215">
            <v>1000</v>
          </cell>
        </row>
        <row r="224">
          <cell r="I224">
            <v>33379</v>
          </cell>
        </row>
        <row r="230">
          <cell r="I230">
            <v>1216000</v>
          </cell>
        </row>
        <row r="232">
          <cell r="I232">
            <v>1318000</v>
          </cell>
        </row>
        <row r="234">
          <cell r="I234">
            <v>112000</v>
          </cell>
        </row>
        <row r="236">
          <cell r="I236">
            <v>61488</v>
          </cell>
        </row>
        <row r="238">
          <cell r="I238">
            <v>152216</v>
          </cell>
        </row>
        <row r="243">
          <cell r="I243">
            <v>394358</v>
          </cell>
        </row>
        <row r="248">
          <cell r="I248">
            <v>3229486</v>
          </cell>
        </row>
        <row r="250">
          <cell r="I250">
            <v>1897886</v>
          </cell>
        </row>
        <row r="252">
          <cell r="I252">
            <v>5858522</v>
          </cell>
        </row>
        <row r="254">
          <cell r="I254">
            <v>179971</v>
          </cell>
        </row>
        <row r="267">
          <cell r="I267">
            <v>96620</v>
          </cell>
        </row>
        <row r="269">
          <cell r="I269">
            <v>96544</v>
          </cell>
        </row>
        <row r="271">
          <cell r="I271">
            <v>71436</v>
          </cell>
        </row>
        <row r="278">
          <cell r="I278">
            <v>3240130</v>
          </cell>
        </row>
        <row r="286">
          <cell r="I286">
            <v>448000</v>
          </cell>
        </row>
        <row r="291">
          <cell r="I291">
            <v>24000</v>
          </cell>
        </row>
        <row r="296">
          <cell r="I296">
            <v>2236836</v>
          </cell>
        </row>
        <row r="297">
          <cell r="I297">
            <v>5000</v>
          </cell>
        </row>
        <row r="303">
          <cell r="I303">
            <v>112400</v>
          </cell>
        </row>
        <row r="314">
          <cell r="I314">
            <v>577338</v>
          </cell>
        </row>
        <row r="320">
          <cell r="I320">
            <v>1528082</v>
          </cell>
        </row>
        <row r="322">
          <cell r="I322">
            <v>1067</v>
          </cell>
        </row>
        <row r="323">
          <cell r="I323">
            <v>67717</v>
          </cell>
        </row>
        <row r="325">
          <cell r="I325">
            <v>6150</v>
          </cell>
        </row>
        <row r="326">
          <cell r="I326">
            <v>420181</v>
          </cell>
        </row>
        <row r="328">
          <cell r="I328">
            <v>56915</v>
          </cell>
        </row>
        <row r="329">
          <cell r="I329">
            <v>3651621</v>
          </cell>
        </row>
        <row r="331">
          <cell r="I331">
            <v>11856</v>
          </cell>
        </row>
        <row r="332">
          <cell r="I332">
            <v>709579</v>
          </cell>
        </row>
        <row r="338">
          <cell r="I338">
            <v>1700000</v>
          </cell>
        </row>
        <row r="339">
          <cell r="I339">
            <v>196000</v>
          </cell>
        </row>
        <row r="342">
          <cell r="I342">
            <v>391411</v>
          </cell>
        </row>
        <row r="346">
          <cell r="I346">
            <v>5000</v>
          </cell>
        </row>
        <row r="353">
          <cell r="I353">
            <v>4423438</v>
          </cell>
        </row>
        <row r="359">
          <cell r="I359">
            <v>424899</v>
          </cell>
        </row>
        <row r="367">
          <cell r="I367">
            <v>47000</v>
          </cell>
        </row>
        <row r="371">
          <cell r="I371">
            <v>436600</v>
          </cell>
        </row>
        <row r="375">
          <cell r="I375">
            <v>618000</v>
          </cell>
        </row>
        <row r="376">
          <cell r="I376">
            <v>2000</v>
          </cell>
        </row>
        <row r="384">
          <cell r="I384">
            <v>400000</v>
          </cell>
        </row>
        <row r="391">
          <cell r="I391">
            <v>9985096</v>
          </cell>
        </row>
        <row r="392">
          <cell r="I392">
            <v>38239</v>
          </cell>
        </row>
        <row r="394">
          <cell r="I394">
            <v>1625000</v>
          </cell>
        </row>
        <row r="396">
          <cell r="I396">
            <v>800373</v>
          </cell>
        </row>
        <row r="398">
          <cell r="I398">
            <v>3530397</v>
          </cell>
        </row>
        <row r="399">
          <cell r="I399">
            <v>5276550</v>
          </cell>
        </row>
        <row r="400">
          <cell r="I400">
            <v>109400</v>
          </cell>
        </row>
        <row r="405">
          <cell r="I405">
            <v>108600</v>
          </cell>
        </row>
        <row r="411">
          <cell r="I411">
            <v>112777234</v>
          </cell>
        </row>
        <row r="412">
          <cell r="I412">
            <v>4396387</v>
          </cell>
        </row>
        <row r="414">
          <cell r="I414">
            <v>1695123</v>
          </cell>
        </row>
        <row r="416">
          <cell r="I416">
            <v>52884</v>
          </cell>
        </row>
        <row r="418">
          <cell r="I418">
            <v>188736</v>
          </cell>
        </row>
        <row r="420">
          <cell r="I420">
            <v>834911</v>
          </cell>
        </row>
        <row r="422">
          <cell r="I422">
            <v>215326</v>
          </cell>
        </row>
        <row r="423">
          <cell r="I423">
            <v>92874</v>
          </cell>
        </row>
        <row r="425">
          <cell r="I425">
            <v>1475000</v>
          </cell>
        </row>
        <row r="427">
          <cell r="I427">
            <v>920826</v>
          </cell>
        </row>
        <row r="429">
          <cell r="I429">
            <v>4560</v>
          </cell>
        </row>
        <row r="430">
          <cell r="I430">
            <v>16187886</v>
          </cell>
        </row>
        <row r="431">
          <cell r="I431">
            <v>3076400</v>
          </cell>
        </row>
        <row r="433">
          <cell r="I433">
            <v>399000</v>
          </cell>
        </row>
        <row r="435">
          <cell r="I435">
            <v>321248</v>
          </cell>
        </row>
        <row r="439">
          <cell r="I439">
            <v>4319474</v>
          </cell>
        </row>
        <row r="440">
          <cell r="I440">
            <v>1707938</v>
          </cell>
        </row>
        <row r="441">
          <cell r="I441">
            <v>1471000</v>
          </cell>
        </row>
        <row r="455">
          <cell r="I455">
            <v>3460000</v>
          </cell>
        </row>
        <row r="457">
          <cell r="I457">
            <v>69986</v>
          </cell>
        </row>
        <row r="458">
          <cell r="I458">
            <v>795014</v>
          </cell>
        </row>
        <row r="463">
          <cell r="I463">
            <v>845900</v>
          </cell>
        </row>
        <row r="469">
          <cell r="I469">
            <v>388800</v>
          </cell>
        </row>
        <row r="471">
          <cell r="I471">
            <v>173200</v>
          </cell>
        </row>
        <row r="477">
          <cell r="I477">
            <v>3000</v>
          </cell>
        </row>
        <row r="482">
          <cell r="I482">
            <v>35149</v>
          </cell>
        </row>
        <row r="484">
          <cell r="I484">
            <v>5792979</v>
          </cell>
        </row>
        <row r="485">
          <cell r="I485">
            <v>999700</v>
          </cell>
        </row>
        <row r="486">
          <cell r="I486">
            <v>3490</v>
          </cell>
        </row>
        <row r="489">
          <cell r="I489">
            <v>1272739</v>
          </cell>
        </row>
        <row r="490">
          <cell r="I490">
            <v>8955</v>
          </cell>
        </row>
        <row r="496">
          <cell r="I496">
            <v>10</v>
          </cell>
        </row>
        <row r="501">
          <cell r="I501">
            <v>27700</v>
          </cell>
        </row>
        <row r="508">
          <cell r="I508">
            <v>14400</v>
          </cell>
        </row>
        <row r="510">
          <cell r="I510">
            <v>3862</v>
          </cell>
        </row>
        <row r="511">
          <cell r="I511">
            <v>848088</v>
          </cell>
        </row>
        <row r="513">
          <cell r="I513">
            <v>67029</v>
          </cell>
        </row>
        <row r="516">
          <cell r="I516">
            <v>19476</v>
          </cell>
        </row>
        <row r="518">
          <cell r="I518">
            <v>30043</v>
          </cell>
        </row>
        <row r="519">
          <cell r="I519">
            <v>5894163</v>
          </cell>
        </row>
        <row r="521">
          <cell r="I521">
            <v>117704</v>
          </cell>
        </row>
        <row r="525">
          <cell r="I525">
            <v>4000</v>
          </cell>
        </row>
        <row r="528">
          <cell r="I528">
            <v>95359</v>
          </cell>
        </row>
        <row r="530">
          <cell r="I530">
            <v>24567</v>
          </cell>
        </row>
        <row r="537">
          <cell r="I537">
            <v>1080215</v>
          </cell>
        </row>
        <row r="552">
          <cell r="I552">
            <v>4931980</v>
          </cell>
        </row>
        <row r="553">
          <cell r="I553">
            <v>503300</v>
          </cell>
        </row>
        <row r="554">
          <cell r="I554">
            <v>9600</v>
          </cell>
        </row>
        <row r="556">
          <cell r="I556">
            <v>300000</v>
          </cell>
        </row>
        <row r="562">
          <cell r="I562">
            <v>148000</v>
          </cell>
        </row>
        <row r="566">
          <cell r="I566">
            <v>295623</v>
          </cell>
        </row>
        <row r="568">
          <cell r="I568">
            <v>175197</v>
          </cell>
        </row>
        <row r="570">
          <cell r="I570">
            <v>103803</v>
          </cell>
        </row>
        <row r="575">
          <cell r="I575">
            <v>9500</v>
          </cell>
        </row>
        <row r="582">
          <cell r="I582">
            <v>5669513</v>
          </cell>
        </row>
        <row r="583">
          <cell r="I583">
            <v>1429185</v>
          </cell>
        </row>
        <row r="584">
          <cell r="I584">
            <v>25857</v>
          </cell>
        </row>
        <row r="586">
          <cell r="I586">
            <v>2816214</v>
          </cell>
        </row>
        <row r="588">
          <cell r="I588">
            <v>123786</v>
          </cell>
        </row>
        <row r="592">
          <cell r="I592">
            <v>6036911</v>
          </cell>
        </row>
        <row r="593">
          <cell r="I593">
            <v>691100</v>
          </cell>
        </row>
        <row r="594">
          <cell r="I594">
            <v>13000</v>
          </cell>
        </row>
        <row r="599">
          <cell r="I599">
            <v>100000</v>
          </cell>
        </row>
        <row r="605">
          <cell r="I605">
            <v>1178130</v>
          </cell>
        </row>
        <row r="606">
          <cell r="I606">
            <v>200</v>
          </cell>
        </row>
        <row r="609">
          <cell r="I609">
            <v>24276</v>
          </cell>
        </row>
        <row r="611">
          <cell r="I611">
            <v>3399100</v>
          </cell>
        </row>
        <row r="612">
          <cell r="I612">
            <v>258500</v>
          </cell>
        </row>
        <row r="613">
          <cell r="I613">
            <v>1000</v>
          </cell>
        </row>
        <row r="618">
          <cell r="I618">
            <v>14700</v>
          </cell>
        </row>
        <row r="625">
          <cell r="I625">
            <v>2000</v>
          </cell>
        </row>
        <row r="626">
          <cell r="I626">
            <v>500125</v>
          </cell>
        </row>
        <row r="630">
          <cell r="I630">
            <v>1800</v>
          </cell>
        </row>
        <row r="631">
          <cell r="I631">
            <v>449338</v>
          </cell>
        </row>
        <row r="635">
          <cell r="I635">
            <v>768</v>
          </cell>
        </row>
        <row r="636">
          <cell r="I636">
            <v>147924</v>
          </cell>
        </row>
        <row r="643">
          <cell r="I643">
            <v>2000</v>
          </cell>
        </row>
        <row r="647">
          <cell r="I647">
            <v>5000</v>
          </cell>
        </row>
        <row r="652">
          <cell r="I652">
            <v>150000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zoomScaleNormal="100" workbookViewId="0">
      <selection activeCell="B22" sqref="B22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88" t="s">
        <v>422</v>
      </c>
      <c r="D1" s="589"/>
    </row>
    <row r="2" spans="2:4" x14ac:dyDescent="0.25">
      <c r="C2" s="588" t="s">
        <v>423</v>
      </c>
      <c r="D2" s="589"/>
    </row>
    <row r="3" spans="2:4" x14ac:dyDescent="0.25">
      <c r="C3" s="588" t="s">
        <v>424</v>
      </c>
      <c r="D3" s="589"/>
    </row>
    <row r="4" spans="2:4" x14ac:dyDescent="0.25">
      <c r="C4" s="588" t="s">
        <v>425</v>
      </c>
      <c r="D4" s="589"/>
    </row>
    <row r="5" spans="2:4" x14ac:dyDescent="0.25">
      <c r="C5" s="588" t="s">
        <v>644</v>
      </c>
      <c r="D5" s="589"/>
    </row>
    <row r="6" spans="2:4" x14ac:dyDescent="0.25">
      <c r="C6" s="585" t="s">
        <v>882</v>
      </c>
      <c r="D6" s="586"/>
    </row>
    <row r="7" spans="2:4" x14ac:dyDescent="0.25">
      <c r="C7" s="585" t="s">
        <v>985</v>
      </c>
      <c r="D7" s="586"/>
    </row>
    <row r="8" spans="2:4" x14ac:dyDescent="0.25">
      <c r="C8" s="587"/>
      <c r="D8" s="587"/>
    </row>
    <row r="9" spans="2:4" x14ac:dyDescent="0.25">
      <c r="C9" s="534"/>
      <c r="D9" s="534"/>
    </row>
    <row r="10" spans="2:4" ht="18.75" x14ac:dyDescent="0.25">
      <c r="C10" s="538" t="s">
        <v>426</v>
      </c>
    </row>
    <row r="11" spans="2:4" ht="18.75" x14ac:dyDescent="0.25">
      <c r="C11" s="538" t="s">
        <v>643</v>
      </c>
    </row>
    <row r="12" spans="2:4" ht="18.75" x14ac:dyDescent="0.25">
      <c r="C12" s="538"/>
    </row>
    <row r="13" spans="2:4" x14ac:dyDescent="0.25">
      <c r="D13" s="4" t="s">
        <v>853</v>
      </c>
    </row>
    <row r="14" spans="2:4" ht="45" customHeight="1" x14ac:dyDescent="0.25">
      <c r="B14" s="546" t="s">
        <v>427</v>
      </c>
      <c r="C14" s="13" t="s">
        <v>428</v>
      </c>
      <c r="D14" s="58" t="s">
        <v>5</v>
      </c>
    </row>
    <row r="15" spans="2:4" ht="31.5" x14ac:dyDescent="0.25">
      <c r="B15" s="245" t="s">
        <v>429</v>
      </c>
      <c r="C15" s="229" t="s">
        <v>430</v>
      </c>
      <c r="D15" s="514">
        <f>SUM(D16,D19,D27,D36)</f>
        <v>2294315</v>
      </c>
    </row>
    <row r="16" spans="2:4" ht="31.5" hidden="1" x14ac:dyDescent="0.25">
      <c r="B16" s="246" t="s">
        <v>431</v>
      </c>
      <c r="C16" s="155" t="s">
        <v>432</v>
      </c>
      <c r="D16" s="515">
        <f>SUM(D17)</f>
        <v>0</v>
      </c>
    </row>
    <row r="17" spans="2:4" ht="31.5" hidden="1" x14ac:dyDescent="0.25">
      <c r="B17" s="247" t="s">
        <v>433</v>
      </c>
      <c r="C17" s="52" t="s">
        <v>434</v>
      </c>
      <c r="D17" s="516">
        <f>SUM(D18)</f>
        <v>0</v>
      </c>
    </row>
    <row r="18" spans="2:4" ht="31.5" hidden="1" x14ac:dyDescent="0.25">
      <c r="B18" s="248" t="s">
        <v>435</v>
      </c>
      <c r="C18" s="249" t="s">
        <v>436</v>
      </c>
      <c r="D18" s="517"/>
    </row>
    <row r="19" spans="2:4" ht="31.5" x14ac:dyDescent="0.25">
      <c r="B19" s="246" t="s">
        <v>437</v>
      </c>
      <c r="C19" s="155" t="s">
        <v>438</v>
      </c>
      <c r="D19" s="515">
        <f>SUM(D20)</f>
        <v>0</v>
      </c>
    </row>
    <row r="20" spans="2:4" ht="31.5" x14ac:dyDescent="0.25">
      <c r="B20" s="247" t="s">
        <v>439</v>
      </c>
      <c r="C20" s="52" t="s">
        <v>440</v>
      </c>
      <c r="D20" s="516">
        <f>SUM(D21-D24)</f>
        <v>0</v>
      </c>
    </row>
    <row r="21" spans="2:4" ht="47.25" x14ac:dyDescent="0.25">
      <c r="B21" s="250" t="s">
        <v>986</v>
      </c>
      <c r="C21" s="178" t="s">
        <v>987</v>
      </c>
      <c r="D21" s="518">
        <f>SUM(D22)</f>
        <v>2000000</v>
      </c>
    </row>
    <row r="22" spans="2:4" ht="47.25" x14ac:dyDescent="0.25">
      <c r="B22" s="248" t="s">
        <v>988</v>
      </c>
      <c r="C22" s="249" t="s">
        <v>989</v>
      </c>
      <c r="D22" s="520">
        <f>SUM(D23)</f>
        <v>2000000</v>
      </c>
    </row>
    <row r="23" spans="2:4" ht="31.5" x14ac:dyDescent="0.25">
      <c r="B23" s="248" t="s">
        <v>990</v>
      </c>
      <c r="C23" s="249" t="s">
        <v>991</v>
      </c>
      <c r="D23" s="517">
        <v>2000000</v>
      </c>
    </row>
    <row r="24" spans="2:4" ht="47.25" x14ac:dyDescent="0.25">
      <c r="B24" s="250" t="s">
        <v>441</v>
      </c>
      <c r="C24" s="178" t="s">
        <v>442</v>
      </c>
      <c r="D24" s="518">
        <f>SUM(D25)</f>
        <v>2000000</v>
      </c>
    </row>
    <row r="25" spans="2:4" ht="47.25" x14ac:dyDescent="0.25">
      <c r="B25" s="248" t="s">
        <v>443</v>
      </c>
      <c r="C25" s="249" t="s">
        <v>444</v>
      </c>
      <c r="D25" s="520">
        <f>SUM(D26)</f>
        <v>2000000</v>
      </c>
    </row>
    <row r="26" spans="2:4" ht="47.25" x14ac:dyDescent="0.25">
      <c r="B26" s="248" t="s">
        <v>992</v>
      </c>
      <c r="C26" s="249" t="s">
        <v>993</v>
      </c>
      <c r="D26" s="517">
        <v>2000000</v>
      </c>
    </row>
    <row r="27" spans="2:4" ht="31.5" x14ac:dyDescent="0.25">
      <c r="B27" s="246" t="s">
        <v>445</v>
      </c>
      <c r="C27" s="155" t="s">
        <v>446</v>
      </c>
      <c r="D27" s="515">
        <f>SUM(D28,D32)</f>
        <v>1933615</v>
      </c>
    </row>
    <row r="28" spans="2:4" ht="15.75" x14ac:dyDescent="0.25">
      <c r="B28" s="247" t="s">
        <v>447</v>
      </c>
      <c r="C28" s="52" t="s">
        <v>448</v>
      </c>
      <c r="D28" s="519">
        <f>SUM(D29)</f>
        <v>-300164635</v>
      </c>
    </row>
    <row r="29" spans="2:4" ht="15.75" x14ac:dyDescent="0.25">
      <c r="B29" s="248" t="s">
        <v>449</v>
      </c>
      <c r="C29" s="249" t="s">
        <v>450</v>
      </c>
      <c r="D29" s="520">
        <f>SUM(D30)</f>
        <v>-300164635</v>
      </c>
    </row>
    <row r="30" spans="2:4" ht="15.75" x14ac:dyDescent="0.25">
      <c r="B30" s="248" t="s">
        <v>451</v>
      </c>
      <c r="C30" s="249" t="s">
        <v>452</v>
      </c>
      <c r="D30" s="520">
        <f>SUM(D31)</f>
        <v>-300164635</v>
      </c>
    </row>
    <row r="31" spans="2:4" ht="31.5" x14ac:dyDescent="0.25">
      <c r="B31" s="248" t="s">
        <v>453</v>
      </c>
      <c r="C31" s="249" t="s">
        <v>454</v>
      </c>
      <c r="D31" s="517">
        <v>-300164635</v>
      </c>
    </row>
    <row r="32" spans="2:4" ht="15.75" x14ac:dyDescent="0.25">
      <c r="B32" s="247" t="s">
        <v>455</v>
      </c>
      <c r="C32" s="52" t="s">
        <v>456</v>
      </c>
      <c r="D32" s="519">
        <f>SUM(D33)</f>
        <v>302098250</v>
      </c>
    </row>
    <row r="33" spans="2:4" ht="15.75" x14ac:dyDescent="0.25">
      <c r="B33" s="248" t="s">
        <v>457</v>
      </c>
      <c r="C33" s="249" t="s">
        <v>458</v>
      </c>
      <c r="D33" s="521">
        <f>SUM(D34)</f>
        <v>302098250</v>
      </c>
    </row>
    <row r="34" spans="2:4" ht="15.75" x14ac:dyDescent="0.25">
      <c r="B34" s="248" t="s">
        <v>459</v>
      </c>
      <c r="C34" s="249" t="s">
        <v>460</v>
      </c>
      <c r="D34" s="521">
        <f>SUM(D35)</f>
        <v>302098250</v>
      </c>
    </row>
    <row r="35" spans="2:4" ht="31.5" x14ac:dyDescent="0.25">
      <c r="B35" s="248" t="s">
        <v>461</v>
      </c>
      <c r="C35" s="251" t="s">
        <v>462</v>
      </c>
      <c r="D35" s="517">
        <v>302098250</v>
      </c>
    </row>
    <row r="36" spans="2:4" ht="31.5" x14ac:dyDescent="0.25">
      <c r="B36" s="246" t="s">
        <v>463</v>
      </c>
      <c r="C36" s="155" t="s">
        <v>464</v>
      </c>
      <c r="D36" s="515">
        <f>SUM(D37)</f>
        <v>360700</v>
      </c>
    </row>
    <row r="37" spans="2:4" ht="31.5" x14ac:dyDescent="0.25">
      <c r="B37" s="252" t="s">
        <v>465</v>
      </c>
      <c r="C37" s="253" t="s">
        <v>466</v>
      </c>
      <c r="D37" s="516">
        <f>SUM(D38,D41)</f>
        <v>360700</v>
      </c>
    </row>
    <row r="38" spans="2:4" ht="31.5" x14ac:dyDescent="0.25">
      <c r="B38" s="250" t="s">
        <v>467</v>
      </c>
      <c r="C38" s="178" t="s">
        <v>468</v>
      </c>
      <c r="D38" s="518">
        <f>SUM(D39)</f>
        <v>1360700</v>
      </c>
    </row>
    <row r="39" spans="2:4" ht="45.75" customHeight="1" x14ac:dyDescent="0.25">
      <c r="B39" s="248" t="s">
        <v>469</v>
      </c>
      <c r="C39" s="249" t="s">
        <v>470</v>
      </c>
      <c r="D39" s="520">
        <f>SUM(D40)</f>
        <v>1360700</v>
      </c>
    </row>
    <row r="40" spans="2:4" ht="63" x14ac:dyDescent="0.25">
      <c r="B40" s="248" t="s">
        <v>471</v>
      </c>
      <c r="C40" s="249" t="s">
        <v>472</v>
      </c>
      <c r="D40" s="522">
        <v>1360700</v>
      </c>
    </row>
    <row r="41" spans="2:4" ht="31.5" x14ac:dyDescent="0.25">
      <c r="B41" s="250" t="s">
        <v>473</v>
      </c>
      <c r="C41" s="178" t="s">
        <v>474</v>
      </c>
      <c r="D41" s="518">
        <f>SUM(D42)</f>
        <v>-1000000</v>
      </c>
    </row>
    <row r="42" spans="2:4" ht="47.25" x14ac:dyDescent="0.25">
      <c r="B42" s="248" t="s">
        <v>475</v>
      </c>
      <c r="C42" s="249" t="s">
        <v>476</v>
      </c>
      <c r="D42" s="520">
        <f>SUM(D43)</f>
        <v>-1000000</v>
      </c>
    </row>
    <row r="43" spans="2:4" ht="47.25" x14ac:dyDescent="0.25">
      <c r="B43" s="248" t="s">
        <v>477</v>
      </c>
      <c r="C43" s="249" t="s">
        <v>478</v>
      </c>
      <c r="D43" s="522">
        <v>-1000000</v>
      </c>
    </row>
    <row r="44" spans="2:4" ht="15.75" x14ac:dyDescent="0.25">
      <c r="B44" s="254"/>
      <c r="C44" s="255" t="s">
        <v>479</v>
      </c>
      <c r="D44" s="523">
        <f>SUM(D15)</f>
        <v>2294315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591" t="s">
        <v>693</v>
      </c>
      <c r="D1" s="592"/>
    </row>
    <row r="2" spans="2:4" x14ac:dyDescent="0.25">
      <c r="C2" s="591" t="s">
        <v>489</v>
      </c>
      <c r="D2" s="592"/>
    </row>
    <row r="3" spans="2:4" x14ac:dyDescent="0.25">
      <c r="C3" s="591" t="s">
        <v>490</v>
      </c>
      <c r="D3" s="592"/>
    </row>
    <row r="4" spans="2:4" x14ac:dyDescent="0.25">
      <c r="C4" s="591" t="s">
        <v>491</v>
      </c>
      <c r="D4" s="592"/>
    </row>
    <row r="5" spans="2:4" x14ac:dyDescent="0.25">
      <c r="C5" s="591" t="s">
        <v>694</v>
      </c>
      <c r="D5" s="592"/>
    </row>
    <row r="6" spans="2:4" x14ac:dyDescent="0.25">
      <c r="C6" s="591" t="s">
        <v>881</v>
      </c>
      <c r="D6" s="592"/>
    </row>
    <row r="7" spans="2:4" x14ac:dyDescent="0.25">
      <c r="C7" s="587"/>
      <c r="D7" s="590"/>
    </row>
    <row r="8" spans="2:4" x14ac:dyDescent="0.25">
      <c r="C8" s="275"/>
      <c r="D8" s="277"/>
    </row>
    <row r="9" spans="2:4" x14ac:dyDescent="0.25">
      <c r="C9" s="620"/>
      <c r="D9" s="620"/>
    </row>
    <row r="10" spans="2:4" ht="15.75" x14ac:dyDescent="0.25">
      <c r="C10" s="621" t="s">
        <v>690</v>
      </c>
      <c r="D10" s="621"/>
    </row>
    <row r="11" spans="2:4" ht="15.75" x14ac:dyDescent="0.25">
      <c r="C11" s="278" t="s">
        <v>691</v>
      </c>
      <c r="D11" s="288"/>
    </row>
    <row r="12" spans="2:4" ht="15.75" x14ac:dyDescent="0.25">
      <c r="C12" s="622" t="s">
        <v>695</v>
      </c>
      <c r="D12" s="622"/>
    </row>
    <row r="13" spans="2:4" x14ac:dyDescent="0.25">
      <c r="C13" s="280"/>
      <c r="D13" s="280"/>
    </row>
    <row r="14" spans="2:4" x14ac:dyDescent="0.25">
      <c r="C14" s="620"/>
      <c r="D14" s="620"/>
    </row>
    <row r="15" spans="2:4" x14ac:dyDescent="0.25">
      <c r="D15" s="259" t="s">
        <v>853</v>
      </c>
    </row>
    <row r="16" spans="2:4" ht="15.75" x14ac:dyDescent="0.25">
      <c r="B16" s="151" t="s">
        <v>492</v>
      </c>
      <c r="C16" s="151" t="s">
        <v>493</v>
      </c>
      <c r="D16" s="151" t="s">
        <v>5</v>
      </c>
    </row>
    <row r="17" spans="2:4" ht="15.75" x14ac:dyDescent="0.25">
      <c r="B17" s="151">
        <v>1</v>
      </c>
      <c r="C17" s="272" t="s">
        <v>692</v>
      </c>
      <c r="D17" s="151">
        <v>908537</v>
      </c>
    </row>
    <row r="18" spans="2:4" ht="15.75" x14ac:dyDescent="0.25">
      <c r="B18" s="151">
        <v>2</v>
      </c>
      <c r="C18" s="249" t="s">
        <v>494</v>
      </c>
      <c r="D18" s="151">
        <v>303825</v>
      </c>
    </row>
    <row r="19" spans="2:4" ht="15.75" x14ac:dyDescent="0.25">
      <c r="B19" s="151">
        <v>3</v>
      </c>
      <c r="C19" s="249" t="s">
        <v>495</v>
      </c>
      <c r="D19" s="151">
        <v>850137</v>
      </c>
    </row>
    <row r="20" spans="2:4" ht="15.75" x14ac:dyDescent="0.25">
      <c r="B20" s="151">
        <v>4</v>
      </c>
      <c r="C20" s="249" t="s">
        <v>496</v>
      </c>
      <c r="D20" s="151">
        <v>525321</v>
      </c>
    </row>
    <row r="21" spans="2:4" ht="15.75" x14ac:dyDescent="0.25">
      <c r="B21" s="151">
        <v>5</v>
      </c>
      <c r="C21" s="249" t="s">
        <v>497</v>
      </c>
      <c r="D21" s="151">
        <v>365140</v>
      </c>
    </row>
    <row r="22" spans="2:4" ht="15.75" x14ac:dyDescent="0.25">
      <c r="B22" s="151">
        <v>6</v>
      </c>
      <c r="C22" s="249" t="s">
        <v>498</v>
      </c>
      <c r="D22" s="151">
        <v>366205</v>
      </c>
    </row>
    <row r="23" spans="2:4" ht="15.75" x14ac:dyDescent="0.25">
      <c r="B23" s="151">
        <v>7</v>
      </c>
      <c r="C23" s="249" t="s">
        <v>499</v>
      </c>
      <c r="D23" s="151">
        <v>428747</v>
      </c>
    </row>
    <row r="24" spans="2:4" ht="15.75" x14ac:dyDescent="0.25">
      <c r="B24" s="151">
        <v>8</v>
      </c>
      <c r="C24" s="249" t="s">
        <v>500</v>
      </c>
      <c r="D24" s="151">
        <v>675526</v>
      </c>
    </row>
    <row r="25" spans="2:4" ht="15.75" x14ac:dyDescent="0.25">
      <c r="B25" s="260"/>
      <c r="C25" s="255" t="s">
        <v>501</v>
      </c>
      <c r="D25" s="260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sqref="A1:XFD1048576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39" t="s">
        <v>862</v>
      </c>
      <c r="D1" s="540"/>
    </row>
    <row r="2" spans="1:10" x14ac:dyDescent="0.25">
      <c r="C2" s="539" t="s">
        <v>489</v>
      </c>
      <c r="D2" s="540"/>
    </row>
    <row r="3" spans="1:10" x14ac:dyDescent="0.25">
      <c r="C3" s="539" t="s">
        <v>490</v>
      </c>
      <c r="D3" s="540"/>
    </row>
    <row r="4" spans="1:10" x14ac:dyDescent="0.25">
      <c r="C4" s="539" t="s">
        <v>491</v>
      </c>
      <c r="D4" s="540"/>
    </row>
    <row r="5" spans="1:10" x14ac:dyDescent="0.25">
      <c r="C5" s="539" t="s">
        <v>867</v>
      </c>
      <c r="D5" s="540"/>
    </row>
    <row r="6" spans="1:10" x14ac:dyDescent="0.25">
      <c r="C6" s="591" t="s">
        <v>971</v>
      </c>
      <c r="D6" s="591"/>
      <c r="E6" s="591"/>
      <c r="F6" s="591"/>
      <c r="G6" s="591"/>
      <c r="H6" s="591"/>
      <c r="I6" s="591"/>
      <c r="J6" s="591"/>
    </row>
    <row r="7" spans="1:10" x14ac:dyDescent="0.25">
      <c r="C7" s="587" t="s">
        <v>1042</v>
      </c>
      <c r="D7" s="587"/>
      <c r="E7" s="587"/>
      <c r="F7" s="587"/>
      <c r="G7" s="587"/>
      <c r="H7" s="587"/>
      <c r="I7" s="587"/>
      <c r="J7" s="587"/>
    </row>
    <row r="8" spans="1:10" x14ac:dyDescent="0.25">
      <c r="C8" s="620"/>
      <c r="D8" s="620"/>
    </row>
    <row r="9" spans="1:10" ht="15.75" x14ac:dyDescent="0.25">
      <c r="C9" s="197" t="s">
        <v>854</v>
      </c>
      <c r="D9" s="197"/>
      <c r="E9" s="536"/>
    </row>
    <row r="10" spans="1:10" ht="15.75" x14ac:dyDescent="0.25">
      <c r="A10" s="599" t="s">
        <v>855</v>
      </c>
      <c r="B10" s="599"/>
      <c r="C10" s="599"/>
      <c r="D10" s="599"/>
      <c r="E10" s="599"/>
      <c r="F10" s="599"/>
      <c r="G10" s="599"/>
      <c r="H10" s="599"/>
      <c r="I10" s="599"/>
      <c r="J10" s="599"/>
    </row>
    <row r="11" spans="1:10" ht="15.75" x14ac:dyDescent="0.25">
      <c r="C11" s="622" t="s">
        <v>868</v>
      </c>
      <c r="D11" s="622"/>
    </row>
    <row r="12" spans="1:10" x14ac:dyDescent="0.25">
      <c r="C12" s="545"/>
      <c r="D12" s="545"/>
    </row>
    <row r="13" spans="1:10" x14ac:dyDescent="0.25">
      <c r="C13" s="620"/>
      <c r="D13" s="620"/>
    </row>
    <row r="14" spans="1:10" ht="15.75" x14ac:dyDescent="0.25">
      <c r="C14" s="545"/>
      <c r="D14" s="541"/>
      <c r="F14" s="541" t="s">
        <v>856</v>
      </c>
      <c r="G14" s="541"/>
      <c r="H14" s="541"/>
      <c r="I14" s="541"/>
    </row>
    <row r="15" spans="1:10" ht="15.75" x14ac:dyDescent="0.25">
      <c r="C15" s="545"/>
      <c r="D15" s="541"/>
    </row>
    <row r="16" spans="1:10" ht="113.25" customHeight="1" x14ac:dyDescent="0.25">
      <c r="C16" s="627" t="s">
        <v>857</v>
      </c>
      <c r="D16" s="627"/>
      <c r="E16" s="627"/>
      <c r="F16" s="627"/>
      <c r="G16" s="547"/>
      <c r="H16" s="547"/>
      <c r="I16" s="547"/>
    </row>
    <row r="17" spans="2:10" ht="15.75" x14ac:dyDescent="0.25">
      <c r="C17" s="509"/>
      <c r="D17" s="541"/>
    </row>
    <row r="18" spans="2:10" x14ac:dyDescent="0.25">
      <c r="D18" s="259"/>
      <c r="G18" s="259"/>
      <c r="H18" s="259"/>
      <c r="I18" s="259"/>
      <c r="J18" s="259" t="s">
        <v>853</v>
      </c>
    </row>
    <row r="19" spans="2:10" x14ac:dyDescent="0.25">
      <c r="B19" s="628" t="s">
        <v>492</v>
      </c>
      <c r="C19" s="628" t="s">
        <v>493</v>
      </c>
      <c r="D19" s="628" t="s">
        <v>5</v>
      </c>
      <c r="E19" s="624" t="s">
        <v>858</v>
      </c>
      <c r="F19" s="625"/>
      <c r="G19" s="625"/>
      <c r="H19" s="625"/>
      <c r="I19" s="625"/>
      <c r="J19" s="626"/>
    </row>
    <row r="20" spans="2:10" x14ac:dyDescent="0.25">
      <c r="B20" s="629"/>
      <c r="C20" s="629"/>
      <c r="D20" s="629"/>
      <c r="E20" s="623" t="s">
        <v>859</v>
      </c>
      <c r="F20" s="623" t="s">
        <v>860</v>
      </c>
      <c r="G20" s="624" t="s">
        <v>972</v>
      </c>
      <c r="H20" s="625"/>
      <c r="I20" s="626"/>
      <c r="J20" s="623" t="s">
        <v>861</v>
      </c>
    </row>
    <row r="21" spans="2:10" ht="84" customHeight="1" x14ac:dyDescent="0.25">
      <c r="B21" s="630"/>
      <c r="C21" s="630"/>
      <c r="D21" s="630"/>
      <c r="E21" s="623"/>
      <c r="F21" s="623"/>
      <c r="G21" s="565" t="s">
        <v>973</v>
      </c>
      <c r="H21" s="564" t="s">
        <v>974</v>
      </c>
      <c r="I21" s="566" t="s">
        <v>975</v>
      </c>
      <c r="J21" s="623"/>
    </row>
    <row r="22" spans="2:10" ht="15.75" customHeight="1" x14ac:dyDescent="0.25">
      <c r="B22" s="544">
        <v>1</v>
      </c>
      <c r="C22" s="249" t="s">
        <v>494</v>
      </c>
      <c r="D22" s="567">
        <f>SUM(E22+F22+J22)</f>
        <v>369538.41363211954</v>
      </c>
      <c r="E22" s="391">
        <v>5967.4136321195147</v>
      </c>
      <c r="F22" s="391">
        <f>SUM(G22:I22)</f>
        <v>309413</v>
      </c>
      <c r="G22" s="391"/>
      <c r="H22" s="391">
        <v>295000</v>
      </c>
      <c r="I22" s="391">
        <v>14413</v>
      </c>
      <c r="J22" s="391">
        <v>54158</v>
      </c>
    </row>
    <row r="23" spans="2:10" ht="15.75" x14ac:dyDescent="0.25">
      <c r="B23" s="544">
        <v>2</v>
      </c>
      <c r="C23" s="249" t="s">
        <v>495</v>
      </c>
      <c r="D23" s="511">
        <f t="shared" ref="D23:D28" si="0">SUM(E23+F23+J23)</f>
        <v>2303737.5275443513</v>
      </c>
      <c r="E23" s="396">
        <v>13085.527544351075</v>
      </c>
      <c r="F23" s="396">
        <f t="shared" ref="F23:F28" si="1">SUM(G23:I23)</f>
        <v>2195384</v>
      </c>
      <c r="G23" s="396">
        <v>458943</v>
      </c>
      <c r="H23" s="396">
        <v>1301281</v>
      </c>
      <c r="I23" s="396">
        <v>435160</v>
      </c>
      <c r="J23" s="396">
        <v>95268</v>
      </c>
    </row>
    <row r="24" spans="2:10" ht="15.75" x14ac:dyDescent="0.25">
      <c r="B24" s="544">
        <v>3</v>
      </c>
      <c r="C24" s="249" t="s">
        <v>496</v>
      </c>
      <c r="D24" s="511">
        <f t="shared" si="0"/>
        <v>8112858.8935574228</v>
      </c>
      <c r="E24" s="396">
        <v>5133.8935574229699</v>
      </c>
      <c r="F24" s="396">
        <f t="shared" si="1"/>
        <v>7917373</v>
      </c>
      <c r="G24" s="396">
        <v>1860845</v>
      </c>
      <c r="H24" s="396">
        <v>4905341</v>
      </c>
      <c r="I24" s="396">
        <v>1151187</v>
      </c>
      <c r="J24" s="396">
        <v>190352</v>
      </c>
    </row>
    <row r="25" spans="2:10" ht="15.75" x14ac:dyDescent="0.25">
      <c r="B25" s="544">
        <v>4</v>
      </c>
      <c r="C25" s="249" t="s">
        <v>497</v>
      </c>
      <c r="D25" s="511">
        <f t="shared" si="0"/>
        <v>3106894.4183006538</v>
      </c>
      <c r="E25" s="396">
        <v>6712.418300653595</v>
      </c>
      <c r="F25" s="396">
        <f t="shared" si="1"/>
        <v>3005537</v>
      </c>
      <c r="G25" s="396">
        <v>909698</v>
      </c>
      <c r="H25" s="396">
        <v>1600900</v>
      </c>
      <c r="I25" s="396">
        <v>494939</v>
      </c>
      <c r="J25" s="396">
        <v>94645</v>
      </c>
    </row>
    <row r="26" spans="2:10" ht="15.75" x14ac:dyDescent="0.25">
      <c r="B26" s="544">
        <v>5</v>
      </c>
      <c r="C26" s="249" t="s">
        <v>498</v>
      </c>
      <c r="D26" s="511">
        <f t="shared" si="0"/>
        <v>44824.08963585434</v>
      </c>
      <c r="E26" s="396">
        <v>4824.0896358543423</v>
      </c>
      <c r="F26" s="396"/>
      <c r="G26" s="396"/>
      <c r="H26" s="396"/>
      <c r="I26" s="396"/>
      <c r="J26" s="396">
        <v>40000</v>
      </c>
    </row>
    <row r="27" spans="2:10" ht="15.75" x14ac:dyDescent="0.25">
      <c r="B27" s="544">
        <v>6</v>
      </c>
      <c r="C27" s="249" t="s">
        <v>499</v>
      </c>
      <c r="D27" s="511">
        <f t="shared" si="0"/>
        <v>146514.15032679739</v>
      </c>
      <c r="E27" s="396">
        <v>6609.1503267973858</v>
      </c>
      <c r="F27" s="396"/>
      <c r="G27" s="396"/>
      <c r="H27" s="396"/>
      <c r="I27" s="396"/>
      <c r="J27" s="396">
        <v>139905</v>
      </c>
    </row>
    <row r="28" spans="2:10" ht="15.75" x14ac:dyDescent="0.25">
      <c r="B28" s="544">
        <v>7</v>
      </c>
      <c r="C28" s="249" t="s">
        <v>500</v>
      </c>
      <c r="D28" s="511">
        <f t="shared" si="0"/>
        <v>382957.50700280111</v>
      </c>
      <c r="E28" s="396">
        <v>5067.5070028011205</v>
      </c>
      <c r="F28" s="396">
        <f t="shared" si="1"/>
        <v>305890</v>
      </c>
      <c r="G28" s="396"/>
      <c r="H28" s="396">
        <v>290000</v>
      </c>
      <c r="I28" s="396">
        <v>15890</v>
      </c>
      <c r="J28" s="396">
        <v>72000</v>
      </c>
    </row>
    <row r="29" spans="2:10" ht="15.75" x14ac:dyDescent="0.25">
      <c r="B29" s="260"/>
      <c r="C29" s="255" t="s">
        <v>501</v>
      </c>
      <c r="D29" s="512">
        <f>SUM(D22:D28)</f>
        <v>14467325</v>
      </c>
      <c r="E29" s="512">
        <f>SUM(E22:E28)</f>
        <v>47399.999999999993</v>
      </c>
      <c r="F29" s="512">
        <f>SUM(F22:F28)</f>
        <v>13733597</v>
      </c>
      <c r="G29" s="512">
        <f t="shared" ref="G29:I29" si="2">SUM(G22:G28)</f>
        <v>3229486</v>
      </c>
      <c r="H29" s="512">
        <f t="shared" si="2"/>
        <v>8392522</v>
      </c>
      <c r="I29" s="512">
        <f t="shared" si="2"/>
        <v>2111589</v>
      </c>
      <c r="J29" s="512">
        <f>SUM(J22:J28)</f>
        <v>686328</v>
      </c>
    </row>
  </sheetData>
  <mergeCells count="15">
    <mergeCell ref="F20:F21"/>
    <mergeCell ref="G20:I20"/>
    <mergeCell ref="J20:J21"/>
    <mergeCell ref="C6:J6"/>
    <mergeCell ref="C7:J7"/>
    <mergeCell ref="C8:D8"/>
    <mergeCell ref="A10:J10"/>
    <mergeCell ref="C11:D11"/>
    <mergeCell ref="C13:D13"/>
    <mergeCell ref="C16:F16"/>
    <mergeCell ref="B19:B21"/>
    <mergeCell ref="C19:C21"/>
    <mergeCell ref="D19:D21"/>
    <mergeCell ref="E19:J19"/>
    <mergeCell ref="E20:E21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7" zoomScaleNormal="100" workbookViewId="0">
      <selection activeCell="O25" sqref="O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9" width="12.28515625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27" t="s">
        <v>862</v>
      </c>
      <c r="D1" s="528"/>
    </row>
    <row r="2" spans="1:10" x14ac:dyDescent="0.25">
      <c r="C2" s="527" t="s">
        <v>489</v>
      </c>
      <c r="D2" s="528"/>
    </row>
    <row r="3" spans="1:10" x14ac:dyDescent="0.25">
      <c r="C3" s="527" t="s">
        <v>490</v>
      </c>
      <c r="D3" s="528"/>
    </row>
    <row r="4" spans="1:10" x14ac:dyDescent="0.25">
      <c r="C4" s="527" t="s">
        <v>491</v>
      </c>
      <c r="D4" s="528"/>
    </row>
    <row r="5" spans="1:10" x14ac:dyDescent="0.25">
      <c r="C5" s="527" t="s">
        <v>867</v>
      </c>
      <c r="D5" s="528"/>
    </row>
    <row r="6" spans="1:10" x14ac:dyDescent="0.25">
      <c r="C6" s="524" t="s">
        <v>971</v>
      </c>
      <c r="D6" s="528"/>
    </row>
    <row r="7" spans="1:10" x14ac:dyDescent="0.25">
      <c r="C7" s="631" t="s">
        <v>976</v>
      </c>
      <c r="D7" s="631"/>
      <c r="E7" s="631"/>
      <c r="F7" s="631"/>
      <c r="G7" s="631"/>
    </row>
    <row r="8" spans="1:10" ht="15.75" x14ac:dyDescent="0.25">
      <c r="C8" s="197" t="s">
        <v>854</v>
      </c>
      <c r="D8" s="197"/>
      <c r="E8" s="525"/>
    </row>
    <row r="9" spans="1:10" ht="15.75" x14ac:dyDescent="0.25">
      <c r="A9" s="599" t="s">
        <v>855</v>
      </c>
      <c r="B9" s="599"/>
      <c r="C9" s="599"/>
      <c r="D9" s="599"/>
      <c r="E9" s="599"/>
      <c r="F9" s="599"/>
      <c r="G9" s="599"/>
      <c r="H9" s="599"/>
      <c r="I9" s="599"/>
      <c r="J9" s="599"/>
    </row>
    <row r="10" spans="1:10" ht="15.75" x14ac:dyDescent="0.25">
      <c r="C10" s="622" t="s">
        <v>868</v>
      </c>
      <c r="D10" s="622"/>
    </row>
    <row r="11" spans="1:10" x14ac:dyDescent="0.25">
      <c r="C11" s="531"/>
      <c r="D11" s="531"/>
    </row>
    <row r="12" spans="1:10" x14ac:dyDescent="0.25">
      <c r="C12" s="620"/>
      <c r="D12" s="620"/>
    </row>
    <row r="13" spans="1:10" ht="15.75" x14ac:dyDescent="0.25">
      <c r="C13" s="531"/>
      <c r="D13" s="529"/>
      <c r="F13" s="529" t="s">
        <v>865</v>
      </c>
      <c r="G13" s="529"/>
      <c r="H13" s="529"/>
      <c r="I13" s="529"/>
    </row>
    <row r="14" spans="1:10" ht="15.75" x14ac:dyDescent="0.25">
      <c r="C14" s="531"/>
      <c r="D14" s="529"/>
    </row>
    <row r="15" spans="1:10" ht="82.5" customHeight="1" x14ac:dyDescent="0.25">
      <c r="C15" s="627" t="s">
        <v>866</v>
      </c>
      <c r="D15" s="627"/>
      <c r="E15" s="627"/>
      <c r="F15" s="627"/>
      <c r="G15" s="627"/>
      <c r="H15" s="627"/>
      <c r="I15" s="627"/>
    </row>
    <row r="16" spans="1:10" ht="15.75" x14ac:dyDescent="0.25">
      <c r="C16" s="509"/>
      <c r="D16" s="529"/>
    </row>
    <row r="17" spans="2:10" x14ac:dyDescent="0.25">
      <c r="D17" s="259"/>
      <c r="F17" s="259"/>
      <c r="G17" s="259"/>
      <c r="H17" s="259"/>
      <c r="I17" s="259"/>
      <c r="J17" s="259" t="s">
        <v>853</v>
      </c>
    </row>
    <row r="18" spans="2:10" x14ac:dyDescent="0.25">
      <c r="B18" s="628" t="s">
        <v>492</v>
      </c>
      <c r="C18" s="628" t="s">
        <v>493</v>
      </c>
      <c r="D18" s="628" t="s">
        <v>5</v>
      </c>
      <c r="E18" s="624" t="s">
        <v>858</v>
      </c>
      <c r="F18" s="625"/>
      <c r="G18" s="625"/>
      <c r="H18" s="625"/>
      <c r="I18" s="625"/>
      <c r="J18" s="626"/>
    </row>
    <row r="19" spans="2:10" x14ac:dyDescent="0.25">
      <c r="B19" s="629"/>
      <c r="C19" s="629"/>
      <c r="D19" s="629"/>
      <c r="E19" s="632" t="s">
        <v>859</v>
      </c>
      <c r="F19" s="634" t="s">
        <v>860</v>
      </c>
      <c r="G19" s="624" t="s">
        <v>977</v>
      </c>
      <c r="H19" s="625"/>
      <c r="I19" s="626"/>
      <c r="J19" s="634" t="s">
        <v>861</v>
      </c>
    </row>
    <row r="20" spans="2:10" ht="84" customHeight="1" x14ac:dyDescent="0.25">
      <c r="B20" s="630"/>
      <c r="C20" s="630"/>
      <c r="D20" s="630"/>
      <c r="E20" s="633"/>
      <c r="F20" s="635"/>
      <c r="G20" s="565" t="s">
        <v>973</v>
      </c>
      <c r="H20" s="510" t="s">
        <v>974</v>
      </c>
      <c r="I20" s="566" t="s">
        <v>975</v>
      </c>
      <c r="J20" s="635"/>
    </row>
    <row r="21" spans="2:10" ht="17.25" customHeight="1" x14ac:dyDescent="0.25">
      <c r="B21" s="530">
        <v>1</v>
      </c>
      <c r="C21" s="249" t="s">
        <v>494</v>
      </c>
      <c r="D21" s="511">
        <f>SUM(E21:J21)</f>
        <v>5967.4136321195147</v>
      </c>
      <c r="E21" s="396">
        <v>5967.4136321195147</v>
      </c>
      <c r="F21" s="396"/>
      <c r="G21" s="396"/>
      <c r="H21" s="396"/>
      <c r="I21" s="396"/>
      <c r="J21" s="396"/>
    </row>
    <row r="22" spans="2:10" ht="15.75" x14ac:dyDescent="0.25">
      <c r="B22" s="530">
        <v>2</v>
      </c>
      <c r="C22" s="249" t="s">
        <v>495</v>
      </c>
      <c r="D22" s="511">
        <f t="shared" ref="D22:D27" si="0">SUM(E22:J22)</f>
        <v>46464.527544351076</v>
      </c>
      <c r="E22" s="396">
        <v>13085.527544351075</v>
      </c>
      <c r="F22" s="396"/>
      <c r="G22" s="396"/>
      <c r="H22" s="396"/>
      <c r="I22" s="396"/>
      <c r="J22" s="396">
        <v>33379</v>
      </c>
    </row>
    <row r="23" spans="2:10" ht="15.75" x14ac:dyDescent="0.25">
      <c r="B23" s="530">
        <v>3</v>
      </c>
      <c r="C23" s="249" t="s">
        <v>496</v>
      </c>
      <c r="D23" s="511">
        <f t="shared" si="0"/>
        <v>5133.8935574229699</v>
      </c>
      <c r="E23" s="396">
        <v>5133.8935574229699</v>
      </c>
      <c r="F23" s="396"/>
      <c r="G23" s="396"/>
      <c r="H23" s="396"/>
      <c r="I23" s="396"/>
      <c r="J23" s="396"/>
    </row>
    <row r="24" spans="2:10" ht="15.75" x14ac:dyDescent="0.25">
      <c r="B24" s="530">
        <v>4</v>
      </c>
      <c r="C24" s="249" t="s">
        <v>497</v>
      </c>
      <c r="D24" s="511">
        <f t="shared" si="0"/>
        <v>6712.418300653595</v>
      </c>
      <c r="E24" s="396">
        <v>6712.418300653595</v>
      </c>
      <c r="F24" s="396"/>
      <c r="G24" s="396"/>
      <c r="H24" s="396"/>
      <c r="I24" s="396"/>
      <c r="J24" s="396"/>
    </row>
    <row r="25" spans="2:10" ht="15.75" x14ac:dyDescent="0.25">
      <c r="B25" s="530">
        <v>5</v>
      </c>
      <c r="C25" s="249" t="s">
        <v>498</v>
      </c>
      <c r="D25" s="511">
        <f t="shared" si="0"/>
        <v>4824.0896358543423</v>
      </c>
      <c r="E25" s="396">
        <v>4824.0896358543423</v>
      </c>
      <c r="F25" s="396"/>
      <c r="G25" s="396"/>
      <c r="H25" s="396"/>
      <c r="I25" s="396"/>
      <c r="J25" s="396"/>
    </row>
    <row r="26" spans="2:10" ht="15.75" x14ac:dyDescent="0.25">
      <c r="B26" s="530">
        <v>6</v>
      </c>
      <c r="C26" s="249" t="s">
        <v>499</v>
      </c>
      <c r="D26" s="511">
        <f>SUM(E26+F26+J26)</f>
        <v>271209.15032679739</v>
      </c>
      <c r="E26" s="396">
        <v>6609.1503267973858</v>
      </c>
      <c r="F26" s="396">
        <f>SUM(G26:I26)</f>
        <v>264600</v>
      </c>
      <c r="G26" s="396">
        <v>96620</v>
      </c>
      <c r="H26" s="396">
        <v>71436</v>
      </c>
      <c r="I26" s="396">
        <v>96544</v>
      </c>
      <c r="J26" s="396"/>
    </row>
    <row r="27" spans="2:10" ht="15.75" x14ac:dyDescent="0.25">
      <c r="B27" s="530">
        <v>7</v>
      </c>
      <c r="C27" s="249" t="s">
        <v>500</v>
      </c>
      <c r="D27" s="511">
        <f t="shared" si="0"/>
        <v>5067.5070028011205</v>
      </c>
      <c r="E27" s="396">
        <v>5067.5070028011205</v>
      </c>
      <c r="F27" s="396"/>
      <c r="G27" s="396"/>
      <c r="H27" s="396"/>
      <c r="I27" s="396"/>
      <c r="J27" s="396"/>
    </row>
    <row r="28" spans="2:10" ht="15.75" x14ac:dyDescent="0.25">
      <c r="B28" s="260"/>
      <c r="C28" s="255" t="s">
        <v>501</v>
      </c>
      <c r="D28" s="512">
        <f>SUM(D21:D27)</f>
        <v>345379</v>
      </c>
      <c r="E28" s="512">
        <f>SUM(E21:E27)</f>
        <v>47399.999999999993</v>
      </c>
      <c r="F28" s="512">
        <f>SUM(F21:F27)</f>
        <v>264600</v>
      </c>
      <c r="G28" s="512">
        <f t="shared" ref="G28:I28" si="1">SUM(G21:G27)</f>
        <v>96620</v>
      </c>
      <c r="H28" s="512">
        <f t="shared" si="1"/>
        <v>71436</v>
      </c>
      <c r="I28" s="512">
        <f t="shared" si="1"/>
        <v>96544</v>
      </c>
      <c r="J28" s="512">
        <f>SUM(J21:J27)</f>
        <v>33379</v>
      </c>
    </row>
  </sheetData>
  <mergeCells count="13">
    <mergeCell ref="C7:G7"/>
    <mergeCell ref="A9:J9"/>
    <mergeCell ref="C15:I15"/>
    <mergeCell ref="B18:B20"/>
    <mergeCell ref="C18:C20"/>
    <mergeCell ref="D18:D20"/>
    <mergeCell ref="E18:J18"/>
    <mergeCell ref="E19:E20"/>
    <mergeCell ref="F19:F20"/>
    <mergeCell ref="G19:I19"/>
    <mergeCell ref="J19:J20"/>
    <mergeCell ref="C10:D10"/>
    <mergeCell ref="C12:D12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498" t="s">
        <v>862</v>
      </c>
      <c r="D1" s="499"/>
    </row>
    <row r="2" spans="1:5" x14ac:dyDescent="0.25">
      <c r="C2" s="498" t="s">
        <v>489</v>
      </c>
      <c r="D2" s="499"/>
    </row>
    <row r="3" spans="1:5" x14ac:dyDescent="0.25">
      <c r="C3" s="498" t="s">
        <v>490</v>
      </c>
      <c r="D3" s="499"/>
    </row>
    <row r="4" spans="1:5" x14ac:dyDescent="0.25">
      <c r="C4" s="498" t="s">
        <v>491</v>
      </c>
      <c r="D4" s="499"/>
    </row>
    <row r="5" spans="1:5" x14ac:dyDescent="0.25">
      <c r="C5" s="498" t="s">
        <v>867</v>
      </c>
      <c r="D5" s="499"/>
    </row>
    <row r="6" spans="1:5" x14ac:dyDescent="0.25">
      <c r="C6" s="498" t="s">
        <v>881</v>
      </c>
      <c r="D6" s="499"/>
    </row>
    <row r="7" spans="1:5" x14ac:dyDescent="0.25">
      <c r="C7" s="620"/>
      <c r="D7" s="620"/>
    </row>
    <row r="8" spans="1:5" ht="15.75" x14ac:dyDescent="0.25">
      <c r="C8" s="197" t="s">
        <v>854</v>
      </c>
      <c r="D8" s="197"/>
      <c r="E8" s="497"/>
    </row>
    <row r="9" spans="1:5" ht="15.75" x14ac:dyDescent="0.25">
      <c r="A9" s="599" t="s">
        <v>855</v>
      </c>
      <c r="B9" s="599"/>
      <c r="C9" s="599"/>
      <c r="D9" s="599"/>
      <c r="E9" s="599"/>
    </row>
    <row r="10" spans="1:5" ht="15.75" x14ac:dyDescent="0.25">
      <c r="C10" s="622" t="s">
        <v>868</v>
      </c>
      <c r="D10" s="622"/>
    </row>
    <row r="11" spans="1:5" x14ac:dyDescent="0.25">
      <c r="C11" s="502"/>
      <c r="D11" s="502"/>
    </row>
    <row r="12" spans="1:5" x14ac:dyDescent="0.25">
      <c r="C12" s="620"/>
      <c r="D12" s="620"/>
    </row>
    <row r="13" spans="1:5" ht="15.75" x14ac:dyDescent="0.25">
      <c r="C13" s="502"/>
      <c r="D13" s="500"/>
      <c r="E13" s="500" t="s">
        <v>870</v>
      </c>
    </row>
    <row r="14" spans="1:5" ht="15.75" x14ac:dyDescent="0.25">
      <c r="C14" s="502"/>
      <c r="D14" s="500"/>
    </row>
    <row r="15" spans="1:5" ht="54.75" customHeight="1" x14ac:dyDescent="0.25">
      <c r="C15" s="627" t="s">
        <v>869</v>
      </c>
      <c r="D15" s="627"/>
      <c r="E15" s="627"/>
    </row>
    <row r="16" spans="1:5" ht="15.75" x14ac:dyDescent="0.25">
      <c r="C16" s="509"/>
      <c r="D16" s="500"/>
    </row>
    <row r="17" spans="2:5" x14ac:dyDescent="0.25">
      <c r="D17" s="259"/>
      <c r="E17" s="259" t="s">
        <v>853</v>
      </c>
    </row>
    <row r="18" spans="2:5" ht="15.75" customHeight="1" x14ac:dyDescent="0.25">
      <c r="B18" s="628" t="s">
        <v>492</v>
      </c>
      <c r="C18" s="628" t="s">
        <v>493</v>
      </c>
      <c r="D18" s="628" t="s">
        <v>5</v>
      </c>
      <c r="E18" s="513" t="s">
        <v>858</v>
      </c>
    </row>
    <row r="19" spans="2:5" ht="96" customHeight="1" x14ac:dyDescent="0.25">
      <c r="B19" s="630"/>
      <c r="C19" s="630"/>
      <c r="D19" s="630"/>
      <c r="E19" s="510" t="s">
        <v>859</v>
      </c>
    </row>
    <row r="20" spans="2:5" ht="16.5" customHeight="1" x14ac:dyDescent="0.25">
      <c r="B20" s="501">
        <v>1</v>
      </c>
      <c r="C20" s="249" t="s">
        <v>494</v>
      </c>
      <c r="D20" s="511">
        <f t="shared" ref="D20:D26" si="0">SUM(E20:E20)</f>
        <v>5967.4136321195147</v>
      </c>
      <c r="E20" s="396">
        <v>5967.4136321195147</v>
      </c>
    </row>
    <row r="21" spans="2:5" ht="15.75" x14ac:dyDescent="0.25">
      <c r="B21" s="501">
        <v>2</v>
      </c>
      <c r="C21" s="249" t="s">
        <v>495</v>
      </c>
      <c r="D21" s="511">
        <f t="shared" si="0"/>
        <v>13085.527544351075</v>
      </c>
      <c r="E21" s="396">
        <v>13085.527544351075</v>
      </c>
    </row>
    <row r="22" spans="2:5" ht="15.75" x14ac:dyDescent="0.25">
      <c r="B22" s="501">
        <v>3</v>
      </c>
      <c r="C22" s="249" t="s">
        <v>496</v>
      </c>
      <c r="D22" s="511">
        <f t="shared" si="0"/>
        <v>5133.8935574229699</v>
      </c>
      <c r="E22" s="396">
        <v>5133.8935574229699</v>
      </c>
    </row>
    <row r="23" spans="2:5" ht="15.75" x14ac:dyDescent="0.25">
      <c r="B23" s="501">
        <v>4</v>
      </c>
      <c r="C23" s="249" t="s">
        <v>497</v>
      </c>
      <c r="D23" s="511">
        <f t="shared" si="0"/>
        <v>6712.418300653595</v>
      </c>
      <c r="E23" s="396">
        <v>6712.418300653595</v>
      </c>
    </row>
    <row r="24" spans="2:5" ht="15.75" x14ac:dyDescent="0.25">
      <c r="B24" s="501">
        <v>5</v>
      </c>
      <c r="C24" s="249" t="s">
        <v>498</v>
      </c>
      <c r="D24" s="511">
        <f t="shared" si="0"/>
        <v>4824.0896358543423</v>
      </c>
      <c r="E24" s="396">
        <v>4824.0896358543423</v>
      </c>
    </row>
    <row r="25" spans="2:5" ht="15.75" x14ac:dyDescent="0.25">
      <c r="B25" s="501">
        <v>6</v>
      </c>
      <c r="C25" s="249" t="s">
        <v>499</v>
      </c>
      <c r="D25" s="511">
        <f t="shared" si="0"/>
        <v>6609.1503267973858</v>
      </c>
      <c r="E25" s="396">
        <v>6609.1503267973858</v>
      </c>
    </row>
    <row r="26" spans="2:5" ht="15.75" x14ac:dyDescent="0.25">
      <c r="B26" s="501">
        <v>7</v>
      </c>
      <c r="C26" s="249" t="s">
        <v>500</v>
      </c>
      <c r="D26" s="511">
        <f t="shared" si="0"/>
        <v>5067.5070028011205</v>
      </c>
      <c r="E26" s="396">
        <v>5067.5070028011205</v>
      </c>
    </row>
    <row r="27" spans="2:5" ht="15.75" x14ac:dyDescent="0.25">
      <c r="B27" s="260"/>
      <c r="C27" s="255" t="s">
        <v>501</v>
      </c>
      <c r="D27" s="512">
        <f>SUM(D20:D26)</f>
        <v>47399.999999999993</v>
      </c>
      <c r="E27" s="512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04" t="s">
        <v>862</v>
      </c>
      <c r="D1" s="505"/>
    </row>
    <row r="2" spans="1:7" x14ac:dyDescent="0.25">
      <c r="C2" s="504" t="s">
        <v>489</v>
      </c>
      <c r="D2" s="505"/>
    </row>
    <row r="3" spans="1:7" x14ac:dyDescent="0.25">
      <c r="C3" s="504" t="s">
        <v>490</v>
      </c>
      <c r="D3" s="505"/>
    </row>
    <row r="4" spans="1:7" x14ac:dyDescent="0.25">
      <c r="C4" s="504" t="s">
        <v>491</v>
      </c>
      <c r="D4" s="505"/>
    </row>
    <row r="5" spans="1:7" x14ac:dyDescent="0.25">
      <c r="C5" s="504" t="s">
        <v>867</v>
      </c>
      <c r="D5" s="505"/>
    </row>
    <row r="6" spans="1:7" x14ac:dyDescent="0.25">
      <c r="C6" s="504" t="s">
        <v>881</v>
      </c>
      <c r="D6" s="505"/>
    </row>
    <row r="7" spans="1:7" x14ac:dyDescent="0.25">
      <c r="C7" s="620"/>
      <c r="D7" s="620"/>
    </row>
    <row r="8" spans="1:7" ht="15.75" x14ac:dyDescent="0.25">
      <c r="C8" s="197" t="s">
        <v>854</v>
      </c>
      <c r="D8" s="197"/>
      <c r="E8" s="503"/>
    </row>
    <row r="9" spans="1:7" ht="15.75" x14ac:dyDescent="0.25">
      <c r="A9" s="599" t="s">
        <v>855</v>
      </c>
      <c r="B9" s="599"/>
      <c r="C9" s="599"/>
      <c r="D9" s="599"/>
      <c r="E9" s="599"/>
      <c r="F9" s="599"/>
      <c r="G9" s="599"/>
    </row>
    <row r="10" spans="1:7" ht="15.75" x14ac:dyDescent="0.25">
      <c r="C10" s="622" t="s">
        <v>868</v>
      </c>
      <c r="D10" s="622"/>
    </row>
    <row r="11" spans="1:7" x14ac:dyDescent="0.25">
      <c r="C11" s="508"/>
      <c r="D11" s="508"/>
    </row>
    <row r="12" spans="1:7" x14ac:dyDescent="0.25">
      <c r="C12" s="620"/>
      <c r="D12" s="620"/>
    </row>
    <row r="13" spans="1:7" ht="15.75" x14ac:dyDescent="0.25">
      <c r="C13" s="508"/>
      <c r="D13" s="506"/>
      <c r="F13" s="506"/>
      <c r="G13" s="506" t="s">
        <v>873</v>
      </c>
    </row>
    <row r="14" spans="1:7" ht="15.75" x14ac:dyDescent="0.25">
      <c r="C14" s="508"/>
      <c r="D14" s="506"/>
    </row>
    <row r="15" spans="1:7" ht="69" customHeight="1" x14ac:dyDescent="0.25">
      <c r="C15" s="627" t="s">
        <v>872</v>
      </c>
      <c r="D15" s="627"/>
      <c r="E15" s="627"/>
      <c r="F15" s="627"/>
    </row>
    <row r="16" spans="1:7" ht="15.75" x14ac:dyDescent="0.25">
      <c r="C16" s="509"/>
      <c r="D16" s="506"/>
    </row>
    <row r="17" spans="2:7" x14ac:dyDescent="0.25">
      <c r="D17" s="259"/>
      <c r="F17" s="259"/>
      <c r="G17" s="259" t="s">
        <v>853</v>
      </c>
    </row>
    <row r="18" spans="2:7" ht="15.75" customHeight="1" x14ac:dyDescent="0.25">
      <c r="B18" s="628" t="s">
        <v>492</v>
      </c>
      <c r="C18" s="628" t="s">
        <v>493</v>
      </c>
      <c r="D18" s="628" t="s">
        <v>5</v>
      </c>
      <c r="E18" s="624" t="s">
        <v>858</v>
      </c>
      <c r="F18" s="625"/>
      <c r="G18" s="626"/>
    </row>
    <row r="19" spans="2:7" ht="96" customHeight="1" x14ac:dyDescent="0.25">
      <c r="B19" s="630"/>
      <c r="C19" s="630"/>
      <c r="D19" s="630"/>
      <c r="E19" s="510" t="s">
        <v>859</v>
      </c>
      <c r="F19" s="510" t="s">
        <v>860</v>
      </c>
      <c r="G19" s="510" t="s">
        <v>861</v>
      </c>
    </row>
    <row r="20" spans="2:7" ht="16.5" customHeight="1" x14ac:dyDescent="0.25">
      <c r="B20" s="507">
        <v>1</v>
      </c>
      <c r="C20" s="249" t="s">
        <v>494</v>
      </c>
      <c r="D20" s="511">
        <f>SUM(E20:G20)</f>
        <v>11054</v>
      </c>
      <c r="E20" s="396">
        <v>5967</v>
      </c>
      <c r="F20" s="396"/>
      <c r="G20" s="396">
        <v>5087</v>
      </c>
    </row>
    <row r="21" spans="2:7" ht="15.75" x14ac:dyDescent="0.25">
      <c r="B21" s="507">
        <v>2</v>
      </c>
      <c r="C21" s="249" t="s">
        <v>495</v>
      </c>
      <c r="D21" s="511">
        <f t="shared" ref="D21:D26" si="0">SUM(E21:G21)</f>
        <v>24056</v>
      </c>
      <c r="E21" s="396">
        <v>13086</v>
      </c>
      <c r="F21" s="396"/>
      <c r="G21" s="396">
        <v>10970</v>
      </c>
    </row>
    <row r="22" spans="2:7" ht="15.75" x14ac:dyDescent="0.25">
      <c r="B22" s="507">
        <v>3</v>
      </c>
      <c r="C22" s="249" t="s">
        <v>496</v>
      </c>
      <c r="D22" s="511">
        <f t="shared" si="0"/>
        <v>9487</v>
      </c>
      <c r="E22" s="396">
        <v>5134</v>
      </c>
      <c r="F22" s="396"/>
      <c r="G22" s="396">
        <v>4353</v>
      </c>
    </row>
    <row r="23" spans="2:7" ht="15.75" x14ac:dyDescent="0.25">
      <c r="B23" s="507">
        <v>4</v>
      </c>
      <c r="C23" s="249" t="s">
        <v>497</v>
      </c>
      <c r="D23" s="511">
        <f t="shared" si="0"/>
        <v>12547</v>
      </c>
      <c r="E23" s="396">
        <v>6712</v>
      </c>
      <c r="F23" s="396"/>
      <c r="G23" s="396">
        <v>5835</v>
      </c>
    </row>
    <row r="24" spans="2:7" ht="15.75" x14ac:dyDescent="0.25">
      <c r="B24" s="507">
        <v>5</v>
      </c>
      <c r="C24" s="249" t="s">
        <v>498</v>
      </c>
      <c r="D24" s="511">
        <f t="shared" si="0"/>
        <v>8883</v>
      </c>
      <c r="E24" s="396">
        <v>4824</v>
      </c>
      <c r="F24" s="396"/>
      <c r="G24" s="396">
        <v>4059</v>
      </c>
    </row>
    <row r="25" spans="2:7" ht="15.75" x14ac:dyDescent="0.25">
      <c r="B25" s="507">
        <v>6</v>
      </c>
      <c r="C25" s="249" t="s">
        <v>499</v>
      </c>
      <c r="D25" s="511">
        <f t="shared" si="0"/>
        <v>12100</v>
      </c>
      <c r="E25" s="396">
        <v>6609</v>
      </c>
      <c r="F25" s="396"/>
      <c r="G25" s="396">
        <v>5491</v>
      </c>
    </row>
    <row r="26" spans="2:7" ht="15.75" x14ac:dyDescent="0.25">
      <c r="B26" s="507">
        <v>7</v>
      </c>
      <c r="C26" s="249" t="s">
        <v>500</v>
      </c>
      <c r="D26" s="511">
        <f t="shared" si="0"/>
        <v>9273</v>
      </c>
      <c r="E26" s="396">
        <v>5068</v>
      </c>
      <c r="F26" s="396"/>
      <c r="G26" s="396">
        <v>4205</v>
      </c>
    </row>
    <row r="27" spans="2:7" ht="15.75" x14ac:dyDescent="0.25">
      <c r="B27" s="260"/>
      <c r="C27" s="255" t="s">
        <v>501</v>
      </c>
      <c r="D27" s="512">
        <f>SUM(D20:D26)</f>
        <v>87400</v>
      </c>
      <c r="E27" s="512">
        <f>SUM(E20:E26)</f>
        <v>47400</v>
      </c>
      <c r="F27" s="512">
        <f>SUM(F20:F26)</f>
        <v>0</v>
      </c>
      <c r="G27" s="512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sqref="A1:XFD1048576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39" t="s">
        <v>862</v>
      </c>
      <c r="D1" s="540"/>
    </row>
    <row r="2" spans="1:7" x14ac:dyDescent="0.25">
      <c r="C2" s="539" t="s">
        <v>489</v>
      </c>
      <c r="D2" s="540"/>
    </row>
    <row r="3" spans="1:7" x14ac:dyDescent="0.25">
      <c r="C3" s="539" t="s">
        <v>490</v>
      </c>
      <c r="D3" s="540"/>
    </row>
    <row r="4" spans="1:7" x14ac:dyDescent="0.25">
      <c r="C4" s="539" t="s">
        <v>491</v>
      </c>
      <c r="D4" s="540"/>
    </row>
    <row r="5" spans="1:7" x14ac:dyDescent="0.25">
      <c r="C5" s="539" t="s">
        <v>867</v>
      </c>
      <c r="D5" s="540"/>
    </row>
    <row r="6" spans="1:7" x14ac:dyDescent="0.25">
      <c r="C6" s="539" t="s">
        <v>1043</v>
      </c>
      <c r="D6" s="540"/>
    </row>
    <row r="7" spans="1:7" x14ac:dyDescent="0.25">
      <c r="C7" s="636" t="s">
        <v>1044</v>
      </c>
      <c r="D7" s="636"/>
      <c r="E7" s="636"/>
      <c r="F7" s="636"/>
      <c r="G7" s="636"/>
    </row>
    <row r="8" spans="1:7" x14ac:dyDescent="0.25">
      <c r="C8" s="545"/>
      <c r="D8" s="545"/>
      <c r="E8" s="545"/>
      <c r="F8" s="545"/>
      <c r="G8" s="545"/>
    </row>
    <row r="9" spans="1:7" ht="15.75" x14ac:dyDescent="0.25">
      <c r="C9" s="197" t="s">
        <v>854</v>
      </c>
      <c r="D9" s="197"/>
      <c r="E9" s="536"/>
    </row>
    <row r="10" spans="1:7" ht="15.75" x14ac:dyDescent="0.25">
      <c r="A10" s="599" t="s">
        <v>855</v>
      </c>
      <c r="B10" s="599"/>
      <c r="C10" s="599"/>
      <c r="D10" s="599"/>
      <c r="E10" s="599"/>
      <c r="F10" s="599"/>
      <c r="G10" s="599"/>
    </row>
    <row r="11" spans="1:7" ht="15.75" x14ac:dyDescent="0.25">
      <c r="C11" s="622" t="s">
        <v>868</v>
      </c>
      <c r="D11" s="622"/>
    </row>
    <row r="12" spans="1:7" x14ac:dyDescent="0.25">
      <c r="C12" s="545"/>
      <c r="D12" s="545"/>
    </row>
    <row r="13" spans="1:7" x14ac:dyDescent="0.25">
      <c r="C13" s="620"/>
      <c r="D13" s="620"/>
    </row>
    <row r="14" spans="1:7" ht="15.75" x14ac:dyDescent="0.25">
      <c r="C14" s="545"/>
      <c r="D14" s="541"/>
      <c r="F14" s="541"/>
      <c r="G14" s="541" t="s">
        <v>871</v>
      </c>
    </row>
    <row r="15" spans="1:7" ht="79.5" customHeight="1" x14ac:dyDescent="0.25">
      <c r="C15" s="545"/>
      <c r="D15" s="541"/>
    </row>
    <row r="16" spans="1:7" ht="15.75" x14ac:dyDescent="0.25">
      <c r="C16" s="627" t="s">
        <v>875</v>
      </c>
      <c r="D16" s="627"/>
      <c r="E16" s="627"/>
      <c r="F16" s="627"/>
    </row>
    <row r="17" spans="2:7" ht="15.75" x14ac:dyDescent="0.25">
      <c r="C17" s="509"/>
      <c r="D17" s="541"/>
    </row>
    <row r="18" spans="2:7" ht="15.75" customHeight="1" x14ac:dyDescent="0.25">
      <c r="D18" s="259"/>
      <c r="F18" s="259"/>
      <c r="G18" s="259" t="s">
        <v>853</v>
      </c>
    </row>
    <row r="19" spans="2:7" ht="96" customHeight="1" x14ac:dyDescent="0.25">
      <c r="B19" s="628" t="s">
        <v>492</v>
      </c>
      <c r="C19" s="628" t="s">
        <v>493</v>
      </c>
      <c r="D19" s="628" t="s">
        <v>5</v>
      </c>
      <c r="E19" s="624" t="s">
        <v>858</v>
      </c>
      <c r="F19" s="625"/>
      <c r="G19" s="626"/>
    </row>
    <row r="20" spans="2:7" ht="16.5" customHeight="1" x14ac:dyDescent="0.25">
      <c r="B20" s="630"/>
      <c r="C20" s="630"/>
      <c r="D20" s="630"/>
      <c r="E20" s="564" t="s">
        <v>859</v>
      </c>
      <c r="F20" s="564" t="s">
        <v>860</v>
      </c>
      <c r="G20" s="564" t="s">
        <v>861</v>
      </c>
    </row>
    <row r="21" spans="2:7" ht="15.75" x14ac:dyDescent="0.25">
      <c r="B21" s="544">
        <v>1</v>
      </c>
      <c r="C21" s="249" t="s">
        <v>494</v>
      </c>
      <c r="D21" s="511">
        <f>SUM(E21:G21)</f>
        <v>5967.4136321195147</v>
      </c>
      <c r="E21" s="396">
        <v>5967.4136321195147</v>
      </c>
      <c r="F21" s="396"/>
      <c r="G21" s="396"/>
    </row>
    <row r="22" spans="2:7" ht="15.75" x14ac:dyDescent="0.25">
      <c r="B22" s="544">
        <v>2</v>
      </c>
      <c r="C22" s="249" t="s">
        <v>495</v>
      </c>
      <c r="D22" s="511">
        <f t="shared" ref="D22:D27" si="0">SUM(E22:G22)</f>
        <v>18085.527544351076</v>
      </c>
      <c r="E22" s="396">
        <v>13085.527544351075</v>
      </c>
      <c r="F22" s="396"/>
      <c r="G22" s="396">
        <v>5000</v>
      </c>
    </row>
    <row r="23" spans="2:7" ht="15.75" x14ac:dyDescent="0.25">
      <c r="B23" s="544">
        <v>3</v>
      </c>
      <c r="C23" s="249" t="s">
        <v>496</v>
      </c>
      <c r="D23" s="511">
        <f t="shared" si="0"/>
        <v>46457.893557422969</v>
      </c>
      <c r="E23" s="396">
        <v>5133.8935574229699</v>
      </c>
      <c r="F23" s="396"/>
      <c r="G23" s="396">
        <v>41324</v>
      </c>
    </row>
    <row r="24" spans="2:7" ht="15.75" x14ac:dyDescent="0.25">
      <c r="B24" s="544">
        <v>4</v>
      </c>
      <c r="C24" s="249" t="s">
        <v>497</v>
      </c>
      <c r="D24" s="511">
        <f t="shared" si="0"/>
        <v>6712.418300653595</v>
      </c>
      <c r="E24" s="396">
        <v>6712.418300653595</v>
      </c>
      <c r="F24" s="396"/>
      <c r="G24" s="396"/>
    </row>
    <row r="25" spans="2:7" ht="15.75" x14ac:dyDescent="0.25">
      <c r="B25" s="544">
        <v>5</v>
      </c>
      <c r="C25" s="249" t="s">
        <v>498</v>
      </c>
      <c r="D25" s="511">
        <f t="shared" si="0"/>
        <v>4824.0896358543423</v>
      </c>
      <c r="E25" s="396">
        <v>4824.0896358543423</v>
      </c>
      <c r="F25" s="396"/>
      <c r="G25" s="396"/>
    </row>
    <row r="26" spans="2:7" ht="15.75" x14ac:dyDescent="0.25">
      <c r="B26" s="544">
        <v>6</v>
      </c>
      <c r="C26" s="249" t="s">
        <v>499</v>
      </c>
      <c r="D26" s="511">
        <f t="shared" si="0"/>
        <v>6609.1503267973858</v>
      </c>
      <c r="E26" s="396">
        <v>6609.1503267973858</v>
      </c>
      <c r="F26" s="396"/>
      <c r="G26" s="396"/>
    </row>
    <row r="27" spans="2:7" ht="15.75" x14ac:dyDescent="0.25">
      <c r="B27" s="544">
        <v>7</v>
      </c>
      <c r="C27" s="249" t="s">
        <v>500</v>
      </c>
      <c r="D27" s="511">
        <f t="shared" si="0"/>
        <v>5067.5070028011205</v>
      </c>
      <c r="E27" s="396">
        <v>5067.5070028011205</v>
      </c>
      <c r="F27" s="396"/>
      <c r="G27" s="396"/>
    </row>
    <row r="28" spans="2:7" ht="15.75" x14ac:dyDescent="0.25">
      <c r="B28" s="260"/>
      <c r="C28" s="255" t="s">
        <v>501</v>
      </c>
      <c r="D28" s="512">
        <f>SUM(D21:D27)</f>
        <v>93724</v>
      </c>
      <c r="E28" s="512">
        <f>SUM(E21:E27)</f>
        <v>47399.999999999993</v>
      </c>
      <c r="F28" s="512">
        <f>SUM(F21:F27)</f>
        <v>0</v>
      </c>
      <c r="G28" s="512">
        <f>SUM(G21:G27)</f>
        <v>46324</v>
      </c>
    </row>
  </sheetData>
  <mergeCells count="9">
    <mergeCell ref="D19:D20"/>
    <mergeCell ref="E19:G19"/>
    <mergeCell ref="C7:G7"/>
    <mergeCell ref="A10:G10"/>
    <mergeCell ref="C11:D11"/>
    <mergeCell ref="C13:D13"/>
    <mergeCell ref="C16:F16"/>
    <mergeCell ref="B19:B20"/>
    <mergeCell ref="C19:C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B15" sqref="B1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39" t="s">
        <v>862</v>
      </c>
      <c r="D1" s="540"/>
    </row>
    <row r="2" spans="1:7" x14ac:dyDescent="0.25">
      <c r="C2" s="539" t="s">
        <v>489</v>
      </c>
      <c r="D2" s="540"/>
    </row>
    <row r="3" spans="1:7" x14ac:dyDescent="0.25">
      <c r="C3" s="539" t="s">
        <v>490</v>
      </c>
      <c r="D3" s="540"/>
    </row>
    <row r="4" spans="1:7" x14ac:dyDescent="0.25">
      <c r="C4" s="539" t="s">
        <v>491</v>
      </c>
      <c r="D4" s="540"/>
    </row>
    <row r="5" spans="1:7" x14ac:dyDescent="0.25">
      <c r="C5" s="539" t="s">
        <v>867</v>
      </c>
      <c r="D5" s="540"/>
    </row>
    <row r="6" spans="1:7" x14ac:dyDescent="0.25">
      <c r="C6" s="535" t="s">
        <v>971</v>
      </c>
      <c r="D6" s="535"/>
      <c r="E6" s="535"/>
      <c r="F6" s="535"/>
      <c r="G6" s="535"/>
    </row>
    <row r="7" spans="1:7" x14ac:dyDescent="0.25">
      <c r="C7" s="532" t="s">
        <v>1045</v>
      </c>
      <c r="D7" s="532"/>
      <c r="E7" s="532"/>
      <c r="F7" s="532"/>
      <c r="G7" s="532"/>
    </row>
    <row r="8" spans="1:7" x14ac:dyDescent="0.25">
      <c r="C8" s="532"/>
      <c r="D8" s="532"/>
      <c r="E8" s="532"/>
      <c r="F8" s="532"/>
      <c r="G8" s="532"/>
    </row>
    <row r="9" spans="1:7" ht="15.75" x14ac:dyDescent="0.25">
      <c r="C9" s="197" t="s">
        <v>854</v>
      </c>
      <c r="D9" s="197"/>
      <c r="E9" s="536"/>
    </row>
    <row r="10" spans="1:7" ht="15.75" x14ac:dyDescent="0.25">
      <c r="A10" s="197" t="s">
        <v>855</v>
      </c>
      <c r="B10" s="197"/>
      <c r="C10" s="197"/>
      <c r="D10" s="197"/>
      <c r="E10" s="197"/>
      <c r="F10" s="197"/>
      <c r="G10" s="197"/>
    </row>
    <row r="11" spans="1:7" ht="15.75" x14ac:dyDescent="0.25">
      <c r="C11" s="622" t="s">
        <v>868</v>
      </c>
      <c r="D11" s="622"/>
    </row>
    <row r="12" spans="1:7" x14ac:dyDescent="0.25">
      <c r="C12" s="545"/>
      <c r="D12" s="545"/>
    </row>
    <row r="13" spans="1:7" x14ac:dyDescent="0.25">
      <c r="C13" s="620"/>
      <c r="D13" s="620"/>
    </row>
    <row r="14" spans="1:7" ht="15.75" x14ac:dyDescent="0.25">
      <c r="C14" s="545"/>
      <c r="D14" s="541"/>
      <c r="F14" s="541"/>
      <c r="G14" s="541" t="s">
        <v>874</v>
      </c>
    </row>
    <row r="15" spans="1:7" ht="123" customHeight="1" x14ac:dyDescent="0.25">
      <c r="C15" s="545"/>
      <c r="D15" s="541"/>
    </row>
    <row r="16" spans="1:7" ht="15.75" customHeight="1" x14ac:dyDescent="0.25">
      <c r="C16" s="627" t="s">
        <v>876</v>
      </c>
      <c r="D16" s="627"/>
      <c r="E16" s="627"/>
      <c r="F16" s="627"/>
      <c r="G16" s="627"/>
    </row>
    <row r="17" spans="2:7" ht="15.75" x14ac:dyDescent="0.25">
      <c r="C17" s="509"/>
      <c r="D17" s="541"/>
    </row>
    <row r="18" spans="2:7" ht="15.75" customHeight="1" x14ac:dyDescent="0.25">
      <c r="D18" s="259"/>
      <c r="F18" s="259"/>
      <c r="G18" s="259" t="s">
        <v>853</v>
      </c>
    </row>
    <row r="19" spans="2:7" ht="96" customHeight="1" x14ac:dyDescent="0.25">
      <c r="B19" s="628" t="s">
        <v>492</v>
      </c>
      <c r="C19" s="628" t="s">
        <v>493</v>
      </c>
      <c r="D19" s="628" t="s">
        <v>5</v>
      </c>
      <c r="E19" s="624" t="s">
        <v>858</v>
      </c>
      <c r="F19" s="625"/>
      <c r="G19" s="626"/>
    </row>
    <row r="20" spans="2:7" ht="16.5" hidden="1" customHeight="1" x14ac:dyDescent="0.25">
      <c r="B20" s="630"/>
      <c r="C20" s="630"/>
      <c r="D20" s="630"/>
      <c r="E20" s="564" t="s">
        <v>859</v>
      </c>
      <c r="F20" s="564" t="s">
        <v>860</v>
      </c>
      <c r="G20" s="564" t="s">
        <v>861</v>
      </c>
    </row>
    <row r="21" spans="2:7" ht="31.5" x14ac:dyDescent="0.25">
      <c r="B21" s="544">
        <v>1</v>
      </c>
      <c r="C21" s="249" t="s">
        <v>494</v>
      </c>
      <c r="D21" s="511">
        <f>SUM(E21:G21)</f>
        <v>182295</v>
      </c>
      <c r="E21" s="396"/>
      <c r="F21" s="396"/>
      <c r="G21" s="396">
        <v>182295</v>
      </c>
    </row>
    <row r="22" spans="2:7" ht="15.75" x14ac:dyDescent="0.25">
      <c r="B22" s="544">
        <v>2</v>
      </c>
      <c r="C22" s="249" t="s">
        <v>495</v>
      </c>
      <c r="D22" s="511">
        <f t="shared" ref="D22:D27" si="0">SUM(E22:G22)</f>
        <v>132297</v>
      </c>
      <c r="E22" s="396"/>
      <c r="F22" s="396"/>
      <c r="G22" s="396">
        <v>132297</v>
      </c>
    </row>
    <row r="23" spans="2:7" ht="15.75" hidden="1" customHeight="1" x14ac:dyDescent="0.25">
      <c r="B23" s="544">
        <v>3</v>
      </c>
      <c r="C23" s="249" t="s">
        <v>496</v>
      </c>
      <c r="D23" s="511">
        <f t="shared" si="0"/>
        <v>369811</v>
      </c>
      <c r="E23" s="396"/>
      <c r="F23" s="396"/>
      <c r="G23" s="396">
        <v>369811</v>
      </c>
    </row>
    <row r="24" spans="2:7" ht="15.75" hidden="1" customHeight="1" x14ac:dyDescent="0.25">
      <c r="B24" s="544">
        <v>4</v>
      </c>
      <c r="C24" s="249" t="s">
        <v>497</v>
      </c>
      <c r="D24" s="511">
        <f t="shared" si="0"/>
        <v>846193</v>
      </c>
      <c r="E24" s="396"/>
      <c r="F24" s="396"/>
      <c r="G24" s="396">
        <v>846193</v>
      </c>
    </row>
    <row r="25" spans="2:7" ht="15.75" hidden="1" customHeight="1" x14ac:dyDescent="0.25">
      <c r="B25" s="544">
        <v>5</v>
      </c>
      <c r="C25" s="249" t="s">
        <v>498</v>
      </c>
      <c r="D25" s="511">
        <f t="shared" si="0"/>
        <v>1328884</v>
      </c>
      <c r="E25" s="396"/>
      <c r="F25" s="396"/>
      <c r="G25" s="396">
        <v>1328884</v>
      </c>
    </row>
    <row r="26" spans="2:7" ht="15.75" hidden="1" customHeight="1" x14ac:dyDescent="0.25">
      <c r="B26" s="544">
        <v>6</v>
      </c>
      <c r="C26" s="249" t="s">
        <v>499</v>
      </c>
      <c r="D26" s="511">
        <f t="shared" si="0"/>
        <v>1449535</v>
      </c>
      <c r="E26" s="396"/>
      <c r="F26" s="396"/>
      <c r="G26" s="396">
        <v>1449535</v>
      </c>
    </row>
    <row r="27" spans="2:7" ht="15.75" x14ac:dyDescent="0.25">
      <c r="B27" s="544">
        <v>7</v>
      </c>
      <c r="C27" s="249" t="s">
        <v>500</v>
      </c>
      <c r="D27" s="511">
        <f t="shared" si="0"/>
        <v>1476297</v>
      </c>
      <c r="E27" s="396"/>
      <c r="F27" s="396"/>
      <c r="G27" s="396">
        <v>1476297</v>
      </c>
    </row>
    <row r="28" spans="2:7" ht="15.75" x14ac:dyDescent="0.25">
      <c r="B28" s="260"/>
      <c r="C28" s="255" t="s">
        <v>501</v>
      </c>
      <c r="D28" s="512">
        <f>SUM(D21:D27)</f>
        <v>5785312</v>
      </c>
      <c r="E28" s="512">
        <f>SUM(E21:E27)</f>
        <v>0</v>
      </c>
      <c r="F28" s="512">
        <f>SUM(F21:F27)</f>
        <v>0</v>
      </c>
      <c r="G28" s="512">
        <f>SUM(G21:G27)</f>
        <v>5785312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zoomScaleNormal="100" workbookViewId="0">
      <selection activeCell="C8" sqref="C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591" t="s">
        <v>645</v>
      </c>
      <c r="D1" s="592"/>
    </row>
    <row r="2" spans="2:5" x14ac:dyDescent="0.25">
      <c r="C2" s="591" t="s">
        <v>514</v>
      </c>
      <c r="D2" s="592"/>
    </row>
    <row r="3" spans="2:5" x14ac:dyDescent="0.25">
      <c r="C3" s="593" t="s">
        <v>515</v>
      </c>
      <c r="D3" s="594"/>
    </row>
    <row r="4" spans="2:5" x14ac:dyDescent="0.25">
      <c r="C4" s="591" t="s">
        <v>516</v>
      </c>
      <c r="D4" s="592"/>
    </row>
    <row r="5" spans="2:5" x14ac:dyDescent="0.25">
      <c r="C5" s="591" t="s">
        <v>646</v>
      </c>
      <c r="D5" s="592"/>
    </row>
    <row r="6" spans="2:5" x14ac:dyDescent="0.25">
      <c r="C6" s="587" t="s">
        <v>978</v>
      </c>
      <c r="D6" s="590"/>
    </row>
    <row r="7" spans="2:5" x14ac:dyDescent="0.25">
      <c r="C7" s="587" t="s">
        <v>984</v>
      </c>
      <c r="D7" s="590"/>
    </row>
    <row r="8" spans="2:5" x14ac:dyDescent="0.25">
      <c r="C8" s="568"/>
      <c r="D8" s="524"/>
      <c r="E8" s="524"/>
    </row>
    <row r="9" spans="2:5" x14ac:dyDescent="0.25">
      <c r="D9" s="524"/>
      <c r="E9" s="524"/>
    </row>
    <row r="10" spans="2:5" ht="18.75" x14ac:dyDescent="0.25">
      <c r="C10" s="596" t="s">
        <v>517</v>
      </c>
      <c r="D10" s="586"/>
    </row>
    <row r="11" spans="2:5" ht="18.75" x14ac:dyDescent="0.25">
      <c r="C11" s="596" t="s">
        <v>518</v>
      </c>
      <c r="D11" s="586"/>
    </row>
    <row r="12" spans="2:5" ht="18.75" x14ac:dyDescent="0.25">
      <c r="C12" s="526"/>
    </row>
    <row r="13" spans="2:5" ht="77.25" customHeight="1" x14ac:dyDescent="0.25">
      <c r="B13" s="262" t="s">
        <v>519</v>
      </c>
      <c r="C13" s="11" t="s">
        <v>520</v>
      </c>
      <c r="D13" s="13" t="s">
        <v>521</v>
      </c>
    </row>
    <row r="14" spans="2:5" ht="15.75" x14ac:dyDescent="0.25">
      <c r="B14" s="263" t="s">
        <v>50</v>
      </c>
      <c r="C14" s="264"/>
      <c r="D14" s="53" t="s">
        <v>522</v>
      </c>
    </row>
    <row r="15" spans="2:5" ht="30.75" customHeight="1" x14ac:dyDescent="0.25">
      <c r="B15" s="67" t="s">
        <v>50</v>
      </c>
      <c r="C15" s="15" t="s">
        <v>523</v>
      </c>
      <c r="D15" s="14" t="s">
        <v>524</v>
      </c>
    </row>
    <row r="16" spans="2:5" ht="81.75" customHeight="1" x14ac:dyDescent="0.25">
      <c r="B16" s="8" t="s">
        <v>50</v>
      </c>
      <c r="C16" s="265" t="s">
        <v>525</v>
      </c>
      <c r="D16" s="14" t="s">
        <v>526</v>
      </c>
    </row>
    <row r="17" spans="2:4" ht="47.25" x14ac:dyDescent="0.25">
      <c r="B17" s="67" t="s">
        <v>50</v>
      </c>
      <c r="C17" s="15" t="s">
        <v>527</v>
      </c>
      <c r="D17" s="14" t="s">
        <v>528</v>
      </c>
    </row>
    <row r="18" spans="2:4" ht="31.5" x14ac:dyDescent="0.25">
      <c r="B18" s="67" t="s">
        <v>50</v>
      </c>
      <c r="C18" s="15" t="s">
        <v>529</v>
      </c>
      <c r="D18" s="14" t="s">
        <v>530</v>
      </c>
    </row>
    <row r="19" spans="2:4" ht="63" x14ac:dyDescent="0.25">
      <c r="B19" s="67" t="s">
        <v>50</v>
      </c>
      <c r="C19" s="15" t="s">
        <v>60</v>
      </c>
      <c r="D19" s="14" t="s">
        <v>61</v>
      </c>
    </row>
    <row r="20" spans="2:4" ht="47.25" x14ac:dyDescent="0.25">
      <c r="B20" s="67" t="s">
        <v>50</v>
      </c>
      <c r="C20" s="15" t="s">
        <v>531</v>
      </c>
      <c r="D20" s="14" t="s">
        <v>532</v>
      </c>
    </row>
    <row r="21" spans="2:4" ht="63" x14ac:dyDescent="0.25">
      <c r="B21" s="67" t="s">
        <v>50</v>
      </c>
      <c r="C21" s="15" t="s">
        <v>62</v>
      </c>
      <c r="D21" s="14" t="s">
        <v>63</v>
      </c>
    </row>
    <row r="22" spans="2:4" ht="31.5" x14ac:dyDescent="0.25">
      <c r="B22" s="67" t="s">
        <v>50</v>
      </c>
      <c r="C22" s="74" t="s">
        <v>533</v>
      </c>
      <c r="D22" s="14" t="s">
        <v>534</v>
      </c>
    </row>
    <row r="23" spans="2:4" ht="63" x14ac:dyDescent="0.25">
      <c r="B23" s="67" t="s">
        <v>50</v>
      </c>
      <c r="C23" s="266" t="s">
        <v>535</v>
      </c>
      <c r="D23" s="14" t="s">
        <v>979</v>
      </c>
    </row>
    <row r="24" spans="2:4" ht="47.25" x14ac:dyDescent="0.25">
      <c r="B24" s="67" t="s">
        <v>50</v>
      </c>
      <c r="C24" s="15" t="s">
        <v>536</v>
      </c>
      <c r="D24" s="14" t="s">
        <v>537</v>
      </c>
    </row>
    <row r="25" spans="2:4" ht="31.5" x14ac:dyDescent="0.25">
      <c r="B25" s="67" t="s">
        <v>50</v>
      </c>
      <c r="C25" s="15" t="s">
        <v>538</v>
      </c>
      <c r="D25" s="14" t="s">
        <v>539</v>
      </c>
    </row>
    <row r="26" spans="2:4" ht="63" x14ac:dyDescent="0.25">
      <c r="B26" s="67" t="s">
        <v>50</v>
      </c>
      <c r="C26" s="15" t="s">
        <v>540</v>
      </c>
      <c r="D26" s="14" t="s">
        <v>541</v>
      </c>
    </row>
    <row r="27" spans="2:4" ht="31.5" x14ac:dyDescent="0.25">
      <c r="B27" s="67" t="s">
        <v>50</v>
      </c>
      <c r="C27" s="15" t="s">
        <v>542</v>
      </c>
      <c r="D27" s="14" t="s">
        <v>543</v>
      </c>
    </row>
    <row r="28" spans="2:4" ht="63" x14ac:dyDescent="0.25">
      <c r="B28" s="67" t="s">
        <v>50</v>
      </c>
      <c r="C28" s="15" t="s">
        <v>544</v>
      </c>
      <c r="D28" s="14" t="s">
        <v>545</v>
      </c>
    </row>
    <row r="29" spans="2:4" ht="78.75" x14ac:dyDescent="0.25">
      <c r="B29" s="67" t="s">
        <v>50</v>
      </c>
      <c r="C29" s="15" t="s">
        <v>546</v>
      </c>
      <c r="D29" s="14" t="s">
        <v>547</v>
      </c>
    </row>
    <row r="30" spans="2:4" ht="78.75" x14ac:dyDescent="0.25">
      <c r="B30" s="67" t="s">
        <v>50</v>
      </c>
      <c r="C30" s="15" t="s">
        <v>548</v>
      </c>
      <c r="D30" s="14" t="s">
        <v>549</v>
      </c>
    </row>
    <row r="31" spans="2:4" ht="78.75" x14ac:dyDescent="0.25">
      <c r="B31" s="67" t="s">
        <v>50</v>
      </c>
      <c r="C31" s="15" t="s">
        <v>550</v>
      </c>
      <c r="D31" s="14" t="s">
        <v>551</v>
      </c>
    </row>
    <row r="32" spans="2:4" ht="47.25" x14ac:dyDescent="0.25">
      <c r="B32" s="67" t="s">
        <v>50</v>
      </c>
      <c r="C32" s="15" t="s">
        <v>552</v>
      </c>
      <c r="D32" s="14" t="s">
        <v>553</v>
      </c>
    </row>
    <row r="33" spans="2:4" ht="47.25" x14ac:dyDescent="0.25">
      <c r="B33" s="67" t="s">
        <v>50</v>
      </c>
      <c r="C33" s="15" t="s">
        <v>554</v>
      </c>
      <c r="D33" s="14" t="s">
        <v>555</v>
      </c>
    </row>
    <row r="34" spans="2:4" ht="31.5" x14ac:dyDescent="0.25">
      <c r="B34" s="67" t="s">
        <v>50</v>
      </c>
      <c r="C34" s="15" t="s">
        <v>556</v>
      </c>
      <c r="D34" s="14" t="s">
        <v>557</v>
      </c>
    </row>
    <row r="35" spans="2:4" ht="47.25" x14ac:dyDescent="0.25">
      <c r="B35" s="67" t="s">
        <v>50</v>
      </c>
      <c r="C35" s="15" t="s">
        <v>558</v>
      </c>
      <c r="D35" s="14" t="s">
        <v>559</v>
      </c>
    </row>
    <row r="36" spans="2:4" ht="63" x14ac:dyDescent="0.25">
      <c r="B36" s="67" t="s">
        <v>50</v>
      </c>
      <c r="C36" s="15" t="s">
        <v>560</v>
      </c>
      <c r="D36" s="14" t="s">
        <v>980</v>
      </c>
    </row>
    <row r="37" spans="2:4" ht="63" x14ac:dyDescent="0.25">
      <c r="B37" s="67" t="s">
        <v>50</v>
      </c>
      <c r="C37" s="266" t="s">
        <v>561</v>
      </c>
      <c r="D37" s="14" t="s">
        <v>562</v>
      </c>
    </row>
    <row r="38" spans="2:4" ht="31.5" x14ac:dyDescent="0.25">
      <c r="B38" s="67" t="s">
        <v>50</v>
      </c>
      <c r="C38" s="266" t="s">
        <v>87</v>
      </c>
      <c r="D38" s="14" t="s">
        <v>88</v>
      </c>
    </row>
    <row r="39" spans="2:4" ht="15.75" x14ac:dyDescent="0.25">
      <c r="B39" s="67" t="s">
        <v>50</v>
      </c>
      <c r="C39" s="267" t="s">
        <v>89</v>
      </c>
      <c r="D39" s="14" t="s">
        <v>90</v>
      </c>
    </row>
    <row r="40" spans="2:4" ht="31.5" x14ac:dyDescent="0.25">
      <c r="B40" s="268" t="s">
        <v>56</v>
      </c>
      <c r="C40" s="269"/>
      <c r="D40" s="53" t="s">
        <v>55</v>
      </c>
    </row>
    <row r="41" spans="2:4" ht="31.5" x14ac:dyDescent="0.25">
      <c r="B41" s="67" t="s">
        <v>56</v>
      </c>
      <c r="C41" s="15" t="s">
        <v>83</v>
      </c>
      <c r="D41" s="14" t="s">
        <v>563</v>
      </c>
    </row>
    <row r="42" spans="2:4" ht="47.25" x14ac:dyDescent="0.25">
      <c r="B42" s="67" t="s">
        <v>56</v>
      </c>
      <c r="C42" s="15" t="s">
        <v>564</v>
      </c>
      <c r="D42" s="14" t="s">
        <v>565</v>
      </c>
    </row>
    <row r="43" spans="2:4" ht="31.5" x14ac:dyDescent="0.25">
      <c r="B43" s="67" t="s">
        <v>56</v>
      </c>
      <c r="C43" s="15" t="s">
        <v>67</v>
      </c>
      <c r="D43" s="73" t="s">
        <v>68</v>
      </c>
    </row>
    <row r="44" spans="2:4" ht="31.5" x14ac:dyDescent="0.25">
      <c r="B44" s="67" t="s">
        <v>56</v>
      </c>
      <c r="C44" s="15" t="s">
        <v>566</v>
      </c>
      <c r="D44" s="14" t="s">
        <v>567</v>
      </c>
    </row>
    <row r="45" spans="2:4" ht="31.5" x14ac:dyDescent="0.25">
      <c r="B45" s="67" t="s">
        <v>56</v>
      </c>
      <c r="C45" s="15" t="s">
        <v>637</v>
      </c>
      <c r="D45" s="14" t="s">
        <v>639</v>
      </c>
    </row>
    <row r="46" spans="2:4" s="10" customFormat="1" ht="31.5" x14ac:dyDescent="0.25">
      <c r="B46" s="69" t="s">
        <v>56</v>
      </c>
      <c r="C46" s="270" t="s">
        <v>263</v>
      </c>
      <c r="D46" s="66" t="s">
        <v>568</v>
      </c>
    </row>
    <row r="47" spans="2:4" s="10" customFormat="1" ht="34.5" customHeight="1" x14ac:dyDescent="0.25">
      <c r="B47" s="69" t="s">
        <v>56</v>
      </c>
      <c r="C47" s="270" t="s">
        <v>510</v>
      </c>
      <c r="D47" s="66" t="s">
        <v>512</v>
      </c>
    </row>
    <row r="48" spans="2:4" s="10" customFormat="1" ht="53.25" customHeight="1" x14ac:dyDescent="0.25">
      <c r="B48" s="69" t="s">
        <v>56</v>
      </c>
      <c r="C48" s="270" t="s">
        <v>506</v>
      </c>
      <c r="D48" s="66" t="s">
        <v>507</v>
      </c>
    </row>
    <row r="49" spans="2:4" ht="21.75" customHeight="1" x14ac:dyDescent="0.25">
      <c r="B49" s="67" t="s">
        <v>56</v>
      </c>
      <c r="C49" s="15" t="s">
        <v>264</v>
      </c>
      <c r="D49" s="14" t="s">
        <v>569</v>
      </c>
    </row>
    <row r="50" spans="2:4" ht="31.5" x14ac:dyDescent="0.25">
      <c r="B50" s="67" t="s">
        <v>56</v>
      </c>
      <c r="C50" s="15" t="s">
        <v>69</v>
      </c>
      <c r="D50" s="14" t="s">
        <v>71</v>
      </c>
    </row>
    <row r="51" spans="2:4" ht="55.5" customHeight="1" x14ac:dyDescent="0.25">
      <c r="B51" s="67" t="s">
        <v>56</v>
      </c>
      <c r="C51" s="54" t="s">
        <v>76</v>
      </c>
      <c r="D51" s="55" t="s">
        <v>570</v>
      </c>
    </row>
    <row r="52" spans="2:4" ht="47.25" x14ac:dyDescent="0.25">
      <c r="B52" s="67" t="s">
        <v>56</v>
      </c>
      <c r="C52" s="15" t="s">
        <v>70</v>
      </c>
      <c r="D52" s="14" t="s">
        <v>571</v>
      </c>
    </row>
    <row r="53" spans="2:4" ht="39.75" customHeight="1" x14ac:dyDescent="0.25">
      <c r="B53" s="67" t="s">
        <v>56</v>
      </c>
      <c r="C53" s="15" t="s">
        <v>572</v>
      </c>
      <c r="D53" s="14" t="s">
        <v>573</v>
      </c>
    </row>
    <row r="54" spans="2:4" ht="54" customHeight="1" x14ac:dyDescent="0.25">
      <c r="B54" s="67" t="s">
        <v>56</v>
      </c>
      <c r="C54" s="15" t="s">
        <v>574</v>
      </c>
      <c r="D54" s="14" t="s">
        <v>575</v>
      </c>
    </row>
    <row r="55" spans="2:4" ht="38.25" customHeight="1" x14ac:dyDescent="0.25">
      <c r="B55" s="67" t="s">
        <v>56</v>
      </c>
      <c r="C55" s="15" t="s">
        <v>887</v>
      </c>
      <c r="D55" s="14" t="s">
        <v>888</v>
      </c>
    </row>
    <row r="56" spans="2:4" ht="21" customHeight="1" x14ac:dyDescent="0.25">
      <c r="B56" s="67" t="s">
        <v>56</v>
      </c>
      <c r="C56" s="15" t="s">
        <v>72</v>
      </c>
      <c r="D56" s="14" t="s">
        <v>73</v>
      </c>
    </row>
    <row r="57" spans="2:4" ht="47.25" x14ac:dyDescent="0.25">
      <c r="B57" s="67" t="s">
        <v>56</v>
      </c>
      <c r="C57" s="15" t="s">
        <v>265</v>
      </c>
      <c r="D57" s="14" t="s">
        <v>266</v>
      </c>
    </row>
    <row r="58" spans="2:4" ht="50.25" customHeight="1" x14ac:dyDescent="0.25">
      <c r="B58" s="67" t="s">
        <v>56</v>
      </c>
      <c r="C58" s="15" t="s">
        <v>576</v>
      </c>
      <c r="D58" s="14" t="s">
        <v>577</v>
      </c>
    </row>
    <row r="59" spans="2:4" ht="31.5" x14ac:dyDescent="0.25">
      <c r="B59" s="67" t="s">
        <v>56</v>
      </c>
      <c r="C59" s="266" t="s">
        <v>87</v>
      </c>
      <c r="D59" s="14" t="s">
        <v>88</v>
      </c>
    </row>
    <row r="60" spans="2:4" ht="15.75" x14ac:dyDescent="0.25">
      <c r="B60" s="67" t="s">
        <v>56</v>
      </c>
      <c r="C60" s="267" t="s">
        <v>89</v>
      </c>
      <c r="D60" s="14" t="s">
        <v>90</v>
      </c>
    </row>
    <row r="61" spans="2:4" ht="47.25" x14ac:dyDescent="0.25">
      <c r="B61" s="67" t="s">
        <v>56</v>
      </c>
      <c r="C61" s="15" t="s">
        <v>578</v>
      </c>
      <c r="D61" s="14" t="s">
        <v>579</v>
      </c>
    </row>
    <row r="62" spans="2:4" ht="31.5" x14ac:dyDescent="0.25">
      <c r="B62" s="67" t="s">
        <v>56</v>
      </c>
      <c r="C62" s="15" t="s">
        <v>580</v>
      </c>
      <c r="D62" s="14" t="s">
        <v>581</v>
      </c>
    </row>
    <row r="63" spans="2:4" ht="38.25" customHeight="1" x14ac:dyDescent="0.25">
      <c r="B63" s="67" t="s">
        <v>56</v>
      </c>
      <c r="C63" s="15" t="s">
        <v>582</v>
      </c>
      <c r="D63" s="14" t="s">
        <v>583</v>
      </c>
    </row>
    <row r="64" spans="2:4" ht="43.5" customHeight="1" x14ac:dyDescent="0.25">
      <c r="B64" s="67" t="s">
        <v>56</v>
      </c>
      <c r="C64" s="15" t="s">
        <v>267</v>
      </c>
      <c r="D64" s="14" t="s">
        <v>268</v>
      </c>
    </row>
    <row r="65" spans="2:4" ht="29.25" customHeight="1" x14ac:dyDescent="0.25">
      <c r="B65" s="268" t="s">
        <v>54</v>
      </c>
      <c r="C65" s="269"/>
      <c r="D65" s="53" t="s">
        <v>53</v>
      </c>
    </row>
    <row r="66" spans="2:4" ht="30.75" customHeight="1" x14ac:dyDescent="0.25">
      <c r="B66" s="268" t="s">
        <v>52</v>
      </c>
      <c r="C66" s="269"/>
      <c r="D66" s="53" t="s">
        <v>51</v>
      </c>
    </row>
    <row r="67" spans="2:4" ht="39" customHeight="1" x14ac:dyDescent="0.25">
      <c r="B67" s="268" t="s">
        <v>59</v>
      </c>
      <c r="C67" s="269"/>
      <c r="D67" s="53" t="s">
        <v>58</v>
      </c>
    </row>
    <row r="68" spans="2:4" ht="50.25" customHeight="1" x14ac:dyDescent="0.25">
      <c r="B68" s="268" t="s">
        <v>584</v>
      </c>
      <c r="C68" s="269"/>
      <c r="D68" s="53" t="s">
        <v>585</v>
      </c>
    </row>
    <row r="69" spans="2:4" ht="78.75" x14ac:dyDescent="0.25">
      <c r="B69" s="67" t="s">
        <v>584</v>
      </c>
      <c r="C69" s="15" t="s">
        <v>586</v>
      </c>
      <c r="D69" s="14" t="s">
        <v>587</v>
      </c>
    </row>
    <row r="70" spans="2:4" ht="47.25" x14ac:dyDescent="0.25">
      <c r="B70" s="67" t="s">
        <v>584</v>
      </c>
      <c r="C70" s="15" t="s">
        <v>588</v>
      </c>
      <c r="D70" s="14" t="s">
        <v>589</v>
      </c>
    </row>
    <row r="71" spans="2:4" ht="31.5" x14ac:dyDescent="0.25">
      <c r="B71" s="67" t="s">
        <v>584</v>
      </c>
      <c r="C71" s="15" t="s">
        <v>590</v>
      </c>
      <c r="D71" s="14" t="s">
        <v>591</v>
      </c>
    </row>
    <row r="72" spans="2:4" ht="47.25" x14ac:dyDescent="0.25">
      <c r="B72" s="67" t="s">
        <v>584</v>
      </c>
      <c r="C72" s="74" t="s">
        <v>592</v>
      </c>
      <c r="D72" s="14" t="s">
        <v>593</v>
      </c>
    </row>
    <row r="73" spans="2:4" ht="31.5" x14ac:dyDescent="0.25">
      <c r="B73" s="67" t="s">
        <v>584</v>
      </c>
      <c r="C73" s="15" t="s">
        <v>74</v>
      </c>
      <c r="D73" s="14" t="s">
        <v>594</v>
      </c>
    </row>
    <row r="74" spans="2:4" ht="31.5" x14ac:dyDescent="0.25">
      <c r="B74" s="67" t="s">
        <v>584</v>
      </c>
      <c r="C74" s="266" t="s">
        <v>84</v>
      </c>
      <c r="D74" s="14" t="s">
        <v>595</v>
      </c>
    </row>
    <row r="75" spans="2:4" ht="15.75" x14ac:dyDescent="0.25">
      <c r="B75" s="67" t="s">
        <v>584</v>
      </c>
      <c r="C75" s="271" t="s">
        <v>596</v>
      </c>
      <c r="D75" s="14" t="s">
        <v>597</v>
      </c>
    </row>
    <row r="76" spans="2:4" ht="31.5" x14ac:dyDescent="0.25">
      <c r="B76" s="67" t="s">
        <v>584</v>
      </c>
      <c r="C76" s="15" t="s">
        <v>598</v>
      </c>
      <c r="D76" s="14" t="s">
        <v>599</v>
      </c>
    </row>
    <row r="77" spans="2:4" ht="31.5" x14ac:dyDescent="0.25">
      <c r="B77" s="67" t="s">
        <v>584</v>
      </c>
      <c r="C77" s="15" t="s">
        <v>600</v>
      </c>
      <c r="D77" s="14" t="s">
        <v>601</v>
      </c>
    </row>
    <row r="78" spans="2:4" ht="63" x14ac:dyDescent="0.25">
      <c r="B78" s="67" t="s">
        <v>584</v>
      </c>
      <c r="C78" s="15" t="s">
        <v>602</v>
      </c>
      <c r="D78" s="14" t="s">
        <v>603</v>
      </c>
    </row>
    <row r="79" spans="2:4" ht="47.25" x14ac:dyDescent="0.25">
      <c r="B79" s="67" t="s">
        <v>584</v>
      </c>
      <c r="C79" s="15" t="s">
        <v>604</v>
      </c>
      <c r="D79" s="14" t="s">
        <v>605</v>
      </c>
    </row>
    <row r="80" spans="2:4" ht="47.25" x14ac:dyDescent="0.25">
      <c r="B80" s="67" t="s">
        <v>584</v>
      </c>
      <c r="C80" s="15" t="s">
        <v>606</v>
      </c>
      <c r="D80" s="14" t="s">
        <v>607</v>
      </c>
    </row>
    <row r="81" spans="2:4" ht="80.25" customHeight="1" x14ac:dyDescent="0.25">
      <c r="B81" s="67" t="s">
        <v>584</v>
      </c>
      <c r="C81" s="266" t="s">
        <v>608</v>
      </c>
      <c r="D81" s="14" t="s">
        <v>609</v>
      </c>
    </row>
    <row r="82" spans="2:4" ht="37.5" customHeight="1" x14ac:dyDescent="0.25">
      <c r="B82" s="67" t="s">
        <v>584</v>
      </c>
      <c r="C82" s="15" t="s">
        <v>64</v>
      </c>
      <c r="D82" s="14" t="s">
        <v>65</v>
      </c>
    </row>
    <row r="83" spans="2:4" ht="15.75" x14ac:dyDescent="0.25">
      <c r="B83" s="67" t="s">
        <v>584</v>
      </c>
      <c r="C83" s="15" t="s">
        <v>610</v>
      </c>
      <c r="D83" s="14" t="s">
        <v>611</v>
      </c>
    </row>
    <row r="84" spans="2:4" ht="21" customHeight="1" x14ac:dyDescent="0.25">
      <c r="B84" s="67" t="s">
        <v>584</v>
      </c>
      <c r="C84" s="15" t="s">
        <v>612</v>
      </c>
      <c r="D84" s="14" t="s">
        <v>613</v>
      </c>
    </row>
    <row r="85" spans="2:4" ht="15.75" x14ac:dyDescent="0.25">
      <c r="B85" s="67" t="s">
        <v>584</v>
      </c>
      <c r="C85" s="15" t="s">
        <v>66</v>
      </c>
      <c r="D85" s="14" t="s">
        <v>981</v>
      </c>
    </row>
    <row r="86" spans="2:4" ht="47.25" x14ac:dyDescent="0.25">
      <c r="B86" s="67" t="s">
        <v>584</v>
      </c>
      <c r="C86" s="14" t="s">
        <v>614</v>
      </c>
      <c r="D86" s="14" t="s">
        <v>615</v>
      </c>
    </row>
    <row r="87" spans="2:4" ht="31.5" x14ac:dyDescent="0.25">
      <c r="B87" s="67" t="s">
        <v>584</v>
      </c>
      <c r="C87" s="14" t="s">
        <v>616</v>
      </c>
      <c r="D87" s="14" t="s">
        <v>617</v>
      </c>
    </row>
    <row r="88" spans="2:4" ht="31.5" x14ac:dyDescent="0.25">
      <c r="B88" s="67" t="s">
        <v>584</v>
      </c>
      <c r="C88" s="14" t="s">
        <v>618</v>
      </c>
      <c r="D88" s="14" t="s">
        <v>619</v>
      </c>
    </row>
    <row r="89" spans="2:4" ht="47.25" x14ac:dyDescent="0.25">
      <c r="B89" s="67" t="s">
        <v>584</v>
      </c>
      <c r="C89" s="272" t="s">
        <v>620</v>
      </c>
      <c r="D89" s="14" t="s">
        <v>621</v>
      </c>
    </row>
    <row r="90" spans="2:4" ht="47.25" x14ac:dyDescent="0.25">
      <c r="B90" s="67" t="s">
        <v>584</v>
      </c>
      <c r="C90" s="272" t="s">
        <v>622</v>
      </c>
      <c r="D90" s="14" t="s">
        <v>623</v>
      </c>
    </row>
    <row r="91" spans="2:4" ht="47.25" x14ac:dyDescent="0.25">
      <c r="B91" s="67" t="s">
        <v>584</v>
      </c>
      <c r="C91" s="272" t="s">
        <v>624</v>
      </c>
      <c r="D91" s="14" t="s">
        <v>625</v>
      </c>
    </row>
    <row r="92" spans="2:4" ht="47.25" x14ac:dyDescent="0.25">
      <c r="B92" s="67" t="s">
        <v>584</v>
      </c>
      <c r="C92" s="273" t="s">
        <v>626</v>
      </c>
      <c r="D92" s="56" t="s">
        <v>627</v>
      </c>
    </row>
    <row r="93" spans="2:4" ht="63" x14ac:dyDescent="0.25">
      <c r="B93" s="67" t="s">
        <v>584</v>
      </c>
      <c r="C93" s="272" t="s">
        <v>628</v>
      </c>
      <c r="D93" s="14" t="s">
        <v>629</v>
      </c>
    </row>
    <row r="94" spans="2:4" ht="47.25" x14ac:dyDescent="0.25">
      <c r="B94" s="67" t="s">
        <v>584</v>
      </c>
      <c r="C94" s="273" t="s">
        <v>630</v>
      </c>
      <c r="D94" s="56" t="s">
        <v>631</v>
      </c>
    </row>
    <row r="95" spans="2:4" ht="31.5" x14ac:dyDescent="0.25">
      <c r="B95" s="67" t="s">
        <v>584</v>
      </c>
      <c r="C95" s="272" t="s">
        <v>632</v>
      </c>
      <c r="D95" s="14" t="s">
        <v>633</v>
      </c>
    </row>
    <row r="96" spans="2:4" ht="31.5" x14ac:dyDescent="0.25">
      <c r="B96" s="67" t="s">
        <v>584</v>
      </c>
      <c r="C96" s="272" t="s">
        <v>634</v>
      </c>
      <c r="D96" s="14" t="s">
        <v>635</v>
      </c>
    </row>
    <row r="97" spans="2:4" ht="51" customHeight="1" x14ac:dyDescent="0.25"/>
    <row r="98" spans="2:4" s="4" customFormat="1" x14ac:dyDescent="0.25">
      <c r="B98" s="595" t="s">
        <v>982</v>
      </c>
      <c r="C98" s="595"/>
      <c r="D98" s="595"/>
    </row>
    <row r="99" spans="2:4" s="4" customFormat="1" x14ac:dyDescent="0.25">
      <c r="B99" s="595" t="s">
        <v>983</v>
      </c>
      <c r="C99" s="595"/>
      <c r="D99" s="595"/>
    </row>
    <row r="100" spans="2:4" s="4" customFormat="1" x14ac:dyDescent="0.25"/>
  </sheetData>
  <mergeCells count="11">
    <mergeCell ref="B98:D98"/>
    <mergeCell ref="B99:D99"/>
    <mergeCell ref="C7:D7"/>
    <mergeCell ref="C10:D10"/>
    <mergeCell ref="C11:D11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591" t="s">
        <v>513</v>
      </c>
      <c r="D1" s="592"/>
    </row>
    <row r="2" spans="2:4" x14ac:dyDescent="0.25">
      <c r="C2" s="591" t="s">
        <v>514</v>
      </c>
      <c r="D2" s="592"/>
    </row>
    <row r="3" spans="2:4" x14ac:dyDescent="0.25">
      <c r="C3" s="591" t="s">
        <v>515</v>
      </c>
      <c r="D3" s="592"/>
    </row>
    <row r="4" spans="2:4" x14ac:dyDescent="0.25">
      <c r="C4" s="591" t="s">
        <v>516</v>
      </c>
      <c r="D4" s="592"/>
    </row>
    <row r="5" spans="2:4" x14ac:dyDescent="0.25">
      <c r="C5" s="591" t="s">
        <v>646</v>
      </c>
      <c r="D5" s="592"/>
    </row>
    <row r="6" spans="2:4" x14ac:dyDescent="0.25">
      <c r="C6" s="587" t="s">
        <v>879</v>
      </c>
      <c r="D6" s="590"/>
    </row>
    <row r="7" spans="2:4" x14ac:dyDescent="0.25">
      <c r="C7" s="587"/>
      <c r="D7" s="590"/>
    </row>
    <row r="9" spans="2:4" x14ac:dyDescent="0.25">
      <c r="C9" s="597" t="s">
        <v>647</v>
      </c>
      <c r="D9" s="586"/>
    </row>
    <row r="10" spans="2:4" ht="18.75" x14ac:dyDescent="0.25">
      <c r="C10" s="596" t="s">
        <v>648</v>
      </c>
      <c r="D10" s="586"/>
    </row>
    <row r="11" spans="2:4" ht="18.75" x14ac:dyDescent="0.25">
      <c r="C11" s="274"/>
    </row>
    <row r="12" spans="2:4" x14ac:dyDescent="0.25">
      <c r="D12" s="259"/>
    </row>
    <row r="13" spans="2:4" ht="31.5" x14ac:dyDescent="0.25">
      <c r="B13" s="262" t="s">
        <v>649</v>
      </c>
      <c r="C13" s="11" t="s">
        <v>650</v>
      </c>
      <c r="D13" s="13" t="s">
        <v>0</v>
      </c>
    </row>
    <row r="14" spans="2:4" ht="31.5" x14ac:dyDescent="0.25">
      <c r="B14" s="263" t="s">
        <v>56</v>
      </c>
      <c r="C14" s="264"/>
      <c r="D14" s="53" t="s">
        <v>55</v>
      </c>
    </row>
    <row r="15" spans="2:4" ht="31.5" hidden="1" x14ac:dyDescent="0.25">
      <c r="B15" s="71" t="s">
        <v>56</v>
      </c>
      <c r="C15" s="281" t="s">
        <v>435</v>
      </c>
      <c r="D15" s="249" t="s">
        <v>436</v>
      </c>
    </row>
    <row r="16" spans="2:4" ht="47.25" hidden="1" x14ac:dyDescent="0.25">
      <c r="B16" s="67" t="s">
        <v>56</v>
      </c>
      <c r="C16" s="272" t="s">
        <v>651</v>
      </c>
      <c r="D16" s="249" t="s">
        <v>652</v>
      </c>
    </row>
    <row r="17" spans="2:4" ht="47.25" x14ac:dyDescent="0.25">
      <c r="B17" s="67" t="s">
        <v>56</v>
      </c>
      <c r="C17" s="15" t="s">
        <v>471</v>
      </c>
      <c r="D17" s="14" t="s">
        <v>472</v>
      </c>
    </row>
    <row r="18" spans="2:4" ht="47.25" x14ac:dyDescent="0.25">
      <c r="B18" s="67" t="s">
        <v>56</v>
      </c>
      <c r="C18" s="15" t="s">
        <v>477</v>
      </c>
      <c r="D18" s="14" t="s">
        <v>478</v>
      </c>
    </row>
    <row r="19" spans="2:4" s="9" customFormat="1" ht="31.5" x14ac:dyDescent="0.25">
      <c r="B19" s="67" t="s">
        <v>56</v>
      </c>
      <c r="C19" s="15" t="s">
        <v>453</v>
      </c>
      <c r="D19" s="14" t="s">
        <v>454</v>
      </c>
    </row>
    <row r="20" spans="2:4" ht="31.5" x14ac:dyDescent="0.25">
      <c r="B20" s="67" t="s">
        <v>56</v>
      </c>
      <c r="C20" s="15" t="s">
        <v>461</v>
      </c>
      <c r="D20" s="14" t="s">
        <v>462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zoomScaleNormal="100" workbookViewId="0">
      <selection sqref="A1:XFD1048576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588" t="s">
        <v>655</v>
      </c>
      <c r="C1" s="589"/>
    </row>
    <row r="2" spans="1:9" x14ac:dyDescent="0.25">
      <c r="B2" s="588" t="s">
        <v>283</v>
      </c>
      <c r="C2" s="589"/>
    </row>
    <row r="3" spans="1:9" x14ac:dyDescent="0.25">
      <c r="B3" s="588" t="s">
        <v>284</v>
      </c>
      <c r="C3" s="589"/>
    </row>
    <row r="4" spans="1:9" x14ac:dyDescent="0.25">
      <c r="B4" s="588" t="s">
        <v>285</v>
      </c>
      <c r="C4" s="589"/>
    </row>
    <row r="5" spans="1:9" x14ac:dyDescent="0.25">
      <c r="B5" s="588" t="s">
        <v>654</v>
      </c>
      <c r="C5" s="589"/>
    </row>
    <row r="6" spans="1:9" x14ac:dyDescent="0.25">
      <c r="B6" s="585" t="s">
        <v>883</v>
      </c>
      <c r="C6" s="586"/>
    </row>
    <row r="7" spans="1:9" x14ac:dyDescent="0.25">
      <c r="B7" s="585" t="s">
        <v>994</v>
      </c>
      <c r="C7" s="586"/>
    </row>
    <row r="8" spans="1:9" x14ac:dyDescent="0.25">
      <c r="B8" s="587"/>
      <c r="C8" s="587"/>
    </row>
    <row r="9" spans="1:9" x14ac:dyDescent="0.25">
      <c r="I9" s="4"/>
    </row>
    <row r="10" spans="1:9" ht="15.75" x14ac:dyDescent="0.25">
      <c r="A10" s="598" t="s">
        <v>286</v>
      </c>
      <c r="B10" s="598"/>
      <c r="C10" s="598"/>
      <c r="I10" s="4"/>
    </row>
    <row r="11" spans="1:9" ht="15.75" x14ac:dyDescent="0.25">
      <c r="A11" s="599" t="s">
        <v>653</v>
      </c>
      <c r="B11" s="599"/>
      <c r="C11" s="599"/>
    </row>
    <row r="12" spans="1:9" x14ac:dyDescent="0.25">
      <c r="C12" s="4" t="s">
        <v>853</v>
      </c>
    </row>
    <row r="13" spans="1:9" ht="48.75" customHeight="1" x14ac:dyDescent="0.25">
      <c r="A13" s="198" t="s">
        <v>287</v>
      </c>
      <c r="B13" s="12" t="s">
        <v>288</v>
      </c>
      <c r="C13" s="11" t="s">
        <v>832</v>
      </c>
    </row>
    <row r="14" spans="1:9" ht="22.5" customHeight="1" x14ac:dyDescent="0.25">
      <c r="A14" s="199" t="s">
        <v>289</v>
      </c>
      <c r="B14" s="200" t="s">
        <v>290</v>
      </c>
      <c r="C14" s="370">
        <f>SUM(C15,C20,C26,C35,C38,C53,C59,C68,C75)</f>
        <v>77366111</v>
      </c>
    </row>
    <row r="15" spans="1:9" ht="18.75" customHeight="1" x14ac:dyDescent="0.25">
      <c r="A15" s="201" t="s">
        <v>291</v>
      </c>
      <c r="B15" s="202" t="s">
        <v>292</v>
      </c>
      <c r="C15" s="371">
        <f>SUM(C16)</f>
        <v>55003465</v>
      </c>
    </row>
    <row r="16" spans="1:9" ht="17.25" customHeight="1" x14ac:dyDescent="0.25">
      <c r="A16" s="203" t="s">
        <v>293</v>
      </c>
      <c r="B16" s="204" t="s">
        <v>294</v>
      </c>
      <c r="C16" s="372">
        <f>SUM(C17:C19)</f>
        <v>55003465</v>
      </c>
    </row>
    <row r="17" spans="1:3" ht="66" x14ac:dyDescent="0.25">
      <c r="A17" s="205" t="s">
        <v>295</v>
      </c>
      <c r="B17" s="56" t="s">
        <v>296</v>
      </c>
      <c r="C17" s="373">
        <v>54446608</v>
      </c>
    </row>
    <row r="18" spans="1:3" ht="81" customHeight="1" x14ac:dyDescent="0.25">
      <c r="A18" s="72" t="s">
        <v>297</v>
      </c>
      <c r="B18" s="73" t="s">
        <v>298</v>
      </c>
      <c r="C18" s="373">
        <v>336784</v>
      </c>
    </row>
    <row r="19" spans="1:3" ht="36" customHeight="1" x14ac:dyDescent="0.25">
      <c r="A19" s="72" t="s">
        <v>299</v>
      </c>
      <c r="B19" s="73" t="s">
        <v>300</v>
      </c>
      <c r="C19" s="373">
        <v>220073</v>
      </c>
    </row>
    <row r="20" spans="1:3" ht="33" customHeight="1" x14ac:dyDescent="0.25">
      <c r="A20" s="206" t="s">
        <v>301</v>
      </c>
      <c r="B20" s="207" t="s">
        <v>302</v>
      </c>
      <c r="C20" s="374">
        <f>SUM(C21)</f>
        <v>6416468</v>
      </c>
    </row>
    <row r="21" spans="1:3" ht="33" customHeight="1" x14ac:dyDescent="0.25">
      <c r="A21" s="208" t="s">
        <v>303</v>
      </c>
      <c r="B21" s="209" t="s">
        <v>304</v>
      </c>
      <c r="C21" s="375">
        <f>SUM(C22:C25)</f>
        <v>6416468</v>
      </c>
    </row>
    <row r="22" spans="1:3" ht="48.75" customHeight="1" x14ac:dyDescent="0.25">
      <c r="A22" s="72" t="s">
        <v>305</v>
      </c>
      <c r="B22" s="73" t="s">
        <v>306</v>
      </c>
      <c r="C22" s="373">
        <v>1980375</v>
      </c>
    </row>
    <row r="23" spans="1:3" ht="63" x14ac:dyDescent="0.25">
      <c r="A23" s="72" t="s">
        <v>307</v>
      </c>
      <c r="B23" s="73" t="s">
        <v>308</v>
      </c>
      <c r="C23" s="373">
        <v>43429</v>
      </c>
    </row>
    <row r="24" spans="1:3" ht="48" customHeight="1" x14ac:dyDescent="0.25">
      <c r="A24" s="72" t="s">
        <v>309</v>
      </c>
      <c r="B24" s="73" t="s">
        <v>310</v>
      </c>
      <c r="C24" s="373">
        <v>4650926</v>
      </c>
    </row>
    <row r="25" spans="1:3" ht="48.75" customHeight="1" x14ac:dyDescent="0.25">
      <c r="A25" s="72" t="s">
        <v>311</v>
      </c>
      <c r="B25" s="73" t="s">
        <v>312</v>
      </c>
      <c r="C25" s="373">
        <v>-258262</v>
      </c>
    </row>
    <row r="26" spans="1:3" ht="16.5" customHeight="1" x14ac:dyDescent="0.25">
      <c r="A26" s="206" t="s">
        <v>313</v>
      </c>
      <c r="B26" s="202" t="s">
        <v>314</v>
      </c>
      <c r="C26" s="371">
        <f>SUM(C27+C31+C33)</f>
        <v>2874563</v>
      </c>
    </row>
    <row r="27" spans="1:3" ht="16.5" customHeight="1" x14ac:dyDescent="0.25">
      <c r="A27" s="210" t="s">
        <v>825</v>
      </c>
      <c r="B27" s="204" t="s">
        <v>824</v>
      </c>
      <c r="C27" s="372">
        <f>SUM(C28:C30)</f>
        <v>76070</v>
      </c>
    </row>
    <row r="28" spans="1:3" ht="31.5" customHeight="1" x14ac:dyDescent="0.25">
      <c r="A28" s="385" t="s">
        <v>826</v>
      </c>
      <c r="B28" s="92" t="s">
        <v>829</v>
      </c>
      <c r="C28" s="380">
        <v>28813</v>
      </c>
    </row>
    <row r="29" spans="1:3" ht="31.5" x14ac:dyDescent="0.25">
      <c r="A29" s="385" t="s">
        <v>827</v>
      </c>
      <c r="B29" s="92" t="s">
        <v>830</v>
      </c>
      <c r="C29" s="380">
        <v>10997</v>
      </c>
    </row>
    <row r="30" spans="1:3" ht="16.5" customHeight="1" x14ac:dyDescent="0.25">
      <c r="A30" s="385" t="s">
        <v>828</v>
      </c>
      <c r="B30" s="66" t="s">
        <v>831</v>
      </c>
      <c r="C30" s="380">
        <v>36260</v>
      </c>
    </row>
    <row r="31" spans="1:3" ht="17.25" customHeight="1" x14ac:dyDescent="0.25">
      <c r="A31" s="210" t="s">
        <v>315</v>
      </c>
      <c r="B31" s="204" t="s">
        <v>316</v>
      </c>
      <c r="C31" s="372">
        <f>SUM(C32)</f>
        <v>2242364</v>
      </c>
    </row>
    <row r="32" spans="1:3" ht="18.75" customHeight="1" x14ac:dyDescent="0.25">
      <c r="A32" s="15" t="s">
        <v>317</v>
      </c>
      <c r="B32" s="211" t="s">
        <v>316</v>
      </c>
      <c r="C32" s="373">
        <v>2242364</v>
      </c>
    </row>
    <row r="33" spans="1:3" ht="16.5" customHeight="1" x14ac:dyDescent="0.25">
      <c r="A33" s="210" t="s">
        <v>318</v>
      </c>
      <c r="B33" s="204" t="s">
        <v>319</v>
      </c>
      <c r="C33" s="372">
        <f>SUM(C34)</f>
        <v>556129</v>
      </c>
    </row>
    <row r="34" spans="1:3" ht="17.25" customHeight="1" x14ac:dyDescent="0.25">
      <c r="A34" s="15" t="s">
        <v>320</v>
      </c>
      <c r="B34" s="211" t="s">
        <v>319</v>
      </c>
      <c r="C34" s="373">
        <v>556129</v>
      </c>
    </row>
    <row r="35" spans="1:3" ht="19.5" customHeight="1" x14ac:dyDescent="0.25">
      <c r="A35" s="206" t="s">
        <v>321</v>
      </c>
      <c r="B35" s="202" t="s">
        <v>322</v>
      </c>
      <c r="C35" s="371">
        <f>SUM(C36 )</f>
        <v>1680000</v>
      </c>
    </row>
    <row r="36" spans="1:3" ht="31.5" x14ac:dyDescent="0.25">
      <c r="A36" s="212" t="s">
        <v>323</v>
      </c>
      <c r="B36" s="204" t="s">
        <v>324</v>
      </c>
      <c r="C36" s="372">
        <f>SUM(C37)</f>
        <v>1680000</v>
      </c>
    </row>
    <row r="37" spans="1:3" ht="31.5" x14ac:dyDescent="0.25">
      <c r="A37" s="15" t="s">
        <v>325</v>
      </c>
      <c r="B37" s="14" t="s">
        <v>326</v>
      </c>
      <c r="C37" s="373">
        <v>1680000</v>
      </c>
    </row>
    <row r="38" spans="1:3" ht="31.5" x14ac:dyDescent="0.25">
      <c r="A38" s="206" t="s">
        <v>327</v>
      </c>
      <c r="B38" s="155" t="s">
        <v>328</v>
      </c>
      <c r="C38" s="371">
        <f>SUM(C39,C43)</f>
        <v>5809720</v>
      </c>
    </row>
    <row r="39" spans="1:3" ht="22.5" hidden="1" customHeight="1" x14ac:dyDescent="0.25">
      <c r="A39" s="210" t="s">
        <v>329</v>
      </c>
      <c r="B39" s="204" t="s">
        <v>330</v>
      </c>
      <c r="C39" s="372">
        <f>SUM(C40)</f>
        <v>41391</v>
      </c>
    </row>
    <row r="40" spans="1:3" ht="31.5" hidden="1" customHeight="1" x14ac:dyDescent="0.25">
      <c r="A40" s="213" t="s">
        <v>83</v>
      </c>
      <c r="B40" s="214" t="s">
        <v>331</v>
      </c>
      <c r="C40" s="376">
        <v>41391</v>
      </c>
    </row>
    <row r="41" spans="1:3" ht="31.5" hidden="1" customHeight="1" x14ac:dyDescent="0.25">
      <c r="A41" s="15" t="s">
        <v>83</v>
      </c>
      <c r="B41" s="14" t="s">
        <v>332</v>
      </c>
      <c r="C41" s="373"/>
    </row>
    <row r="42" spans="1:3" ht="63" hidden="1" customHeight="1" x14ac:dyDescent="0.25">
      <c r="A42" s="15" t="s">
        <v>333</v>
      </c>
      <c r="B42" s="14" t="s">
        <v>334</v>
      </c>
      <c r="C42" s="373"/>
    </row>
    <row r="43" spans="1:3" ht="78.75" x14ac:dyDescent="0.25">
      <c r="A43" s="210" t="s">
        <v>335</v>
      </c>
      <c r="B43" s="204" t="s">
        <v>336</v>
      </c>
      <c r="C43" s="372">
        <f>SUM(C44,C47,C49,C51 )</f>
        <v>5768329</v>
      </c>
    </row>
    <row r="44" spans="1:3" ht="47.25" customHeight="1" x14ac:dyDescent="0.25">
      <c r="A44" s="213" t="s">
        <v>337</v>
      </c>
      <c r="B44" s="214" t="s">
        <v>338</v>
      </c>
      <c r="C44" s="376">
        <f>SUM(C45:C46)</f>
        <v>5056818</v>
      </c>
    </row>
    <row r="45" spans="1:3" ht="61.5" customHeight="1" x14ac:dyDescent="0.25">
      <c r="A45" s="15" t="s">
        <v>339</v>
      </c>
      <c r="B45" s="14" t="s">
        <v>340</v>
      </c>
      <c r="C45" s="373">
        <v>4677931</v>
      </c>
    </row>
    <row r="46" spans="1:3" ht="61.5" customHeight="1" x14ac:dyDescent="0.25">
      <c r="A46" s="15" t="s">
        <v>341</v>
      </c>
      <c r="B46" s="14" t="s">
        <v>342</v>
      </c>
      <c r="C46" s="373">
        <v>378887</v>
      </c>
    </row>
    <row r="47" spans="1:3" ht="62.25" customHeight="1" x14ac:dyDescent="0.25">
      <c r="A47" s="213" t="s">
        <v>343</v>
      </c>
      <c r="B47" s="214" t="s">
        <v>344</v>
      </c>
      <c r="C47" s="376">
        <f>SUM(C48)</f>
        <v>627434</v>
      </c>
    </row>
    <row r="48" spans="1:3" ht="63" customHeight="1" x14ac:dyDescent="0.25">
      <c r="A48" s="215" t="s">
        <v>60</v>
      </c>
      <c r="B48" s="56" t="s">
        <v>61</v>
      </c>
      <c r="C48" s="373">
        <v>627434</v>
      </c>
    </row>
    <row r="49" spans="1:3" ht="63" x14ac:dyDescent="0.25">
      <c r="A49" s="213" t="s">
        <v>345</v>
      </c>
      <c r="B49" s="214" t="s">
        <v>346</v>
      </c>
      <c r="C49" s="376">
        <f>SUM(C50)</f>
        <v>32605</v>
      </c>
    </row>
    <row r="50" spans="1:3" ht="47.25" x14ac:dyDescent="0.25">
      <c r="A50" s="15" t="s">
        <v>62</v>
      </c>
      <c r="B50" s="14" t="s">
        <v>63</v>
      </c>
      <c r="C50" s="373">
        <v>32605</v>
      </c>
    </row>
    <row r="51" spans="1:3" ht="21" customHeight="1" x14ac:dyDescent="0.25">
      <c r="A51" s="213" t="s">
        <v>995</v>
      </c>
      <c r="B51" s="214" t="s">
        <v>996</v>
      </c>
      <c r="C51" s="376">
        <f>SUM(C52)</f>
        <v>51472</v>
      </c>
    </row>
    <row r="52" spans="1:3" ht="17.25" customHeight="1" x14ac:dyDescent="0.25">
      <c r="A52" s="15" t="s">
        <v>533</v>
      </c>
      <c r="B52" s="14" t="s">
        <v>997</v>
      </c>
      <c r="C52" s="373">
        <v>51472</v>
      </c>
    </row>
    <row r="53" spans="1:3" ht="32.25" customHeight="1" x14ac:dyDescent="0.25">
      <c r="A53" s="206" t="s">
        <v>347</v>
      </c>
      <c r="B53" s="202" t="s">
        <v>348</v>
      </c>
      <c r="C53" s="371">
        <f>SUM(C54)</f>
        <v>142221</v>
      </c>
    </row>
    <row r="54" spans="1:3" ht="30" customHeight="1" x14ac:dyDescent="0.25">
      <c r="A54" s="216" t="s">
        <v>349</v>
      </c>
      <c r="B54" s="217" t="s">
        <v>350</v>
      </c>
      <c r="C54" s="375">
        <f>SUM(C55:C58)</f>
        <v>142221</v>
      </c>
    </row>
    <row r="55" spans="1:3" ht="16.5" customHeight="1" x14ac:dyDescent="0.25">
      <c r="A55" s="74" t="s">
        <v>351</v>
      </c>
      <c r="B55" s="218" t="s">
        <v>352</v>
      </c>
      <c r="C55" s="377">
        <v>6950</v>
      </c>
    </row>
    <row r="56" spans="1:3" ht="14.25" customHeight="1" x14ac:dyDescent="0.25">
      <c r="A56" s="74" t="s">
        <v>353</v>
      </c>
      <c r="B56" s="219" t="s">
        <v>354</v>
      </c>
      <c r="C56" s="378">
        <v>71</v>
      </c>
    </row>
    <row r="57" spans="1:3" ht="15.75" x14ac:dyDescent="0.25">
      <c r="A57" s="220" t="s">
        <v>355</v>
      </c>
      <c r="B57" s="219" t="s">
        <v>356</v>
      </c>
      <c r="C57" s="378">
        <v>93500</v>
      </c>
    </row>
    <row r="58" spans="1:3" ht="15.75" x14ac:dyDescent="0.25">
      <c r="A58" s="220" t="s">
        <v>357</v>
      </c>
      <c r="B58" s="221" t="s">
        <v>358</v>
      </c>
      <c r="C58" s="378">
        <v>41700</v>
      </c>
    </row>
    <row r="59" spans="1:3" ht="14.25" customHeight="1" x14ac:dyDescent="0.25">
      <c r="A59" s="206" t="s">
        <v>359</v>
      </c>
      <c r="B59" s="202" t="s">
        <v>360</v>
      </c>
      <c r="C59" s="371">
        <f>SUM(C60,C63)</f>
        <v>4450991</v>
      </c>
    </row>
    <row r="60" spans="1:3" ht="15.75" x14ac:dyDescent="0.25">
      <c r="A60" s="222" t="s">
        <v>361</v>
      </c>
      <c r="B60" s="204" t="s">
        <v>362</v>
      </c>
      <c r="C60" s="372">
        <f>SUM(C61)</f>
        <v>4395000</v>
      </c>
    </row>
    <row r="61" spans="1:3" ht="18.75" customHeight="1" x14ac:dyDescent="0.25">
      <c r="A61" s="213" t="s">
        <v>363</v>
      </c>
      <c r="B61" s="214" t="s">
        <v>364</v>
      </c>
      <c r="C61" s="376">
        <f>SUM(C62)</f>
        <v>4395000</v>
      </c>
    </row>
    <row r="62" spans="1:3" ht="30.75" customHeight="1" x14ac:dyDescent="0.25">
      <c r="A62" s="15" t="s">
        <v>74</v>
      </c>
      <c r="B62" s="14" t="s">
        <v>365</v>
      </c>
      <c r="C62" s="373">
        <v>4395000</v>
      </c>
    </row>
    <row r="63" spans="1:3" ht="33" customHeight="1" x14ac:dyDescent="0.25">
      <c r="A63" s="222" t="s">
        <v>366</v>
      </c>
      <c r="B63" s="204" t="s">
        <v>367</v>
      </c>
      <c r="C63" s="372">
        <f>SUM(C64+C66)</f>
        <v>55991</v>
      </c>
    </row>
    <row r="64" spans="1:3" ht="20.25" hidden="1" customHeight="1" x14ac:dyDescent="0.25">
      <c r="A64" s="213" t="s">
        <v>368</v>
      </c>
      <c r="B64" s="214" t="s">
        <v>369</v>
      </c>
      <c r="C64" s="376">
        <f>SUM(C65)</f>
        <v>41637</v>
      </c>
    </row>
    <row r="65" spans="1:6" ht="18" hidden="1" customHeight="1" x14ac:dyDescent="0.25">
      <c r="A65" s="15" t="s">
        <v>84</v>
      </c>
      <c r="B65" s="14" t="s">
        <v>370</v>
      </c>
      <c r="C65" s="373">
        <v>41637</v>
      </c>
    </row>
    <row r="66" spans="1:6" ht="20.25" customHeight="1" x14ac:dyDescent="0.25">
      <c r="A66" s="213" t="s">
        <v>640</v>
      </c>
      <c r="B66" s="214" t="s">
        <v>641</v>
      </c>
      <c r="C66" s="376">
        <f>SUM(C67)</f>
        <v>14354</v>
      </c>
    </row>
    <row r="67" spans="1:6" ht="31.5" x14ac:dyDescent="0.25">
      <c r="A67" s="15" t="s">
        <v>596</v>
      </c>
      <c r="B67" s="14" t="s">
        <v>642</v>
      </c>
      <c r="C67" s="373">
        <v>14354</v>
      </c>
    </row>
    <row r="68" spans="1:6" ht="31.5" x14ac:dyDescent="0.25">
      <c r="A68" s="206" t="s">
        <v>371</v>
      </c>
      <c r="B68" s="202" t="s">
        <v>372</v>
      </c>
      <c r="C68" s="371">
        <f>SUM(C69 )</f>
        <v>553955</v>
      </c>
    </row>
    <row r="69" spans="1:6" ht="47.25" x14ac:dyDescent="0.25">
      <c r="A69" s="210" t="s">
        <v>373</v>
      </c>
      <c r="B69" s="204" t="s">
        <v>374</v>
      </c>
      <c r="C69" s="372">
        <f>SUM(C70+C73)</f>
        <v>553955</v>
      </c>
    </row>
    <row r="70" spans="1:6" ht="21" customHeight="1" x14ac:dyDescent="0.25">
      <c r="A70" s="223" t="s">
        <v>375</v>
      </c>
      <c r="B70" s="224" t="s">
        <v>376</v>
      </c>
      <c r="C70" s="379">
        <f>SUM(C71:C72)</f>
        <v>522945</v>
      </c>
    </row>
    <row r="71" spans="1:6" ht="95.25" customHeight="1" x14ac:dyDescent="0.25">
      <c r="A71" s="215" t="s">
        <v>998</v>
      </c>
      <c r="B71" s="56" t="s">
        <v>999</v>
      </c>
      <c r="C71" s="373">
        <v>398232</v>
      </c>
    </row>
    <row r="72" spans="1:6" ht="17.25" customHeight="1" x14ac:dyDescent="0.25">
      <c r="A72" s="215" t="s">
        <v>377</v>
      </c>
      <c r="B72" s="56" t="s">
        <v>378</v>
      </c>
      <c r="C72" s="373">
        <v>124713</v>
      </c>
    </row>
    <row r="73" spans="1:6" ht="49.5" customHeight="1" x14ac:dyDescent="0.25">
      <c r="A73" s="223" t="s">
        <v>1000</v>
      </c>
      <c r="B73" s="234" t="s">
        <v>1001</v>
      </c>
      <c r="C73" s="376">
        <f>SUM(C74)</f>
        <v>31010</v>
      </c>
    </row>
    <row r="74" spans="1:6" ht="47.25" x14ac:dyDescent="0.25">
      <c r="A74" s="15" t="s">
        <v>558</v>
      </c>
      <c r="B74" s="56" t="s">
        <v>559</v>
      </c>
      <c r="C74" s="373">
        <v>31010</v>
      </c>
    </row>
    <row r="75" spans="1:6" ht="31.5" x14ac:dyDescent="0.25">
      <c r="A75" s="206" t="s">
        <v>379</v>
      </c>
      <c r="B75" s="225" t="s">
        <v>380</v>
      </c>
      <c r="C75" s="371">
        <f>SUM(C76+C78+C80+C83+C85+C86)</f>
        <v>434728</v>
      </c>
    </row>
    <row r="76" spans="1:6" ht="23.25" customHeight="1" x14ac:dyDescent="0.25">
      <c r="A76" s="226" t="s">
        <v>1002</v>
      </c>
      <c r="B76" s="551" t="s">
        <v>1003</v>
      </c>
      <c r="C76" s="372">
        <f>SUM(C77)</f>
        <v>120</v>
      </c>
    </row>
    <row r="77" spans="1:6" ht="63" x14ac:dyDescent="0.25">
      <c r="A77" s="239" t="s">
        <v>1004</v>
      </c>
      <c r="B77" s="553" t="s">
        <v>1005</v>
      </c>
      <c r="C77" s="380">
        <v>120</v>
      </c>
      <c r="D77" s="9"/>
      <c r="E77" s="9"/>
      <c r="F77" s="9"/>
    </row>
    <row r="78" spans="1:6" ht="31.5" x14ac:dyDescent="0.25">
      <c r="A78" s="226" t="s">
        <v>1006</v>
      </c>
      <c r="B78" s="551" t="s">
        <v>1007</v>
      </c>
      <c r="C78" s="372">
        <f>SUM(C79)</f>
        <v>-21511</v>
      </c>
    </row>
    <row r="79" spans="1:6" ht="17.25" customHeight="1" x14ac:dyDescent="0.25">
      <c r="A79" s="239" t="s">
        <v>1008</v>
      </c>
      <c r="B79" s="553" t="s">
        <v>1009</v>
      </c>
      <c r="C79" s="575">
        <v>-21511</v>
      </c>
    </row>
    <row r="80" spans="1:6" ht="94.5" x14ac:dyDescent="0.25">
      <c r="A80" s="226" t="s">
        <v>381</v>
      </c>
      <c r="B80" s="204" t="s">
        <v>382</v>
      </c>
      <c r="C80" s="372">
        <f>SUM(C81:C82)</f>
        <v>61500</v>
      </c>
    </row>
    <row r="81" spans="1:13" s="50" customFormat="1" ht="32.25" customHeight="1" x14ac:dyDescent="0.25">
      <c r="A81" s="15" t="s">
        <v>1010</v>
      </c>
      <c r="B81" s="92" t="s">
        <v>1011</v>
      </c>
      <c r="C81" s="380">
        <v>1500</v>
      </c>
      <c r="D81" s="576"/>
      <c r="E81" s="576"/>
      <c r="F81" s="576"/>
    </row>
    <row r="82" spans="1:13" ht="17.25" customHeight="1" x14ac:dyDescent="0.25">
      <c r="A82" s="15" t="s">
        <v>383</v>
      </c>
      <c r="B82" s="14" t="s">
        <v>384</v>
      </c>
      <c r="C82" s="373">
        <v>60000</v>
      </c>
    </row>
    <row r="83" spans="1:13" ht="33" customHeight="1" x14ac:dyDescent="0.25">
      <c r="A83" s="210" t="s">
        <v>1012</v>
      </c>
      <c r="B83" s="577" t="s">
        <v>1013</v>
      </c>
      <c r="C83" s="372">
        <f>SUM(C84)</f>
        <v>30</v>
      </c>
      <c r="D83" s="90"/>
      <c r="E83" s="90"/>
      <c r="F83" s="90"/>
      <c r="G83" s="90"/>
      <c r="H83" s="90"/>
      <c r="I83" s="90"/>
      <c r="J83" s="90"/>
      <c r="K83" s="90"/>
      <c r="L83" s="90"/>
      <c r="M83" s="90"/>
    </row>
    <row r="84" spans="1:13" ht="48.75" customHeight="1" x14ac:dyDescent="0.25">
      <c r="A84" s="239" t="s">
        <v>564</v>
      </c>
      <c r="B84" s="73" t="s">
        <v>565</v>
      </c>
      <c r="C84" s="373">
        <v>30</v>
      </c>
      <c r="D84" s="90"/>
      <c r="E84" s="90"/>
      <c r="F84" s="90"/>
    </row>
    <row r="85" spans="1:13" ht="49.5" customHeight="1" x14ac:dyDescent="0.25">
      <c r="A85" s="227" t="s">
        <v>385</v>
      </c>
      <c r="B85" s="204" t="s">
        <v>386</v>
      </c>
      <c r="C85" s="372">
        <v>120889</v>
      </c>
    </row>
    <row r="86" spans="1:13" ht="31.5" x14ac:dyDescent="0.25">
      <c r="A86" s="210" t="s">
        <v>387</v>
      </c>
      <c r="B86" s="204" t="s">
        <v>388</v>
      </c>
      <c r="C86" s="372">
        <f>SUM(C87)</f>
        <v>273700</v>
      </c>
    </row>
    <row r="87" spans="1:13" ht="31.5" x14ac:dyDescent="0.25">
      <c r="A87" s="215" t="s">
        <v>64</v>
      </c>
      <c r="B87" s="56" t="s">
        <v>65</v>
      </c>
      <c r="C87" s="373">
        <v>273700</v>
      </c>
    </row>
    <row r="88" spans="1:13" ht="23.25" customHeight="1" x14ac:dyDescent="0.25">
      <c r="A88" s="228" t="s">
        <v>66</v>
      </c>
      <c r="B88" s="229" t="s">
        <v>389</v>
      </c>
      <c r="C88" s="381">
        <f>SUM(C89,C128,C136,C132)</f>
        <v>219437824</v>
      </c>
    </row>
    <row r="89" spans="1:13" ht="31.5" x14ac:dyDescent="0.25">
      <c r="A89" s="206" t="s">
        <v>390</v>
      </c>
      <c r="B89" s="202" t="s">
        <v>884</v>
      </c>
      <c r="C89" s="371">
        <f>SUM(C90+C93+C106+C123)</f>
        <v>218420919</v>
      </c>
    </row>
    <row r="90" spans="1:13" ht="31.5" x14ac:dyDescent="0.25">
      <c r="A90" s="210" t="s">
        <v>391</v>
      </c>
      <c r="B90" s="204" t="s">
        <v>392</v>
      </c>
      <c r="C90" s="372">
        <f>SUM(C91)</f>
        <v>35301659</v>
      </c>
    </row>
    <row r="91" spans="1:13" ht="17.25" customHeight="1" x14ac:dyDescent="0.25">
      <c r="A91" s="213" t="s">
        <v>393</v>
      </c>
      <c r="B91" s="214" t="s">
        <v>394</v>
      </c>
      <c r="C91" s="376">
        <f>SUM(C92)</f>
        <v>35301659</v>
      </c>
    </row>
    <row r="92" spans="1:13" ht="31.5" x14ac:dyDescent="0.25">
      <c r="A92" s="15" t="s">
        <v>67</v>
      </c>
      <c r="B92" s="14" t="s">
        <v>68</v>
      </c>
      <c r="C92" s="373">
        <v>35301659</v>
      </c>
    </row>
    <row r="93" spans="1:13" ht="31.5" x14ac:dyDescent="0.25">
      <c r="A93" s="210" t="s">
        <v>482</v>
      </c>
      <c r="B93" s="204" t="s">
        <v>485</v>
      </c>
      <c r="C93" s="372">
        <f>SUM(C94+C96+C98+C104)</f>
        <v>26453435</v>
      </c>
    </row>
    <row r="94" spans="1:13" ht="31.5" x14ac:dyDescent="0.25">
      <c r="A94" s="213" t="s">
        <v>1014</v>
      </c>
      <c r="B94" s="214" t="s">
        <v>1015</v>
      </c>
      <c r="C94" s="376">
        <f>SUM(C95)</f>
        <v>221739</v>
      </c>
    </row>
    <row r="95" spans="1:13" ht="34.5" customHeight="1" x14ac:dyDescent="0.25">
      <c r="A95" s="15" t="s">
        <v>1016</v>
      </c>
      <c r="B95" s="92" t="s">
        <v>1017</v>
      </c>
      <c r="C95" s="380">
        <v>221739</v>
      </c>
    </row>
    <row r="96" spans="1:13" ht="18.75" customHeight="1" x14ac:dyDescent="0.25">
      <c r="A96" s="213" t="s">
        <v>636</v>
      </c>
      <c r="B96" s="257" t="s">
        <v>638</v>
      </c>
      <c r="C96" s="382">
        <f>SUM(C97)</f>
        <v>96620</v>
      </c>
    </row>
    <row r="97" spans="1:3" ht="31.5" x14ac:dyDescent="0.25">
      <c r="A97" s="15" t="s">
        <v>637</v>
      </c>
      <c r="B97" s="73" t="s">
        <v>639</v>
      </c>
      <c r="C97" s="373">
        <v>96620</v>
      </c>
    </row>
    <row r="98" spans="1:3" ht="31.5" x14ac:dyDescent="0.25">
      <c r="A98" s="213" t="s">
        <v>502</v>
      </c>
      <c r="B98" s="257" t="s">
        <v>503</v>
      </c>
      <c r="C98" s="382">
        <f>SUM(C99)</f>
        <v>9088008</v>
      </c>
    </row>
    <row r="99" spans="1:3" ht="31.5" hidden="1" customHeight="1" x14ac:dyDescent="0.25">
      <c r="A99" s="15" t="s">
        <v>263</v>
      </c>
      <c r="B99" s="73" t="s">
        <v>504</v>
      </c>
      <c r="C99" s="373">
        <v>9088008</v>
      </c>
    </row>
    <row r="100" spans="1:3" ht="31.5" hidden="1" customHeight="1" x14ac:dyDescent="0.25">
      <c r="A100" s="256" t="s">
        <v>509</v>
      </c>
      <c r="B100" s="257" t="s">
        <v>511</v>
      </c>
      <c r="C100" s="382">
        <f>SUM(C101)</f>
        <v>0</v>
      </c>
    </row>
    <row r="101" spans="1:3" ht="31.5" x14ac:dyDescent="0.25">
      <c r="A101" s="258" t="s">
        <v>510</v>
      </c>
      <c r="B101" s="73" t="s">
        <v>512</v>
      </c>
      <c r="C101" s="373"/>
    </row>
    <row r="102" spans="1:3" ht="33" customHeight="1" x14ac:dyDescent="0.25">
      <c r="A102" s="256" t="s">
        <v>505</v>
      </c>
      <c r="B102" s="257" t="s">
        <v>508</v>
      </c>
      <c r="C102" s="382">
        <f>SUM(C103)</f>
        <v>0</v>
      </c>
    </row>
    <row r="103" spans="1:3" ht="47.25" x14ac:dyDescent="0.25">
      <c r="A103" s="258" t="s">
        <v>506</v>
      </c>
      <c r="B103" s="73" t="s">
        <v>507</v>
      </c>
      <c r="C103" s="373"/>
    </row>
    <row r="104" spans="1:3" ht="31.5" x14ac:dyDescent="0.25">
      <c r="A104" s="213" t="s">
        <v>483</v>
      </c>
      <c r="B104" s="214" t="s">
        <v>484</v>
      </c>
      <c r="C104" s="376">
        <f>SUM(C105)</f>
        <v>17047068</v>
      </c>
    </row>
    <row r="105" spans="1:3" ht="31.5" x14ac:dyDescent="0.25">
      <c r="A105" s="15" t="s">
        <v>264</v>
      </c>
      <c r="B105" s="14" t="s">
        <v>486</v>
      </c>
      <c r="C105" s="373">
        <v>17047068</v>
      </c>
    </row>
    <row r="106" spans="1:3" ht="31.5" x14ac:dyDescent="0.25">
      <c r="A106" s="210" t="s">
        <v>395</v>
      </c>
      <c r="B106" s="204" t="s">
        <v>396</v>
      </c>
      <c r="C106" s="372">
        <f>SUM(C119,C107,C109,C113,C115,C117,C121+C111)</f>
        <v>156445825</v>
      </c>
    </row>
    <row r="107" spans="1:3" ht="31.5" x14ac:dyDescent="0.25">
      <c r="A107" s="230" t="s">
        <v>397</v>
      </c>
      <c r="B107" s="231" t="s">
        <v>398</v>
      </c>
      <c r="C107" s="376">
        <f>SUM(C108)</f>
        <v>777583</v>
      </c>
    </row>
    <row r="108" spans="1:3" ht="31.5" x14ac:dyDescent="0.25">
      <c r="A108" s="54" t="s">
        <v>69</v>
      </c>
      <c r="B108" s="55" t="s">
        <v>71</v>
      </c>
      <c r="C108" s="373">
        <v>777583</v>
      </c>
    </row>
    <row r="109" spans="1:3" s="50" customFormat="1" ht="47.25" x14ac:dyDescent="0.25">
      <c r="A109" s="232" t="s">
        <v>399</v>
      </c>
      <c r="B109" s="231" t="s">
        <v>400</v>
      </c>
      <c r="C109" s="376">
        <f>SUM(C110)</f>
        <v>0</v>
      </c>
    </row>
    <row r="110" spans="1:3" ht="47.25" x14ac:dyDescent="0.25">
      <c r="A110" s="54" t="s">
        <v>76</v>
      </c>
      <c r="B110" s="55" t="s">
        <v>401</v>
      </c>
      <c r="C110" s="373"/>
    </row>
    <row r="111" spans="1:3" ht="47.25" x14ac:dyDescent="0.25">
      <c r="A111" s="230" t="s">
        <v>399</v>
      </c>
      <c r="B111" s="578" t="s">
        <v>1018</v>
      </c>
      <c r="C111" s="579">
        <f>SUM(C112)</f>
        <v>5400</v>
      </c>
    </row>
    <row r="112" spans="1:3" ht="47.25" x14ac:dyDescent="0.25">
      <c r="A112" s="54" t="s">
        <v>76</v>
      </c>
      <c r="B112" s="244" t="s">
        <v>1019</v>
      </c>
      <c r="C112" s="580">
        <v>5400</v>
      </c>
    </row>
    <row r="113" spans="1:3" ht="47.25" x14ac:dyDescent="0.25">
      <c r="A113" s="213" t="s">
        <v>402</v>
      </c>
      <c r="B113" s="214" t="s">
        <v>403</v>
      </c>
      <c r="C113" s="376">
        <f>SUM(C114)</f>
        <v>68784</v>
      </c>
    </row>
    <row r="114" spans="1:3" ht="47.25" x14ac:dyDescent="0.25">
      <c r="A114" s="15" t="s">
        <v>70</v>
      </c>
      <c r="B114" s="14" t="s">
        <v>404</v>
      </c>
      <c r="C114" s="373">
        <v>68784</v>
      </c>
    </row>
    <row r="115" spans="1:3" ht="31.5" x14ac:dyDescent="0.25">
      <c r="A115" s="213" t="s">
        <v>405</v>
      </c>
      <c r="B115" s="214" t="s">
        <v>406</v>
      </c>
      <c r="C115" s="376">
        <f>SUM(C116)</f>
        <v>0</v>
      </c>
    </row>
    <row r="116" spans="1:3" ht="31.5" x14ac:dyDescent="0.25">
      <c r="A116" s="15" t="s">
        <v>407</v>
      </c>
      <c r="B116" s="14" t="s">
        <v>408</v>
      </c>
      <c r="C116" s="373"/>
    </row>
    <row r="117" spans="1:3" ht="47.25" x14ac:dyDescent="0.25">
      <c r="A117" s="213" t="s">
        <v>409</v>
      </c>
      <c r="B117" s="214" t="s">
        <v>410</v>
      </c>
      <c r="C117" s="376">
        <f>SUM(C118)</f>
        <v>3240130</v>
      </c>
    </row>
    <row r="118" spans="1:3" ht="47.25" x14ac:dyDescent="0.25">
      <c r="A118" s="15" t="s">
        <v>411</v>
      </c>
      <c r="B118" s="14" t="s">
        <v>412</v>
      </c>
      <c r="C118" s="373">
        <v>3240130</v>
      </c>
    </row>
    <row r="119" spans="1:3" ht="31.5" x14ac:dyDescent="0.25">
      <c r="A119" s="230" t="s">
        <v>885</v>
      </c>
      <c r="B119" s="231" t="s">
        <v>886</v>
      </c>
      <c r="C119" s="376">
        <f>SUM(C120)</f>
        <v>502999</v>
      </c>
    </row>
    <row r="120" spans="1:3" ht="31.5" x14ac:dyDescent="0.25">
      <c r="A120" s="54" t="s">
        <v>887</v>
      </c>
      <c r="B120" s="55" t="s">
        <v>888</v>
      </c>
      <c r="C120" s="373">
        <v>502999</v>
      </c>
    </row>
    <row r="121" spans="1:3" ht="31.5" x14ac:dyDescent="0.25">
      <c r="A121" s="233" t="s">
        <v>413</v>
      </c>
      <c r="B121" s="234" t="s">
        <v>414</v>
      </c>
      <c r="C121" s="376">
        <f>SUM(C122)</f>
        <v>151850929</v>
      </c>
    </row>
    <row r="122" spans="1:3" ht="31.5" x14ac:dyDescent="0.25">
      <c r="A122" s="15" t="s">
        <v>72</v>
      </c>
      <c r="B122" s="14" t="s">
        <v>73</v>
      </c>
      <c r="C122" s="373">
        <v>151850929</v>
      </c>
    </row>
    <row r="123" spans="1:3" ht="31.5" x14ac:dyDescent="0.25">
      <c r="A123" s="235" t="s">
        <v>415</v>
      </c>
      <c r="B123" s="236" t="s">
        <v>416</v>
      </c>
      <c r="C123" s="372">
        <f>SUM(C124+C126)</f>
        <v>220000</v>
      </c>
    </row>
    <row r="124" spans="1:3" ht="47.25" x14ac:dyDescent="0.25">
      <c r="A124" s="237" t="s">
        <v>420</v>
      </c>
      <c r="B124" s="237" t="s">
        <v>421</v>
      </c>
      <c r="C124" s="379">
        <f>SUM(C125)</f>
        <v>160000</v>
      </c>
    </row>
    <row r="125" spans="1:3" ht="47.25" x14ac:dyDescent="0.25">
      <c r="A125" s="55" t="s">
        <v>265</v>
      </c>
      <c r="B125" s="244" t="s">
        <v>266</v>
      </c>
      <c r="C125" s="373">
        <v>160000</v>
      </c>
    </row>
    <row r="126" spans="1:3" ht="47.25" x14ac:dyDescent="0.25">
      <c r="A126" s="237" t="s">
        <v>889</v>
      </c>
      <c r="B126" s="237" t="s">
        <v>890</v>
      </c>
      <c r="C126" s="548">
        <f>SUM(C127)</f>
        <v>60000</v>
      </c>
    </row>
    <row r="127" spans="1:3" ht="47.25" x14ac:dyDescent="0.25">
      <c r="A127" s="55" t="s">
        <v>576</v>
      </c>
      <c r="B127" s="244" t="s">
        <v>577</v>
      </c>
      <c r="C127" s="373">
        <v>60000</v>
      </c>
    </row>
    <row r="128" spans="1:3" s="10" customFormat="1" ht="31.5" x14ac:dyDescent="0.25">
      <c r="A128" s="238" t="s">
        <v>417</v>
      </c>
      <c r="B128" s="202" t="s">
        <v>891</v>
      </c>
      <c r="C128" s="371">
        <f>SUM(C129)</f>
        <v>910600</v>
      </c>
    </row>
    <row r="129" spans="1:3" s="10" customFormat="1" ht="31.5" x14ac:dyDescent="0.25">
      <c r="A129" s="549" t="s">
        <v>892</v>
      </c>
      <c r="B129" s="550" t="s">
        <v>90</v>
      </c>
      <c r="C129" s="376">
        <f>SUM(C130:C131)</f>
        <v>910600</v>
      </c>
    </row>
    <row r="130" spans="1:3" s="10" customFormat="1" ht="31.5" x14ac:dyDescent="0.25">
      <c r="A130" s="239" t="s">
        <v>87</v>
      </c>
      <c r="B130" s="73" t="s">
        <v>88</v>
      </c>
      <c r="C130" s="380">
        <v>335000</v>
      </c>
    </row>
    <row r="131" spans="1:3" s="10" customFormat="1" ht="31.5" x14ac:dyDescent="0.25">
      <c r="A131" s="239" t="s">
        <v>89</v>
      </c>
      <c r="B131" s="240" t="s">
        <v>90</v>
      </c>
      <c r="C131" s="380">
        <v>575600</v>
      </c>
    </row>
    <row r="132" spans="1:3" s="10" customFormat="1" ht="78.75" x14ac:dyDescent="0.25">
      <c r="A132" s="238" t="s">
        <v>893</v>
      </c>
      <c r="B132" s="225" t="s">
        <v>894</v>
      </c>
      <c r="C132" s="371">
        <f>SUM(C133)</f>
        <v>114736</v>
      </c>
    </row>
    <row r="133" spans="1:3" s="10" customFormat="1" ht="63" x14ac:dyDescent="0.25">
      <c r="A133" s="226" t="s">
        <v>895</v>
      </c>
      <c r="B133" s="551" t="s">
        <v>896</v>
      </c>
      <c r="C133" s="372">
        <f>SUM(C134)</f>
        <v>114736</v>
      </c>
    </row>
    <row r="134" spans="1:3" s="10" customFormat="1" ht="47.25" x14ac:dyDescent="0.25">
      <c r="A134" s="549" t="s">
        <v>897</v>
      </c>
      <c r="B134" s="552" t="s">
        <v>898</v>
      </c>
      <c r="C134" s="376">
        <f>SUM(C135)</f>
        <v>114736</v>
      </c>
    </row>
    <row r="135" spans="1:3" s="10" customFormat="1" ht="47.25" x14ac:dyDescent="0.25">
      <c r="A135" s="239" t="s">
        <v>578</v>
      </c>
      <c r="B135" s="553" t="s">
        <v>899</v>
      </c>
      <c r="C135" s="380">
        <v>114736</v>
      </c>
    </row>
    <row r="136" spans="1:3" s="10" customFormat="1" ht="47.25" x14ac:dyDescent="0.25">
      <c r="A136" s="238" t="s">
        <v>418</v>
      </c>
      <c r="B136" s="202" t="s">
        <v>900</v>
      </c>
      <c r="C136" s="371">
        <f>SUM(C137)</f>
        <v>-8431</v>
      </c>
    </row>
    <row r="137" spans="1:3" s="10" customFormat="1" ht="31.5" x14ac:dyDescent="0.25">
      <c r="A137" s="241" t="s">
        <v>267</v>
      </c>
      <c r="B137" s="242" t="s">
        <v>268</v>
      </c>
      <c r="C137" s="383">
        <v>-8431</v>
      </c>
    </row>
    <row r="138" spans="1:3" ht="15.75" x14ac:dyDescent="0.25">
      <c r="A138" s="243"/>
      <c r="B138" s="53" t="s">
        <v>419</v>
      </c>
      <c r="C138" s="384">
        <f>SUM(C88,C14)</f>
        <v>296803935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0"/>
  <sheetViews>
    <sheetView zoomScale="95" zoomScaleNormal="95" workbookViewId="0">
      <selection sqref="A1:XFD104857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</cols>
  <sheetData>
    <row r="1" spans="1:8" x14ac:dyDescent="0.25">
      <c r="C1" s="535" t="s">
        <v>656</v>
      </c>
      <c r="D1" s="535"/>
      <c r="E1" s="535"/>
      <c r="F1" s="1"/>
    </row>
    <row r="2" spans="1:8" x14ac:dyDescent="0.25">
      <c r="C2" s="535" t="s">
        <v>7</v>
      </c>
      <c r="D2" s="535"/>
      <c r="E2" s="535"/>
    </row>
    <row r="3" spans="1:8" x14ac:dyDescent="0.25">
      <c r="C3" s="535" t="s">
        <v>6</v>
      </c>
      <c r="D3" s="535"/>
      <c r="E3" s="535"/>
    </row>
    <row r="4" spans="1:8" x14ac:dyDescent="0.25">
      <c r="C4" s="535" t="s">
        <v>110</v>
      </c>
      <c r="D4" s="535"/>
      <c r="E4" s="535"/>
    </row>
    <row r="5" spans="1:8" x14ac:dyDescent="0.25">
      <c r="C5" s="535" t="s">
        <v>657</v>
      </c>
      <c r="D5" s="535"/>
      <c r="E5" s="535"/>
    </row>
    <row r="6" spans="1:8" x14ac:dyDescent="0.25">
      <c r="C6" s="535" t="s">
        <v>901</v>
      </c>
      <c r="D6" s="535"/>
      <c r="E6" s="535"/>
    </row>
    <row r="7" spans="1:8" x14ac:dyDescent="0.25">
      <c r="C7" s="532" t="s">
        <v>1020</v>
      </c>
      <c r="D7" s="532"/>
      <c r="E7" s="532"/>
      <c r="F7" s="533"/>
    </row>
    <row r="8" spans="1:8" x14ac:dyDescent="0.25">
      <c r="C8" s="535"/>
      <c r="D8" s="535"/>
      <c r="E8" s="535"/>
    </row>
    <row r="9" spans="1:8" ht="15" customHeight="1" x14ac:dyDescent="0.25">
      <c r="A9" s="600" t="s">
        <v>902</v>
      </c>
      <c r="B9" s="600"/>
      <c r="C9" s="600"/>
      <c r="D9" s="600"/>
      <c r="E9" s="600"/>
      <c r="F9" s="600"/>
      <c r="G9" s="600"/>
    </row>
    <row r="10" spans="1:8" ht="15" customHeight="1" x14ac:dyDescent="0.25">
      <c r="A10" s="600"/>
      <c r="B10" s="600"/>
      <c r="C10" s="600"/>
      <c r="D10" s="600"/>
      <c r="E10" s="600"/>
      <c r="F10" s="600"/>
      <c r="G10" s="600"/>
    </row>
    <row r="11" spans="1:8" ht="15" customHeight="1" x14ac:dyDescent="0.25">
      <c r="A11" s="600"/>
      <c r="B11" s="600"/>
      <c r="C11" s="600"/>
      <c r="D11" s="600"/>
      <c r="E11" s="600"/>
      <c r="F11" s="600"/>
      <c r="G11" s="600"/>
    </row>
    <row r="12" spans="1:8" ht="15.75" x14ac:dyDescent="0.25">
      <c r="B12" s="542"/>
      <c r="H12" t="s">
        <v>853</v>
      </c>
    </row>
    <row r="13" spans="1:8" ht="15.75" x14ac:dyDescent="0.25">
      <c r="A13" s="58" t="s">
        <v>0</v>
      </c>
      <c r="B13" s="58" t="s">
        <v>1</v>
      </c>
      <c r="C13" s="58" t="s">
        <v>2</v>
      </c>
      <c r="D13" s="601" t="s">
        <v>3</v>
      </c>
      <c r="E13" s="602"/>
      <c r="F13" s="603"/>
      <c r="G13" s="58" t="s">
        <v>4</v>
      </c>
      <c r="H13" s="58" t="s">
        <v>5</v>
      </c>
    </row>
    <row r="14" spans="1:8" ht="15.75" x14ac:dyDescent="0.25">
      <c r="A14" s="93" t="s">
        <v>8</v>
      </c>
      <c r="B14" s="45"/>
      <c r="C14" s="45"/>
      <c r="D14" s="293"/>
      <c r="E14" s="294"/>
      <c r="F14" s="295"/>
      <c r="G14" s="45"/>
      <c r="H14" s="386">
        <f>SUM(H15,H186,H203,H261,H306,H444,H487,H591,H607)</f>
        <v>299098250</v>
      </c>
    </row>
    <row r="15" spans="1:8" ht="15.75" x14ac:dyDescent="0.25">
      <c r="A15" s="94" t="s">
        <v>9</v>
      </c>
      <c r="B15" s="17" t="s">
        <v>10</v>
      </c>
      <c r="C15" s="17"/>
      <c r="D15" s="296"/>
      <c r="E15" s="297"/>
      <c r="F15" s="298"/>
      <c r="G15" s="17"/>
      <c r="H15" s="387">
        <f>SUM(H16,H21,H36,H81,H98,H103,H108+H76)</f>
        <v>28310864</v>
      </c>
    </row>
    <row r="16" spans="1:8" ht="31.5" x14ac:dyDescent="0.25">
      <c r="A16" s="48" t="s">
        <v>11</v>
      </c>
      <c r="B16" s="27" t="s">
        <v>10</v>
      </c>
      <c r="C16" s="27" t="s">
        <v>12</v>
      </c>
      <c r="D16" s="299"/>
      <c r="E16" s="300"/>
      <c r="F16" s="301"/>
      <c r="G16" s="27"/>
      <c r="H16" s="388">
        <f>SUM(H17)</f>
        <v>1283650</v>
      </c>
    </row>
    <row r="17" spans="1:8" ht="15.75" x14ac:dyDescent="0.25">
      <c r="A17" s="34" t="s">
        <v>121</v>
      </c>
      <c r="B17" s="35" t="s">
        <v>10</v>
      </c>
      <c r="C17" s="35" t="s">
        <v>12</v>
      </c>
      <c r="D17" s="302" t="s">
        <v>698</v>
      </c>
      <c r="E17" s="303" t="s">
        <v>696</v>
      </c>
      <c r="F17" s="304" t="s">
        <v>697</v>
      </c>
      <c r="G17" s="35"/>
      <c r="H17" s="389">
        <f>SUM(H18)</f>
        <v>1283650</v>
      </c>
    </row>
    <row r="18" spans="1:8" ht="15.75" x14ac:dyDescent="0.25">
      <c r="A18" s="95" t="s">
        <v>122</v>
      </c>
      <c r="B18" s="2" t="s">
        <v>10</v>
      </c>
      <c r="C18" s="2" t="s">
        <v>12</v>
      </c>
      <c r="D18" s="305" t="s">
        <v>207</v>
      </c>
      <c r="E18" s="306" t="s">
        <v>696</v>
      </c>
      <c r="F18" s="307" t="s">
        <v>697</v>
      </c>
      <c r="G18" s="2"/>
      <c r="H18" s="390">
        <f>SUM(H19)</f>
        <v>1283650</v>
      </c>
    </row>
    <row r="19" spans="1:8" ht="31.5" x14ac:dyDescent="0.25">
      <c r="A19" s="3" t="s">
        <v>91</v>
      </c>
      <c r="B19" s="2" t="s">
        <v>10</v>
      </c>
      <c r="C19" s="2" t="s">
        <v>12</v>
      </c>
      <c r="D19" s="305" t="s">
        <v>207</v>
      </c>
      <c r="E19" s="306" t="s">
        <v>696</v>
      </c>
      <c r="F19" s="307" t="s">
        <v>701</v>
      </c>
      <c r="G19" s="2"/>
      <c r="H19" s="390">
        <f>SUM(H20)</f>
        <v>1283650</v>
      </c>
    </row>
    <row r="20" spans="1:8" ht="47.25" x14ac:dyDescent="0.25">
      <c r="A20" s="96" t="s">
        <v>92</v>
      </c>
      <c r="B20" s="2" t="s">
        <v>10</v>
      </c>
      <c r="C20" s="2" t="s">
        <v>12</v>
      </c>
      <c r="D20" s="305" t="s">
        <v>207</v>
      </c>
      <c r="E20" s="306" t="s">
        <v>696</v>
      </c>
      <c r="F20" s="307" t="s">
        <v>701</v>
      </c>
      <c r="G20" s="2" t="s">
        <v>13</v>
      </c>
      <c r="H20" s="391">
        <f>SUM([1]прил6!I21)</f>
        <v>1283650</v>
      </c>
    </row>
    <row r="21" spans="1:8" ht="47.25" x14ac:dyDescent="0.25">
      <c r="A21" s="48" t="s">
        <v>14</v>
      </c>
      <c r="B21" s="27" t="s">
        <v>10</v>
      </c>
      <c r="C21" s="27" t="s">
        <v>15</v>
      </c>
      <c r="D21" s="299"/>
      <c r="E21" s="300"/>
      <c r="F21" s="301"/>
      <c r="G21" s="27"/>
      <c r="H21" s="388">
        <f>SUM(H22,H27,H31)</f>
        <v>1103600</v>
      </c>
    </row>
    <row r="22" spans="1:8" ht="31.5" x14ac:dyDescent="0.25">
      <c r="A22" s="86" t="s">
        <v>123</v>
      </c>
      <c r="B22" s="35" t="s">
        <v>10</v>
      </c>
      <c r="C22" s="35" t="s">
        <v>15</v>
      </c>
      <c r="D22" s="314" t="s">
        <v>699</v>
      </c>
      <c r="E22" s="315" t="s">
        <v>696</v>
      </c>
      <c r="F22" s="316" t="s">
        <v>697</v>
      </c>
      <c r="G22" s="35"/>
      <c r="H22" s="389">
        <f>SUM(H23)</f>
        <v>47000</v>
      </c>
    </row>
    <row r="23" spans="1:8" ht="47.25" x14ac:dyDescent="0.25">
      <c r="A23" s="87" t="s">
        <v>124</v>
      </c>
      <c r="B23" s="2" t="s">
        <v>10</v>
      </c>
      <c r="C23" s="2" t="s">
        <v>15</v>
      </c>
      <c r="D23" s="317" t="s">
        <v>700</v>
      </c>
      <c r="E23" s="318" t="s">
        <v>696</v>
      </c>
      <c r="F23" s="319" t="s">
        <v>697</v>
      </c>
      <c r="G23" s="51"/>
      <c r="H23" s="390">
        <f>SUM(H24)</f>
        <v>47000</v>
      </c>
    </row>
    <row r="24" spans="1:8" ht="47.25" x14ac:dyDescent="0.25">
      <c r="A24" s="87" t="s">
        <v>703</v>
      </c>
      <c r="B24" s="2" t="s">
        <v>10</v>
      </c>
      <c r="C24" s="2" t="s">
        <v>15</v>
      </c>
      <c r="D24" s="317" t="s">
        <v>700</v>
      </c>
      <c r="E24" s="318" t="s">
        <v>10</v>
      </c>
      <c r="F24" s="319" t="s">
        <v>697</v>
      </c>
      <c r="G24" s="51"/>
      <c r="H24" s="390">
        <f>SUM(H25)</f>
        <v>47000</v>
      </c>
    </row>
    <row r="25" spans="1:8" ht="15.75" x14ac:dyDescent="0.25">
      <c r="A25" s="87" t="s">
        <v>125</v>
      </c>
      <c r="B25" s="2" t="s">
        <v>10</v>
      </c>
      <c r="C25" s="2" t="s">
        <v>15</v>
      </c>
      <c r="D25" s="317" t="s">
        <v>700</v>
      </c>
      <c r="E25" s="318" t="s">
        <v>10</v>
      </c>
      <c r="F25" s="319" t="s">
        <v>702</v>
      </c>
      <c r="G25" s="51"/>
      <c r="H25" s="390">
        <f>SUM(H26)</f>
        <v>47000</v>
      </c>
    </row>
    <row r="26" spans="1:8" ht="31.5" x14ac:dyDescent="0.25">
      <c r="A26" s="97" t="s">
        <v>903</v>
      </c>
      <c r="B26" s="2" t="s">
        <v>10</v>
      </c>
      <c r="C26" s="2" t="s">
        <v>15</v>
      </c>
      <c r="D26" s="317" t="s">
        <v>700</v>
      </c>
      <c r="E26" s="318" t="s">
        <v>10</v>
      </c>
      <c r="F26" s="319" t="s">
        <v>702</v>
      </c>
      <c r="G26" s="2" t="s">
        <v>16</v>
      </c>
      <c r="H26" s="392">
        <f>SUM([1]прил6!I367)</f>
        <v>47000</v>
      </c>
    </row>
    <row r="27" spans="1:8" ht="31.5" x14ac:dyDescent="0.25">
      <c r="A27" s="34" t="s">
        <v>126</v>
      </c>
      <c r="B27" s="35" t="s">
        <v>10</v>
      </c>
      <c r="C27" s="35" t="s">
        <v>15</v>
      </c>
      <c r="D27" s="302" t="s">
        <v>242</v>
      </c>
      <c r="E27" s="303" t="s">
        <v>696</v>
      </c>
      <c r="F27" s="304" t="s">
        <v>697</v>
      </c>
      <c r="G27" s="35"/>
      <c r="H27" s="389">
        <f>SUM(H28)</f>
        <v>436600</v>
      </c>
    </row>
    <row r="28" spans="1:8" ht="15.75" x14ac:dyDescent="0.25">
      <c r="A28" s="3" t="s">
        <v>127</v>
      </c>
      <c r="B28" s="2" t="s">
        <v>10</v>
      </c>
      <c r="C28" s="2" t="s">
        <v>15</v>
      </c>
      <c r="D28" s="305" t="s">
        <v>243</v>
      </c>
      <c r="E28" s="306" t="s">
        <v>696</v>
      </c>
      <c r="F28" s="307" t="s">
        <v>697</v>
      </c>
      <c r="G28" s="2"/>
      <c r="H28" s="390">
        <f>SUM(H29)</f>
        <v>436600</v>
      </c>
    </row>
    <row r="29" spans="1:8" ht="31.5" x14ac:dyDescent="0.25">
      <c r="A29" s="3" t="s">
        <v>91</v>
      </c>
      <c r="B29" s="2" t="s">
        <v>10</v>
      </c>
      <c r="C29" s="2" t="s">
        <v>15</v>
      </c>
      <c r="D29" s="305" t="s">
        <v>243</v>
      </c>
      <c r="E29" s="306" t="s">
        <v>696</v>
      </c>
      <c r="F29" s="307" t="s">
        <v>701</v>
      </c>
      <c r="G29" s="2"/>
      <c r="H29" s="390">
        <f>SUM(H30)</f>
        <v>436600</v>
      </c>
    </row>
    <row r="30" spans="1:8" ht="47.25" x14ac:dyDescent="0.25">
      <c r="A30" s="96" t="s">
        <v>92</v>
      </c>
      <c r="B30" s="2" t="s">
        <v>10</v>
      </c>
      <c r="C30" s="2" t="s">
        <v>15</v>
      </c>
      <c r="D30" s="305" t="s">
        <v>243</v>
      </c>
      <c r="E30" s="306" t="s">
        <v>696</v>
      </c>
      <c r="F30" s="307" t="s">
        <v>701</v>
      </c>
      <c r="G30" s="2" t="s">
        <v>13</v>
      </c>
      <c r="H30" s="391">
        <f>SUM([1]прил6!I371)</f>
        <v>436600</v>
      </c>
    </row>
    <row r="31" spans="1:8" ht="31.5" x14ac:dyDescent="0.25">
      <c r="A31" s="34" t="s">
        <v>128</v>
      </c>
      <c r="B31" s="35" t="s">
        <v>10</v>
      </c>
      <c r="C31" s="35" t="s">
        <v>15</v>
      </c>
      <c r="D31" s="302" t="s">
        <v>244</v>
      </c>
      <c r="E31" s="303" t="s">
        <v>696</v>
      </c>
      <c r="F31" s="304" t="s">
        <v>697</v>
      </c>
      <c r="G31" s="35"/>
      <c r="H31" s="389">
        <f>SUM(H32)</f>
        <v>620000</v>
      </c>
    </row>
    <row r="32" spans="1:8" ht="15.75" x14ac:dyDescent="0.25">
      <c r="A32" s="3" t="s">
        <v>129</v>
      </c>
      <c r="B32" s="2" t="s">
        <v>10</v>
      </c>
      <c r="C32" s="2" t="s">
        <v>15</v>
      </c>
      <c r="D32" s="305" t="s">
        <v>245</v>
      </c>
      <c r="E32" s="306" t="s">
        <v>696</v>
      </c>
      <c r="F32" s="307" t="s">
        <v>697</v>
      </c>
      <c r="G32" s="2"/>
      <c r="H32" s="390">
        <f>SUM(H33)</f>
        <v>620000</v>
      </c>
    </row>
    <row r="33" spans="1:8" ht="31.5" x14ac:dyDescent="0.25">
      <c r="A33" s="3" t="s">
        <v>91</v>
      </c>
      <c r="B33" s="2" t="s">
        <v>10</v>
      </c>
      <c r="C33" s="2" t="s">
        <v>15</v>
      </c>
      <c r="D33" s="305" t="s">
        <v>245</v>
      </c>
      <c r="E33" s="306" t="s">
        <v>696</v>
      </c>
      <c r="F33" s="307" t="s">
        <v>701</v>
      </c>
      <c r="G33" s="2"/>
      <c r="H33" s="390">
        <f>SUM(H34:H35)</f>
        <v>620000</v>
      </c>
    </row>
    <row r="34" spans="1:8" ht="47.25" x14ac:dyDescent="0.25">
      <c r="A34" s="96" t="s">
        <v>92</v>
      </c>
      <c r="B34" s="2" t="s">
        <v>10</v>
      </c>
      <c r="C34" s="2" t="s">
        <v>15</v>
      </c>
      <c r="D34" s="305" t="s">
        <v>245</v>
      </c>
      <c r="E34" s="306" t="s">
        <v>696</v>
      </c>
      <c r="F34" s="307" t="s">
        <v>701</v>
      </c>
      <c r="G34" s="2" t="s">
        <v>13</v>
      </c>
      <c r="H34" s="391">
        <f>SUM([1]прил6!I375)</f>
        <v>618000</v>
      </c>
    </row>
    <row r="35" spans="1:8" ht="15.75" x14ac:dyDescent="0.25">
      <c r="A35" s="3" t="s">
        <v>18</v>
      </c>
      <c r="B35" s="2" t="s">
        <v>10</v>
      </c>
      <c r="C35" s="2" t="s">
        <v>15</v>
      </c>
      <c r="D35" s="305" t="s">
        <v>245</v>
      </c>
      <c r="E35" s="306" t="s">
        <v>696</v>
      </c>
      <c r="F35" s="307" t="s">
        <v>701</v>
      </c>
      <c r="G35" s="2" t="s">
        <v>17</v>
      </c>
      <c r="H35" s="391">
        <f>SUM([1]прил6!I376)</f>
        <v>2000</v>
      </c>
    </row>
    <row r="36" spans="1:8" ht="47.25" x14ac:dyDescent="0.25">
      <c r="A36" s="98" t="s">
        <v>19</v>
      </c>
      <c r="B36" s="27" t="s">
        <v>10</v>
      </c>
      <c r="C36" s="27" t="s">
        <v>20</v>
      </c>
      <c r="D36" s="299"/>
      <c r="E36" s="300"/>
      <c r="F36" s="301"/>
      <c r="G36" s="27"/>
      <c r="H36" s="388">
        <f>SUM(H37,H49,H54,H59,H66,H71+H44)</f>
        <v>14043534</v>
      </c>
    </row>
    <row r="37" spans="1:8" ht="31.5" x14ac:dyDescent="0.25">
      <c r="A37" s="86" t="s">
        <v>130</v>
      </c>
      <c r="B37" s="35" t="s">
        <v>10</v>
      </c>
      <c r="C37" s="35" t="s">
        <v>20</v>
      </c>
      <c r="D37" s="308" t="s">
        <v>206</v>
      </c>
      <c r="E37" s="309" t="s">
        <v>696</v>
      </c>
      <c r="F37" s="310" t="s">
        <v>697</v>
      </c>
      <c r="G37" s="35"/>
      <c r="H37" s="389">
        <f>SUM(H38)</f>
        <v>719000</v>
      </c>
    </row>
    <row r="38" spans="1:8" ht="63" x14ac:dyDescent="0.25">
      <c r="A38" s="87" t="s">
        <v>131</v>
      </c>
      <c r="B38" s="2" t="s">
        <v>10</v>
      </c>
      <c r="C38" s="2" t="s">
        <v>20</v>
      </c>
      <c r="D38" s="320" t="s">
        <v>239</v>
      </c>
      <c r="E38" s="321" t="s">
        <v>696</v>
      </c>
      <c r="F38" s="322" t="s">
        <v>697</v>
      </c>
      <c r="G38" s="2"/>
      <c r="H38" s="390">
        <f>SUM(H39)</f>
        <v>719000</v>
      </c>
    </row>
    <row r="39" spans="1:8" ht="47.25" x14ac:dyDescent="0.25">
      <c r="A39" s="87" t="s">
        <v>704</v>
      </c>
      <c r="B39" s="2" t="s">
        <v>10</v>
      </c>
      <c r="C39" s="2" t="s">
        <v>20</v>
      </c>
      <c r="D39" s="320" t="s">
        <v>239</v>
      </c>
      <c r="E39" s="321" t="s">
        <v>10</v>
      </c>
      <c r="F39" s="322" t="s">
        <v>697</v>
      </c>
      <c r="G39" s="2"/>
      <c r="H39" s="390">
        <f>SUM(H40+H42)</f>
        <v>719000</v>
      </c>
    </row>
    <row r="40" spans="1:8" ht="47.25" x14ac:dyDescent="0.25">
      <c r="A40" s="96" t="s">
        <v>93</v>
      </c>
      <c r="B40" s="2" t="s">
        <v>10</v>
      </c>
      <c r="C40" s="2" t="s">
        <v>20</v>
      </c>
      <c r="D40" s="323" t="s">
        <v>239</v>
      </c>
      <c r="E40" s="324" t="s">
        <v>10</v>
      </c>
      <c r="F40" s="325" t="s">
        <v>705</v>
      </c>
      <c r="G40" s="2"/>
      <c r="H40" s="390">
        <f>SUM(H41)</f>
        <v>711000</v>
      </c>
    </row>
    <row r="41" spans="1:8" ht="47.25" x14ac:dyDescent="0.25">
      <c r="A41" s="96" t="s">
        <v>92</v>
      </c>
      <c r="B41" s="2" t="s">
        <v>10</v>
      </c>
      <c r="C41" s="2" t="s">
        <v>20</v>
      </c>
      <c r="D41" s="323" t="s">
        <v>239</v>
      </c>
      <c r="E41" s="324" t="s">
        <v>10</v>
      </c>
      <c r="F41" s="325" t="s">
        <v>705</v>
      </c>
      <c r="G41" s="2" t="s">
        <v>13</v>
      </c>
      <c r="H41" s="391">
        <f>SUM([1]прил6!I27)</f>
        <v>711000</v>
      </c>
    </row>
    <row r="42" spans="1:8" ht="31.5" x14ac:dyDescent="0.25">
      <c r="A42" s="91" t="s">
        <v>120</v>
      </c>
      <c r="B42" s="2" t="s">
        <v>10</v>
      </c>
      <c r="C42" s="2" t="s">
        <v>20</v>
      </c>
      <c r="D42" s="320" t="s">
        <v>239</v>
      </c>
      <c r="E42" s="321" t="s">
        <v>10</v>
      </c>
      <c r="F42" s="322" t="s">
        <v>706</v>
      </c>
      <c r="G42" s="2"/>
      <c r="H42" s="390">
        <f>SUM(H43)</f>
        <v>8000</v>
      </c>
    </row>
    <row r="43" spans="1:8" ht="31.5" x14ac:dyDescent="0.25">
      <c r="A43" s="101" t="s">
        <v>903</v>
      </c>
      <c r="B43" s="2" t="s">
        <v>10</v>
      </c>
      <c r="C43" s="2" t="s">
        <v>20</v>
      </c>
      <c r="D43" s="320" t="s">
        <v>239</v>
      </c>
      <c r="E43" s="321" t="s">
        <v>10</v>
      </c>
      <c r="F43" s="322" t="s">
        <v>706</v>
      </c>
      <c r="G43" s="2" t="s">
        <v>16</v>
      </c>
      <c r="H43" s="391">
        <f>SUM([1]прил6!I29)</f>
        <v>8000</v>
      </c>
    </row>
    <row r="44" spans="1:8" ht="47.25" x14ac:dyDescent="0.25">
      <c r="A44" s="34" t="s">
        <v>145</v>
      </c>
      <c r="B44" s="35" t="s">
        <v>10</v>
      </c>
      <c r="C44" s="35" t="s">
        <v>20</v>
      </c>
      <c r="D44" s="314" t="s">
        <v>722</v>
      </c>
      <c r="E44" s="315" t="s">
        <v>696</v>
      </c>
      <c r="F44" s="316" t="s">
        <v>697</v>
      </c>
      <c r="G44" s="35"/>
      <c r="H44" s="389">
        <f>SUM(H45)</f>
        <v>191800</v>
      </c>
    </row>
    <row r="45" spans="1:8" ht="78.75" x14ac:dyDescent="0.25">
      <c r="A45" s="63" t="s">
        <v>146</v>
      </c>
      <c r="B45" s="2" t="s">
        <v>10</v>
      </c>
      <c r="C45" s="2" t="s">
        <v>20</v>
      </c>
      <c r="D45" s="317" t="s">
        <v>836</v>
      </c>
      <c r="E45" s="318" t="s">
        <v>696</v>
      </c>
      <c r="F45" s="319" t="s">
        <v>697</v>
      </c>
      <c r="G45" s="51"/>
      <c r="H45" s="390">
        <f>SUM(H46)</f>
        <v>191800</v>
      </c>
    </row>
    <row r="46" spans="1:8" ht="47.25" x14ac:dyDescent="0.25">
      <c r="A46" s="87" t="s">
        <v>723</v>
      </c>
      <c r="B46" s="2" t="s">
        <v>10</v>
      </c>
      <c r="C46" s="2" t="s">
        <v>20</v>
      </c>
      <c r="D46" s="317" t="s">
        <v>836</v>
      </c>
      <c r="E46" s="318" t="s">
        <v>10</v>
      </c>
      <c r="F46" s="319" t="s">
        <v>697</v>
      </c>
      <c r="G46" s="51"/>
      <c r="H46" s="390">
        <f>SUM(H47)</f>
        <v>191800</v>
      </c>
    </row>
    <row r="47" spans="1:8" ht="15.75" x14ac:dyDescent="0.25">
      <c r="A47" s="87" t="s">
        <v>838</v>
      </c>
      <c r="B47" s="2" t="s">
        <v>10</v>
      </c>
      <c r="C47" s="2" t="s">
        <v>20</v>
      </c>
      <c r="D47" s="317" t="s">
        <v>218</v>
      </c>
      <c r="E47" s="318" t="s">
        <v>10</v>
      </c>
      <c r="F47" s="319" t="s">
        <v>837</v>
      </c>
      <c r="G47" s="51"/>
      <c r="H47" s="390">
        <f>SUM(H48)</f>
        <v>191800</v>
      </c>
    </row>
    <row r="48" spans="1:8" ht="31.5" x14ac:dyDescent="0.25">
      <c r="A48" s="97" t="s">
        <v>903</v>
      </c>
      <c r="B48" s="2" t="s">
        <v>10</v>
      </c>
      <c r="C48" s="2" t="s">
        <v>20</v>
      </c>
      <c r="D48" s="317" t="s">
        <v>218</v>
      </c>
      <c r="E48" s="318" t="s">
        <v>10</v>
      </c>
      <c r="F48" s="319" t="s">
        <v>837</v>
      </c>
      <c r="G48" s="2" t="s">
        <v>16</v>
      </c>
      <c r="H48" s="392">
        <f>SUM([1]прил6!I34)</f>
        <v>191800</v>
      </c>
    </row>
    <row r="49" spans="1:8" ht="31.5" x14ac:dyDescent="0.25">
      <c r="A49" s="86" t="s">
        <v>123</v>
      </c>
      <c r="B49" s="35" t="s">
        <v>10</v>
      </c>
      <c r="C49" s="35" t="s">
        <v>20</v>
      </c>
      <c r="D49" s="314" t="s">
        <v>699</v>
      </c>
      <c r="E49" s="315" t="s">
        <v>696</v>
      </c>
      <c r="F49" s="316" t="s">
        <v>697</v>
      </c>
      <c r="G49" s="35"/>
      <c r="H49" s="389">
        <f>SUM(H50)</f>
        <v>946000</v>
      </c>
    </row>
    <row r="50" spans="1:8" ht="63" x14ac:dyDescent="0.25">
      <c r="A50" s="87" t="s">
        <v>137</v>
      </c>
      <c r="B50" s="2" t="s">
        <v>10</v>
      </c>
      <c r="C50" s="2" t="s">
        <v>20</v>
      </c>
      <c r="D50" s="317" t="s">
        <v>700</v>
      </c>
      <c r="E50" s="318" t="s">
        <v>696</v>
      </c>
      <c r="F50" s="319" t="s">
        <v>697</v>
      </c>
      <c r="G50" s="51"/>
      <c r="H50" s="390">
        <f>SUM(H51)</f>
        <v>946000</v>
      </c>
    </row>
    <row r="51" spans="1:8" ht="47.25" x14ac:dyDescent="0.25">
      <c r="A51" s="87" t="s">
        <v>703</v>
      </c>
      <c r="B51" s="2" t="s">
        <v>10</v>
      </c>
      <c r="C51" s="2" t="s">
        <v>20</v>
      </c>
      <c r="D51" s="317" t="s">
        <v>700</v>
      </c>
      <c r="E51" s="318" t="s">
        <v>10</v>
      </c>
      <c r="F51" s="319" t="s">
        <v>697</v>
      </c>
      <c r="G51" s="51"/>
      <c r="H51" s="390">
        <f>SUM(H52)</f>
        <v>946000</v>
      </c>
    </row>
    <row r="52" spans="1:8" ht="15.75" x14ac:dyDescent="0.25">
      <c r="A52" s="87" t="s">
        <v>125</v>
      </c>
      <c r="B52" s="2" t="s">
        <v>10</v>
      </c>
      <c r="C52" s="2" t="s">
        <v>20</v>
      </c>
      <c r="D52" s="317" t="s">
        <v>700</v>
      </c>
      <c r="E52" s="318" t="s">
        <v>10</v>
      </c>
      <c r="F52" s="319" t="s">
        <v>702</v>
      </c>
      <c r="G52" s="51"/>
      <c r="H52" s="390">
        <f>SUM(H53)</f>
        <v>946000</v>
      </c>
    </row>
    <row r="53" spans="1:8" ht="31.5" x14ac:dyDescent="0.25">
      <c r="A53" s="97" t="s">
        <v>903</v>
      </c>
      <c r="B53" s="2" t="s">
        <v>10</v>
      </c>
      <c r="C53" s="2" t="s">
        <v>20</v>
      </c>
      <c r="D53" s="317" t="s">
        <v>700</v>
      </c>
      <c r="E53" s="318" t="s">
        <v>10</v>
      </c>
      <c r="F53" s="319" t="s">
        <v>702</v>
      </c>
      <c r="G53" s="2" t="s">
        <v>16</v>
      </c>
      <c r="H53" s="392">
        <f>SUM([1]прил6!I39)</f>
        <v>946000</v>
      </c>
    </row>
    <row r="54" spans="1:8" ht="31.5" x14ac:dyDescent="0.25">
      <c r="A54" s="86" t="s">
        <v>138</v>
      </c>
      <c r="B54" s="35" t="s">
        <v>10</v>
      </c>
      <c r="C54" s="35" t="s">
        <v>20</v>
      </c>
      <c r="D54" s="302" t="s">
        <v>708</v>
      </c>
      <c r="E54" s="303" t="s">
        <v>696</v>
      </c>
      <c r="F54" s="304" t="s">
        <v>697</v>
      </c>
      <c r="G54" s="35"/>
      <c r="H54" s="389">
        <f>SUM(H55)</f>
        <v>204734</v>
      </c>
    </row>
    <row r="55" spans="1:8" ht="63" x14ac:dyDescent="0.25">
      <c r="A55" s="87" t="s">
        <v>904</v>
      </c>
      <c r="B55" s="2" t="s">
        <v>10</v>
      </c>
      <c r="C55" s="2" t="s">
        <v>20</v>
      </c>
      <c r="D55" s="305" t="s">
        <v>210</v>
      </c>
      <c r="E55" s="306" t="s">
        <v>696</v>
      </c>
      <c r="F55" s="307" t="s">
        <v>697</v>
      </c>
      <c r="G55" s="2"/>
      <c r="H55" s="390">
        <f>SUM(H56)</f>
        <v>204734</v>
      </c>
    </row>
    <row r="56" spans="1:8" ht="31.5" x14ac:dyDescent="0.25">
      <c r="A56" s="87" t="s">
        <v>707</v>
      </c>
      <c r="B56" s="2" t="s">
        <v>10</v>
      </c>
      <c r="C56" s="2" t="s">
        <v>20</v>
      </c>
      <c r="D56" s="305" t="s">
        <v>210</v>
      </c>
      <c r="E56" s="306" t="s">
        <v>10</v>
      </c>
      <c r="F56" s="307" t="s">
        <v>697</v>
      </c>
      <c r="G56" s="2"/>
      <c r="H56" s="390">
        <f>SUM(H57)</f>
        <v>204734</v>
      </c>
    </row>
    <row r="57" spans="1:8" ht="15.75" x14ac:dyDescent="0.25">
      <c r="A57" s="100" t="s">
        <v>96</v>
      </c>
      <c r="B57" s="2" t="s">
        <v>10</v>
      </c>
      <c r="C57" s="2" t="s">
        <v>20</v>
      </c>
      <c r="D57" s="305" t="s">
        <v>210</v>
      </c>
      <c r="E57" s="306" t="s">
        <v>10</v>
      </c>
      <c r="F57" s="307" t="s">
        <v>709</v>
      </c>
      <c r="G57" s="2"/>
      <c r="H57" s="390">
        <f>SUM(H58)</f>
        <v>204734</v>
      </c>
    </row>
    <row r="58" spans="1:8" ht="47.25" x14ac:dyDescent="0.25">
      <c r="A58" s="96" t="s">
        <v>92</v>
      </c>
      <c r="B58" s="2" t="s">
        <v>10</v>
      </c>
      <c r="C58" s="2" t="s">
        <v>20</v>
      </c>
      <c r="D58" s="305" t="s">
        <v>210</v>
      </c>
      <c r="E58" s="306" t="s">
        <v>10</v>
      </c>
      <c r="F58" s="307" t="s">
        <v>709</v>
      </c>
      <c r="G58" s="2" t="s">
        <v>13</v>
      </c>
      <c r="H58" s="392">
        <f>SUM([1]прил6!I44)</f>
        <v>204734</v>
      </c>
    </row>
    <row r="59" spans="1:8" ht="31.5" x14ac:dyDescent="0.25">
      <c r="A59" s="106" t="s">
        <v>132</v>
      </c>
      <c r="B59" s="35" t="s">
        <v>10</v>
      </c>
      <c r="C59" s="35" t="s">
        <v>20</v>
      </c>
      <c r="D59" s="302" t="s">
        <v>711</v>
      </c>
      <c r="E59" s="303" t="s">
        <v>696</v>
      </c>
      <c r="F59" s="304" t="s">
        <v>697</v>
      </c>
      <c r="G59" s="35"/>
      <c r="H59" s="389">
        <f>SUM(H60)</f>
        <v>474000</v>
      </c>
    </row>
    <row r="60" spans="1:8" ht="63" x14ac:dyDescent="0.25">
      <c r="A60" s="101" t="s">
        <v>133</v>
      </c>
      <c r="B60" s="2" t="s">
        <v>10</v>
      </c>
      <c r="C60" s="2" t="s">
        <v>20</v>
      </c>
      <c r="D60" s="305" t="s">
        <v>211</v>
      </c>
      <c r="E60" s="306" t="s">
        <v>696</v>
      </c>
      <c r="F60" s="307" t="s">
        <v>697</v>
      </c>
      <c r="G60" s="2"/>
      <c r="H60" s="390">
        <f>SUM(H61)</f>
        <v>474000</v>
      </c>
    </row>
    <row r="61" spans="1:8" ht="47.25" x14ac:dyDescent="0.25">
      <c r="A61" s="102" t="s">
        <v>710</v>
      </c>
      <c r="B61" s="2" t="s">
        <v>10</v>
      </c>
      <c r="C61" s="2" t="s">
        <v>20</v>
      </c>
      <c r="D61" s="305" t="s">
        <v>211</v>
      </c>
      <c r="E61" s="306" t="s">
        <v>10</v>
      </c>
      <c r="F61" s="307" t="s">
        <v>697</v>
      </c>
      <c r="G61" s="2"/>
      <c r="H61" s="390">
        <f>SUM(H62+H64)</f>
        <v>474000</v>
      </c>
    </row>
    <row r="62" spans="1:8" ht="31.5" x14ac:dyDescent="0.25">
      <c r="A62" s="96" t="s">
        <v>134</v>
      </c>
      <c r="B62" s="2" t="s">
        <v>10</v>
      </c>
      <c r="C62" s="2" t="s">
        <v>20</v>
      </c>
      <c r="D62" s="305" t="s">
        <v>211</v>
      </c>
      <c r="E62" s="306" t="s">
        <v>10</v>
      </c>
      <c r="F62" s="307" t="s">
        <v>712</v>
      </c>
      <c r="G62" s="2"/>
      <c r="H62" s="390">
        <f>SUM(H63)</f>
        <v>237000</v>
      </c>
    </row>
    <row r="63" spans="1:8" ht="47.25" x14ac:dyDescent="0.25">
      <c r="A63" s="96" t="s">
        <v>92</v>
      </c>
      <c r="B63" s="2" t="s">
        <v>10</v>
      </c>
      <c r="C63" s="2" t="s">
        <v>20</v>
      </c>
      <c r="D63" s="305" t="s">
        <v>211</v>
      </c>
      <c r="E63" s="306" t="s">
        <v>10</v>
      </c>
      <c r="F63" s="307" t="s">
        <v>712</v>
      </c>
      <c r="G63" s="2" t="s">
        <v>13</v>
      </c>
      <c r="H63" s="391">
        <f>SUM([1]прил6!I49)</f>
        <v>237000</v>
      </c>
    </row>
    <row r="64" spans="1:8" ht="31.5" x14ac:dyDescent="0.25">
      <c r="A64" s="96" t="s">
        <v>95</v>
      </c>
      <c r="B64" s="2" t="s">
        <v>10</v>
      </c>
      <c r="C64" s="2" t="s">
        <v>20</v>
      </c>
      <c r="D64" s="305" t="s">
        <v>211</v>
      </c>
      <c r="E64" s="306" t="s">
        <v>10</v>
      </c>
      <c r="F64" s="307" t="s">
        <v>713</v>
      </c>
      <c r="G64" s="2"/>
      <c r="H64" s="390">
        <f>SUM(H65)</f>
        <v>237000</v>
      </c>
    </row>
    <row r="65" spans="1:8" ht="47.25" x14ac:dyDescent="0.25">
      <c r="A65" s="96" t="s">
        <v>92</v>
      </c>
      <c r="B65" s="2" t="s">
        <v>10</v>
      </c>
      <c r="C65" s="2" t="s">
        <v>20</v>
      </c>
      <c r="D65" s="305" t="s">
        <v>211</v>
      </c>
      <c r="E65" s="306" t="s">
        <v>10</v>
      </c>
      <c r="F65" s="307" t="s">
        <v>713</v>
      </c>
      <c r="G65" s="2" t="s">
        <v>13</v>
      </c>
      <c r="H65" s="392">
        <f>SUM([1]прил6!I51)</f>
        <v>237000</v>
      </c>
    </row>
    <row r="66" spans="1:8" ht="31.5" x14ac:dyDescent="0.25">
      <c r="A66" s="86" t="s">
        <v>135</v>
      </c>
      <c r="B66" s="35" t="s">
        <v>10</v>
      </c>
      <c r="C66" s="35" t="s">
        <v>20</v>
      </c>
      <c r="D66" s="302" t="s">
        <v>212</v>
      </c>
      <c r="E66" s="303" t="s">
        <v>696</v>
      </c>
      <c r="F66" s="304" t="s">
        <v>697</v>
      </c>
      <c r="G66" s="35"/>
      <c r="H66" s="389">
        <f>SUM(H67)</f>
        <v>237000</v>
      </c>
    </row>
    <row r="67" spans="1:8" ht="47.25" x14ac:dyDescent="0.25">
      <c r="A67" s="87" t="s">
        <v>136</v>
      </c>
      <c r="B67" s="2" t="s">
        <v>10</v>
      </c>
      <c r="C67" s="2" t="s">
        <v>20</v>
      </c>
      <c r="D67" s="305" t="s">
        <v>213</v>
      </c>
      <c r="E67" s="306" t="s">
        <v>696</v>
      </c>
      <c r="F67" s="307" t="s">
        <v>697</v>
      </c>
      <c r="G67" s="51"/>
      <c r="H67" s="390">
        <f>SUM(H68)</f>
        <v>237000</v>
      </c>
    </row>
    <row r="68" spans="1:8" ht="47.25" x14ac:dyDescent="0.25">
      <c r="A68" s="87" t="s">
        <v>714</v>
      </c>
      <c r="B68" s="2" t="s">
        <v>10</v>
      </c>
      <c r="C68" s="2" t="s">
        <v>20</v>
      </c>
      <c r="D68" s="305" t="s">
        <v>213</v>
      </c>
      <c r="E68" s="306" t="s">
        <v>12</v>
      </c>
      <c r="F68" s="307" t="s">
        <v>697</v>
      </c>
      <c r="G68" s="51"/>
      <c r="H68" s="390">
        <f>SUM(H69)</f>
        <v>237000</v>
      </c>
    </row>
    <row r="69" spans="1:8" ht="47.25" x14ac:dyDescent="0.25">
      <c r="A69" s="3" t="s">
        <v>94</v>
      </c>
      <c r="B69" s="2" t="s">
        <v>10</v>
      </c>
      <c r="C69" s="2" t="s">
        <v>20</v>
      </c>
      <c r="D69" s="305" t="s">
        <v>213</v>
      </c>
      <c r="E69" s="306" t="s">
        <v>12</v>
      </c>
      <c r="F69" s="307" t="s">
        <v>715</v>
      </c>
      <c r="G69" s="2"/>
      <c r="H69" s="390">
        <f>SUM(H70)</f>
        <v>237000</v>
      </c>
    </row>
    <row r="70" spans="1:8" ht="47.25" x14ac:dyDescent="0.25">
      <c r="A70" s="96" t="s">
        <v>92</v>
      </c>
      <c r="B70" s="2" t="s">
        <v>10</v>
      </c>
      <c r="C70" s="2" t="s">
        <v>20</v>
      </c>
      <c r="D70" s="305" t="s">
        <v>213</v>
      </c>
      <c r="E70" s="306" t="s">
        <v>12</v>
      </c>
      <c r="F70" s="307" t="s">
        <v>715</v>
      </c>
      <c r="G70" s="2" t="s">
        <v>13</v>
      </c>
      <c r="H70" s="392">
        <f>SUM([1]прил6!I56)</f>
        <v>237000</v>
      </c>
    </row>
    <row r="71" spans="1:8" ht="15.75" x14ac:dyDescent="0.25">
      <c r="A71" s="34" t="s">
        <v>139</v>
      </c>
      <c r="B71" s="35" t="s">
        <v>10</v>
      </c>
      <c r="C71" s="35" t="s">
        <v>20</v>
      </c>
      <c r="D71" s="302" t="s">
        <v>214</v>
      </c>
      <c r="E71" s="303" t="s">
        <v>696</v>
      </c>
      <c r="F71" s="304" t="s">
        <v>697</v>
      </c>
      <c r="G71" s="35"/>
      <c r="H71" s="389">
        <f>SUM(H72)</f>
        <v>11271000</v>
      </c>
    </row>
    <row r="72" spans="1:8" ht="15.75" x14ac:dyDescent="0.25">
      <c r="A72" s="3" t="s">
        <v>140</v>
      </c>
      <c r="B72" s="2" t="s">
        <v>10</v>
      </c>
      <c r="C72" s="2" t="s">
        <v>20</v>
      </c>
      <c r="D72" s="305" t="s">
        <v>215</v>
      </c>
      <c r="E72" s="306" t="s">
        <v>696</v>
      </c>
      <c r="F72" s="307" t="s">
        <v>697</v>
      </c>
      <c r="G72" s="2"/>
      <c r="H72" s="390">
        <f>SUM(H73)</f>
        <v>11271000</v>
      </c>
    </row>
    <row r="73" spans="1:8" ht="31.5" x14ac:dyDescent="0.25">
      <c r="A73" s="3" t="s">
        <v>91</v>
      </c>
      <c r="B73" s="2" t="s">
        <v>10</v>
      </c>
      <c r="C73" s="2" t="s">
        <v>20</v>
      </c>
      <c r="D73" s="305" t="s">
        <v>215</v>
      </c>
      <c r="E73" s="306" t="s">
        <v>696</v>
      </c>
      <c r="F73" s="307" t="s">
        <v>701</v>
      </c>
      <c r="G73" s="2"/>
      <c r="H73" s="390">
        <f>SUM(H74:H75)</f>
        <v>11271000</v>
      </c>
    </row>
    <row r="74" spans="1:8" ht="47.25" x14ac:dyDescent="0.25">
      <c r="A74" s="96" t="s">
        <v>92</v>
      </c>
      <c r="B74" s="2" t="s">
        <v>10</v>
      </c>
      <c r="C74" s="2" t="s">
        <v>20</v>
      </c>
      <c r="D74" s="305" t="s">
        <v>215</v>
      </c>
      <c r="E74" s="306" t="s">
        <v>696</v>
      </c>
      <c r="F74" s="307" t="s">
        <v>701</v>
      </c>
      <c r="G74" s="2" t="s">
        <v>13</v>
      </c>
      <c r="H74" s="391">
        <f>SUM([1]прил6!I60)</f>
        <v>11259000</v>
      </c>
    </row>
    <row r="75" spans="1:8" ht="15.75" x14ac:dyDescent="0.25">
      <c r="A75" s="3" t="s">
        <v>18</v>
      </c>
      <c r="B75" s="2" t="s">
        <v>10</v>
      </c>
      <c r="C75" s="2" t="s">
        <v>20</v>
      </c>
      <c r="D75" s="305" t="s">
        <v>215</v>
      </c>
      <c r="E75" s="306" t="s">
        <v>696</v>
      </c>
      <c r="F75" s="307" t="s">
        <v>701</v>
      </c>
      <c r="G75" s="2" t="s">
        <v>17</v>
      </c>
      <c r="H75" s="391">
        <f>SUM([1]прил6!I61)</f>
        <v>12000</v>
      </c>
    </row>
    <row r="76" spans="1:8" ht="15.75" x14ac:dyDescent="0.25">
      <c r="A76" s="98" t="s">
        <v>1021</v>
      </c>
      <c r="B76" s="27" t="s">
        <v>10</v>
      </c>
      <c r="C76" s="64" t="s">
        <v>116</v>
      </c>
      <c r="D76" s="326"/>
      <c r="E76" s="327"/>
      <c r="F76" s="328"/>
      <c r="G76" s="27"/>
      <c r="H76" s="388">
        <f>SUM(H77)</f>
        <v>5400</v>
      </c>
    </row>
    <row r="77" spans="1:8" ht="15.75" x14ac:dyDescent="0.25">
      <c r="A77" s="86" t="s">
        <v>202</v>
      </c>
      <c r="B77" s="35" t="s">
        <v>10</v>
      </c>
      <c r="C77" s="49" t="s">
        <v>116</v>
      </c>
      <c r="D77" s="308" t="s">
        <v>222</v>
      </c>
      <c r="E77" s="309" t="s">
        <v>696</v>
      </c>
      <c r="F77" s="310" t="s">
        <v>697</v>
      </c>
      <c r="G77" s="35"/>
      <c r="H77" s="389">
        <f>SUM(H78)</f>
        <v>5400</v>
      </c>
    </row>
    <row r="78" spans="1:8" ht="15.75" x14ac:dyDescent="0.25">
      <c r="A78" s="99" t="s">
        <v>201</v>
      </c>
      <c r="B78" s="2" t="s">
        <v>10</v>
      </c>
      <c r="C78" s="8" t="s">
        <v>116</v>
      </c>
      <c r="D78" s="323" t="s">
        <v>222</v>
      </c>
      <c r="E78" s="324" t="s">
        <v>696</v>
      </c>
      <c r="F78" s="325" t="s">
        <v>697</v>
      </c>
      <c r="G78" s="2"/>
      <c r="H78" s="390">
        <f>SUM(H79)</f>
        <v>5400</v>
      </c>
    </row>
    <row r="79" spans="1:8" ht="47.25" x14ac:dyDescent="0.25">
      <c r="A79" s="3" t="s">
        <v>1022</v>
      </c>
      <c r="B79" s="2" t="s">
        <v>10</v>
      </c>
      <c r="C79" s="8" t="s">
        <v>116</v>
      </c>
      <c r="D79" s="323" t="s">
        <v>222</v>
      </c>
      <c r="E79" s="324" t="s">
        <v>696</v>
      </c>
      <c r="F79" s="554">
        <v>51200</v>
      </c>
      <c r="G79" s="2"/>
      <c r="H79" s="390">
        <f>SUM(H80)</f>
        <v>5400</v>
      </c>
    </row>
    <row r="80" spans="1:8" ht="31.5" x14ac:dyDescent="0.25">
      <c r="A80" s="101" t="s">
        <v>903</v>
      </c>
      <c r="B80" s="2" t="s">
        <v>10</v>
      </c>
      <c r="C80" s="8" t="s">
        <v>116</v>
      </c>
      <c r="D80" s="323" t="s">
        <v>222</v>
      </c>
      <c r="E80" s="324" t="s">
        <v>696</v>
      </c>
      <c r="F80" s="554">
        <v>51200</v>
      </c>
      <c r="G80" s="2" t="s">
        <v>16</v>
      </c>
      <c r="H80" s="391">
        <f>SUM([1]прил6!I66)</f>
        <v>5400</v>
      </c>
    </row>
    <row r="81" spans="1:8" ht="31.5" x14ac:dyDescent="0.25">
      <c r="A81" s="98" t="s">
        <v>79</v>
      </c>
      <c r="B81" s="27" t="s">
        <v>10</v>
      </c>
      <c r="C81" s="27" t="s">
        <v>78</v>
      </c>
      <c r="D81" s="299"/>
      <c r="E81" s="300"/>
      <c r="F81" s="301"/>
      <c r="G81" s="27"/>
      <c r="H81" s="388">
        <f>SUM(H82,H87,H92)</f>
        <v>2713836</v>
      </c>
    </row>
    <row r="82" spans="1:8" ht="31.5" x14ac:dyDescent="0.25">
      <c r="A82" s="86" t="s">
        <v>123</v>
      </c>
      <c r="B82" s="35" t="s">
        <v>10</v>
      </c>
      <c r="C82" s="35" t="s">
        <v>78</v>
      </c>
      <c r="D82" s="302" t="s">
        <v>699</v>
      </c>
      <c r="E82" s="303" t="s">
        <v>696</v>
      </c>
      <c r="F82" s="304" t="s">
        <v>697</v>
      </c>
      <c r="G82" s="35"/>
      <c r="H82" s="389">
        <f>SUM(H83)</f>
        <v>448000</v>
      </c>
    </row>
    <row r="83" spans="1:8" ht="63" x14ac:dyDescent="0.25">
      <c r="A83" s="87" t="s">
        <v>137</v>
      </c>
      <c r="B83" s="2" t="s">
        <v>10</v>
      </c>
      <c r="C83" s="2" t="s">
        <v>78</v>
      </c>
      <c r="D83" s="305" t="s">
        <v>700</v>
      </c>
      <c r="E83" s="306" t="s">
        <v>696</v>
      </c>
      <c r="F83" s="307" t="s">
        <v>697</v>
      </c>
      <c r="G83" s="51"/>
      <c r="H83" s="390">
        <f>SUM(H84)</f>
        <v>448000</v>
      </c>
    </row>
    <row r="84" spans="1:8" ht="47.25" x14ac:dyDescent="0.25">
      <c r="A84" s="87" t="s">
        <v>703</v>
      </c>
      <c r="B84" s="2" t="s">
        <v>10</v>
      </c>
      <c r="C84" s="2" t="s">
        <v>78</v>
      </c>
      <c r="D84" s="305" t="s">
        <v>700</v>
      </c>
      <c r="E84" s="306" t="s">
        <v>10</v>
      </c>
      <c r="F84" s="307" t="s">
        <v>697</v>
      </c>
      <c r="G84" s="51"/>
      <c r="H84" s="390">
        <f>SUM(H85)</f>
        <v>448000</v>
      </c>
    </row>
    <row r="85" spans="1:8" ht="15.75" x14ac:dyDescent="0.25">
      <c r="A85" s="87" t="s">
        <v>125</v>
      </c>
      <c r="B85" s="2" t="s">
        <v>10</v>
      </c>
      <c r="C85" s="2" t="s">
        <v>78</v>
      </c>
      <c r="D85" s="305" t="s">
        <v>700</v>
      </c>
      <c r="E85" s="306" t="s">
        <v>10</v>
      </c>
      <c r="F85" s="307" t="s">
        <v>702</v>
      </c>
      <c r="G85" s="51"/>
      <c r="H85" s="390">
        <f>SUM(H86)</f>
        <v>448000</v>
      </c>
    </row>
    <row r="86" spans="1:8" ht="31.5" x14ac:dyDescent="0.25">
      <c r="A86" s="101" t="s">
        <v>903</v>
      </c>
      <c r="B86" s="2" t="s">
        <v>10</v>
      </c>
      <c r="C86" s="2" t="s">
        <v>78</v>
      </c>
      <c r="D86" s="305" t="s">
        <v>700</v>
      </c>
      <c r="E86" s="306" t="s">
        <v>10</v>
      </c>
      <c r="F86" s="307" t="s">
        <v>702</v>
      </c>
      <c r="G86" s="2" t="s">
        <v>16</v>
      </c>
      <c r="H86" s="392">
        <f>SUM([1]прил6!I286)</f>
        <v>448000</v>
      </c>
    </row>
    <row r="87" spans="1:8" s="44" customFormat="1" ht="63" x14ac:dyDescent="0.25">
      <c r="A87" s="86" t="s">
        <v>149</v>
      </c>
      <c r="B87" s="35" t="s">
        <v>10</v>
      </c>
      <c r="C87" s="35" t="s">
        <v>78</v>
      </c>
      <c r="D87" s="302" t="s">
        <v>225</v>
      </c>
      <c r="E87" s="303" t="s">
        <v>696</v>
      </c>
      <c r="F87" s="304" t="s">
        <v>697</v>
      </c>
      <c r="G87" s="35"/>
      <c r="H87" s="389">
        <f>SUM(H88)</f>
        <v>24000</v>
      </c>
    </row>
    <row r="88" spans="1:8" s="44" customFormat="1" ht="94.5" x14ac:dyDescent="0.25">
      <c r="A88" s="87" t="s">
        <v>165</v>
      </c>
      <c r="B88" s="2" t="s">
        <v>10</v>
      </c>
      <c r="C88" s="2" t="s">
        <v>78</v>
      </c>
      <c r="D88" s="305" t="s">
        <v>227</v>
      </c>
      <c r="E88" s="306" t="s">
        <v>696</v>
      </c>
      <c r="F88" s="307" t="s">
        <v>697</v>
      </c>
      <c r="G88" s="2"/>
      <c r="H88" s="390">
        <f>SUM(H89)</f>
        <v>24000</v>
      </c>
    </row>
    <row r="89" spans="1:8" s="44" customFormat="1" ht="47.25" x14ac:dyDescent="0.25">
      <c r="A89" s="87" t="s">
        <v>716</v>
      </c>
      <c r="B89" s="2" t="s">
        <v>10</v>
      </c>
      <c r="C89" s="2" t="s">
        <v>78</v>
      </c>
      <c r="D89" s="305" t="s">
        <v>227</v>
      </c>
      <c r="E89" s="306" t="s">
        <v>10</v>
      </c>
      <c r="F89" s="307" t="s">
        <v>697</v>
      </c>
      <c r="G89" s="2"/>
      <c r="H89" s="390">
        <f>SUM(H90)</f>
        <v>24000</v>
      </c>
    </row>
    <row r="90" spans="1:8" s="44" customFormat="1" ht="15.75" x14ac:dyDescent="0.25">
      <c r="A90" s="3" t="s">
        <v>117</v>
      </c>
      <c r="B90" s="2" t="s">
        <v>10</v>
      </c>
      <c r="C90" s="2" t="s">
        <v>78</v>
      </c>
      <c r="D90" s="305" t="s">
        <v>227</v>
      </c>
      <c r="E90" s="306" t="s">
        <v>10</v>
      </c>
      <c r="F90" s="307" t="s">
        <v>717</v>
      </c>
      <c r="G90" s="2"/>
      <c r="H90" s="390">
        <f>SUM(H91)</f>
        <v>24000</v>
      </c>
    </row>
    <row r="91" spans="1:8" s="44" customFormat="1" ht="31.5" x14ac:dyDescent="0.25">
      <c r="A91" s="101" t="s">
        <v>903</v>
      </c>
      <c r="B91" s="2" t="s">
        <v>10</v>
      </c>
      <c r="C91" s="2" t="s">
        <v>78</v>
      </c>
      <c r="D91" s="305" t="s">
        <v>227</v>
      </c>
      <c r="E91" s="306" t="s">
        <v>10</v>
      </c>
      <c r="F91" s="307" t="s">
        <v>717</v>
      </c>
      <c r="G91" s="2" t="s">
        <v>16</v>
      </c>
      <c r="H91" s="391">
        <f>SUM([1]прил6!I291)</f>
        <v>24000</v>
      </c>
    </row>
    <row r="92" spans="1:8" ht="47.25" x14ac:dyDescent="0.25">
      <c r="A92" s="34" t="s">
        <v>141</v>
      </c>
      <c r="B92" s="35" t="s">
        <v>10</v>
      </c>
      <c r="C92" s="35" t="s">
        <v>78</v>
      </c>
      <c r="D92" s="302" t="s">
        <v>237</v>
      </c>
      <c r="E92" s="303" t="s">
        <v>696</v>
      </c>
      <c r="F92" s="304" t="s">
        <v>697</v>
      </c>
      <c r="G92" s="35"/>
      <c r="H92" s="389">
        <f>SUM(H93)</f>
        <v>2241836</v>
      </c>
    </row>
    <row r="93" spans="1:8" ht="63" x14ac:dyDescent="0.25">
      <c r="A93" s="3" t="s">
        <v>142</v>
      </c>
      <c r="B93" s="2" t="s">
        <v>10</v>
      </c>
      <c r="C93" s="2" t="s">
        <v>78</v>
      </c>
      <c r="D93" s="305" t="s">
        <v>238</v>
      </c>
      <c r="E93" s="306" t="s">
        <v>696</v>
      </c>
      <c r="F93" s="307" t="s">
        <v>697</v>
      </c>
      <c r="G93" s="2"/>
      <c r="H93" s="390">
        <f>SUM(H94)</f>
        <v>2241836</v>
      </c>
    </row>
    <row r="94" spans="1:8" ht="78.75" x14ac:dyDescent="0.25">
      <c r="A94" s="3" t="s">
        <v>718</v>
      </c>
      <c r="B94" s="2" t="s">
        <v>10</v>
      </c>
      <c r="C94" s="2" t="s">
        <v>78</v>
      </c>
      <c r="D94" s="305" t="s">
        <v>238</v>
      </c>
      <c r="E94" s="306" t="s">
        <v>10</v>
      </c>
      <c r="F94" s="307" t="s">
        <v>697</v>
      </c>
      <c r="G94" s="2"/>
      <c r="H94" s="390">
        <f>SUM(H95)</f>
        <v>2241836</v>
      </c>
    </row>
    <row r="95" spans="1:8" ht="31.5" x14ac:dyDescent="0.25">
      <c r="A95" s="3" t="s">
        <v>91</v>
      </c>
      <c r="B95" s="2" t="s">
        <v>10</v>
      </c>
      <c r="C95" s="2" t="s">
        <v>78</v>
      </c>
      <c r="D95" s="305" t="s">
        <v>238</v>
      </c>
      <c r="E95" s="306" t="s">
        <v>10</v>
      </c>
      <c r="F95" s="307" t="s">
        <v>701</v>
      </c>
      <c r="G95" s="2"/>
      <c r="H95" s="390">
        <f>SUM(H96:H97)</f>
        <v>2241836</v>
      </c>
    </row>
    <row r="96" spans="1:8" ht="47.25" x14ac:dyDescent="0.25">
      <c r="A96" s="96" t="s">
        <v>92</v>
      </c>
      <c r="B96" s="2" t="s">
        <v>10</v>
      </c>
      <c r="C96" s="2" t="s">
        <v>78</v>
      </c>
      <c r="D96" s="305" t="s">
        <v>238</v>
      </c>
      <c r="E96" s="306" t="s">
        <v>10</v>
      </c>
      <c r="F96" s="307" t="s">
        <v>701</v>
      </c>
      <c r="G96" s="2" t="s">
        <v>13</v>
      </c>
      <c r="H96" s="391">
        <f>SUM([1]прил6!I296)</f>
        <v>2236836</v>
      </c>
    </row>
    <row r="97" spans="1:9" ht="15.75" x14ac:dyDescent="0.25">
      <c r="A97" s="3" t="s">
        <v>18</v>
      </c>
      <c r="B97" s="2" t="s">
        <v>10</v>
      </c>
      <c r="C97" s="2" t="s">
        <v>78</v>
      </c>
      <c r="D97" s="305" t="s">
        <v>238</v>
      </c>
      <c r="E97" s="306" t="s">
        <v>10</v>
      </c>
      <c r="F97" s="307" t="s">
        <v>701</v>
      </c>
      <c r="G97" s="2" t="s">
        <v>17</v>
      </c>
      <c r="H97" s="391">
        <f>SUM([1]прил6!I297)</f>
        <v>5000</v>
      </c>
    </row>
    <row r="98" spans="1:9" ht="31.5" x14ac:dyDescent="0.25">
      <c r="A98" s="98" t="s">
        <v>905</v>
      </c>
      <c r="B98" s="27" t="s">
        <v>10</v>
      </c>
      <c r="C98" s="64" t="s">
        <v>29</v>
      </c>
      <c r="D98" s="326"/>
      <c r="E98" s="327"/>
      <c r="F98" s="328"/>
      <c r="G98" s="27"/>
      <c r="H98" s="388">
        <f>SUM(H99)</f>
        <v>8000</v>
      </c>
    </row>
    <row r="99" spans="1:9" ht="15.75" x14ac:dyDescent="0.25">
      <c r="A99" s="86" t="s">
        <v>202</v>
      </c>
      <c r="B99" s="35" t="s">
        <v>10</v>
      </c>
      <c r="C99" s="49" t="s">
        <v>29</v>
      </c>
      <c r="D99" s="308" t="s">
        <v>221</v>
      </c>
      <c r="E99" s="309" t="s">
        <v>696</v>
      </c>
      <c r="F99" s="310" t="s">
        <v>697</v>
      </c>
      <c r="G99" s="35"/>
      <c r="H99" s="389">
        <f>SUM(H100)</f>
        <v>8000</v>
      </c>
    </row>
    <row r="100" spans="1:9" ht="15.75" x14ac:dyDescent="0.25">
      <c r="A100" s="99" t="s">
        <v>906</v>
      </c>
      <c r="B100" s="2" t="s">
        <v>10</v>
      </c>
      <c r="C100" s="8" t="s">
        <v>29</v>
      </c>
      <c r="D100" s="323" t="s">
        <v>907</v>
      </c>
      <c r="E100" s="324" t="s">
        <v>696</v>
      </c>
      <c r="F100" s="325" t="s">
        <v>697</v>
      </c>
      <c r="G100" s="2"/>
      <c r="H100" s="390">
        <f>SUM(H101)</f>
        <v>8000</v>
      </c>
    </row>
    <row r="101" spans="1:9" ht="15.75" x14ac:dyDescent="0.25">
      <c r="A101" s="3" t="s">
        <v>908</v>
      </c>
      <c r="B101" s="2" t="s">
        <v>10</v>
      </c>
      <c r="C101" s="8" t="s">
        <v>29</v>
      </c>
      <c r="D101" s="323" t="s">
        <v>907</v>
      </c>
      <c r="E101" s="324" t="s">
        <v>696</v>
      </c>
      <c r="F101" s="325" t="s">
        <v>909</v>
      </c>
      <c r="G101" s="2"/>
      <c r="H101" s="390">
        <f>SUM(H102)</f>
        <v>8000</v>
      </c>
    </row>
    <row r="102" spans="1:9" ht="31.5" x14ac:dyDescent="0.25">
      <c r="A102" s="101" t="s">
        <v>903</v>
      </c>
      <c r="B102" s="2" t="s">
        <v>10</v>
      </c>
      <c r="C102" s="8" t="s">
        <v>29</v>
      </c>
      <c r="D102" s="323" t="s">
        <v>907</v>
      </c>
      <c r="E102" s="324" t="s">
        <v>696</v>
      </c>
      <c r="F102" s="325" t="s">
        <v>909</v>
      </c>
      <c r="G102" s="2" t="s">
        <v>16</v>
      </c>
      <c r="H102" s="391">
        <f>SUM([1]прил6!I71)</f>
        <v>8000</v>
      </c>
    </row>
    <row r="103" spans="1:9" ht="15.75" x14ac:dyDescent="0.25">
      <c r="A103" s="98" t="s">
        <v>22</v>
      </c>
      <c r="B103" s="27" t="s">
        <v>10</v>
      </c>
      <c r="C103" s="47">
        <v>11</v>
      </c>
      <c r="D103" s="326"/>
      <c r="E103" s="327"/>
      <c r="F103" s="328"/>
      <c r="G103" s="26"/>
      <c r="H103" s="388">
        <f>SUM(H104)</f>
        <v>72835</v>
      </c>
    </row>
    <row r="104" spans="1:9" ht="31.5" hidden="1" customHeight="1" x14ac:dyDescent="0.25">
      <c r="A104" s="86" t="s">
        <v>97</v>
      </c>
      <c r="B104" s="35" t="s">
        <v>10</v>
      </c>
      <c r="C104" s="37">
        <v>11</v>
      </c>
      <c r="D104" s="308" t="s">
        <v>216</v>
      </c>
      <c r="E104" s="309" t="s">
        <v>696</v>
      </c>
      <c r="F104" s="310" t="s">
        <v>697</v>
      </c>
      <c r="G104" s="35"/>
      <c r="H104" s="389">
        <f>SUM(H105)</f>
        <v>72835</v>
      </c>
    </row>
    <row r="105" spans="1:9" ht="47.25" hidden="1" customHeight="1" x14ac:dyDescent="0.25">
      <c r="A105" s="99" t="s">
        <v>98</v>
      </c>
      <c r="B105" s="2" t="s">
        <v>10</v>
      </c>
      <c r="C105" s="544">
        <v>11</v>
      </c>
      <c r="D105" s="323" t="s">
        <v>217</v>
      </c>
      <c r="E105" s="324" t="s">
        <v>696</v>
      </c>
      <c r="F105" s="325" t="s">
        <v>697</v>
      </c>
      <c r="G105" s="2"/>
      <c r="H105" s="390">
        <f>SUM(H106)</f>
        <v>72835</v>
      </c>
    </row>
    <row r="106" spans="1:9" ht="15.75" hidden="1" customHeight="1" x14ac:dyDescent="0.25">
      <c r="A106" s="3" t="s">
        <v>118</v>
      </c>
      <c r="B106" s="2" t="s">
        <v>10</v>
      </c>
      <c r="C106" s="544">
        <v>11</v>
      </c>
      <c r="D106" s="323" t="s">
        <v>217</v>
      </c>
      <c r="E106" s="324" t="s">
        <v>696</v>
      </c>
      <c r="F106" s="325" t="s">
        <v>719</v>
      </c>
      <c r="G106" s="2"/>
      <c r="H106" s="390">
        <f>SUM(H107)</f>
        <v>72835</v>
      </c>
    </row>
    <row r="107" spans="1:9" ht="31.5" hidden="1" customHeight="1" x14ac:dyDescent="0.25">
      <c r="A107" s="3" t="s">
        <v>18</v>
      </c>
      <c r="B107" s="2" t="s">
        <v>10</v>
      </c>
      <c r="C107" s="544">
        <v>11</v>
      </c>
      <c r="D107" s="323" t="s">
        <v>217</v>
      </c>
      <c r="E107" s="324" t="s">
        <v>696</v>
      </c>
      <c r="F107" s="325" t="s">
        <v>719</v>
      </c>
      <c r="G107" s="2" t="s">
        <v>17</v>
      </c>
      <c r="H107" s="391">
        <f>SUM([1]прил6!I76)</f>
        <v>72835</v>
      </c>
    </row>
    <row r="108" spans="1:9" ht="15.75" hidden="1" customHeight="1" x14ac:dyDescent="0.25">
      <c r="A108" s="98" t="s">
        <v>23</v>
      </c>
      <c r="B108" s="27" t="s">
        <v>10</v>
      </c>
      <c r="C108" s="47">
        <v>13</v>
      </c>
      <c r="D108" s="326"/>
      <c r="E108" s="327"/>
      <c r="F108" s="328"/>
      <c r="G108" s="26"/>
      <c r="H108" s="388">
        <f>SUM(H114+H123+H128+H152+H157+H176+H109+H137+H142+H147+H182+H172)</f>
        <v>9080009</v>
      </c>
    </row>
    <row r="109" spans="1:9" ht="31.5" x14ac:dyDescent="0.25">
      <c r="A109" s="34" t="s">
        <v>171</v>
      </c>
      <c r="B109" s="35" t="s">
        <v>10</v>
      </c>
      <c r="C109" s="37">
        <v>13</v>
      </c>
      <c r="D109" s="302" t="s">
        <v>252</v>
      </c>
      <c r="E109" s="303" t="s">
        <v>696</v>
      </c>
      <c r="F109" s="304" t="s">
        <v>697</v>
      </c>
      <c r="G109" s="38"/>
      <c r="H109" s="389">
        <f>SUM(H110)</f>
        <v>0</v>
      </c>
    </row>
    <row r="110" spans="1:9" ht="47.25" x14ac:dyDescent="0.25">
      <c r="A110" s="3" t="s">
        <v>179</v>
      </c>
      <c r="B110" s="2" t="s">
        <v>10</v>
      </c>
      <c r="C110" s="2">
        <v>13</v>
      </c>
      <c r="D110" s="305" t="s">
        <v>794</v>
      </c>
      <c r="E110" s="306" t="s">
        <v>696</v>
      </c>
      <c r="F110" s="307" t="s">
        <v>697</v>
      </c>
      <c r="G110" s="2"/>
      <c r="H110" s="390">
        <f>SUM(H111)</f>
        <v>0</v>
      </c>
    </row>
    <row r="111" spans="1:9" ht="15.75" x14ac:dyDescent="0.25">
      <c r="A111" s="365" t="s">
        <v>795</v>
      </c>
      <c r="B111" s="2" t="s">
        <v>10</v>
      </c>
      <c r="C111" s="2">
        <v>13</v>
      </c>
      <c r="D111" s="305" t="s">
        <v>256</v>
      </c>
      <c r="E111" s="306" t="s">
        <v>10</v>
      </c>
      <c r="F111" s="307" t="s">
        <v>697</v>
      </c>
      <c r="G111" s="2"/>
      <c r="H111" s="390">
        <f>SUM(H112)</f>
        <v>0</v>
      </c>
      <c r="I111" s="366"/>
    </row>
    <row r="112" spans="1:9" ht="31.5" x14ac:dyDescent="0.25">
      <c r="A112" s="101" t="s">
        <v>764</v>
      </c>
      <c r="B112" s="2" t="s">
        <v>10</v>
      </c>
      <c r="C112" s="2">
        <v>13</v>
      </c>
      <c r="D112" s="305" t="s">
        <v>256</v>
      </c>
      <c r="E112" s="306" t="s">
        <v>10</v>
      </c>
      <c r="F112" s="325" t="s">
        <v>763</v>
      </c>
      <c r="G112" s="2"/>
      <c r="H112" s="390">
        <f>SUM(H113)</f>
        <v>0</v>
      </c>
    </row>
    <row r="113" spans="1:8" ht="15.75" x14ac:dyDescent="0.25">
      <c r="A113" s="102" t="s">
        <v>21</v>
      </c>
      <c r="B113" s="2" t="s">
        <v>10</v>
      </c>
      <c r="C113" s="2">
        <v>13</v>
      </c>
      <c r="D113" s="305" t="s">
        <v>256</v>
      </c>
      <c r="E113" s="306" t="s">
        <v>10</v>
      </c>
      <c r="F113" s="325" t="s">
        <v>763</v>
      </c>
      <c r="G113" s="2" t="s">
        <v>75</v>
      </c>
      <c r="H113" s="392">
        <f>SUM([1]прил6!I545)</f>
        <v>0</v>
      </c>
    </row>
    <row r="114" spans="1:8" ht="31.5" x14ac:dyDescent="0.25">
      <c r="A114" s="86" t="s">
        <v>144</v>
      </c>
      <c r="B114" s="35" t="s">
        <v>10</v>
      </c>
      <c r="C114" s="39">
        <v>13</v>
      </c>
      <c r="D114" s="333" t="s">
        <v>206</v>
      </c>
      <c r="E114" s="334" t="s">
        <v>696</v>
      </c>
      <c r="F114" s="335" t="s">
        <v>697</v>
      </c>
      <c r="G114" s="35"/>
      <c r="H114" s="389">
        <f>SUM(H115+H119)</f>
        <v>225400</v>
      </c>
    </row>
    <row r="115" spans="1:8" ht="63" x14ac:dyDescent="0.25">
      <c r="A115" s="99" t="s">
        <v>143</v>
      </c>
      <c r="B115" s="2" t="s">
        <v>10</v>
      </c>
      <c r="C115" s="6">
        <v>13</v>
      </c>
      <c r="D115" s="320" t="s">
        <v>240</v>
      </c>
      <c r="E115" s="321" t="s">
        <v>696</v>
      </c>
      <c r="F115" s="322" t="s">
        <v>697</v>
      </c>
      <c r="G115" s="2"/>
      <c r="H115" s="390">
        <f>SUM(H116)</f>
        <v>112400</v>
      </c>
    </row>
    <row r="116" spans="1:8" ht="47.25" x14ac:dyDescent="0.25">
      <c r="A116" s="99" t="s">
        <v>720</v>
      </c>
      <c r="B116" s="2" t="s">
        <v>10</v>
      </c>
      <c r="C116" s="6">
        <v>13</v>
      </c>
      <c r="D116" s="320" t="s">
        <v>240</v>
      </c>
      <c r="E116" s="321" t="s">
        <v>10</v>
      </c>
      <c r="F116" s="322" t="s">
        <v>697</v>
      </c>
      <c r="G116" s="2"/>
      <c r="H116" s="390">
        <f>SUM(H117)</f>
        <v>112400</v>
      </c>
    </row>
    <row r="117" spans="1:8" ht="31.5" x14ac:dyDescent="0.25">
      <c r="A117" s="3" t="s">
        <v>99</v>
      </c>
      <c r="B117" s="2" t="s">
        <v>10</v>
      </c>
      <c r="C117" s="6">
        <v>13</v>
      </c>
      <c r="D117" s="320" t="s">
        <v>240</v>
      </c>
      <c r="E117" s="321" t="s">
        <v>10</v>
      </c>
      <c r="F117" s="322" t="s">
        <v>721</v>
      </c>
      <c r="G117" s="2"/>
      <c r="H117" s="390">
        <f>SUM(H118)</f>
        <v>112400</v>
      </c>
    </row>
    <row r="118" spans="1:8" ht="31.5" x14ac:dyDescent="0.25">
      <c r="A118" s="101" t="s">
        <v>100</v>
      </c>
      <c r="B118" s="2" t="s">
        <v>10</v>
      </c>
      <c r="C118" s="6">
        <v>13</v>
      </c>
      <c r="D118" s="320" t="s">
        <v>240</v>
      </c>
      <c r="E118" s="321" t="s">
        <v>10</v>
      </c>
      <c r="F118" s="322" t="s">
        <v>721</v>
      </c>
      <c r="G118" s="2" t="s">
        <v>86</v>
      </c>
      <c r="H118" s="391">
        <f>SUM([1]прил6!I303)</f>
        <v>112400</v>
      </c>
    </row>
    <row r="119" spans="1:8" ht="63" x14ac:dyDescent="0.25">
      <c r="A119" s="87" t="s">
        <v>131</v>
      </c>
      <c r="B119" s="2" t="s">
        <v>10</v>
      </c>
      <c r="C119" s="544">
        <v>13</v>
      </c>
      <c r="D119" s="323" t="s">
        <v>239</v>
      </c>
      <c r="E119" s="324" t="s">
        <v>696</v>
      </c>
      <c r="F119" s="325" t="s">
        <v>697</v>
      </c>
      <c r="G119" s="2"/>
      <c r="H119" s="390">
        <f>SUM(H120)</f>
        <v>113000</v>
      </c>
    </row>
    <row r="120" spans="1:8" ht="47.25" x14ac:dyDescent="0.25">
      <c r="A120" s="87" t="s">
        <v>704</v>
      </c>
      <c r="B120" s="2" t="s">
        <v>10</v>
      </c>
      <c r="C120" s="544">
        <v>13</v>
      </c>
      <c r="D120" s="323" t="s">
        <v>239</v>
      </c>
      <c r="E120" s="324" t="s">
        <v>10</v>
      </c>
      <c r="F120" s="325" t="s">
        <v>697</v>
      </c>
      <c r="G120" s="2"/>
      <c r="H120" s="390">
        <f>SUM(H121)</f>
        <v>113000</v>
      </c>
    </row>
    <row r="121" spans="1:8" ht="110.25" x14ac:dyDescent="0.25">
      <c r="A121" s="96" t="s">
        <v>1023</v>
      </c>
      <c r="B121" s="2" t="s">
        <v>10</v>
      </c>
      <c r="C121" s="544">
        <v>13</v>
      </c>
      <c r="D121" s="323" t="s">
        <v>239</v>
      </c>
      <c r="E121" s="324" t="s">
        <v>10</v>
      </c>
      <c r="F121" s="554">
        <v>13603</v>
      </c>
      <c r="G121" s="2"/>
      <c r="H121" s="390">
        <f>SUM(H122)</f>
        <v>113000</v>
      </c>
    </row>
    <row r="122" spans="1:8" ht="31.5" x14ac:dyDescent="0.25">
      <c r="A122" s="101" t="s">
        <v>903</v>
      </c>
      <c r="B122" s="2" t="s">
        <v>10</v>
      </c>
      <c r="C122" s="544">
        <v>13</v>
      </c>
      <c r="D122" s="323" t="s">
        <v>239</v>
      </c>
      <c r="E122" s="324" t="s">
        <v>10</v>
      </c>
      <c r="F122" s="554">
        <v>13603</v>
      </c>
      <c r="G122" s="2" t="s">
        <v>16</v>
      </c>
      <c r="H122" s="391">
        <f>SUM([1]прил6!I82)</f>
        <v>113000</v>
      </c>
    </row>
    <row r="123" spans="1:8" ht="47.25" x14ac:dyDescent="0.25">
      <c r="A123" s="34" t="s">
        <v>145</v>
      </c>
      <c r="B123" s="35" t="s">
        <v>10</v>
      </c>
      <c r="C123" s="37">
        <v>13</v>
      </c>
      <c r="D123" s="308" t="s">
        <v>722</v>
      </c>
      <c r="E123" s="309" t="s">
        <v>696</v>
      </c>
      <c r="F123" s="310" t="s">
        <v>697</v>
      </c>
      <c r="G123" s="35"/>
      <c r="H123" s="389">
        <f>SUM(H124)</f>
        <v>3000</v>
      </c>
    </row>
    <row r="124" spans="1:8" ht="78.75" x14ac:dyDescent="0.25">
      <c r="A124" s="63" t="s">
        <v>146</v>
      </c>
      <c r="B124" s="2" t="s">
        <v>10</v>
      </c>
      <c r="C124" s="544">
        <v>13</v>
      </c>
      <c r="D124" s="323" t="s">
        <v>218</v>
      </c>
      <c r="E124" s="324" t="s">
        <v>696</v>
      </c>
      <c r="F124" s="325" t="s">
        <v>697</v>
      </c>
      <c r="G124" s="2"/>
      <c r="H124" s="390">
        <f>SUM(H125)</f>
        <v>3000</v>
      </c>
    </row>
    <row r="125" spans="1:8" ht="47.25" x14ac:dyDescent="0.25">
      <c r="A125" s="63" t="s">
        <v>723</v>
      </c>
      <c r="B125" s="2" t="s">
        <v>10</v>
      </c>
      <c r="C125" s="544">
        <v>13</v>
      </c>
      <c r="D125" s="323" t="s">
        <v>218</v>
      </c>
      <c r="E125" s="324" t="s">
        <v>10</v>
      </c>
      <c r="F125" s="325" t="s">
        <v>697</v>
      </c>
      <c r="G125" s="2"/>
      <c r="H125" s="390">
        <f>SUM(H126)</f>
        <v>3000</v>
      </c>
    </row>
    <row r="126" spans="1:8" ht="15.75" x14ac:dyDescent="0.25">
      <c r="A126" s="96" t="s">
        <v>725</v>
      </c>
      <c r="B126" s="2" t="s">
        <v>10</v>
      </c>
      <c r="C126" s="544">
        <v>13</v>
      </c>
      <c r="D126" s="323" t="s">
        <v>218</v>
      </c>
      <c r="E126" s="324" t="s">
        <v>10</v>
      </c>
      <c r="F126" s="325" t="s">
        <v>724</v>
      </c>
      <c r="G126" s="2"/>
      <c r="H126" s="390">
        <f>SUM(H127)</f>
        <v>3000</v>
      </c>
    </row>
    <row r="127" spans="1:8" ht="31.5" x14ac:dyDescent="0.25">
      <c r="A127" s="101" t="s">
        <v>903</v>
      </c>
      <c r="B127" s="2" t="s">
        <v>10</v>
      </c>
      <c r="C127" s="544">
        <v>13</v>
      </c>
      <c r="D127" s="323" t="s">
        <v>218</v>
      </c>
      <c r="E127" s="324" t="s">
        <v>10</v>
      </c>
      <c r="F127" s="325" t="s">
        <v>724</v>
      </c>
      <c r="G127" s="2" t="s">
        <v>16</v>
      </c>
      <c r="H127" s="391">
        <f>SUM([1]прил6!I87)</f>
        <v>3000</v>
      </c>
    </row>
    <row r="128" spans="1:8" ht="47.25" x14ac:dyDescent="0.25">
      <c r="A128" s="86" t="s">
        <v>204</v>
      </c>
      <c r="B128" s="35" t="s">
        <v>10</v>
      </c>
      <c r="C128" s="37">
        <v>13</v>
      </c>
      <c r="D128" s="308" t="s">
        <v>751</v>
      </c>
      <c r="E128" s="309" t="s">
        <v>696</v>
      </c>
      <c r="F128" s="310" t="s">
        <v>697</v>
      </c>
      <c r="G128" s="35"/>
      <c r="H128" s="389">
        <f>SUM(H129+H133)</f>
        <v>229600</v>
      </c>
    </row>
    <row r="129" spans="1:8" ht="78.75" x14ac:dyDescent="0.25">
      <c r="A129" s="96" t="s">
        <v>262</v>
      </c>
      <c r="B129" s="2" t="s">
        <v>10</v>
      </c>
      <c r="C129" s="544">
        <v>13</v>
      </c>
      <c r="D129" s="323" t="s">
        <v>261</v>
      </c>
      <c r="E129" s="324" t="s">
        <v>696</v>
      </c>
      <c r="F129" s="325" t="s">
        <v>697</v>
      </c>
      <c r="G129" s="2"/>
      <c r="H129" s="390">
        <f>SUM(H130)</f>
        <v>182200</v>
      </c>
    </row>
    <row r="130" spans="1:8" ht="47.25" x14ac:dyDescent="0.25">
      <c r="A130" s="3" t="s">
        <v>752</v>
      </c>
      <c r="B130" s="2" t="s">
        <v>10</v>
      </c>
      <c r="C130" s="544">
        <v>13</v>
      </c>
      <c r="D130" s="323" t="s">
        <v>261</v>
      </c>
      <c r="E130" s="324" t="s">
        <v>10</v>
      </c>
      <c r="F130" s="325" t="s">
        <v>697</v>
      </c>
      <c r="G130" s="2"/>
      <c r="H130" s="390">
        <f>SUM(H131)</f>
        <v>182200</v>
      </c>
    </row>
    <row r="131" spans="1:8" ht="31.5" x14ac:dyDescent="0.25">
      <c r="A131" s="101" t="s">
        <v>764</v>
      </c>
      <c r="B131" s="2" t="s">
        <v>10</v>
      </c>
      <c r="C131" s="544">
        <v>13</v>
      </c>
      <c r="D131" s="323" t="s">
        <v>261</v>
      </c>
      <c r="E131" s="324" t="s">
        <v>10</v>
      </c>
      <c r="F131" s="325" t="s">
        <v>763</v>
      </c>
      <c r="G131" s="2"/>
      <c r="H131" s="390">
        <f>SUM(H132)</f>
        <v>182200</v>
      </c>
    </row>
    <row r="132" spans="1:8" ht="15.75" x14ac:dyDescent="0.25">
      <c r="A132" s="102" t="s">
        <v>21</v>
      </c>
      <c r="B132" s="2" t="s">
        <v>10</v>
      </c>
      <c r="C132" s="544">
        <v>13</v>
      </c>
      <c r="D132" s="323" t="s">
        <v>261</v>
      </c>
      <c r="E132" s="324" t="s">
        <v>10</v>
      </c>
      <c r="F132" s="325" t="s">
        <v>763</v>
      </c>
      <c r="G132" s="2" t="s">
        <v>75</v>
      </c>
      <c r="H132" s="391">
        <f>SUM([1]прил6!I92)</f>
        <v>182200</v>
      </c>
    </row>
    <row r="133" spans="1:8" ht="78.75" x14ac:dyDescent="0.25">
      <c r="A133" s="96" t="s">
        <v>205</v>
      </c>
      <c r="B133" s="2" t="s">
        <v>10</v>
      </c>
      <c r="C133" s="544">
        <v>13</v>
      </c>
      <c r="D133" s="323" t="s">
        <v>235</v>
      </c>
      <c r="E133" s="324" t="s">
        <v>696</v>
      </c>
      <c r="F133" s="325" t="s">
        <v>697</v>
      </c>
      <c r="G133" s="2"/>
      <c r="H133" s="390">
        <f>SUM(H134)</f>
        <v>47400</v>
      </c>
    </row>
    <row r="134" spans="1:8" ht="31.5" x14ac:dyDescent="0.25">
      <c r="A134" s="3" t="s">
        <v>765</v>
      </c>
      <c r="B134" s="2" t="s">
        <v>10</v>
      </c>
      <c r="C134" s="544">
        <v>13</v>
      </c>
      <c r="D134" s="323" t="s">
        <v>235</v>
      </c>
      <c r="E134" s="324" t="s">
        <v>10</v>
      </c>
      <c r="F134" s="325" t="s">
        <v>697</v>
      </c>
      <c r="G134" s="2"/>
      <c r="H134" s="390">
        <f>SUM(H135)</f>
        <v>47400</v>
      </c>
    </row>
    <row r="135" spans="1:8" ht="31.5" x14ac:dyDescent="0.25">
      <c r="A135" s="101" t="s">
        <v>764</v>
      </c>
      <c r="B135" s="2" t="s">
        <v>10</v>
      </c>
      <c r="C135" s="544">
        <v>13</v>
      </c>
      <c r="D135" s="323" t="s">
        <v>235</v>
      </c>
      <c r="E135" s="324" t="s">
        <v>10</v>
      </c>
      <c r="F135" s="325" t="s">
        <v>763</v>
      </c>
      <c r="G135" s="2"/>
      <c r="H135" s="390">
        <f>SUM(H136)</f>
        <v>47400</v>
      </c>
    </row>
    <row r="136" spans="1:8" ht="15.75" x14ac:dyDescent="0.25">
      <c r="A136" s="102" t="s">
        <v>21</v>
      </c>
      <c r="B136" s="2" t="s">
        <v>10</v>
      </c>
      <c r="C136" s="544">
        <v>13</v>
      </c>
      <c r="D136" s="323" t="s">
        <v>235</v>
      </c>
      <c r="E136" s="324" t="s">
        <v>10</v>
      </c>
      <c r="F136" s="325" t="s">
        <v>763</v>
      </c>
      <c r="G136" s="2" t="s">
        <v>75</v>
      </c>
      <c r="H136" s="391">
        <f>SUM([1]прил6!I96)</f>
        <v>47400</v>
      </c>
    </row>
    <row r="137" spans="1:8" ht="31.5" x14ac:dyDescent="0.25">
      <c r="A137" s="86" t="s">
        <v>138</v>
      </c>
      <c r="B137" s="35" t="s">
        <v>10</v>
      </c>
      <c r="C137" s="35">
        <v>13</v>
      </c>
      <c r="D137" s="302" t="s">
        <v>708</v>
      </c>
      <c r="E137" s="303" t="s">
        <v>696</v>
      </c>
      <c r="F137" s="304" t="s">
        <v>697</v>
      </c>
      <c r="G137" s="35"/>
      <c r="H137" s="389">
        <f>SUM(H138)</f>
        <v>2000</v>
      </c>
    </row>
    <row r="138" spans="1:8" ht="63" x14ac:dyDescent="0.25">
      <c r="A138" s="87" t="s">
        <v>842</v>
      </c>
      <c r="B138" s="2" t="s">
        <v>10</v>
      </c>
      <c r="C138" s="2">
        <v>13</v>
      </c>
      <c r="D138" s="305" t="s">
        <v>841</v>
      </c>
      <c r="E138" s="306" t="s">
        <v>696</v>
      </c>
      <c r="F138" s="307" t="s">
        <v>697</v>
      </c>
      <c r="G138" s="2"/>
      <c r="H138" s="390">
        <f>SUM(H139)</f>
        <v>2000</v>
      </c>
    </row>
    <row r="139" spans="1:8" ht="31.5" x14ac:dyDescent="0.25">
      <c r="A139" s="87" t="s">
        <v>843</v>
      </c>
      <c r="B139" s="2" t="s">
        <v>10</v>
      </c>
      <c r="C139" s="2">
        <v>13</v>
      </c>
      <c r="D139" s="305" t="s">
        <v>841</v>
      </c>
      <c r="E139" s="306" t="s">
        <v>10</v>
      </c>
      <c r="F139" s="307" t="s">
        <v>697</v>
      </c>
      <c r="G139" s="2"/>
      <c r="H139" s="390">
        <f>SUM(H140)</f>
        <v>2000</v>
      </c>
    </row>
    <row r="140" spans="1:8" ht="15.75" x14ac:dyDescent="0.25">
      <c r="A140" s="100" t="s">
        <v>845</v>
      </c>
      <c r="B140" s="2" t="s">
        <v>10</v>
      </c>
      <c r="C140" s="2">
        <v>13</v>
      </c>
      <c r="D140" s="305" t="s">
        <v>841</v>
      </c>
      <c r="E140" s="306" t="s">
        <v>10</v>
      </c>
      <c r="F140" s="307" t="s">
        <v>844</v>
      </c>
      <c r="G140" s="2"/>
      <c r="H140" s="390">
        <f>SUM(H141)</f>
        <v>2000</v>
      </c>
    </row>
    <row r="141" spans="1:8" ht="31.5" x14ac:dyDescent="0.25">
      <c r="A141" s="101" t="s">
        <v>903</v>
      </c>
      <c r="B141" s="2" t="s">
        <v>10</v>
      </c>
      <c r="C141" s="2">
        <v>13</v>
      </c>
      <c r="D141" s="305" t="s">
        <v>841</v>
      </c>
      <c r="E141" s="306" t="s">
        <v>10</v>
      </c>
      <c r="F141" s="307" t="s">
        <v>844</v>
      </c>
      <c r="G141" s="2" t="s">
        <v>16</v>
      </c>
      <c r="H141" s="392">
        <f>SUM([1]прил6!I101)</f>
        <v>2000</v>
      </c>
    </row>
    <row r="142" spans="1:8" ht="31.5" x14ac:dyDescent="0.25">
      <c r="A142" s="106" t="s">
        <v>132</v>
      </c>
      <c r="B142" s="35" t="s">
        <v>10</v>
      </c>
      <c r="C142" s="35">
        <v>13</v>
      </c>
      <c r="D142" s="302" t="s">
        <v>711</v>
      </c>
      <c r="E142" s="303" t="s">
        <v>696</v>
      </c>
      <c r="F142" s="304" t="s">
        <v>697</v>
      </c>
      <c r="G142" s="35"/>
      <c r="H142" s="389">
        <f>SUM(H143)</f>
        <v>30000</v>
      </c>
    </row>
    <row r="143" spans="1:8" ht="63" x14ac:dyDescent="0.25">
      <c r="A143" s="87" t="s">
        <v>169</v>
      </c>
      <c r="B143" s="2" t="s">
        <v>10</v>
      </c>
      <c r="C143" s="2">
        <v>13</v>
      </c>
      <c r="D143" s="348" t="s">
        <v>249</v>
      </c>
      <c r="E143" s="349" t="s">
        <v>696</v>
      </c>
      <c r="F143" s="350" t="s">
        <v>697</v>
      </c>
      <c r="G143" s="82"/>
      <c r="H143" s="393">
        <f>SUM(H144)</f>
        <v>30000</v>
      </c>
    </row>
    <row r="144" spans="1:8" ht="31.5" x14ac:dyDescent="0.25">
      <c r="A144" s="87" t="s">
        <v>780</v>
      </c>
      <c r="B144" s="2" t="s">
        <v>10</v>
      </c>
      <c r="C144" s="2">
        <v>13</v>
      </c>
      <c r="D144" s="348" t="s">
        <v>249</v>
      </c>
      <c r="E144" s="349" t="s">
        <v>10</v>
      </c>
      <c r="F144" s="350" t="s">
        <v>697</v>
      </c>
      <c r="G144" s="82"/>
      <c r="H144" s="393">
        <f>SUM(H145)</f>
        <v>30000</v>
      </c>
    </row>
    <row r="145" spans="1:8" ht="31.5" x14ac:dyDescent="0.25">
      <c r="A145" s="80" t="s">
        <v>846</v>
      </c>
      <c r="B145" s="2" t="s">
        <v>10</v>
      </c>
      <c r="C145" s="2">
        <v>13</v>
      </c>
      <c r="D145" s="348" t="s">
        <v>249</v>
      </c>
      <c r="E145" s="349" t="s">
        <v>10</v>
      </c>
      <c r="F145" s="350" t="s">
        <v>847</v>
      </c>
      <c r="G145" s="82"/>
      <c r="H145" s="393">
        <f>SUM(H146)</f>
        <v>30000</v>
      </c>
    </row>
    <row r="146" spans="1:8" ht="31.5" x14ac:dyDescent="0.25">
      <c r="A146" s="104" t="s">
        <v>903</v>
      </c>
      <c r="B146" s="2" t="s">
        <v>10</v>
      </c>
      <c r="C146" s="2">
        <v>13</v>
      </c>
      <c r="D146" s="348" t="s">
        <v>249</v>
      </c>
      <c r="E146" s="349" t="s">
        <v>10</v>
      </c>
      <c r="F146" s="350" t="s">
        <v>847</v>
      </c>
      <c r="G146" s="82" t="s">
        <v>16</v>
      </c>
      <c r="H146" s="394">
        <f>SUM([1]прил6!I106)</f>
        <v>30000</v>
      </c>
    </row>
    <row r="147" spans="1:8" ht="63" x14ac:dyDescent="0.25">
      <c r="A147" s="86" t="s">
        <v>149</v>
      </c>
      <c r="B147" s="35" t="s">
        <v>10</v>
      </c>
      <c r="C147" s="49">
        <v>13</v>
      </c>
      <c r="D147" s="314" t="s">
        <v>225</v>
      </c>
      <c r="E147" s="315" t="s">
        <v>696</v>
      </c>
      <c r="F147" s="316" t="s">
        <v>697</v>
      </c>
      <c r="G147" s="35"/>
      <c r="H147" s="389">
        <f>SUM(H148)</f>
        <v>47400</v>
      </c>
    </row>
    <row r="148" spans="1:8" ht="94.5" x14ac:dyDescent="0.25">
      <c r="A148" s="63" t="s">
        <v>165</v>
      </c>
      <c r="B148" s="2" t="s">
        <v>10</v>
      </c>
      <c r="C148" s="2">
        <v>13</v>
      </c>
      <c r="D148" s="317" t="s">
        <v>227</v>
      </c>
      <c r="E148" s="318" t="s">
        <v>696</v>
      </c>
      <c r="F148" s="319" t="s">
        <v>697</v>
      </c>
      <c r="G148" s="82"/>
      <c r="H148" s="393">
        <f>SUM(H149)</f>
        <v>47400</v>
      </c>
    </row>
    <row r="149" spans="1:8" ht="47.25" x14ac:dyDescent="0.25">
      <c r="A149" s="63" t="s">
        <v>716</v>
      </c>
      <c r="B149" s="2" t="s">
        <v>10</v>
      </c>
      <c r="C149" s="2">
        <v>13</v>
      </c>
      <c r="D149" s="317" t="s">
        <v>227</v>
      </c>
      <c r="E149" s="318" t="s">
        <v>10</v>
      </c>
      <c r="F149" s="319" t="s">
        <v>697</v>
      </c>
      <c r="G149" s="82"/>
      <c r="H149" s="393">
        <f>SUM(H150)</f>
        <v>47400</v>
      </c>
    </row>
    <row r="150" spans="1:8" ht="31.5" x14ac:dyDescent="0.25">
      <c r="A150" s="101" t="s">
        <v>764</v>
      </c>
      <c r="B150" s="2" t="s">
        <v>10</v>
      </c>
      <c r="C150" s="2">
        <v>13</v>
      </c>
      <c r="D150" s="342" t="s">
        <v>227</v>
      </c>
      <c r="E150" s="343" t="s">
        <v>10</v>
      </c>
      <c r="F150" s="344" t="s">
        <v>763</v>
      </c>
      <c r="G150" s="82"/>
      <c r="H150" s="393">
        <f>SUM(H151)</f>
        <v>47400</v>
      </c>
    </row>
    <row r="151" spans="1:8" ht="15.75" x14ac:dyDescent="0.25">
      <c r="A151" s="102" t="s">
        <v>21</v>
      </c>
      <c r="B151" s="2" t="s">
        <v>10</v>
      </c>
      <c r="C151" s="2">
        <v>13</v>
      </c>
      <c r="D151" s="342" t="s">
        <v>227</v>
      </c>
      <c r="E151" s="343" t="s">
        <v>10</v>
      </c>
      <c r="F151" s="344" t="s">
        <v>763</v>
      </c>
      <c r="G151" s="82" t="s">
        <v>75</v>
      </c>
      <c r="H151" s="394">
        <f>SUM([1]прил6!I111)</f>
        <v>47400</v>
      </c>
    </row>
    <row r="152" spans="1:8" ht="31.5" x14ac:dyDescent="0.25">
      <c r="A152" s="86" t="s">
        <v>24</v>
      </c>
      <c r="B152" s="35" t="s">
        <v>10</v>
      </c>
      <c r="C152" s="37">
        <v>13</v>
      </c>
      <c r="D152" s="308" t="s">
        <v>219</v>
      </c>
      <c r="E152" s="309" t="s">
        <v>696</v>
      </c>
      <c r="F152" s="310" t="s">
        <v>697</v>
      </c>
      <c r="G152" s="35"/>
      <c r="H152" s="389">
        <f>SUM(H153)</f>
        <v>112146</v>
      </c>
    </row>
    <row r="153" spans="1:8" ht="15.75" x14ac:dyDescent="0.25">
      <c r="A153" s="96" t="s">
        <v>101</v>
      </c>
      <c r="B153" s="2" t="s">
        <v>10</v>
      </c>
      <c r="C153" s="544">
        <v>13</v>
      </c>
      <c r="D153" s="323" t="s">
        <v>220</v>
      </c>
      <c r="E153" s="324" t="s">
        <v>696</v>
      </c>
      <c r="F153" s="325" t="s">
        <v>697</v>
      </c>
      <c r="G153" s="2"/>
      <c r="H153" s="390">
        <f>SUM(H154)</f>
        <v>112146</v>
      </c>
    </row>
    <row r="154" spans="1:8" ht="15.75" x14ac:dyDescent="0.25">
      <c r="A154" s="3" t="s">
        <v>119</v>
      </c>
      <c r="B154" s="2" t="s">
        <v>10</v>
      </c>
      <c r="C154" s="544">
        <v>13</v>
      </c>
      <c r="D154" s="323" t="s">
        <v>220</v>
      </c>
      <c r="E154" s="324" t="s">
        <v>696</v>
      </c>
      <c r="F154" s="325" t="s">
        <v>726</v>
      </c>
      <c r="G154" s="2"/>
      <c r="H154" s="390">
        <f>SUM(H155:H156)</f>
        <v>112146</v>
      </c>
    </row>
    <row r="155" spans="1:8" ht="31.5" x14ac:dyDescent="0.25">
      <c r="A155" s="101" t="s">
        <v>903</v>
      </c>
      <c r="B155" s="2" t="s">
        <v>10</v>
      </c>
      <c r="C155" s="544">
        <v>13</v>
      </c>
      <c r="D155" s="323" t="s">
        <v>220</v>
      </c>
      <c r="E155" s="324" t="s">
        <v>696</v>
      </c>
      <c r="F155" s="325" t="s">
        <v>726</v>
      </c>
      <c r="G155" s="2" t="s">
        <v>16</v>
      </c>
      <c r="H155" s="391">
        <f>SUM([1]прил6!I115)</f>
        <v>104146</v>
      </c>
    </row>
    <row r="156" spans="1:8" ht="15.75" x14ac:dyDescent="0.25">
      <c r="A156" s="3" t="s">
        <v>18</v>
      </c>
      <c r="B156" s="2" t="s">
        <v>10</v>
      </c>
      <c r="C156" s="544">
        <v>13</v>
      </c>
      <c r="D156" s="323" t="s">
        <v>220</v>
      </c>
      <c r="E156" s="324" t="s">
        <v>696</v>
      </c>
      <c r="F156" s="325" t="s">
        <v>726</v>
      </c>
      <c r="G156" s="2" t="s">
        <v>17</v>
      </c>
      <c r="H156" s="391">
        <f>SUM([1]прил6!I307+[1]прил6!I116)</f>
        <v>8000</v>
      </c>
    </row>
    <row r="157" spans="1:8" ht="15.75" x14ac:dyDescent="0.25">
      <c r="A157" s="86" t="s">
        <v>202</v>
      </c>
      <c r="B157" s="35" t="s">
        <v>10</v>
      </c>
      <c r="C157" s="37">
        <v>13</v>
      </c>
      <c r="D157" s="308" t="s">
        <v>221</v>
      </c>
      <c r="E157" s="309" t="s">
        <v>696</v>
      </c>
      <c r="F157" s="310" t="s">
        <v>697</v>
      </c>
      <c r="G157" s="35"/>
      <c r="H157" s="389">
        <f>SUM(H158)</f>
        <v>1489663</v>
      </c>
    </row>
    <row r="158" spans="1:8" ht="15.75" x14ac:dyDescent="0.25">
      <c r="A158" s="96" t="s">
        <v>201</v>
      </c>
      <c r="B158" s="2" t="s">
        <v>10</v>
      </c>
      <c r="C158" s="544">
        <v>13</v>
      </c>
      <c r="D158" s="323" t="s">
        <v>222</v>
      </c>
      <c r="E158" s="324" t="s">
        <v>696</v>
      </c>
      <c r="F158" s="325" t="s">
        <v>697</v>
      </c>
      <c r="G158" s="2"/>
      <c r="H158" s="390">
        <f>SUM(H159+H161+H163+H165+H167+H169)</f>
        <v>1489663</v>
      </c>
    </row>
    <row r="159" spans="1:8" ht="15.75" x14ac:dyDescent="0.25">
      <c r="A159" s="96" t="s">
        <v>910</v>
      </c>
      <c r="B159" s="2" t="s">
        <v>10</v>
      </c>
      <c r="C159" s="544">
        <v>13</v>
      </c>
      <c r="D159" s="323" t="s">
        <v>222</v>
      </c>
      <c r="E159" s="324" t="s">
        <v>696</v>
      </c>
      <c r="F159" s="554">
        <v>12700</v>
      </c>
      <c r="G159" s="2"/>
      <c r="H159" s="390">
        <f>SUM(H160)</f>
        <v>40381</v>
      </c>
    </row>
    <row r="160" spans="1:8" ht="31.5" x14ac:dyDescent="0.25">
      <c r="A160" s="96" t="s">
        <v>903</v>
      </c>
      <c r="B160" s="2" t="s">
        <v>10</v>
      </c>
      <c r="C160" s="544">
        <v>13</v>
      </c>
      <c r="D160" s="323" t="s">
        <v>222</v>
      </c>
      <c r="E160" s="324" t="s">
        <v>696</v>
      </c>
      <c r="F160" s="554">
        <v>12700</v>
      </c>
      <c r="G160" s="2" t="s">
        <v>16</v>
      </c>
      <c r="H160" s="392">
        <f>SUM([1]прил6!I120)</f>
        <v>40381</v>
      </c>
    </row>
    <row r="161" spans="1:8" ht="47.25" x14ac:dyDescent="0.25">
      <c r="A161" s="96" t="s">
        <v>911</v>
      </c>
      <c r="B161" s="2" t="s">
        <v>10</v>
      </c>
      <c r="C161" s="544">
        <v>13</v>
      </c>
      <c r="D161" s="323" t="s">
        <v>222</v>
      </c>
      <c r="E161" s="324" t="s">
        <v>696</v>
      </c>
      <c r="F161" s="554">
        <v>12712</v>
      </c>
      <c r="G161" s="2"/>
      <c r="H161" s="390">
        <f>SUM(H162)</f>
        <v>23700</v>
      </c>
    </row>
    <row r="162" spans="1:8" ht="47.25" x14ac:dyDescent="0.25">
      <c r="A162" s="96" t="s">
        <v>92</v>
      </c>
      <c r="B162" s="2" t="s">
        <v>10</v>
      </c>
      <c r="C162" s="544">
        <v>13</v>
      </c>
      <c r="D162" s="323" t="s">
        <v>222</v>
      </c>
      <c r="E162" s="324" t="s">
        <v>696</v>
      </c>
      <c r="F162" s="554">
        <v>12712</v>
      </c>
      <c r="G162" s="2" t="s">
        <v>13</v>
      </c>
      <c r="H162" s="392">
        <f>SUM([1]прил6!I122)</f>
        <v>23700</v>
      </c>
    </row>
    <row r="163" spans="1:8" ht="31.5" x14ac:dyDescent="0.25">
      <c r="A163" s="96" t="s">
        <v>912</v>
      </c>
      <c r="B163" s="2" t="s">
        <v>10</v>
      </c>
      <c r="C163" s="544">
        <v>13</v>
      </c>
      <c r="D163" s="323" t="s">
        <v>222</v>
      </c>
      <c r="E163" s="324" t="s">
        <v>696</v>
      </c>
      <c r="F163" s="554">
        <v>53910</v>
      </c>
      <c r="G163" s="2"/>
      <c r="H163" s="390">
        <f>SUM(H164)</f>
        <v>502999</v>
      </c>
    </row>
    <row r="164" spans="1:8" ht="31.5" x14ac:dyDescent="0.25">
      <c r="A164" s="96" t="s">
        <v>903</v>
      </c>
      <c r="B164" s="2" t="s">
        <v>10</v>
      </c>
      <c r="C164" s="544">
        <v>13</v>
      </c>
      <c r="D164" s="323" t="s">
        <v>222</v>
      </c>
      <c r="E164" s="324" t="s">
        <v>696</v>
      </c>
      <c r="F164" s="554">
        <v>53910</v>
      </c>
      <c r="G164" s="2" t="s">
        <v>16</v>
      </c>
      <c r="H164" s="392">
        <f>SUM([1]прил6!I124)</f>
        <v>502999</v>
      </c>
    </row>
    <row r="165" spans="1:8" ht="15.75" x14ac:dyDescent="0.25">
      <c r="A165" s="3" t="s">
        <v>203</v>
      </c>
      <c r="B165" s="2" t="s">
        <v>10</v>
      </c>
      <c r="C165" s="544">
        <v>13</v>
      </c>
      <c r="D165" s="323" t="s">
        <v>222</v>
      </c>
      <c r="E165" s="324" t="s">
        <v>696</v>
      </c>
      <c r="F165" s="325" t="s">
        <v>727</v>
      </c>
      <c r="G165" s="2"/>
      <c r="H165" s="390">
        <f>SUM(H166)</f>
        <v>85000</v>
      </c>
    </row>
    <row r="166" spans="1:8" ht="31.5" x14ac:dyDescent="0.25">
      <c r="A166" s="555" t="s">
        <v>903</v>
      </c>
      <c r="B166" s="2" t="s">
        <v>10</v>
      </c>
      <c r="C166" s="544">
        <v>13</v>
      </c>
      <c r="D166" s="323" t="s">
        <v>222</v>
      </c>
      <c r="E166" s="324" t="s">
        <v>696</v>
      </c>
      <c r="F166" s="325" t="s">
        <v>727</v>
      </c>
      <c r="G166" s="2" t="s">
        <v>16</v>
      </c>
      <c r="H166" s="391">
        <f>SUM([1]прил6!I126)</f>
        <v>85000</v>
      </c>
    </row>
    <row r="167" spans="1:8" ht="31.5" x14ac:dyDescent="0.25">
      <c r="A167" s="130" t="s">
        <v>913</v>
      </c>
      <c r="B167" s="2" t="s">
        <v>10</v>
      </c>
      <c r="C167" s="544">
        <v>13</v>
      </c>
      <c r="D167" s="323" t="s">
        <v>222</v>
      </c>
      <c r="E167" s="324" t="s">
        <v>696</v>
      </c>
      <c r="F167" s="325" t="s">
        <v>763</v>
      </c>
      <c r="G167" s="2"/>
      <c r="H167" s="390">
        <f>SUM(H168)</f>
        <v>60000</v>
      </c>
    </row>
    <row r="168" spans="1:8" ht="47.25" x14ac:dyDescent="0.25">
      <c r="A168" s="130" t="s">
        <v>92</v>
      </c>
      <c r="B168" s="2" t="s">
        <v>10</v>
      </c>
      <c r="C168" s="544">
        <v>13</v>
      </c>
      <c r="D168" s="323" t="s">
        <v>222</v>
      </c>
      <c r="E168" s="324" t="s">
        <v>696</v>
      </c>
      <c r="F168" s="325" t="s">
        <v>763</v>
      </c>
      <c r="G168" s="2" t="s">
        <v>13</v>
      </c>
      <c r="H168" s="391">
        <f>SUM([1]прил6!I128)</f>
        <v>60000</v>
      </c>
    </row>
    <row r="169" spans="1:8" ht="78.75" x14ac:dyDescent="0.25">
      <c r="A169" s="102" t="s">
        <v>729</v>
      </c>
      <c r="B169" s="2" t="s">
        <v>10</v>
      </c>
      <c r="C169" s="544">
        <v>13</v>
      </c>
      <c r="D169" s="323" t="s">
        <v>222</v>
      </c>
      <c r="E169" s="324" t="s">
        <v>696</v>
      </c>
      <c r="F169" s="325" t="s">
        <v>728</v>
      </c>
      <c r="G169" s="2"/>
      <c r="H169" s="390">
        <f>SUM(H170:H171)</f>
        <v>777583</v>
      </c>
    </row>
    <row r="170" spans="1:8" ht="47.25" x14ac:dyDescent="0.25">
      <c r="A170" s="96" t="s">
        <v>92</v>
      </c>
      <c r="B170" s="2" t="s">
        <v>10</v>
      </c>
      <c r="C170" s="544">
        <v>13</v>
      </c>
      <c r="D170" s="323" t="s">
        <v>222</v>
      </c>
      <c r="E170" s="324" t="s">
        <v>696</v>
      </c>
      <c r="F170" s="325" t="s">
        <v>728</v>
      </c>
      <c r="G170" s="2" t="s">
        <v>13</v>
      </c>
      <c r="H170" s="391">
        <f>SUM([1]прил6!I130)</f>
        <v>628583</v>
      </c>
    </row>
    <row r="171" spans="1:8" ht="31.5" x14ac:dyDescent="0.25">
      <c r="A171" s="101" t="s">
        <v>903</v>
      </c>
      <c r="B171" s="2" t="s">
        <v>10</v>
      </c>
      <c r="C171" s="544">
        <v>13</v>
      </c>
      <c r="D171" s="323" t="s">
        <v>222</v>
      </c>
      <c r="E171" s="324" t="s">
        <v>696</v>
      </c>
      <c r="F171" s="325" t="s">
        <v>728</v>
      </c>
      <c r="G171" s="2" t="s">
        <v>16</v>
      </c>
      <c r="H171" s="391">
        <f>SUM([1]прил6!I131)</f>
        <v>149000</v>
      </c>
    </row>
    <row r="172" spans="1:8" ht="15.75" x14ac:dyDescent="0.25">
      <c r="A172" s="34" t="s">
        <v>97</v>
      </c>
      <c r="B172" s="35" t="s">
        <v>10</v>
      </c>
      <c r="C172" s="37">
        <v>13</v>
      </c>
      <c r="D172" s="308" t="s">
        <v>216</v>
      </c>
      <c r="E172" s="309" t="s">
        <v>696</v>
      </c>
      <c r="F172" s="310" t="s">
        <v>697</v>
      </c>
      <c r="G172" s="35"/>
      <c r="H172" s="389">
        <f>SUM(H173)</f>
        <v>160000</v>
      </c>
    </row>
    <row r="173" spans="1:8" ht="15.75" x14ac:dyDescent="0.25">
      <c r="A173" s="3" t="s">
        <v>98</v>
      </c>
      <c r="B173" s="2" t="s">
        <v>10</v>
      </c>
      <c r="C173" s="544">
        <v>13</v>
      </c>
      <c r="D173" s="323" t="s">
        <v>217</v>
      </c>
      <c r="E173" s="324" t="s">
        <v>696</v>
      </c>
      <c r="F173" s="325" t="s">
        <v>697</v>
      </c>
      <c r="G173" s="2"/>
      <c r="H173" s="390">
        <f>SUM(H174)</f>
        <v>160000</v>
      </c>
    </row>
    <row r="174" spans="1:8" ht="15.75" x14ac:dyDescent="0.25">
      <c r="A174" s="3" t="s">
        <v>917</v>
      </c>
      <c r="B174" s="2" t="s">
        <v>10</v>
      </c>
      <c r="C174" s="544">
        <v>13</v>
      </c>
      <c r="D174" s="323" t="s">
        <v>217</v>
      </c>
      <c r="E174" s="324" t="s">
        <v>696</v>
      </c>
      <c r="F174" s="554">
        <v>10030</v>
      </c>
      <c r="G174" s="2"/>
      <c r="H174" s="390">
        <f>SUM(H175)</f>
        <v>160000</v>
      </c>
    </row>
    <row r="175" spans="1:8" ht="15.75" x14ac:dyDescent="0.25">
      <c r="A175" s="72" t="s">
        <v>40</v>
      </c>
      <c r="B175" s="2" t="s">
        <v>10</v>
      </c>
      <c r="C175" s="544">
        <v>13</v>
      </c>
      <c r="D175" s="323" t="s">
        <v>217</v>
      </c>
      <c r="E175" s="324" t="s">
        <v>696</v>
      </c>
      <c r="F175" s="554">
        <v>10030</v>
      </c>
      <c r="G175" s="2" t="s">
        <v>39</v>
      </c>
      <c r="H175" s="391">
        <f>SUM([1]прил6!I135)</f>
        <v>160000</v>
      </c>
    </row>
    <row r="176" spans="1:8" ht="31.5" x14ac:dyDescent="0.25">
      <c r="A176" s="34" t="s">
        <v>147</v>
      </c>
      <c r="B176" s="35" t="s">
        <v>10</v>
      </c>
      <c r="C176" s="37">
        <v>13</v>
      </c>
      <c r="D176" s="308" t="s">
        <v>223</v>
      </c>
      <c r="E176" s="309" t="s">
        <v>696</v>
      </c>
      <c r="F176" s="310" t="s">
        <v>697</v>
      </c>
      <c r="G176" s="35"/>
      <c r="H176" s="389">
        <f>SUM(H177)</f>
        <v>6780800</v>
      </c>
    </row>
    <row r="177" spans="1:8" ht="31.5" x14ac:dyDescent="0.25">
      <c r="A177" s="96" t="s">
        <v>148</v>
      </c>
      <c r="B177" s="2" t="s">
        <v>10</v>
      </c>
      <c r="C177" s="544">
        <v>13</v>
      </c>
      <c r="D177" s="323" t="s">
        <v>224</v>
      </c>
      <c r="E177" s="324" t="s">
        <v>696</v>
      </c>
      <c r="F177" s="325" t="s">
        <v>697</v>
      </c>
      <c r="G177" s="2"/>
      <c r="H177" s="390">
        <f>SUM(H178)</f>
        <v>6780800</v>
      </c>
    </row>
    <row r="178" spans="1:8" ht="31.5" x14ac:dyDescent="0.25">
      <c r="A178" s="3" t="s">
        <v>102</v>
      </c>
      <c r="B178" s="2" t="s">
        <v>10</v>
      </c>
      <c r="C178" s="544">
        <v>13</v>
      </c>
      <c r="D178" s="323" t="s">
        <v>224</v>
      </c>
      <c r="E178" s="324" t="s">
        <v>696</v>
      </c>
      <c r="F178" s="325" t="s">
        <v>730</v>
      </c>
      <c r="G178" s="2"/>
      <c r="H178" s="390">
        <f>SUM(H179:H181)</f>
        <v>6780800</v>
      </c>
    </row>
    <row r="179" spans="1:8" ht="47.25" x14ac:dyDescent="0.25">
      <c r="A179" s="96" t="s">
        <v>92</v>
      </c>
      <c r="B179" s="2" t="s">
        <v>10</v>
      </c>
      <c r="C179" s="544">
        <v>13</v>
      </c>
      <c r="D179" s="323" t="s">
        <v>224</v>
      </c>
      <c r="E179" s="324" t="s">
        <v>696</v>
      </c>
      <c r="F179" s="325" t="s">
        <v>730</v>
      </c>
      <c r="G179" s="2" t="s">
        <v>13</v>
      </c>
      <c r="H179" s="391">
        <f>SUM([1]прил6!I139)</f>
        <v>3178800</v>
      </c>
    </row>
    <row r="180" spans="1:8" ht="31.5" x14ac:dyDescent="0.25">
      <c r="A180" s="101" t="s">
        <v>903</v>
      </c>
      <c r="B180" s="2" t="s">
        <v>10</v>
      </c>
      <c r="C180" s="544">
        <v>13</v>
      </c>
      <c r="D180" s="323" t="s">
        <v>224</v>
      </c>
      <c r="E180" s="324" t="s">
        <v>696</v>
      </c>
      <c r="F180" s="325" t="s">
        <v>730</v>
      </c>
      <c r="G180" s="2" t="s">
        <v>16</v>
      </c>
      <c r="H180" s="391">
        <f>SUM([1]прил6!I140)</f>
        <v>3528000</v>
      </c>
    </row>
    <row r="181" spans="1:8" ht="15.75" x14ac:dyDescent="0.25">
      <c r="A181" s="3" t="s">
        <v>18</v>
      </c>
      <c r="B181" s="2" t="s">
        <v>10</v>
      </c>
      <c r="C181" s="544">
        <v>13</v>
      </c>
      <c r="D181" s="323" t="s">
        <v>224</v>
      </c>
      <c r="E181" s="324" t="s">
        <v>696</v>
      </c>
      <c r="F181" s="325" t="s">
        <v>730</v>
      </c>
      <c r="G181" s="2" t="s">
        <v>17</v>
      </c>
      <c r="H181" s="391">
        <f>SUM([1]прил6!I141)</f>
        <v>74000</v>
      </c>
    </row>
    <row r="182" spans="1:8" ht="15.75" x14ac:dyDescent="0.25">
      <c r="A182" s="34" t="s">
        <v>914</v>
      </c>
      <c r="B182" s="35" t="s">
        <v>10</v>
      </c>
      <c r="C182" s="37">
        <v>13</v>
      </c>
      <c r="D182" s="308" t="s">
        <v>915</v>
      </c>
      <c r="E182" s="309" t="s">
        <v>696</v>
      </c>
      <c r="F182" s="310" t="s">
        <v>697</v>
      </c>
      <c r="G182" s="35"/>
      <c r="H182" s="389">
        <f>SUM(H183)</f>
        <v>0</v>
      </c>
    </row>
    <row r="183" spans="1:8" ht="15.75" x14ac:dyDescent="0.25">
      <c r="A183" s="3" t="s">
        <v>22</v>
      </c>
      <c r="B183" s="2" t="s">
        <v>10</v>
      </c>
      <c r="C183" s="544">
        <v>13</v>
      </c>
      <c r="D183" s="323" t="s">
        <v>916</v>
      </c>
      <c r="E183" s="324" t="s">
        <v>696</v>
      </c>
      <c r="F183" s="325" t="s">
        <v>697</v>
      </c>
      <c r="G183" s="2"/>
      <c r="H183" s="390">
        <f>SUM(H184)</f>
        <v>0</v>
      </c>
    </row>
    <row r="184" spans="1:8" ht="15.75" x14ac:dyDescent="0.25">
      <c r="A184" s="3" t="s">
        <v>917</v>
      </c>
      <c r="B184" s="2" t="s">
        <v>10</v>
      </c>
      <c r="C184" s="544">
        <v>13</v>
      </c>
      <c r="D184" s="323" t="s">
        <v>916</v>
      </c>
      <c r="E184" s="324" t="s">
        <v>696</v>
      </c>
      <c r="F184" s="554">
        <v>10030</v>
      </c>
      <c r="G184" s="2"/>
      <c r="H184" s="390">
        <f>SUM(H185)</f>
        <v>0</v>
      </c>
    </row>
    <row r="185" spans="1:8" ht="15.75" x14ac:dyDescent="0.25">
      <c r="A185" s="72" t="s">
        <v>40</v>
      </c>
      <c r="B185" s="2" t="s">
        <v>10</v>
      </c>
      <c r="C185" s="544">
        <v>13</v>
      </c>
      <c r="D185" s="323" t="s">
        <v>916</v>
      </c>
      <c r="E185" s="324" t="s">
        <v>696</v>
      </c>
      <c r="F185" s="554">
        <v>10030</v>
      </c>
      <c r="G185" s="2" t="s">
        <v>39</v>
      </c>
      <c r="H185" s="391">
        <f>SUM([1]прил6!I145)</f>
        <v>0</v>
      </c>
    </row>
    <row r="186" spans="1:8" ht="31.5" x14ac:dyDescent="0.25">
      <c r="A186" s="85" t="s">
        <v>81</v>
      </c>
      <c r="B186" s="17" t="s">
        <v>15</v>
      </c>
      <c r="C186" s="46"/>
      <c r="D186" s="336"/>
      <c r="E186" s="337"/>
      <c r="F186" s="338"/>
      <c r="G186" s="16"/>
      <c r="H186" s="387">
        <f>SUM(H187)</f>
        <v>2210324</v>
      </c>
    </row>
    <row r="187" spans="1:8" ht="31.5" x14ac:dyDescent="0.25">
      <c r="A187" s="98" t="s">
        <v>82</v>
      </c>
      <c r="B187" s="27" t="s">
        <v>15</v>
      </c>
      <c r="C187" s="64" t="s">
        <v>32</v>
      </c>
      <c r="D187" s="339"/>
      <c r="E187" s="340"/>
      <c r="F187" s="341"/>
      <c r="G187" s="26"/>
      <c r="H187" s="388">
        <f>SUM(H188)</f>
        <v>2210324</v>
      </c>
    </row>
    <row r="188" spans="1:8" ht="63" x14ac:dyDescent="0.25">
      <c r="A188" s="86" t="s">
        <v>149</v>
      </c>
      <c r="B188" s="35" t="s">
        <v>15</v>
      </c>
      <c r="C188" s="49" t="s">
        <v>32</v>
      </c>
      <c r="D188" s="314" t="s">
        <v>225</v>
      </c>
      <c r="E188" s="315" t="s">
        <v>696</v>
      </c>
      <c r="F188" s="316" t="s">
        <v>697</v>
      </c>
      <c r="G188" s="35"/>
      <c r="H188" s="389">
        <f>SUM(H189+H195+H199)</f>
        <v>2210324</v>
      </c>
    </row>
    <row r="189" spans="1:8" ht="110.25" x14ac:dyDescent="0.25">
      <c r="A189" s="87" t="s">
        <v>150</v>
      </c>
      <c r="B189" s="2" t="s">
        <v>15</v>
      </c>
      <c r="C189" s="8" t="s">
        <v>32</v>
      </c>
      <c r="D189" s="342" t="s">
        <v>226</v>
      </c>
      <c r="E189" s="343" t="s">
        <v>696</v>
      </c>
      <c r="F189" s="344" t="s">
        <v>697</v>
      </c>
      <c r="G189" s="2"/>
      <c r="H189" s="390">
        <f>SUM(H190)</f>
        <v>2002000</v>
      </c>
    </row>
    <row r="190" spans="1:8" ht="31.5" x14ac:dyDescent="0.25">
      <c r="A190" s="87" t="s">
        <v>731</v>
      </c>
      <c r="B190" s="2" t="s">
        <v>15</v>
      </c>
      <c r="C190" s="8" t="s">
        <v>32</v>
      </c>
      <c r="D190" s="342" t="s">
        <v>226</v>
      </c>
      <c r="E190" s="343" t="s">
        <v>10</v>
      </c>
      <c r="F190" s="344" t="s">
        <v>697</v>
      </c>
      <c r="G190" s="2"/>
      <c r="H190" s="390">
        <f>SUM(H191)</f>
        <v>2002000</v>
      </c>
    </row>
    <row r="191" spans="1:8" ht="31.5" x14ac:dyDescent="0.25">
      <c r="A191" s="3" t="s">
        <v>102</v>
      </c>
      <c r="B191" s="2" t="s">
        <v>15</v>
      </c>
      <c r="C191" s="8" t="s">
        <v>32</v>
      </c>
      <c r="D191" s="342" t="s">
        <v>226</v>
      </c>
      <c r="E191" s="343" t="s">
        <v>10</v>
      </c>
      <c r="F191" s="344" t="s">
        <v>730</v>
      </c>
      <c r="G191" s="2"/>
      <c r="H191" s="390">
        <f>SUM(H192:H194)</f>
        <v>2002000</v>
      </c>
    </row>
    <row r="192" spans="1:8" ht="47.25" x14ac:dyDescent="0.25">
      <c r="A192" s="96" t="s">
        <v>92</v>
      </c>
      <c r="B192" s="2" t="s">
        <v>15</v>
      </c>
      <c r="C192" s="8" t="s">
        <v>32</v>
      </c>
      <c r="D192" s="342" t="s">
        <v>226</v>
      </c>
      <c r="E192" s="343" t="s">
        <v>10</v>
      </c>
      <c r="F192" s="344" t="s">
        <v>730</v>
      </c>
      <c r="G192" s="2" t="s">
        <v>13</v>
      </c>
      <c r="H192" s="391">
        <f>SUM([1]прил6!I152)</f>
        <v>1877000</v>
      </c>
    </row>
    <row r="193" spans="1:8" ht="31.5" customHeight="1" x14ac:dyDescent="0.25">
      <c r="A193" s="101" t="s">
        <v>903</v>
      </c>
      <c r="B193" s="2" t="s">
        <v>15</v>
      </c>
      <c r="C193" s="8" t="s">
        <v>32</v>
      </c>
      <c r="D193" s="342" t="s">
        <v>226</v>
      </c>
      <c r="E193" s="343" t="s">
        <v>10</v>
      </c>
      <c r="F193" s="344" t="s">
        <v>730</v>
      </c>
      <c r="G193" s="2" t="s">
        <v>16</v>
      </c>
      <c r="H193" s="391">
        <f>SUM([1]прил6!I153)</f>
        <v>123000</v>
      </c>
    </row>
    <row r="194" spans="1:8" ht="17.25" customHeight="1" x14ac:dyDescent="0.25">
      <c r="A194" s="3" t="s">
        <v>18</v>
      </c>
      <c r="B194" s="2" t="s">
        <v>15</v>
      </c>
      <c r="C194" s="8" t="s">
        <v>32</v>
      </c>
      <c r="D194" s="342" t="s">
        <v>226</v>
      </c>
      <c r="E194" s="343" t="s">
        <v>10</v>
      </c>
      <c r="F194" s="344" t="s">
        <v>730</v>
      </c>
      <c r="G194" s="2" t="s">
        <v>17</v>
      </c>
      <c r="H194" s="391">
        <f>SUM([1]прил6!I154)</f>
        <v>2000</v>
      </c>
    </row>
    <row r="195" spans="1:8" ht="93.75" customHeight="1" x14ac:dyDescent="0.25">
      <c r="A195" s="63" t="s">
        <v>165</v>
      </c>
      <c r="B195" s="51" t="s">
        <v>15</v>
      </c>
      <c r="C195" s="71" t="s">
        <v>32</v>
      </c>
      <c r="D195" s="317" t="s">
        <v>227</v>
      </c>
      <c r="E195" s="318" t="s">
        <v>696</v>
      </c>
      <c r="F195" s="319" t="s">
        <v>697</v>
      </c>
      <c r="G195" s="51"/>
      <c r="H195" s="390">
        <f>SUM(H196)</f>
        <v>46324</v>
      </c>
    </row>
    <row r="196" spans="1:8" ht="48.75" customHeight="1" x14ac:dyDescent="0.25">
      <c r="A196" s="63" t="s">
        <v>716</v>
      </c>
      <c r="B196" s="51" t="s">
        <v>15</v>
      </c>
      <c r="C196" s="71" t="s">
        <v>32</v>
      </c>
      <c r="D196" s="317" t="s">
        <v>227</v>
      </c>
      <c r="E196" s="318" t="s">
        <v>10</v>
      </c>
      <c r="F196" s="319" t="s">
        <v>697</v>
      </c>
      <c r="G196" s="51"/>
      <c r="H196" s="390">
        <f>SUM(H197)</f>
        <v>46324</v>
      </c>
    </row>
    <row r="197" spans="1:8" ht="46.5" customHeight="1" x14ac:dyDescent="0.25">
      <c r="A197" s="149" t="s">
        <v>733</v>
      </c>
      <c r="B197" s="2" t="s">
        <v>15</v>
      </c>
      <c r="C197" s="8" t="s">
        <v>32</v>
      </c>
      <c r="D197" s="342" t="s">
        <v>227</v>
      </c>
      <c r="E197" s="343" t="s">
        <v>10</v>
      </c>
      <c r="F197" s="344" t="s">
        <v>732</v>
      </c>
      <c r="G197" s="2"/>
      <c r="H197" s="390">
        <f>SUM(H198)</f>
        <v>46324</v>
      </c>
    </row>
    <row r="198" spans="1:8" ht="17.25" customHeight="1" x14ac:dyDescent="0.25">
      <c r="A198" s="126" t="s">
        <v>21</v>
      </c>
      <c r="B198" s="2" t="s">
        <v>15</v>
      </c>
      <c r="C198" s="8" t="s">
        <v>32</v>
      </c>
      <c r="D198" s="342" t="s">
        <v>227</v>
      </c>
      <c r="E198" s="343" t="s">
        <v>10</v>
      </c>
      <c r="F198" s="344" t="s">
        <v>732</v>
      </c>
      <c r="G198" s="2" t="s">
        <v>75</v>
      </c>
      <c r="H198" s="391">
        <f>SUM([1]прил6!I158)</f>
        <v>46324</v>
      </c>
    </row>
    <row r="199" spans="1:8" ht="93.75" customHeight="1" x14ac:dyDescent="0.25">
      <c r="A199" s="63" t="s">
        <v>852</v>
      </c>
      <c r="B199" s="2" t="s">
        <v>15</v>
      </c>
      <c r="C199" s="8" t="s">
        <v>32</v>
      </c>
      <c r="D199" s="317" t="s">
        <v>848</v>
      </c>
      <c r="E199" s="318" t="s">
        <v>696</v>
      </c>
      <c r="F199" s="319" t="s">
        <v>697</v>
      </c>
      <c r="G199" s="2"/>
      <c r="H199" s="390">
        <f>SUM(H200)</f>
        <v>162000</v>
      </c>
    </row>
    <row r="200" spans="1:8" ht="46.5" customHeight="1" x14ac:dyDescent="0.25">
      <c r="A200" s="114" t="s">
        <v>850</v>
      </c>
      <c r="B200" s="2" t="s">
        <v>15</v>
      </c>
      <c r="C200" s="8" t="s">
        <v>32</v>
      </c>
      <c r="D200" s="317" t="s">
        <v>848</v>
      </c>
      <c r="E200" s="318" t="s">
        <v>10</v>
      </c>
      <c r="F200" s="319" t="s">
        <v>697</v>
      </c>
      <c r="G200" s="2"/>
      <c r="H200" s="390">
        <f>SUM(H201)</f>
        <v>162000</v>
      </c>
    </row>
    <row r="201" spans="1:8" ht="36.75" customHeight="1" x14ac:dyDescent="0.25">
      <c r="A201" s="114" t="s">
        <v>851</v>
      </c>
      <c r="B201" s="2" t="s">
        <v>15</v>
      </c>
      <c r="C201" s="8" t="s">
        <v>32</v>
      </c>
      <c r="D201" s="317" t="s">
        <v>848</v>
      </c>
      <c r="E201" s="318" t="s">
        <v>10</v>
      </c>
      <c r="F201" s="325" t="s">
        <v>849</v>
      </c>
      <c r="G201" s="2"/>
      <c r="H201" s="390">
        <f>SUM(H202)</f>
        <v>162000</v>
      </c>
    </row>
    <row r="202" spans="1:8" ht="32.25" customHeight="1" x14ac:dyDescent="0.25">
      <c r="A202" s="101" t="s">
        <v>903</v>
      </c>
      <c r="B202" s="2" t="s">
        <v>15</v>
      </c>
      <c r="C202" s="8" t="s">
        <v>32</v>
      </c>
      <c r="D202" s="317" t="s">
        <v>848</v>
      </c>
      <c r="E202" s="318" t="s">
        <v>10</v>
      </c>
      <c r="F202" s="325" t="s">
        <v>849</v>
      </c>
      <c r="G202" s="2" t="s">
        <v>16</v>
      </c>
      <c r="H202" s="391">
        <f>SUM([1]прил6!I162)</f>
        <v>162000</v>
      </c>
    </row>
    <row r="203" spans="1:8" ht="15.75" x14ac:dyDescent="0.25">
      <c r="A203" s="85" t="s">
        <v>25</v>
      </c>
      <c r="B203" s="17" t="s">
        <v>20</v>
      </c>
      <c r="C203" s="46"/>
      <c r="D203" s="336"/>
      <c r="E203" s="337"/>
      <c r="F203" s="338"/>
      <c r="G203" s="16"/>
      <c r="H203" s="387">
        <f>SUM(H204+H210+H228)</f>
        <v>13244352</v>
      </c>
    </row>
    <row r="204" spans="1:8" ht="15.75" x14ac:dyDescent="0.25">
      <c r="A204" s="98" t="s">
        <v>273</v>
      </c>
      <c r="B204" s="27" t="s">
        <v>20</v>
      </c>
      <c r="C204" s="64" t="s">
        <v>35</v>
      </c>
      <c r="D204" s="339"/>
      <c r="E204" s="340"/>
      <c r="F204" s="341"/>
      <c r="G204" s="26"/>
      <c r="H204" s="388">
        <f>SUM(H205)</f>
        <v>450000</v>
      </c>
    </row>
    <row r="205" spans="1:8" ht="47.25" x14ac:dyDescent="0.25">
      <c r="A205" s="86" t="s">
        <v>153</v>
      </c>
      <c r="B205" s="35" t="s">
        <v>20</v>
      </c>
      <c r="C205" s="37" t="s">
        <v>35</v>
      </c>
      <c r="D205" s="308" t="s">
        <v>734</v>
      </c>
      <c r="E205" s="309" t="s">
        <v>696</v>
      </c>
      <c r="F205" s="310" t="s">
        <v>697</v>
      </c>
      <c r="G205" s="35"/>
      <c r="H205" s="389">
        <f>SUM(H206)</f>
        <v>450000</v>
      </c>
    </row>
    <row r="206" spans="1:8" ht="68.25" customHeight="1" x14ac:dyDescent="0.25">
      <c r="A206" s="87" t="s">
        <v>198</v>
      </c>
      <c r="B206" s="51" t="s">
        <v>20</v>
      </c>
      <c r="C206" s="62" t="s">
        <v>35</v>
      </c>
      <c r="D206" s="311" t="s">
        <v>236</v>
      </c>
      <c r="E206" s="312" t="s">
        <v>696</v>
      </c>
      <c r="F206" s="313" t="s">
        <v>697</v>
      </c>
      <c r="G206" s="51"/>
      <c r="H206" s="390">
        <f>SUM(H207)</f>
        <v>450000</v>
      </c>
    </row>
    <row r="207" spans="1:8" ht="33" customHeight="1" x14ac:dyDescent="0.25">
      <c r="A207" s="87" t="s">
        <v>735</v>
      </c>
      <c r="B207" s="51" t="s">
        <v>20</v>
      </c>
      <c r="C207" s="62" t="s">
        <v>35</v>
      </c>
      <c r="D207" s="311" t="s">
        <v>236</v>
      </c>
      <c r="E207" s="312" t="s">
        <v>10</v>
      </c>
      <c r="F207" s="313" t="s">
        <v>697</v>
      </c>
      <c r="G207" s="51"/>
      <c r="H207" s="390">
        <f>SUM(H208)</f>
        <v>450000</v>
      </c>
    </row>
    <row r="208" spans="1:8" ht="15.75" customHeight="1" x14ac:dyDescent="0.25">
      <c r="A208" s="87" t="s">
        <v>199</v>
      </c>
      <c r="B208" s="51" t="s">
        <v>20</v>
      </c>
      <c r="C208" s="62" t="s">
        <v>35</v>
      </c>
      <c r="D208" s="311" t="s">
        <v>236</v>
      </c>
      <c r="E208" s="312" t="s">
        <v>10</v>
      </c>
      <c r="F208" s="313" t="s">
        <v>736</v>
      </c>
      <c r="G208" s="51"/>
      <c r="H208" s="390">
        <f>SUM(H209)</f>
        <v>450000</v>
      </c>
    </row>
    <row r="209" spans="1:11" ht="15.75" customHeight="1" x14ac:dyDescent="0.25">
      <c r="A209" s="3" t="s">
        <v>18</v>
      </c>
      <c r="B209" s="51" t="s">
        <v>20</v>
      </c>
      <c r="C209" s="62" t="s">
        <v>35</v>
      </c>
      <c r="D209" s="311" t="s">
        <v>236</v>
      </c>
      <c r="E209" s="312" t="s">
        <v>10</v>
      </c>
      <c r="F209" s="313" t="s">
        <v>736</v>
      </c>
      <c r="G209" s="51" t="s">
        <v>17</v>
      </c>
      <c r="H209" s="392">
        <f>SUM([1]прил6!I169)</f>
        <v>450000</v>
      </c>
    </row>
    <row r="210" spans="1:11" ht="15.75" x14ac:dyDescent="0.25">
      <c r="A210" s="98" t="s">
        <v>152</v>
      </c>
      <c r="B210" s="27" t="s">
        <v>20</v>
      </c>
      <c r="C210" s="47" t="s">
        <v>32</v>
      </c>
      <c r="D210" s="326"/>
      <c r="E210" s="327"/>
      <c r="F210" s="328"/>
      <c r="G210" s="26"/>
      <c r="H210" s="388">
        <f>SUM(H211)</f>
        <v>11265572</v>
      </c>
    </row>
    <row r="211" spans="1:11" ht="47.25" x14ac:dyDescent="0.25">
      <c r="A211" s="86" t="s">
        <v>153</v>
      </c>
      <c r="B211" s="35" t="s">
        <v>20</v>
      </c>
      <c r="C211" s="37" t="s">
        <v>32</v>
      </c>
      <c r="D211" s="308" t="s">
        <v>734</v>
      </c>
      <c r="E211" s="309" t="s">
        <v>696</v>
      </c>
      <c r="F211" s="310" t="s">
        <v>697</v>
      </c>
      <c r="G211" s="35"/>
      <c r="H211" s="389">
        <f>SUM(H212+H224)</f>
        <v>11265572</v>
      </c>
    </row>
    <row r="212" spans="1:11" ht="65.25" customHeight="1" x14ac:dyDescent="0.25">
      <c r="A212" s="87" t="s">
        <v>154</v>
      </c>
      <c r="B212" s="51" t="s">
        <v>20</v>
      </c>
      <c r="C212" s="62" t="s">
        <v>32</v>
      </c>
      <c r="D212" s="311" t="s">
        <v>228</v>
      </c>
      <c r="E212" s="312" t="s">
        <v>696</v>
      </c>
      <c r="F212" s="313" t="s">
        <v>697</v>
      </c>
      <c r="G212" s="51"/>
      <c r="H212" s="390">
        <f>SUM(H213)</f>
        <v>11217572</v>
      </c>
    </row>
    <row r="213" spans="1:11" ht="47.25" customHeight="1" x14ac:dyDescent="0.25">
      <c r="A213" s="87" t="s">
        <v>737</v>
      </c>
      <c r="B213" s="51" t="s">
        <v>20</v>
      </c>
      <c r="C213" s="62" t="s">
        <v>32</v>
      </c>
      <c r="D213" s="311" t="s">
        <v>228</v>
      </c>
      <c r="E213" s="312" t="s">
        <v>10</v>
      </c>
      <c r="F213" s="313" t="s">
        <v>697</v>
      </c>
      <c r="G213" s="51"/>
      <c r="H213" s="390">
        <f>SUM(H218+H220+H222+H216+H214)</f>
        <v>11217572</v>
      </c>
    </row>
    <row r="214" spans="1:11" ht="31.5" customHeight="1" x14ac:dyDescent="0.25">
      <c r="A214" s="87" t="s">
        <v>1024</v>
      </c>
      <c r="B214" s="51" t="s">
        <v>20</v>
      </c>
      <c r="C214" s="62" t="s">
        <v>32</v>
      </c>
      <c r="D214" s="311" t="s">
        <v>228</v>
      </c>
      <c r="E214" s="312" t="s">
        <v>10</v>
      </c>
      <c r="F214" s="313">
        <v>13390</v>
      </c>
      <c r="G214" s="51"/>
      <c r="H214" s="390">
        <f>SUM(H215)</f>
        <v>4220915</v>
      </c>
    </row>
    <row r="215" spans="1:11" ht="33.75" customHeight="1" x14ac:dyDescent="0.25">
      <c r="A215" s="87" t="s">
        <v>197</v>
      </c>
      <c r="B215" s="51" t="s">
        <v>20</v>
      </c>
      <c r="C215" s="62" t="s">
        <v>32</v>
      </c>
      <c r="D215" s="311" t="s">
        <v>228</v>
      </c>
      <c r="E215" s="312" t="s">
        <v>10</v>
      </c>
      <c r="F215" s="313">
        <v>13390</v>
      </c>
      <c r="G215" s="51" t="s">
        <v>192</v>
      </c>
      <c r="H215" s="392">
        <f>SUM([1]прил6!I175)</f>
        <v>4220915</v>
      </c>
    </row>
    <row r="216" spans="1:11" ht="47.25" customHeight="1" x14ac:dyDescent="0.25">
      <c r="A216" s="87" t="s">
        <v>1025</v>
      </c>
      <c r="B216" s="51" t="s">
        <v>20</v>
      </c>
      <c r="C216" s="62" t="s">
        <v>32</v>
      </c>
      <c r="D216" s="311" t="s">
        <v>228</v>
      </c>
      <c r="E216" s="312" t="s">
        <v>10</v>
      </c>
      <c r="F216" s="313" t="s">
        <v>1026</v>
      </c>
      <c r="G216" s="51"/>
      <c r="H216" s="390">
        <f>SUM(H217)</f>
        <v>24765</v>
      </c>
    </row>
    <row r="217" spans="1:11" ht="33.75" customHeight="1" x14ac:dyDescent="0.25">
      <c r="A217" s="87" t="s">
        <v>197</v>
      </c>
      <c r="B217" s="51" t="s">
        <v>20</v>
      </c>
      <c r="C217" s="62" t="s">
        <v>32</v>
      </c>
      <c r="D217" s="311" t="s">
        <v>228</v>
      </c>
      <c r="E217" s="312" t="s">
        <v>10</v>
      </c>
      <c r="F217" s="313" t="s">
        <v>1026</v>
      </c>
      <c r="G217" s="51" t="s">
        <v>192</v>
      </c>
      <c r="H217" s="392">
        <f>SUM([1]прил6!I177)</f>
        <v>24765</v>
      </c>
    </row>
    <row r="218" spans="1:11" ht="33.75" customHeight="1" x14ac:dyDescent="0.25">
      <c r="A218" s="87" t="s">
        <v>155</v>
      </c>
      <c r="B218" s="51" t="s">
        <v>20</v>
      </c>
      <c r="C218" s="62" t="s">
        <v>32</v>
      </c>
      <c r="D218" s="311" t="s">
        <v>228</v>
      </c>
      <c r="E218" s="312" t="s">
        <v>10</v>
      </c>
      <c r="F218" s="313" t="s">
        <v>738</v>
      </c>
      <c r="G218" s="51"/>
      <c r="H218" s="390">
        <f>SUM(H219)</f>
        <v>1186580</v>
      </c>
      <c r="I218" s="604"/>
      <c r="J218" s="605"/>
      <c r="K218" s="605"/>
    </row>
    <row r="219" spans="1:11" ht="33.75" customHeight="1" x14ac:dyDescent="0.25">
      <c r="A219" s="87" t="s">
        <v>197</v>
      </c>
      <c r="B219" s="51" t="s">
        <v>20</v>
      </c>
      <c r="C219" s="62" t="s">
        <v>32</v>
      </c>
      <c r="D219" s="311" t="s">
        <v>228</v>
      </c>
      <c r="E219" s="312" t="s">
        <v>10</v>
      </c>
      <c r="F219" s="313" t="s">
        <v>738</v>
      </c>
      <c r="G219" s="51" t="s">
        <v>192</v>
      </c>
      <c r="H219" s="392">
        <f>SUM([1]прил6!I179)</f>
        <v>1186580</v>
      </c>
    </row>
    <row r="220" spans="1:11" ht="48" customHeight="1" x14ac:dyDescent="0.25">
      <c r="A220" s="87" t="s">
        <v>739</v>
      </c>
      <c r="B220" s="51" t="s">
        <v>20</v>
      </c>
      <c r="C220" s="62" t="s">
        <v>32</v>
      </c>
      <c r="D220" s="311" t="s">
        <v>228</v>
      </c>
      <c r="E220" s="312" t="s">
        <v>10</v>
      </c>
      <c r="F220" s="313" t="s">
        <v>740</v>
      </c>
      <c r="G220" s="51"/>
      <c r="H220" s="390">
        <f>SUM(H221)</f>
        <v>4918537</v>
      </c>
    </row>
    <row r="221" spans="1:11" ht="19.5" customHeight="1" x14ac:dyDescent="0.25">
      <c r="A221" s="87" t="s">
        <v>21</v>
      </c>
      <c r="B221" s="51" t="s">
        <v>20</v>
      </c>
      <c r="C221" s="62" t="s">
        <v>32</v>
      </c>
      <c r="D221" s="116" t="s">
        <v>228</v>
      </c>
      <c r="E221" s="358" t="s">
        <v>10</v>
      </c>
      <c r="F221" s="359" t="s">
        <v>740</v>
      </c>
      <c r="G221" s="51" t="s">
        <v>75</v>
      </c>
      <c r="H221" s="392">
        <f>SUM([1]прил6!I181)</f>
        <v>4918537</v>
      </c>
    </row>
    <row r="222" spans="1:11" ht="47.25" x14ac:dyDescent="0.25">
      <c r="A222" s="87" t="s">
        <v>741</v>
      </c>
      <c r="B222" s="51" t="s">
        <v>20</v>
      </c>
      <c r="C222" s="62" t="s">
        <v>32</v>
      </c>
      <c r="D222" s="311" t="s">
        <v>228</v>
      </c>
      <c r="E222" s="312" t="s">
        <v>10</v>
      </c>
      <c r="F222" s="313" t="s">
        <v>742</v>
      </c>
      <c r="G222" s="51"/>
      <c r="H222" s="390">
        <f>SUM(H223)</f>
        <v>866775</v>
      </c>
    </row>
    <row r="223" spans="1:11" ht="18" customHeight="1" x14ac:dyDescent="0.25">
      <c r="A223" s="87" t="s">
        <v>21</v>
      </c>
      <c r="B223" s="51" t="s">
        <v>20</v>
      </c>
      <c r="C223" s="62" t="s">
        <v>32</v>
      </c>
      <c r="D223" s="311" t="s">
        <v>228</v>
      </c>
      <c r="E223" s="312" t="s">
        <v>10</v>
      </c>
      <c r="F223" s="313" t="s">
        <v>742</v>
      </c>
      <c r="G223" s="51" t="s">
        <v>75</v>
      </c>
      <c r="H223" s="392">
        <f>SUM([1]прил6!I183)</f>
        <v>866775</v>
      </c>
    </row>
    <row r="224" spans="1:11" ht="78.75" x14ac:dyDescent="0.25">
      <c r="A224" s="87" t="s">
        <v>271</v>
      </c>
      <c r="B224" s="51" t="s">
        <v>20</v>
      </c>
      <c r="C224" s="137" t="s">
        <v>32</v>
      </c>
      <c r="D224" s="311" t="s">
        <v>269</v>
      </c>
      <c r="E224" s="312" t="s">
        <v>696</v>
      </c>
      <c r="F224" s="313" t="s">
        <v>697</v>
      </c>
      <c r="G224" s="51"/>
      <c r="H224" s="390">
        <f>SUM(H225)</f>
        <v>48000</v>
      </c>
    </row>
    <row r="225" spans="1:8" ht="47.25" x14ac:dyDescent="0.25">
      <c r="A225" s="87" t="s">
        <v>743</v>
      </c>
      <c r="B225" s="51" t="s">
        <v>20</v>
      </c>
      <c r="C225" s="137" t="s">
        <v>32</v>
      </c>
      <c r="D225" s="311" t="s">
        <v>269</v>
      </c>
      <c r="E225" s="312" t="s">
        <v>10</v>
      </c>
      <c r="F225" s="313" t="s">
        <v>697</v>
      </c>
      <c r="G225" s="51"/>
      <c r="H225" s="390">
        <f>SUM(H226)</f>
        <v>48000</v>
      </c>
    </row>
    <row r="226" spans="1:8" ht="31.5" x14ac:dyDescent="0.25">
      <c r="A226" s="87" t="s">
        <v>270</v>
      </c>
      <c r="B226" s="51" t="s">
        <v>20</v>
      </c>
      <c r="C226" s="137" t="s">
        <v>32</v>
      </c>
      <c r="D226" s="311" t="s">
        <v>269</v>
      </c>
      <c r="E226" s="312" t="s">
        <v>10</v>
      </c>
      <c r="F226" s="313" t="s">
        <v>744</v>
      </c>
      <c r="G226" s="51"/>
      <c r="H226" s="390">
        <f>SUM(H227)</f>
        <v>48000</v>
      </c>
    </row>
    <row r="227" spans="1:8" ht="31.5" x14ac:dyDescent="0.25">
      <c r="A227" s="101" t="s">
        <v>903</v>
      </c>
      <c r="B227" s="51" t="s">
        <v>20</v>
      </c>
      <c r="C227" s="137" t="s">
        <v>32</v>
      </c>
      <c r="D227" s="311" t="s">
        <v>269</v>
      </c>
      <c r="E227" s="312" t="s">
        <v>10</v>
      </c>
      <c r="F227" s="313" t="s">
        <v>744</v>
      </c>
      <c r="G227" s="51" t="s">
        <v>16</v>
      </c>
      <c r="H227" s="392">
        <f>SUM([1]прил6!I187)</f>
        <v>48000</v>
      </c>
    </row>
    <row r="228" spans="1:8" ht="15.75" x14ac:dyDescent="0.25">
      <c r="A228" s="98" t="s">
        <v>26</v>
      </c>
      <c r="B228" s="27" t="s">
        <v>20</v>
      </c>
      <c r="C228" s="47">
        <v>12</v>
      </c>
      <c r="D228" s="326"/>
      <c r="E228" s="327"/>
      <c r="F228" s="328"/>
      <c r="G228" s="26"/>
      <c r="H228" s="388">
        <f>SUM(H229,H234,H239,H244,H255)</f>
        <v>1528780</v>
      </c>
    </row>
    <row r="229" spans="1:8" ht="47.25" x14ac:dyDescent="0.25">
      <c r="A229" s="34" t="s">
        <v>145</v>
      </c>
      <c r="B229" s="35" t="s">
        <v>20</v>
      </c>
      <c r="C229" s="37">
        <v>12</v>
      </c>
      <c r="D229" s="308" t="s">
        <v>722</v>
      </c>
      <c r="E229" s="309" t="s">
        <v>696</v>
      </c>
      <c r="F229" s="310" t="s">
        <v>697</v>
      </c>
      <c r="G229" s="35"/>
      <c r="H229" s="389">
        <f>SUM(H230)</f>
        <v>244000</v>
      </c>
    </row>
    <row r="230" spans="1:8" ht="78.75" x14ac:dyDescent="0.25">
      <c r="A230" s="63" t="s">
        <v>146</v>
      </c>
      <c r="B230" s="2" t="s">
        <v>20</v>
      </c>
      <c r="C230" s="544">
        <v>12</v>
      </c>
      <c r="D230" s="323" t="s">
        <v>218</v>
      </c>
      <c r="E230" s="324" t="s">
        <v>696</v>
      </c>
      <c r="F230" s="325" t="s">
        <v>697</v>
      </c>
      <c r="G230" s="2"/>
      <c r="H230" s="390">
        <f>SUM(H231)</f>
        <v>244000</v>
      </c>
    </row>
    <row r="231" spans="1:8" ht="47.25" x14ac:dyDescent="0.25">
      <c r="A231" s="63" t="s">
        <v>723</v>
      </c>
      <c r="B231" s="2" t="s">
        <v>20</v>
      </c>
      <c r="C231" s="544">
        <v>12</v>
      </c>
      <c r="D231" s="323" t="s">
        <v>218</v>
      </c>
      <c r="E231" s="324" t="s">
        <v>10</v>
      </c>
      <c r="F231" s="325" t="s">
        <v>697</v>
      </c>
      <c r="G231" s="2"/>
      <c r="H231" s="390">
        <f>SUM(H232)</f>
        <v>244000</v>
      </c>
    </row>
    <row r="232" spans="1:8" ht="15.75" x14ac:dyDescent="0.25">
      <c r="A232" s="96" t="s">
        <v>725</v>
      </c>
      <c r="B232" s="2" t="s">
        <v>20</v>
      </c>
      <c r="C232" s="544">
        <v>12</v>
      </c>
      <c r="D232" s="323" t="s">
        <v>218</v>
      </c>
      <c r="E232" s="324" t="s">
        <v>10</v>
      </c>
      <c r="F232" s="325" t="s">
        <v>724</v>
      </c>
      <c r="G232" s="2"/>
      <c r="H232" s="390">
        <f>SUM(H233)</f>
        <v>244000</v>
      </c>
    </row>
    <row r="233" spans="1:8" ht="31.5" x14ac:dyDescent="0.25">
      <c r="A233" s="101" t="s">
        <v>903</v>
      </c>
      <c r="B233" s="2" t="s">
        <v>20</v>
      </c>
      <c r="C233" s="544">
        <v>12</v>
      </c>
      <c r="D233" s="323" t="s">
        <v>218</v>
      </c>
      <c r="E233" s="324" t="s">
        <v>10</v>
      </c>
      <c r="F233" s="325" t="s">
        <v>724</v>
      </c>
      <c r="G233" s="2" t="s">
        <v>16</v>
      </c>
      <c r="H233" s="391">
        <f>SUM([1]прил6!I193)</f>
        <v>244000</v>
      </c>
    </row>
    <row r="234" spans="1:8" ht="47.25" x14ac:dyDescent="0.25">
      <c r="A234" s="34" t="s">
        <v>158</v>
      </c>
      <c r="B234" s="35" t="s">
        <v>20</v>
      </c>
      <c r="C234" s="37">
        <v>12</v>
      </c>
      <c r="D234" s="308" t="s">
        <v>745</v>
      </c>
      <c r="E234" s="309" t="s">
        <v>696</v>
      </c>
      <c r="F234" s="310" t="s">
        <v>697</v>
      </c>
      <c r="G234" s="35"/>
      <c r="H234" s="389">
        <f>SUM(H235)</f>
        <v>400000</v>
      </c>
    </row>
    <row r="235" spans="1:8" ht="63" x14ac:dyDescent="0.25">
      <c r="A235" s="360" t="s">
        <v>159</v>
      </c>
      <c r="B235" s="5" t="s">
        <v>20</v>
      </c>
      <c r="C235" s="546">
        <v>12</v>
      </c>
      <c r="D235" s="323" t="s">
        <v>229</v>
      </c>
      <c r="E235" s="324" t="s">
        <v>696</v>
      </c>
      <c r="F235" s="325" t="s">
        <v>697</v>
      </c>
      <c r="G235" s="2"/>
      <c r="H235" s="390">
        <f>SUM(H236)</f>
        <v>400000</v>
      </c>
    </row>
    <row r="236" spans="1:8" ht="31.5" x14ac:dyDescent="0.25">
      <c r="A236" s="102" t="s">
        <v>746</v>
      </c>
      <c r="B236" s="5" t="s">
        <v>20</v>
      </c>
      <c r="C236" s="546">
        <v>12</v>
      </c>
      <c r="D236" s="323" t="s">
        <v>229</v>
      </c>
      <c r="E236" s="324" t="s">
        <v>10</v>
      </c>
      <c r="F236" s="325" t="s">
        <v>697</v>
      </c>
      <c r="G236" s="357"/>
      <c r="H236" s="390">
        <f>SUM(H237)</f>
        <v>400000</v>
      </c>
    </row>
    <row r="237" spans="1:8" ht="15.75" x14ac:dyDescent="0.25">
      <c r="A237" s="3" t="s">
        <v>115</v>
      </c>
      <c r="B237" s="5" t="s">
        <v>20</v>
      </c>
      <c r="C237" s="546">
        <v>12</v>
      </c>
      <c r="D237" s="323" t="s">
        <v>229</v>
      </c>
      <c r="E237" s="324" t="s">
        <v>10</v>
      </c>
      <c r="F237" s="325" t="s">
        <v>747</v>
      </c>
      <c r="G237" s="70"/>
      <c r="H237" s="390">
        <f>SUM(H238)</f>
        <v>400000</v>
      </c>
    </row>
    <row r="238" spans="1:8" ht="31.5" x14ac:dyDescent="0.25">
      <c r="A238" s="101" t="s">
        <v>903</v>
      </c>
      <c r="B238" s="5" t="s">
        <v>20</v>
      </c>
      <c r="C238" s="546">
        <v>12</v>
      </c>
      <c r="D238" s="323" t="s">
        <v>229</v>
      </c>
      <c r="E238" s="324" t="s">
        <v>10</v>
      </c>
      <c r="F238" s="325" t="s">
        <v>747</v>
      </c>
      <c r="G238" s="70" t="s">
        <v>16</v>
      </c>
      <c r="H238" s="392">
        <f>SUM([1]прил6!I384)</f>
        <v>400000</v>
      </c>
    </row>
    <row r="239" spans="1:8" ht="47.25" x14ac:dyDescent="0.25">
      <c r="A239" s="86" t="s">
        <v>153</v>
      </c>
      <c r="B239" s="35" t="s">
        <v>20</v>
      </c>
      <c r="C239" s="37">
        <v>12</v>
      </c>
      <c r="D239" s="308" t="s">
        <v>734</v>
      </c>
      <c r="E239" s="309" t="s">
        <v>696</v>
      </c>
      <c r="F239" s="310" t="s">
        <v>697</v>
      </c>
      <c r="G239" s="35"/>
      <c r="H239" s="389">
        <f>SUM(H240)</f>
        <v>14000</v>
      </c>
    </row>
    <row r="240" spans="1:8" ht="15.75" hidden="1" customHeight="1" x14ac:dyDescent="0.25">
      <c r="A240" s="87" t="s">
        <v>154</v>
      </c>
      <c r="B240" s="51" t="s">
        <v>20</v>
      </c>
      <c r="C240" s="62">
        <v>12</v>
      </c>
      <c r="D240" s="311" t="s">
        <v>228</v>
      </c>
      <c r="E240" s="312" t="s">
        <v>696</v>
      </c>
      <c r="F240" s="313" t="s">
        <v>697</v>
      </c>
      <c r="G240" s="51"/>
      <c r="H240" s="390">
        <f>SUM(H241)</f>
        <v>14000</v>
      </c>
    </row>
    <row r="241" spans="1:8" ht="31.5" hidden="1" customHeight="1" x14ac:dyDescent="0.25">
      <c r="A241" s="87" t="s">
        <v>737</v>
      </c>
      <c r="B241" s="51" t="s">
        <v>20</v>
      </c>
      <c r="C241" s="62">
        <v>12</v>
      </c>
      <c r="D241" s="311" t="s">
        <v>228</v>
      </c>
      <c r="E241" s="312" t="s">
        <v>10</v>
      </c>
      <c r="F241" s="313" t="s">
        <v>697</v>
      </c>
      <c r="G241" s="51"/>
      <c r="H241" s="390">
        <f>SUM(H242)</f>
        <v>14000</v>
      </c>
    </row>
    <row r="242" spans="1:8" ht="31.5" x14ac:dyDescent="0.25">
      <c r="A242" s="87" t="s">
        <v>918</v>
      </c>
      <c r="B242" s="51" t="s">
        <v>20</v>
      </c>
      <c r="C242" s="62">
        <v>12</v>
      </c>
      <c r="D242" s="311" t="s">
        <v>228</v>
      </c>
      <c r="E242" s="312" t="s">
        <v>10</v>
      </c>
      <c r="F242" s="313" t="s">
        <v>919</v>
      </c>
      <c r="G242" s="51"/>
      <c r="H242" s="390">
        <f>SUM(H243)</f>
        <v>14000</v>
      </c>
    </row>
    <row r="243" spans="1:8" ht="31.5" x14ac:dyDescent="0.25">
      <c r="A243" s="101" t="s">
        <v>903</v>
      </c>
      <c r="B243" s="51" t="s">
        <v>20</v>
      </c>
      <c r="C243" s="62">
        <v>12</v>
      </c>
      <c r="D243" s="311" t="s">
        <v>228</v>
      </c>
      <c r="E243" s="312" t="s">
        <v>10</v>
      </c>
      <c r="F243" s="313" t="s">
        <v>919</v>
      </c>
      <c r="G243" s="51" t="s">
        <v>16</v>
      </c>
      <c r="H243" s="392">
        <f>SUM([1]прил6!I198)</f>
        <v>14000</v>
      </c>
    </row>
    <row r="244" spans="1:8" ht="31.5" x14ac:dyDescent="0.25">
      <c r="A244" s="76" t="s">
        <v>156</v>
      </c>
      <c r="B244" s="36" t="s">
        <v>20</v>
      </c>
      <c r="C244" s="36" t="s">
        <v>85</v>
      </c>
      <c r="D244" s="302" t="s">
        <v>230</v>
      </c>
      <c r="E244" s="303" t="s">
        <v>696</v>
      </c>
      <c r="F244" s="304" t="s">
        <v>697</v>
      </c>
      <c r="G244" s="35"/>
      <c r="H244" s="389">
        <f>SUM(H245)</f>
        <v>471000</v>
      </c>
    </row>
    <row r="245" spans="1:8" ht="63" x14ac:dyDescent="0.25">
      <c r="A245" s="96" t="s">
        <v>157</v>
      </c>
      <c r="B245" s="5" t="s">
        <v>20</v>
      </c>
      <c r="C245" s="546">
        <v>12</v>
      </c>
      <c r="D245" s="323" t="s">
        <v>231</v>
      </c>
      <c r="E245" s="324" t="s">
        <v>696</v>
      </c>
      <c r="F245" s="325" t="s">
        <v>697</v>
      </c>
      <c r="G245" s="357"/>
      <c r="H245" s="390">
        <f>SUM(H246)</f>
        <v>471000</v>
      </c>
    </row>
    <row r="246" spans="1:8" ht="63" x14ac:dyDescent="0.25">
      <c r="A246" s="96" t="s">
        <v>748</v>
      </c>
      <c r="B246" s="5" t="s">
        <v>20</v>
      </c>
      <c r="C246" s="546">
        <v>12</v>
      </c>
      <c r="D246" s="323" t="s">
        <v>231</v>
      </c>
      <c r="E246" s="324" t="s">
        <v>10</v>
      </c>
      <c r="F246" s="325" t="s">
        <v>697</v>
      </c>
      <c r="G246" s="357"/>
      <c r="H246" s="390">
        <f>SUM(H247+H249+H251+H253)</f>
        <v>471000</v>
      </c>
    </row>
    <row r="247" spans="1:8" ht="31.5" x14ac:dyDescent="0.25">
      <c r="A247" s="3" t="s">
        <v>750</v>
      </c>
      <c r="B247" s="5" t="s">
        <v>20</v>
      </c>
      <c r="C247" s="546">
        <v>12</v>
      </c>
      <c r="D247" s="323" t="s">
        <v>231</v>
      </c>
      <c r="E247" s="324" t="s">
        <v>10</v>
      </c>
      <c r="F247" s="325" t="s">
        <v>749</v>
      </c>
      <c r="G247" s="357"/>
      <c r="H247" s="390">
        <f>SUM(H248)</f>
        <v>100000</v>
      </c>
    </row>
    <row r="248" spans="1:8" ht="15.75" x14ac:dyDescent="0.25">
      <c r="A248" s="96" t="s">
        <v>18</v>
      </c>
      <c r="B248" s="5" t="s">
        <v>20</v>
      </c>
      <c r="C248" s="546">
        <v>12</v>
      </c>
      <c r="D248" s="323" t="s">
        <v>231</v>
      </c>
      <c r="E248" s="324" t="s">
        <v>10</v>
      </c>
      <c r="F248" s="325" t="s">
        <v>749</v>
      </c>
      <c r="G248" s="357" t="s">
        <v>17</v>
      </c>
      <c r="H248" s="392">
        <f>SUM([1]прил6!I203)</f>
        <v>100000</v>
      </c>
    </row>
    <row r="249" spans="1:8" ht="31.5" x14ac:dyDescent="0.25">
      <c r="A249" s="3" t="s">
        <v>1027</v>
      </c>
      <c r="B249" s="5" t="s">
        <v>20</v>
      </c>
      <c r="C249" s="546">
        <v>12</v>
      </c>
      <c r="D249" s="323" t="s">
        <v>231</v>
      </c>
      <c r="E249" s="324" t="s">
        <v>10</v>
      </c>
      <c r="F249" s="554">
        <v>50640</v>
      </c>
      <c r="G249" s="357"/>
      <c r="H249" s="390">
        <f>SUM(H250)</f>
        <v>221739</v>
      </c>
    </row>
    <row r="250" spans="1:8" ht="15.75" x14ac:dyDescent="0.25">
      <c r="A250" s="96" t="s">
        <v>18</v>
      </c>
      <c r="B250" s="5" t="s">
        <v>20</v>
      </c>
      <c r="C250" s="546">
        <v>12</v>
      </c>
      <c r="D250" s="323" t="s">
        <v>231</v>
      </c>
      <c r="E250" s="324" t="s">
        <v>10</v>
      </c>
      <c r="F250" s="554">
        <v>50640</v>
      </c>
      <c r="G250" s="357" t="s">
        <v>17</v>
      </c>
      <c r="H250" s="392">
        <f>SUM([1]прил6!I205)</f>
        <v>221739</v>
      </c>
    </row>
    <row r="251" spans="1:8" ht="31.5" x14ac:dyDescent="0.25">
      <c r="A251" s="581" t="s">
        <v>1028</v>
      </c>
      <c r="B251" s="5" t="s">
        <v>20</v>
      </c>
      <c r="C251" s="546">
        <v>12</v>
      </c>
      <c r="D251" s="323" t="s">
        <v>231</v>
      </c>
      <c r="E251" s="324" t="s">
        <v>10</v>
      </c>
      <c r="F251" s="325" t="s">
        <v>1029</v>
      </c>
      <c r="G251" s="357"/>
      <c r="H251" s="390">
        <f>SUM(H252)</f>
        <v>100000</v>
      </c>
    </row>
    <row r="252" spans="1:8" ht="15.75" x14ac:dyDescent="0.25">
      <c r="A252" s="96" t="s">
        <v>18</v>
      </c>
      <c r="B252" s="5" t="s">
        <v>20</v>
      </c>
      <c r="C252" s="546">
        <v>12</v>
      </c>
      <c r="D252" s="323" t="s">
        <v>231</v>
      </c>
      <c r="E252" s="324" t="s">
        <v>10</v>
      </c>
      <c r="F252" s="325" t="s">
        <v>1029</v>
      </c>
      <c r="G252" s="357" t="s">
        <v>17</v>
      </c>
      <c r="H252" s="392">
        <f>SUM([1]прил6!I207)</f>
        <v>100000</v>
      </c>
    </row>
    <row r="253" spans="1:8" ht="47.25" x14ac:dyDescent="0.25">
      <c r="A253" s="581" t="s">
        <v>1030</v>
      </c>
      <c r="B253" s="5" t="s">
        <v>20</v>
      </c>
      <c r="C253" s="546">
        <v>12</v>
      </c>
      <c r="D253" s="323" t="s">
        <v>231</v>
      </c>
      <c r="E253" s="324" t="s">
        <v>10</v>
      </c>
      <c r="F253" s="325" t="s">
        <v>1031</v>
      </c>
      <c r="G253" s="357"/>
      <c r="H253" s="390">
        <f>SUM(H254)</f>
        <v>49261</v>
      </c>
    </row>
    <row r="254" spans="1:8" ht="15.75" x14ac:dyDescent="0.25">
      <c r="A254" s="96" t="s">
        <v>18</v>
      </c>
      <c r="B254" s="5" t="s">
        <v>20</v>
      </c>
      <c r="C254" s="546">
        <v>12</v>
      </c>
      <c r="D254" s="323" t="s">
        <v>231</v>
      </c>
      <c r="E254" s="324" t="s">
        <v>10</v>
      </c>
      <c r="F254" s="325" t="s">
        <v>1031</v>
      </c>
      <c r="G254" s="357" t="s">
        <v>17</v>
      </c>
      <c r="H254" s="392">
        <v>49261</v>
      </c>
    </row>
    <row r="255" spans="1:8" ht="31.5" x14ac:dyDescent="0.25">
      <c r="A255" s="76" t="s">
        <v>147</v>
      </c>
      <c r="B255" s="36" t="s">
        <v>20</v>
      </c>
      <c r="C255" s="36" t="s">
        <v>85</v>
      </c>
      <c r="D255" s="302" t="s">
        <v>223</v>
      </c>
      <c r="E255" s="303" t="s">
        <v>696</v>
      </c>
      <c r="F255" s="304" t="s">
        <v>697</v>
      </c>
      <c r="G255" s="35"/>
      <c r="H255" s="389">
        <f>SUM(H256)</f>
        <v>399780</v>
      </c>
    </row>
    <row r="256" spans="1:8" ht="31.5" x14ac:dyDescent="0.25">
      <c r="A256" s="96" t="s">
        <v>148</v>
      </c>
      <c r="B256" s="5" t="s">
        <v>20</v>
      </c>
      <c r="C256" s="546">
        <v>12</v>
      </c>
      <c r="D256" s="323" t="s">
        <v>224</v>
      </c>
      <c r="E256" s="324" t="s">
        <v>696</v>
      </c>
      <c r="F256" s="325" t="s">
        <v>697</v>
      </c>
      <c r="G256" s="357"/>
      <c r="H256" s="390">
        <f>SUM(H257)</f>
        <v>399780</v>
      </c>
    </row>
    <row r="257" spans="1:8" ht="31.5" x14ac:dyDescent="0.25">
      <c r="A257" s="3" t="s">
        <v>102</v>
      </c>
      <c r="B257" s="5" t="s">
        <v>20</v>
      </c>
      <c r="C257" s="546">
        <v>12</v>
      </c>
      <c r="D257" s="323" t="s">
        <v>224</v>
      </c>
      <c r="E257" s="324" t="s">
        <v>696</v>
      </c>
      <c r="F257" s="325" t="s">
        <v>730</v>
      </c>
      <c r="G257" s="357"/>
      <c r="H257" s="390">
        <f>SUM(H258:H260)</f>
        <v>399780</v>
      </c>
    </row>
    <row r="258" spans="1:8" ht="47.25" x14ac:dyDescent="0.25">
      <c r="A258" s="96" t="s">
        <v>92</v>
      </c>
      <c r="B258" s="5" t="s">
        <v>20</v>
      </c>
      <c r="C258" s="546">
        <v>12</v>
      </c>
      <c r="D258" s="323" t="s">
        <v>224</v>
      </c>
      <c r="E258" s="324" t="s">
        <v>696</v>
      </c>
      <c r="F258" s="325" t="s">
        <v>730</v>
      </c>
      <c r="G258" s="357" t="s">
        <v>13</v>
      </c>
      <c r="H258" s="392">
        <f>SUM([1]прил6!I213)</f>
        <v>382780</v>
      </c>
    </row>
    <row r="259" spans="1:8" ht="31.5" x14ac:dyDescent="0.25">
      <c r="A259" s="101" t="s">
        <v>903</v>
      </c>
      <c r="B259" s="5" t="s">
        <v>20</v>
      </c>
      <c r="C259" s="546">
        <v>12</v>
      </c>
      <c r="D259" s="323" t="s">
        <v>224</v>
      </c>
      <c r="E259" s="324" t="s">
        <v>696</v>
      </c>
      <c r="F259" s="325" t="s">
        <v>730</v>
      </c>
      <c r="G259" s="357" t="s">
        <v>16</v>
      </c>
      <c r="H259" s="392">
        <f>SUM([1]прил6!I214)</f>
        <v>16000</v>
      </c>
    </row>
    <row r="260" spans="1:8" ht="15.75" x14ac:dyDescent="0.25">
      <c r="A260" s="3" t="s">
        <v>18</v>
      </c>
      <c r="B260" s="5" t="s">
        <v>20</v>
      </c>
      <c r="C260" s="546">
        <v>12</v>
      </c>
      <c r="D260" s="323" t="s">
        <v>224</v>
      </c>
      <c r="E260" s="324" t="s">
        <v>696</v>
      </c>
      <c r="F260" s="325" t="s">
        <v>730</v>
      </c>
      <c r="G260" s="357" t="s">
        <v>17</v>
      </c>
      <c r="H260" s="392">
        <f>SUM([1]прил6!I215)</f>
        <v>1000</v>
      </c>
    </row>
    <row r="261" spans="1:8" ht="15.75" x14ac:dyDescent="0.25">
      <c r="A261" s="68" t="s">
        <v>160</v>
      </c>
      <c r="B261" s="107" t="s">
        <v>116</v>
      </c>
      <c r="C261" s="108"/>
      <c r="D261" s="336"/>
      <c r="E261" s="337"/>
      <c r="F261" s="338"/>
      <c r="G261" s="109"/>
      <c r="H261" s="387">
        <f>SUM(H262+H270+H300)</f>
        <v>14453306</v>
      </c>
    </row>
    <row r="262" spans="1:8" s="10" customFormat="1" ht="15.75" x14ac:dyDescent="0.25">
      <c r="A262" s="48" t="s">
        <v>260</v>
      </c>
      <c r="B262" s="60" t="s">
        <v>116</v>
      </c>
      <c r="C262" s="135" t="s">
        <v>10</v>
      </c>
      <c r="D262" s="299"/>
      <c r="E262" s="300"/>
      <c r="F262" s="301"/>
      <c r="G262" s="61"/>
      <c r="H262" s="388">
        <f>SUM(H263)</f>
        <v>33379</v>
      </c>
    </row>
    <row r="263" spans="1:8" ht="47.25" x14ac:dyDescent="0.25">
      <c r="A263" s="34" t="s">
        <v>204</v>
      </c>
      <c r="B263" s="36" t="s">
        <v>116</v>
      </c>
      <c r="C263" s="139" t="s">
        <v>10</v>
      </c>
      <c r="D263" s="308" t="s">
        <v>751</v>
      </c>
      <c r="E263" s="309" t="s">
        <v>696</v>
      </c>
      <c r="F263" s="310" t="s">
        <v>697</v>
      </c>
      <c r="G263" s="38"/>
      <c r="H263" s="389">
        <f>SUM(H264)</f>
        <v>33379</v>
      </c>
    </row>
    <row r="264" spans="1:8" ht="78.75" x14ac:dyDescent="0.25">
      <c r="A264" s="3" t="s">
        <v>262</v>
      </c>
      <c r="B264" s="5" t="s">
        <v>116</v>
      </c>
      <c r="C264" s="138" t="s">
        <v>10</v>
      </c>
      <c r="D264" s="323" t="s">
        <v>261</v>
      </c>
      <c r="E264" s="324" t="s">
        <v>696</v>
      </c>
      <c r="F264" s="325" t="s">
        <v>697</v>
      </c>
      <c r="G264" s="70"/>
      <c r="H264" s="390">
        <f>SUM(H265)</f>
        <v>33379</v>
      </c>
    </row>
    <row r="265" spans="1:8" ht="47.25" x14ac:dyDescent="0.25">
      <c r="A265" s="72" t="s">
        <v>752</v>
      </c>
      <c r="B265" s="5" t="s">
        <v>116</v>
      </c>
      <c r="C265" s="138" t="s">
        <v>10</v>
      </c>
      <c r="D265" s="323" t="s">
        <v>261</v>
      </c>
      <c r="E265" s="324" t="s">
        <v>10</v>
      </c>
      <c r="F265" s="325" t="s">
        <v>697</v>
      </c>
      <c r="G265" s="70"/>
      <c r="H265" s="390">
        <f>SUM(H266+H268)</f>
        <v>33379</v>
      </c>
    </row>
    <row r="266" spans="1:8" ht="15.75" x14ac:dyDescent="0.25">
      <c r="A266" s="119" t="s">
        <v>272</v>
      </c>
      <c r="B266" s="5" t="s">
        <v>116</v>
      </c>
      <c r="C266" s="138" t="s">
        <v>10</v>
      </c>
      <c r="D266" s="323" t="s">
        <v>261</v>
      </c>
      <c r="E266" s="324" t="s">
        <v>10</v>
      </c>
      <c r="F266" s="325" t="s">
        <v>753</v>
      </c>
      <c r="G266" s="70"/>
      <c r="H266" s="390">
        <f>SUM(H267)</f>
        <v>0</v>
      </c>
    </row>
    <row r="267" spans="1:8" ht="31.5" x14ac:dyDescent="0.25">
      <c r="A267" s="101" t="s">
        <v>903</v>
      </c>
      <c r="B267" s="5" t="s">
        <v>116</v>
      </c>
      <c r="C267" s="138" t="s">
        <v>10</v>
      </c>
      <c r="D267" s="323" t="s">
        <v>261</v>
      </c>
      <c r="E267" s="324" t="s">
        <v>10</v>
      </c>
      <c r="F267" s="325" t="s">
        <v>753</v>
      </c>
      <c r="G267" s="70" t="s">
        <v>16</v>
      </c>
      <c r="H267" s="392">
        <f>SUM([1]прил6!I222)</f>
        <v>0</v>
      </c>
    </row>
    <row r="268" spans="1:8" ht="31.5" x14ac:dyDescent="0.25">
      <c r="A268" s="119" t="s">
        <v>754</v>
      </c>
      <c r="B268" s="5" t="s">
        <v>116</v>
      </c>
      <c r="C268" s="138" t="s">
        <v>10</v>
      </c>
      <c r="D268" s="323" t="s">
        <v>261</v>
      </c>
      <c r="E268" s="324" t="s">
        <v>10</v>
      </c>
      <c r="F268" s="325" t="s">
        <v>755</v>
      </c>
      <c r="G268" s="70"/>
      <c r="H268" s="390">
        <f>SUM(H269)</f>
        <v>33379</v>
      </c>
    </row>
    <row r="269" spans="1:8" ht="15.75" x14ac:dyDescent="0.25">
      <c r="A269" s="87" t="s">
        <v>21</v>
      </c>
      <c r="B269" s="5" t="s">
        <v>116</v>
      </c>
      <c r="C269" s="138" t="s">
        <v>10</v>
      </c>
      <c r="D269" s="323" t="s">
        <v>261</v>
      </c>
      <c r="E269" s="324" t="s">
        <v>10</v>
      </c>
      <c r="F269" s="325" t="s">
        <v>755</v>
      </c>
      <c r="G269" s="70" t="s">
        <v>75</v>
      </c>
      <c r="H269" s="392">
        <f>SUM([1]прил6!I224)</f>
        <v>33379</v>
      </c>
    </row>
    <row r="270" spans="1:8" ht="15.75" x14ac:dyDescent="0.25">
      <c r="A270" s="48" t="s">
        <v>161</v>
      </c>
      <c r="B270" s="60" t="s">
        <v>116</v>
      </c>
      <c r="C270" s="27" t="s">
        <v>12</v>
      </c>
      <c r="D270" s="299"/>
      <c r="E270" s="300"/>
      <c r="F270" s="301"/>
      <c r="G270" s="61"/>
      <c r="H270" s="388">
        <f>SUM(H271+H284+H289)</f>
        <v>14419927</v>
      </c>
    </row>
    <row r="271" spans="1:8" ht="31.5" x14ac:dyDescent="0.25">
      <c r="A271" s="34" t="s">
        <v>193</v>
      </c>
      <c r="B271" s="36" t="s">
        <v>116</v>
      </c>
      <c r="C271" s="40" t="s">
        <v>12</v>
      </c>
      <c r="D271" s="308" t="s">
        <v>756</v>
      </c>
      <c r="E271" s="309" t="s">
        <v>696</v>
      </c>
      <c r="F271" s="310" t="s">
        <v>697</v>
      </c>
      <c r="G271" s="38"/>
      <c r="H271" s="389">
        <f>SUM(H272)</f>
        <v>2859704</v>
      </c>
    </row>
    <row r="272" spans="1:8" s="50" customFormat="1" ht="47.25" x14ac:dyDescent="0.25">
      <c r="A272" s="63" t="s">
        <v>194</v>
      </c>
      <c r="B272" s="5" t="s">
        <v>116</v>
      </c>
      <c r="C272" s="546" t="s">
        <v>12</v>
      </c>
      <c r="D272" s="323" t="s">
        <v>232</v>
      </c>
      <c r="E272" s="324" t="s">
        <v>696</v>
      </c>
      <c r="F272" s="325" t="s">
        <v>697</v>
      </c>
      <c r="G272" s="70"/>
      <c r="H272" s="390">
        <f>SUM(H273)</f>
        <v>2859704</v>
      </c>
    </row>
    <row r="273" spans="1:8" s="50" customFormat="1" ht="31.5" x14ac:dyDescent="0.25">
      <c r="A273" s="119" t="s">
        <v>757</v>
      </c>
      <c r="B273" s="5" t="s">
        <v>116</v>
      </c>
      <c r="C273" s="546" t="s">
        <v>12</v>
      </c>
      <c r="D273" s="323" t="s">
        <v>232</v>
      </c>
      <c r="E273" s="324" t="s">
        <v>10</v>
      </c>
      <c r="F273" s="325" t="s">
        <v>697</v>
      </c>
      <c r="G273" s="70"/>
      <c r="H273" s="390">
        <f>SUM(H274+H276+H278+H280+H282)</f>
        <v>2859704</v>
      </c>
    </row>
    <row r="274" spans="1:8" s="50" customFormat="1" ht="47.25" x14ac:dyDescent="0.25">
      <c r="A274" s="119" t="s">
        <v>920</v>
      </c>
      <c r="B274" s="5" t="s">
        <v>116</v>
      </c>
      <c r="C274" s="546" t="s">
        <v>12</v>
      </c>
      <c r="D274" s="323" t="s">
        <v>232</v>
      </c>
      <c r="E274" s="324" t="s">
        <v>10</v>
      </c>
      <c r="F274" s="554">
        <v>13421</v>
      </c>
      <c r="G274" s="70"/>
      <c r="H274" s="390">
        <f>SUM(H275)</f>
        <v>1216000</v>
      </c>
    </row>
    <row r="275" spans="1:8" s="50" customFormat="1" ht="15.75" x14ac:dyDescent="0.25">
      <c r="A275" s="119" t="s">
        <v>21</v>
      </c>
      <c r="B275" s="5" t="s">
        <v>116</v>
      </c>
      <c r="C275" s="546" t="s">
        <v>12</v>
      </c>
      <c r="D275" s="323" t="s">
        <v>232</v>
      </c>
      <c r="E275" s="324" t="s">
        <v>10</v>
      </c>
      <c r="F275" s="554">
        <v>13421</v>
      </c>
      <c r="G275" s="70" t="s">
        <v>75</v>
      </c>
      <c r="H275" s="392">
        <f>SUM([1]прил6!I230)</f>
        <v>1216000</v>
      </c>
    </row>
    <row r="276" spans="1:8" s="50" customFormat="1" ht="47.25" x14ac:dyDescent="0.25">
      <c r="A276" s="119" t="s">
        <v>921</v>
      </c>
      <c r="B276" s="5" t="s">
        <v>116</v>
      </c>
      <c r="C276" s="546" t="s">
        <v>12</v>
      </c>
      <c r="D276" s="323" t="s">
        <v>232</v>
      </c>
      <c r="E276" s="324" t="s">
        <v>10</v>
      </c>
      <c r="F276" s="554">
        <v>13431</v>
      </c>
      <c r="G276" s="70"/>
      <c r="H276" s="390">
        <f>SUM(H277)</f>
        <v>1318000</v>
      </c>
    </row>
    <row r="277" spans="1:8" s="50" customFormat="1" ht="15.75" x14ac:dyDescent="0.25">
      <c r="A277" s="119" t="s">
        <v>21</v>
      </c>
      <c r="B277" s="5" t="s">
        <v>116</v>
      </c>
      <c r="C277" s="546" t="s">
        <v>12</v>
      </c>
      <c r="D277" s="323" t="s">
        <v>232</v>
      </c>
      <c r="E277" s="324" t="s">
        <v>10</v>
      </c>
      <c r="F277" s="554">
        <v>13431</v>
      </c>
      <c r="G277" s="70" t="s">
        <v>75</v>
      </c>
      <c r="H277" s="392">
        <f>SUM([1]прил6!I232)</f>
        <v>1318000</v>
      </c>
    </row>
    <row r="278" spans="1:8" s="50" customFormat="1" ht="31.5" x14ac:dyDescent="0.25">
      <c r="A278" s="119" t="s">
        <v>922</v>
      </c>
      <c r="B278" s="5" t="s">
        <v>116</v>
      </c>
      <c r="C278" s="546" t="s">
        <v>12</v>
      </c>
      <c r="D278" s="323" t="s">
        <v>232</v>
      </c>
      <c r="E278" s="324" t="s">
        <v>10</v>
      </c>
      <c r="F278" s="325" t="s">
        <v>923</v>
      </c>
      <c r="G278" s="70"/>
      <c r="H278" s="390">
        <f>SUM(H279)</f>
        <v>112000</v>
      </c>
    </row>
    <row r="279" spans="1:8" s="50" customFormat="1" ht="15.75" x14ac:dyDescent="0.25">
      <c r="A279" s="87" t="s">
        <v>21</v>
      </c>
      <c r="B279" s="5" t="s">
        <v>116</v>
      </c>
      <c r="C279" s="546" t="s">
        <v>12</v>
      </c>
      <c r="D279" s="323" t="s">
        <v>232</v>
      </c>
      <c r="E279" s="324" t="s">
        <v>10</v>
      </c>
      <c r="F279" s="325" t="s">
        <v>923</v>
      </c>
      <c r="G279" s="70" t="s">
        <v>75</v>
      </c>
      <c r="H279" s="392">
        <f>SUM([1]прил6!I234)</f>
        <v>112000</v>
      </c>
    </row>
    <row r="280" spans="1:8" s="50" customFormat="1" ht="63" x14ac:dyDescent="0.25">
      <c r="A280" s="87" t="s">
        <v>761</v>
      </c>
      <c r="B280" s="5" t="s">
        <v>116</v>
      </c>
      <c r="C280" s="546" t="s">
        <v>12</v>
      </c>
      <c r="D280" s="323" t="s">
        <v>232</v>
      </c>
      <c r="E280" s="324" t="s">
        <v>10</v>
      </c>
      <c r="F280" s="325" t="s">
        <v>762</v>
      </c>
      <c r="G280" s="70"/>
      <c r="H280" s="390">
        <f>SUM(H281)</f>
        <v>61488</v>
      </c>
    </row>
    <row r="281" spans="1:8" s="50" customFormat="1" ht="15.75" x14ac:dyDescent="0.25">
      <c r="A281" s="87" t="s">
        <v>21</v>
      </c>
      <c r="B281" s="5" t="s">
        <v>116</v>
      </c>
      <c r="C281" s="546" t="s">
        <v>12</v>
      </c>
      <c r="D281" s="323" t="s">
        <v>232</v>
      </c>
      <c r="E281" s="324" t="s">
        <v>10</v>
      </c>
      <c r="F281" s="325" t="s">
        <v>762</v>
      </c>
      <c r="G281" s="70" t="s">
        <v>75</v>
      </c>
      <c r="H281" s="392">
        <f>SUM([1]прил6!I236)</f>
        <v>61488</v>
      </c>
    </row>
    <row r="282" spans="1:8" s="50" customFormat="1" ht="47.25" x14ac:dyDescent="0.25">
      <c r="A282" s="87" t="s">
        <v>924</v>
      </c>
      <c r="B282" s="5" t="s">
        <v>116</v>
      </c>
      <c r="C282" s="546" t="s">
        <v>12</v>
      </c>
      <c r="D282" s="323" t="s">
        <v>232</v>
      </c>
      <c r="E282" s="324" t="s">
        <v>10</v>
      </c>
      <c r="F282" s="325" t="s">
        <v>925</v>
      </c>
      <c r="G282" s="70"/>
      <c r="H282" s="390">
        <f>SUM(H283)</f>
        <v>152216</v>
      </c>
    </row>
    <row r="283" spans="1:8" s="50" customFormat="1" ht="15.75" x14ac:dyDescent="0.25">
      <c r="A283" s="87" t="s">
        <v>21</v>
      </c>
      <c r="B283" s="5" t="s">
        <v>116</v>
      </c>
      <c r="C283" s="546" t="s">
        <v>12</v>
      </c>
      <c r="D283" s="323" t="s">
        <v>232</v>
      </c>
      <c r="E283" s="324" t="s">
        <v>10</v>
      </c>
      <c r="F283" s="325" t="s">
        <v>925</v>
      </c>
      <c r="G283" s="70" t="s">
        <v>75</v>
      </c>
      <c r="H283" s="392">
        <f>SUM([1]прил6!I238)</f>
        <v>152216</v>
      </c>
    </row>
    <row r="284" spans="1:8" s="50" customFormat="1" ht="47.25" x14ac:dyDescent="0.25">
      <c r="A284" s="34" t="s">
        <v>204</v>
      </c>
      <c r="B284" s="36" t="s">
        <v>116</v>
      </c>
      <c r="C284" s="139" t="s">
        <v>12</v>
      </c>
      <c r="D284" s="308" t="s">
        <v>751</v>
      </c>
      <c r="E284" s="309" t="s">
        <v>696</v>
      </c>
      <c r="F284" s="310" t="s">
        <v>697</v>
      </c>
      <c r="G284" s="38"/>
      <c r="H284" s="389">
        <f>SUM(H285)</f>
        <v>394358</v>
      </c>
    </row>
    <row r="285" spans="1:8" s="50" customFormat="1" ht="78.75" x14ac:dyDescent="0.25">
      <c r="A285" s="63" t="s">
        <v>262</v>
      </c>
      <c r="B285" s="5" t="s">
        <v>116</v>
      </c>
      <c r="C285" s="138" t="s">
        <v>12</v>
      </c>
      <c r="D285" s="323" t="s">
        <v>261</v>
      </c>
      <c r="E285" s="324" t="s">
        <v>696</v>
      </c>
      <c r="F285" s="325" t="s">
        <v>697</v>
      </c>
      <c r="G285" s="357"/>
      <c r="H285" s="390">
        <f>SUM(H286)</f>
        <v>394358</v>
      </c>
    </row>
    <row r="286" spans="1:8" s="50" customFormat="1" ht="47.25" x14ac:dyDescent="0.25">
      <c r="A286" s="119" t="s">
        <v>752</v>
      </c>
      <c r="B286" s="5" t="s">
        <v>116</v>
      </c>
      <c r="C286" s="138" t="s">
        <v>12</v>
      </c>
      <c r="D286" s="323" t="s">
        <v>261</v>
      </c>
      <c r="E286" s="324" t="s">
        <v>10</v>
      </c>
      <c r="F286" s="325" t="s">
        <v>697</v>
      </c>
      <c r="G286" s="357"/>
      <c r="H286" s="390">
        <f>SUM(H287)</f>
        <v>394358</v>
      </c>
    </row>
    <row r="287" spans="1:8" s="50" customFormat="1" ht="31.5" x14ac:dyDescent="0.25">
      <c r="A287" s="119" t="s">
        <v>839</v>
      </c>
      <c r="B287" s="5" t="s">
        <v>116</v>
      </c>
      <c r="C287" s="138" t="s">
        <v>12</v>
      </c>
      <c r="D287" s="323" t="s">
        <v>261</v>
      </c>
      <c r="E287" s="324" t="s">
        <v>10</v>
      </c>
      <c r="F287" s="325" t="s">
        <v>840</v>
      </c>
      <c r="G287" s="357"/>
      <c r="H287" s="390">
        <f>SUM(H288)</f>
        <v>394358</v>
      </c>
    </row>
    <row r="288" spans="1:8" s="50" customFormat="1" ht="15.75" x14ac:dyDescent="0.25">
      <c r="A288" s="87" t="s">
        <v>21</v>
      </c>
      <c r="B288" s="5" t="s">
        <v>116</v>
      </c>
      <c r="C288" s="138" t="s">
        <v>12</v>
      </c>
      <c r="D288" s="323" t="s">
        <v>261</v>
      </c>
      <c r="E288" s="324" t="s">
        <v>10</v>
      </c>
      <c r="F288" s="325" t="s">
        <v>840</v>
      </c>
      <c r="G288" s="357" t="s">
        <v>75</v>
      </c>
      <c r="H288" s="392">
        <f>SUM([1]прил6!I243)</f>
        <v>394358</v>
      </c>
    </row>
    <row r="289" spans="1:8" s="50" customFormat="1" ht="31.5" x14ac:dyDescent="0.25">
      <c r="A289" s="34" t="s">
        <v>195</v>
      </c>
      <c r="B289" s="36" t="s">
        <v>116</v>
      </c>
      <c r="C289" s="40" t="s">
        <v>12</v>
      </c>
      <c r="D289" s="308" t="s">
        <v>233</v>
      </c>
      <c r="E289" s="309" t="s">
        <v>696</v>
      </c>
      <c r="F289" s="310" t="s">
        <v>697</v>
      </c>
      <c r="G289" s="38"/>
      <c r="H289" s="389">
        <f>SUM(H290)</f>
        <v>11165865</v>
      </c>
    </row>
    <row r="290" spans="1:8" s="50" customFormat="1" ht="63" x14ac:dyDescent="0.25">
      <c r="A290" s="63" t="s">
        <v>196</v>
      </c>
      <c r="B290" s="5" t="s">
        <v>116</v>
      </c>
      <c r="C290" s="546" t="s">
        <v>12</v>
      </c>
      <c r="D290" s="323" t="s">
        <v>234</v>
      </c>
      <c r="E290" s="324" t="s">
        <v>696</v>
      </c>
      <c r="F290" s="325" t="s">
        <v>697</v>
      </c>
      <c r="G290" s="70"/>
      <c r="H290" s="390">
        <f>SUM(H291)</f>
        <v>11165865</v>
      </c>
    </row>
    <row r="291" spans="1:8" s="50" customFormat="1" ht="47.25" x14ac:dyDescent="0.25">
      <c r="A291" s="63" t="s">
        <v>758</v>
      </c>
      <c r="B291" s="5" t="s">
        <v>116</v>
      </c>
      <c r="C291" s="546" t="s">
        <v>12</v>
      </c>
      <c r="D291" s="323" t="s">
        <v>234</v>
      </c>
      <c r="E291" s="324" t="s">
        <v>12</v>
      </c>
      <c r="F291" s="325" t="s">
        <v>697</v>
      </c>
      <c r="G291" s="70"/>
      <c r="H291" s="390">
        <f>SUM(H292+H294+H296+H298)</f>
        <v>11165865</v>
      </c>
    </row>
    <row r="292" spans="1:8" s="50" customFormat="1" ht="47.25" x14ac:dyDescent="0.25">
      <c r="A292" s="63" t="s">
        <v>928</v>
      </c>
      <c r="B292" s="5" t="s">
        <v>116</v>
      </c>
      <c r="C292" s="546" t="s">
        <v>12</v>
      </c>
      <c r="D292" s="323" t="s">
        <v>234</v>
      </c>
      <c r="E292" s="324" t="s">
        <v>12</v>
      </c>
      <c r="F292" s="554">
        <v>50181</v>
      </c>
      <c r="G292" s="70"/>
      <c r="H292" s="390">
        <v>3229486</v>
      </c>
    </row>
    <row r="293" spans="1:8" s="50" customFormat="1" ht="15.75" x14ac:dyDescent="0.25">
      <c r="A293" s="63" t="s">
        <v>21</v>
      </c>
      <c r="B293" s="5" t="s">
        <v>116</v>
      </c>
      <c r="C293" s="546" t="s">
        <v>12</v>
      </c>
      <c r="D293" s="323" t="s">
        <v>234</v>
      </c>
      <c r="E293" s="324" t="s">
        <v>12</v>
      </c>
      <c r="F293" s="554">
        <v>50181</v>
      </c>
      <c r="G293" s="70" t="s">
        <v>75</v>
      </c>
      <c r="H293" s="392">
        <f>SUM([1]прил6!I248)</f>
        <v>3229486</v>
      </c>
    </row>
    <row r="294" spans="1:8" s="50" customFormat="1" ht="31.5" x14ac:dyDescent="0.25">
      <c r="A294" s="63" t="s">
        <v>759</v>
      </c>
      <c r="B294" s="5" t="s">
        <v>116</v>
      </c>
      <c r="C294" s="546" t="s">
        <v>12</v>
      </c>
      <c r="D294" s="323" t="s">
        <v>234</v>
      </c>
      <c r="E294" s="324" t="s">
        <v>12</v>
      </c>
      <c r="F294" s="325" t="s">
        <v>760</v>
      </c>
      <c r="G294" s="70"/>
      <c r="H294" s="390">
        <f>SUM(H295)</f>
        <v>1897886</v>
      </c>
    </row>
    <row r="295" spans="1:8" s="50" customFormat="1" ht="15.75" x14ac:dyDescent="0.25">
      <c r="A295" s="3" t="s">
        <v>21</v>
      </c>
      <c r="B295" s="5" t="s">
        <v>116</v>
      </c>
      <c r="C295" s="546" t="s">
        <v>12</v>
      </c>
      <c r="D295" s="323" t="s">
        <v>234</v>
      </c>
      <c r="E295" s="324" t="s">
        <v>12</v>
      </c>
      <c r="F295" s="325" t="s">
        <v>760</v>
      </c>
      <c r="G295" s="70" t="s">
        <v>75</v>
      </c>
      <c r="H295" s="392">
        <f>SUM([1]прил6!I250)</f>
        <v>1897886</v>
      </c>
    </row>
    <row r="296" spans="1:8" s="50" customFormat="1" ht="31.5" x14ac:dyDescent="0.25">
      <c r="A296" s="3" t="s">
        <v>929</v>
      </c>
      <c r="B296" s="5" t="s">
        <v>116</v>
      </c>
      <c r="C296" s="546" t="s">
        <v>12</v>
      </c>
      <c r="D296" s="323" t="s">
        <v>234</v>
      </c>
      <c r="E296" s="324" t="s">
        <v>12</v>
      </c>
      <c r="F296" s="325" t="s">
        <v>930</v>
      </c>
      <c r="G296" s="70"/>
      <c r="H296" s="390">
        <f>SUM(H297)</f>
        <v>5858522</v>
      </c>
    </row>
    <row r="297" spans="1:8" s="50" customFormat="1" ht="15.75" x14ac:dyDescent="0.25">
      <c r="A297" s="3" t="s">
        <v>21</v>
      </c>
      <c r="B297" s="5" t="s">
        <v>116</v>
      </c>
      <c r="C297" s="546" t="s">
        <v>12</v>
      </c>
      <c r="D297" s="323" t="s">
        <v>234</v>
      </c>
      <c r="E297" s="324" t="s">
        <v>12</v>
      </c>
      <c r="F297" s="325" t="s">
        <v>930</v>
      </c>
      <c r="G297" s="70" t="s">
        <v>75</v>
      </c>
      <c r="H297" s="392">
        <f>SUM([1]прил6!I252)</f>
        <v>5858522</v>
      </c>
    </row>
    <row r="298" spans="1:8" s="50" customFormat="1" ht="47.25" x14ac:dyDescent="0.25">
      <c r="A298" s="3" t="s">
        <v>931</v>
      </c>
      <c r="B298" s="5" t="s">
        <v>116</v>
      </c>
      <c r="C298" s="546" t="s">
        <v>12</v>
      </c>
      <c r="D298" s="323" t="s">
        <v>234</v>
      </c>
      <c r="E298" s="324" t="s">
        <v>12</v>
      </c>
      <c r="F298" s="325" t="s">
        <v>932</v>
      </c>
      <c r="G298" s="70"/>
      <c r="H298" s="390">
        <f>SUM(H299)</f>
        <v>179971</v>
      </c>
    </row>
    <row r="299" spans="1:8" s="50" customFormat="1" ht="15.75" x14ac:dyDescent="0.25">
      <c r="A299" s="3" t="s">
        <v>21</v>
      </c>
      <c r="B299" s="5" t="s">
        <v>116</v>
      </c>
      <c r="C299" s="546" t="s">
        <v>12</v>
      </c>
      <c r="D299" s="323" t="s">
        <v>234</v>
      </c>
      <c r="E299" s="324" t="s">
        <v>12</v>
      </c>
      <c r="F299" s="325" t="s">
        <v>932</v>
      </c>
      <c r="G299" s="70" t="s">
        <v>75</v>
      </c>
      <c r="H299" s="392">
        <f>SUM([1]прил6!I254)</f>
        <v>179971</v>
      </c>
    </row>
    <row r="300" spans="1:8" s="50" customFormat="1" ht="15.75" x14ac:dyDescent="0.25">
      <c r="A300" s="98" t="s">
        <v>933</v>
      </c>
      <c r="B300" s="27" t="s">
        <v>116</v>
      </c>
      <c r="C300" s="27" t="s">
        <v>15</v>
      </c>
      <c r="D300" s="299"/>
      <c r="E300" s="300"/>
      <c r="F300" s="301"/>
      <c r="G300" s="26"/>
      <c r="H300" s="388">
        <f>SUM(H301)</f>
        <v>0</v>
      </c>
    </row>
    <row r="301" spans="1:8" s="50" customFormat="1" ht="31.5" x14ac:dyDescent="0.25">
      <c r="A301" s="34" t="s">
        <v>193</v>
      </c>
      <c r="B301" s="36" t="s">
        <v>116</v>
      </c>
      <c r="C301" s="40" t="s">
        <v>15</v>
      </c>
      <c r="D301" s="308" t="s">
        <v>756</v>
      </c>
      <c r="E301" s="309" t="s">
        <v>696</v>
      </c>
      <c r="F301" s="310" t="s">
        <v>697</v>
      </c>
      <c r="G301" s="38"/>
      <c r="H301" s="389">
        <f>SUM(H302)</f>
        <v>0</v>
      </c>
    </row>
    <row r="302" spans="1:8" s="50" customFormat="1" ht="47.25" x14ac:dyDescent="0.25">
      <c r="A302" s="63" t="s">
        <v>194</v>
      </c>
      <c r="B302" s="5" t="s">
        <v>116</v>
      </c>
      <c r="C302" s="546" t="s">
        <v>15</v>
      </c>
      <c r="D302" s="323" t="s">
        <v>232</v>
      </c>
      <c r="E302" s="324" t="s">
        <v>696</v>
      </c>
      <c r="F302" s="325" t="s">
        <v>697</v>
      </c>
      <c r="G302" s="70"/>
      <c r="H302" s="390">
        <f>SUM(H303)</f>
        <v>0</v>
      </c>
    </row>
    <row r="303" spans="1:8" s="50" customFormat="1" ht="31.5" x14ac:dyDescent="0.25">
      <c r="A303" s="119" t="s">
        <v>757</v>
      </c>
      <c r="B303" s="5" t="s">
        <v>116</v>
      </c>
      <c r="C303" s="546" t="s">
        <v>15</v>
      </c>
      <c r="D303" s="323" t="s">
        <v>232</v>
      </c>
      <c r="E303" s="324" t="s">
        <v>10</v>
      </c>
      <c r="F303" s="325" t="s">
        <v>697</v>
      </c>
      <c r="G303" s="70"/>
      <c r="H303" s="390">
        <f>SUM(H304)</f>
        <v>0</v>
      </c>
    </row>
    <row r="304" spans="1:8" s="50" customFormat="1" ht="31.5" x14ac:dyDescent="0.25">
      <c r="A304" s="119" t="s">
        <v>934</v>
      </c>
      <c r="B304" s="5" t="s">
        <v>116</v>
      </c>
      <c r="C304" s="546" t="s">
        <v>15</v>
      </c>
      <c r="D304" s="323" t="s">
        <v>232</v>
      </c>
      <c r="E304" s="324" t="s">
        <v>10</v>
      </c>
      <c r="F304" s="325" t="s">
        <v>935</v>
      </c>
      <c r="G304" s="70"/>
      <c r="H304" s="390">
        <f>SUM(H305)</f>
        <v>0</v>
      </c>
    </row>
    <row r="305" spans="1:8" s="50" customFormat="1" ht="31.5" x14ac:dyDescent="0.25">
      <c r="A305" s="87" t="s">
        <v>197</v>
      </c>
      <c r="B305" s="5" t="s">
        <v>116</v>
      </c>
      <c r="C305" s="546" t="s">
        <v>15</v>
      </c>
      <c r="D305" s="323" t="s">
        <v>232</v>
      </c>
      <c r="E305" s="324" t="s">
        <v>10</v>
      </c>
      <c r="F305" s="325" t="s">
        <v>935</v>
      </c>
      <c r="G305" s="70" t="s">
        <v>192</v>
      </c>
      <c r="H305" s="392">
        <f>SUM([1]прил6!I260)</f>
        <v>0</v>
      </c>
    </row>
    <row r="306" spans="1:8" ht="15.75" x14ac:dyDescent="0.25">
      <c r="A306" s="85" t="s">
        <v>27</v>
      </c>
      <c r="B306" s="17" t="s">
        <v>29</v>
      </c>
      <c r="C306" s="46"/>
      <c r="D306" s="336"/>
      <c r="E306" s="337"/>
      <c r="F306" s="338"/>
      <c r="G306" s="16"/>
      <c r="H306" s="387">
        <f>SUM(H307,H327,H394,H414)</f>
        <v>191964087</v>
      </c>
    </row>
    <row r="307" spans="1:8" ht="15.75" x14ac:dyDescent="0.25">
      <c r="A307" s="98" t="s">
        <v>28</v>
      </c>
      <c r="B307" s="27" t="s">
        <v>29</v>
      </c>
      <c r="C307" s="27" t="s">
        <v>10</v>
      </c>
      <c r="D307" s="299"/>
      <c r="E307" s="300"/>
      <c r="F307" s="301"/>
      <c r="G307" s="26"/>
      <c r="H307" s="388">
        <f>SUM(H308,H322)</f>
        <v>21473655</v>
      </c>
    </row>
    <row r="308" spans="1:8" ht="31.5" x14ac:dyDescent="0.25">
      <c r="A308" s="34" t="s">
        <v>162</v>
      </c>
      <c r="B308" s="36" t="s">
        <v>29</v>
      </c>
      <c r="C308" s="36" t="s">
        <v>10</v>
      </c>
      <c r="D308" s="302" t="s">
        <v>766</v>
      </c>
      <c r="E308" s="303" t="s">
        <v>696</v>
      </c>
      <c r="F308" s="304" t="s">
        <v>697</v>
      </c>
      <c r="G308" s="38"/>
      <c r="H308" s="389">
        <f>SUM(H309)</f>
        <v>21365055</v>
      </c>
    </row>
    <row r="309" spans="1:8" ht="47.25" x14ac:dyDescent="0.25">
      <c r="A309" s="3" t="s">
        <v>163</v>
      </c>
      <c r="B309" s="5" t="s">
        <v>29</v>
      </c>
      <c r="C309" s="5" t="s">
        <v>10</v>
      </c>
      <c r="D309" s="305" t="s">
        <v>246</v>
      </c>
      <c r="E309" s="306" t="s">
        <v>696</v>
      </c>
      <c r="F309" s="307" t="s">
        <v>697</v>
      </c>
      <c r="G309" s="70"/>
      <c r="H309" s="390">
        <f>SUM(H310)</f>
        <v>21365055</v>
      </c>
    </row>
    <row r="310" spans="1:8" ht="15.75" x14ac:dyDescent="0.25">
      <c r="A310" s="3" t="s">
        <v>767</v>
      </c>
      <c r="B310" s="5" t="s">
        <v>29</v>
      </c>
      <c r="C310" s="5" t="s">
        <v>10</v>
      </c>
      <c r="D310" s="305" t="s">
        <v>246</v>
      </c>
      <c r="E310" s="306" t="s">
        <v>10</v>
      </c>
      <c r="F310" s="307" t="s">
        <v>697</v>
      </c>
      <c r="G310" s="70"/>
      <c r="H310" s="390">
        <f>SUM(H311+H314+H316+H318)</f>
        <v>21365055</v>
      </c>
    </row>
    <row r="311" spans="1:8" ht="78.75" x14ac:dyDescent="0.25">
      <c r="A311" s="3" t="s">
        <v>768</v>
      </c>
      <c r="B311" s="5" t="s">
        <v>29</v>
      </c>
      <c r="C311" s="5" t="s">
        <v>10</v>
      </c>
      <c r="D311" s="305" t="s">
        <v>246</v>
      </c>
      <c r="E311" s="306" t="s">
        <v>10</v>
      </c>
      <c r="F311" s="307" t="s">
        <v>769</v>
      </c>
      <c r="G311" s="2"/>
      <c r="H311" s="390">
        <f>SUM(H312:H313)</f>
        <v>10023335</v>
      </c>
    </row>
    <row r="312" spans="1:8" ht="47.25" x14ac:dyDescent="0.25">
      <c r="A312" s="96" t="s">
        <v>92</v>
      </c>
      <c r="B312" s="5" t="s">
        <v>29</v>
      </c>
      <c r="C312" s="5" t="s">
        <v>10</v>
      </c>
      <c r="D312" s="305" t="s">
        <v>246</v>
      </c>
      <c r="E312" s="306" t="s">
        <v>10</v>
      </c>
      <c r="F312" s="307" t="s">
        <v>769</v>
      </c>
      <c r="G312" s="357" t="s">
        <v>13</v>
      </c>
      <c r="H312" s="392">
        <f>SUM([1]прил6!I391)</f>
        <v>9985096</v>
      </c>
    </row>
    <row r="313" spans="1:8" ht="31.5" x14ac:dyDescent="0.25">
      <c r="A313" s="101" t="s">
        <v>903</v>
      </c>
      <c r="B313" s="5" t="s">
        <v>29</v>
      </c>
      <c r="C313" s="5" t="s">
        <v>10</v>
      </c>
      <c r="D313" s="305" t="s">
        <v>246</v>
      </c>
      <c r="E313" s="306" t="s">
        <v>10</v>
      </c>
      <c r="F313" s="307" t="s">
        <v>769</v>
      </c>
      <c r="G313" s="357" t="s">
        <v>16</v>
      </c>
      <c r="H313" s="392">
        <f>SUM([1]прил6!I392)</f>
        <v>38239</v>
      </c>
    </row>
    <row r="314" spans="1:8" ht="31.5" x14ac:dyDescent="0.25">
      <c r="A314" s="556" t="s">
        <v>1032</v>
      </c>
      <c r="B314" s="5" t="s">
        <v>29</v>
      </c>
      <c r="C314" s="5" t="s">
        <v>10</v>
      </c>
      <c r="D314" s="305" t="s">
        <v>246</v>
      </c>
      <c r="E314" s="306" t="s">
        <v>10</v>
      </c>
      <c r="F314" s="307" t="s">
        <v>939</v>
      </c>
      <c r="G314" s="357"/>
      <c r="H314" s="390">
        <f>SUM(H315)</f>
        <v>1625000</v>
      </c>
    </row>
    <row r="315" spans="1:8" ht="31.5" x14ac:dyDescent="0.25">
      <c r="A315" s="125" t="s">
        <v>903</v>
      </c>
      <c r="B315" s="5" t="s">
        <v>29</v>
      </c>
      <c r="C315" s="5" t="s">
        <v>10</v>
      </c>
      <c r="D315" s="305" t="s">
        <v>246</v>
      </c>
      <c r="E315" s="306" t="s">
        <v>10</v>
      </c>
      <c r="F315" s="307" t="s">
        <v>939</v>
      </c>
      <c r="G315" s="357" t="s">
        <v>16</v>
      </c>
      <c r="H315" s="392">
        <f>SUM([1]прил6!I394)</f>
        <v>1625000</v>
      </c>
    </row>
    <row r="316" spans="1:8" ht="31.5" x14ac:dyDescent="0.25">
      <c r="A316" s="556" t="s">
        <v>936</v>
      </c>
      <c r="B316" s="5" t="s">
        <v>29</v>
      </c>
      <c r="C316" s="5" t="s">
        <v>10</v>
      </c>
      <c r="D316" s="305" t="s">
        <v>246</v>
      </c>
      <c r="E316" s="306" t="s">
        <v>10</v>
      </c>
      <c r="F316" s="307" t="s">
        <v>937</v>
      </c>
      <c r="G316" s="357"/>
      <c r="H316" s="390">
        <f>SUM(H317)</f>
        <v>800373</v>
      </c>
    </row>
    <row r="317" spans="1:8" ht="31.5" x14ac:dyDescent="0.25">
      <c r="A317" s="125" t="s">
        <v>903</v>
      </c>
      <c r="B317" s="5" t="s">
        <v>29</v>
      </c>
      <c r="C317" s="5" t="s">
        <v>10</v>
      </c>
      <c r="D317" s="305" t="s">
        <v>246</v>
      </c>
      <c r="E317" s="306" t="s">
        <v>10</v>
      </c>
      <c r="F317" s="307" t="s">
        <v>937</v>
      </c>
      <c r="G317" s="357" t="s">
        <v>16</v>
      </c>
      <c r="H317" s="392">
        <f>SUM([1]прил6!I396)</f>
        <v>800373</v>
      </c>
    </row>
    <row r="318" spans="1:8" ht="31.5" x14ac:dyDescent="0.25">
      <c r="A318" s="3" t="s">
        <v>102</v>
      </c>
      <c r="B318" s="5" t="s">
        <v>29</v>
      </c>
      <c r="C318" s="5" t="s">
        <v>10</v>
      </c>
      <c r="D318" s="305" t="s">
        <v>246</v>
      </c>
      <c r="E318" s="306" t="s">
        <v>10</v>
      </c>
      <c r="F318" s="307" t="s">
        <v>730</v>
      </c>
      <c r="G318" s="70"/>
      <c r="H318" s="390">
        <f>SUM(H319:H321)</f>
        <v>8916347</v>
      </c>
    </row>
    <row r="319" spans="1:8" ht="47.25" x14ac:dyDescent="0.25">
      <c r="A319" s="96" t="s">
        <v>92</v>
      </c>
      <c r="B319" s="5" t="s">
        <v>29</v>
      </c>
      <c r="C319" s="5" t="s">
        <v>10</v>
      </c>
      <c r="D319" s="305" t="s">
        <v>246</v>
      </c>
      <c r="E319" s="306" t="s">
        <v>10</v>
      </c>
      <c r="F319" s="307" t="s">
        <v>730</v>
      </c>
      <c r="G319" s="70" t="s">
        <v>13</v>
      </c>
      <c r="H319" s="392">
        <f>SUM([1]прил6!I398)</f>
        <v>3530397</v>
      </c>
    </row>
    <row r="320" spans="1:8" ht="31.5" x14ac:dyDescent="0.25">
      <c r="A320" s="101" t="s">
        <v>903</v>
      </c>
      <c r="B320" s="5" t="s">
        <v>29</v>
      </c>
      <c r="C320" s="5" t="s">
        <v>10</v>
      </c>
      <c r="D320" s="305" t="s">
        <v>246</v>
      </c>
      <c r="E320" s="306" t="s">
        <v>10</v>
      </c>
      <c r="F320" s="307" t="s">
        <v>730</v>
      </c>
      <c r="G320" s="70" t="s">
        <v>16</v>
      </c>
      <c r="H320" s="392">
        <f>SUM([1]прил6!I399)</f>
        <v>5276550</v>
      </c>
    </row>
    <row r="321" spans="1:8" ht="15.75" x14ac:dyDescent="0.25">
      <c r="A321" s="3" t="s">
        <v>18</v>
      </c>
      <c r="B321" s="5" t="s">
        <v>29</v>
      </c>
      <c r="C321" s="5" t="s">
        <v>10</v>
      </c>
      <c r="D321" s="305" t="s">
        <v>246</v>
      </c>
      <c r="E321" s="306" t="s">
        <v>10</v>
      </c>
      <c r="F321" s="307" t="s">
        <v>730</v>
      </c>
      <c r="G321" s="70" t="s">
        <v>17</v>
      </c>
      <c r="H321" s="392">
        <f>SUM([1]прил6!I400)</f>
        <v>109400</v>
      </c>
    </row>
    <row r="322" spans="1:8" ht="63" x14ac:dyDescent="0.25">
      <c r="A322" s="86" t="s">
        <v>149</v>
      </c>
      <c r="B322" s="35" t="s">
        <v>29</v>
      </c>
      <c r="C322" s="49" t="s">
        <v>10</v>
      </c>
      <c r="D322" s="314" t="s">
        <v>225</v>
      </c>
      <c r="E322" s="315" t="s">
        <v>696</v>
      </c>
      <c r="F322" s="316" t="s">
        <v>697</v>
      </c>
      <c r="G322" s="35"/>
      <c r="H322" s="389">
        <f>SUM(H323)</f>
        <v>108600</v>
      </c>
    </row>
    <row r="323" spans="1:8" ht="94.5" x14ac:dyDescent="0.25">
      <c r="A323" s="87" t="s">
        <v>165</v>
      </c>
      <c r="B323" s="2" t="s">
        <v>29</v>
      </c>
      <c r="C323" s="8" t="s">
        <v>10</v>
      </c>
      <c r="D323" s="342" t="s">
        <v>227</v>
      </c>
      <c r="E323" s="343" t="s">
        <v>696</v>
      </c>
      <c r="F323" s="344" t="s">
        <v>697</v>
      </c>
      <c r="G323" s="2"/>
      <c r="H323" s="390">
        <f>SUM(H324)</f>
        <v>108600</v>
      </c>
    </row>
    <row r="324" spans="1:8" ht="47.25" x14ac:dyDescent="0.25">
      <c r="A324" s="87" t="s">
        <v>716</v>
      </c>
      <c r="B324" s="2" t="s">
        <v>29</v>
      </c>
      <c r="C324" s="8" t="s">
        <v>10</v>
      </c>
      <c r="D324" s="342" t="s">
        <v>227</v>
      </c>
      <c r="E324" s="343" t="s">
        <v>10</v>
      </c>
      <c r="F324" s="344" t="s">
        <v>697</v>
      </c>
      <c r="G324" s="2"/>
      <c r="H324" s="390">
        <f>SUM(H325)</f>
        <v>108600</v>
      </c>
    </row>
    <row r="325" spans="1:8" ht="15.75" x14ac:dyDescent="0.25">
      <c r="A325" s="3" t="s">
        <v>117</v>
      </c>
      <c r="B325" s="2" t="s">
        <v>29</v>
      </c>
      <c r="C325" s="8" t="s">
        <v>10</v>
      </c>
      <c r="D325" s="342" t="s">
        <v>227</v>
      </c>
      <c r="E325" s="343" t="s">
        <v>10</v>
      </c>
      <c r="F325" s="344" t="s">
        <v>717</v>
      </c>
      <c r="G325" s="2"/>
      <c r="H325" s="390">
        <f>SUM(H326)</f>
        <v>108600</v>
      </c>
    </row>
    <row r="326" spans="1:8" ht="31.5" x14ac:dyDescent="0.25">
      <c r="A326" s="101" t="s">
        <v>903</v>
      </c>
      <c r="B326" s="2" t="s">
        <v>29</v>
      </c>
      <c r="C326" s="8" t="s">
        <v>10</v>
      </c>
      <c r="D326" s="342" t="s">
        <v>227</v>
      </c>
      <c r="E326" s="343" t="s">
        <v>10</v>
      </c>
      <c r="F326" s="344" t="s">
        <v>717</v>
      </c>
      <c r="G326" s="2" t="s">
        <v>16</v>
      </c>
      <c r="H326" s="391">
        <f>SUM([1]прил6!I405)</f>
        <v>108600</v>
      </c>
    </row>
    <row r="327" spans="1:8" ht="15.75" x14ac:dyDescent="0.25">
      <c r="A327" s="98" t="s">
        <v>30</v>
      </c>
      <c r="B327" s="27" t="s">
        <v>29</v>
      </c>
      <c r="C327" s="27" t="s">
        <v>12</v>
      </c>
      <c r="D327" s="299"/>
      <c r="E327" s="300"/>
      <c r="F327" s="301"/>
      <c r="G327" s="26"/>
      <c r="H327" s="388">
        <f>SUM(H328+H337+H376+H389)</f>
        <v>161052587</v>
      </c>
    </row>
    <row r="328" spans="1:8" s="44" customFormat="1" ht="31.5" x14ac:dyDescent="0.25">
      <c r="A328" s="112" t="s">
        <v>171</v>
      </c>
      <c r="B328" s="35" t="s">
        <v>29</v>
      </c>
      <c r="C328" s="35" t="s">
        <v>12</v>
      </c>
      <c r="D328" s="302" t="s">
        <v>252</v>
      </c>
      <c r="E328" s="303" t="s">
        <v>696</v>
      </c>
      <c r="F328" s="304" t="s">
        <v>697</v>
      </c>
      <c r="G328" s="35"/>
      <c r="H328" s="389">
        <f>SUM(H329)</f>
        <v>5744880</v>
      </c>
    </row>
    <row r="329" spans="1:8" s="44" customFormat="1" ht="47.25" x14ac:dyDescent="0.25">
      <c r="A329" s="72" t="s">
        <v>172</v>
      </c>
      <c r="B329" s="51" t="s">
        <v>29</v>
      </c>
      <c r="C329" s="51" t="s">
        <v>12</v>
      </c>
      <c r="D329" s="345" t="s">
        <v>253</v>
      </c>
      <c r="E329" s="346" t="s">
        <v>696</v>
      </c>
      <c r="F329" s="347" t="s">
        <v>697</v>
      </c>
      <c r="G329" s="51"/>
      <c r="H329" s="390">
        <f>SUM(H330)</f>
        <v>5744880</v>
      </c>
    </row>
    <row r="330" spans="1:8" s="44" customFormat="1" ht="47.25" x14ac:dyDescent="0.25">
      <c r="A330" s="72" t="s">
        <v>782</v>
      </c>
      <c r="B330" s="51" t="s">
        <v>29</v>
      </c>
      <c r="C330" s="51" t="s">
        <v>12</v>
      </c>
      <c r="D330" s="345" t="s">
        <v>253</v>
      </c>
      <c r="E330" s="346" t="s">
        <v>10</v>
      </c>
      <c r="F330" s="347" t="s">
        <v>697</v>
      </c>
      <c r="G330" s="51"/>
      <c r="H330" s="390">
        <f>SUM(H331+H335)</f>
        <v>5744880</v>
      </c>
    </row>
    <row r="331" spans="1:8" s="44" customFormat="1" ht="31.5" x14ac:dyDescent="0.25">
      <c r="A331" s="72" t="s">
        <v>102</v>
      </c>
      <c r="B331" s="51" t="s">
        <v>29</v>
      </c>
      <c r="C331" s="51" t="s">
        <v>12</v>
      </c>
      <c r="D331" s="345" t="s">
        <v>253</v>
      </c>
      <c r="E331" s="346" t="s">
        <v>10</v>
      </c>
      <c r="F331" s="347" t="s">
        <v>730</v>
      </c>
      <c r="G331" s="51"/>
      <c r="H331" s="390">
        <f>SUM(H332:H334)</f>
        <v>5444880</v>
      </c>
    </row>
    <row r="332" spans="1:8" s="44" customFormat="1" ht="47.25" x14ac:dyDescent="0.25">
      <c r="A332" s="114" t="s">
        <v>92</v>
      </c>
      <c r="B332" s="51" t="s">
        <v>29</v>
      </c>
      <c r="C332" s="51" t="s">
        <v>12</v>
      </c>
      <c r="D332" s="345" t="s">
        <v>253</v>
      </c>
      <c r="E332" s="346" t="s">
        <v>10</v>
      </c>
      <c r="F332" s="347" t="s">
        <v>730</v>
      </c>
      <c r="G332" s="51" t="s">
        <v>13</v>
      </c>
      <c r="H332" s="392">
        <f>SUM([1]прил6!I552)</f>
        <v>4931980</v>
      </c>
    </row>
    <row r="333" spans="1:8" s="44" customFormat="1" ht="31.5" x14ac:dyDescent="0.25">
      <c r="A333" s="125" t="s">
        <v>903</v>
      </c>
      <c r="B333" s="51" t="s">
        <v>29</v>
      </c>
      <c r="C333" s="51" t="s">
        <v>12</v>
      </c>
      <c r="D333" s="348" t="s">
        <v>253</v>
      </c>
      <c r="E333" s="349" t="s">
        <v>10</v>
      </c>
      <c r="F333" s="350" t="s">
        <v>730</v>
      </c>
      <c r="G333" s="2" t="s">
        <v>16</v>
      </c>
      <c r="H333" s="391">
        <f>SUM([1]прил6!I553)</f>
        <v>503300</v>
      </c>
    </row>
    <row r="334" spans="1:8" s="44" customFormat="1" ht="15.75" x14ac:dyDescent="0.25">
      <c r="A334" s="72" t="s">
        <v>18</v>
      </c>
      <c r="B334" s="51" t="s">
        <v>29</v>
      </c>
      <c r="C334" s="51" t="s">
        <v>12</v>
      </c>
      <c r="D334" s="348" t="s">
        <v>253</v>
      </c>
      <c r="E334" s="349" t="s">
        <v>10</v>
      </c>
      <c r="F334" s="350" t="s">
        <v>730</v>
      </c>
      <c r="G334" s="2" t="s">
        <v>17</v>
      </c>
      <c r="H334" s="391">
        <f>SUM([1]прил6!I554)</f>
        <v>9600</v>
      </c>
    </row>
    <row r="335" spans="1:8" s="44" customFormat="1" ht="31.5" x14ac:dyDescent="0.25">
      <c r="A335" s="72" t="s">
        <v>944</v>
      </c>
      <c r="B335" s="51" t="s">
        <v>29</v>
      </c>
      <c r="C335" s="51" t="s">
        <v>12</v>
      </c>
      <c r="D335" s="348" t="s">
        <v>253</v>
      </c>
      <c r="E335" s="349" t="s">
        <v>10</v>
      </c>
      <c r="F335" s="350" t="s">
        <v>945</v>
      </c>
      <c r="G335" s="2"/>
      <c r="H335" s="390">
        <f>SUM(H336)</f>
        <v>300000</v>
      </c>
    </row>
    <row r="336" spans="1:8" s="44" customFormat="1" ht="31.5" x14ac:dyDescent="0.25">
      <c r="A336" s="125" t="s">
        <v>903</v>
      </c>
      <c r="B336" s="51" t="s">
        <v>29</v>
      </c>
      <c r="C336" s="51" t="s">
        <v>12</v>
      </c>
      <c r="D336" s="348" t="s">
        <v>253</v>
      </c>
      <c r="E336" s="349" t="s">
        <v>10</v>
      </c>
      <c r="F336" s="350" t="s">
        <v>945</v>
      </c>
      <c r="G336" s="2" t="s">
        <v>16</v>
      </c>
      <c r="H336" s="391">
        <f>SUM([1]прил6!I556)</f>
        <v>300000</v>
      </c>
    </row>
    <row r="337" spans="1:8" ht="31.5" x14ac:dyDescent="0.25">
      <c r="A337" s="34" t="s">
        <v>162</v>
      </c>
      <c r="B337" s="35" t="s">
        <v>29</v>
      </c>
      <c r="C337" s="35" t="s">
        <v>12</v>
      </c>
      <c r="D337" s="302" t="s">
        <v>766</v>
      </c>
      <c r="E337" s="303" t="s">
        <v>696</v>
      </c>
      <c r="F337" s="304" t="s">
        <v>697</v>
      </c>
      <c r="G337" s="35"/>
      <c r="H337" s="389">
        <f>SUM(H338+H366+H372)</f>
        <v>150136807</v>
      </c>
    </row>
    <row r="338" spans="1:8" ht="47.25" x14ac:dyDescent="0.25">
      <c r="A338" s="3" t="s">
        <v>163</v>
      </c>
      <c r="B338" s="2" t="s">
        <v>29</v>
      </c>
      <c r="C338" s="2" t="s">
        <v>12</v>
      </c>
      <c r="D338" s="305" t="s">
        <v>246</v>
      </c>
      <c r="E338" s="306" t="s">
        <v>696</v>
      </c>
      <c r="F338" s="307" t="s">
        <v>697</v>
      </c>
      <c r="G338" s="2"/>
      <c r="H338" s="390">
        <f>SUM(H339)</f>
        <v>142638395</v>
      </c>
    </row>
    <row r="339" spans="1:8" ht="15.75" x14ac:dyDescent="0.25">
      <c r="A339" s="361" t="s">
        <v>779</v>
      </c>
      <c r="B339" s="2" t="s">
        <v>29</v>
      </c>
      <c r="C339" s="2" t="s">
        <v>12</v>
      </c>
      <c r="D339" s="305" t="s">
        <v>246</v>
      </c>
      <c r="E339" s="306" t="s">
        <v>12</v>
      </c>
      <c r="F339" s="307" t="s">
        <v>697</v>
      </c>
      <c r="G339" s="2"/>
      <c r="H339" s="390">
        <f>SUM(H340+H343+H345+H347+H349+H351+H364+H354+H356+H358+H362)</f>
        <v>142638395</v>
      </c>
    </row>
    <row r="340" spans="1:8" ht="94.5" x14ac:dyDescent="0.25">
      <c r="A340" s="59" t="s">
        <v>166</v>
      </c>
      <c r="B340" s="2" t="s">
        <v>29</v>
      </c>
      <c r="C340" s="2" t="s">
        <v>12</v>
      </c>
      <c r="D340" s="305" t="s">
        <v>246</v>
      </c>
      <c r="E340" s="306" t="s">
        <v>12</v>
      </c>
      <c r="F340" s="307" t="s">
        <v>770</v>
      </c>
      <c r="G340" s="2"/>
      <c r="H340" s="390">
        <f>SUM(H341:H342)</f>
        <v>117173621</v>
      </c>
    </row>
    <row r="341" spans="1:8" ht="47.25" x14ac:dyDescent="0.25">
      <c r="A341" s="96" t="s">
        <v>92</v>
      </c>
      <c r="B341" s="2" t="s">
        <v>29</v>
      </c>
      <c r="C341" s="2" t="s">
        <v>12</v>
      </c>
      <c r="D341" s="305" t="s">
        <v>246</v>
      </c>
      <c r="E341" s="306" t="s">
        <v>12</v>
      </c>
      <c r="F341" s="307" t="s">
        <v>770</v>
      </c>
      <c r="G341" s="2" t="s">
        <v>13</v>
      </c>
      <c r="H341" s="392">
        <f>SUM([1]прил6!I411)</f>
        <v>112777234</v>
      </c>
    </row>
    <row r="342" spans="1:8" ht="31.5" x14ac:dyDescent="0.25">
      <c r="A342" s="101" t="s">
        <v>903</v>
      </c>
      <c r="B342" s="2" t="s">
        <v>29</v>
      </c>
      <c r="C342" s="2" t="s">
        <v>12</v>
      </c>
      <c r="D342" s="305" t="s">
        <v>246</v>
      </c>
      <c r="E342" s="306" t="s">
        <v>12</v>
      </c>
      <c r="F342" s="307" t="s">
        <v>770</v>
      </c>
      <c r="G342" s="2" t="s">
        <v>16</v>
      </c>
      <c r="H342" s="392">
        <f>SUM([1]прил6!I412)</f>
        <v>4396387</v>
      </c>
    </row>
    <row r="343" spans="1:8" ht="31.5" x14ac:dyDescent="0.25">
      <c r="A343" s="556" t="s">
        <v>938</v>
      </c>
      <c r="B343" s="2" t="s">
        <v>29</v>
      </c>
      <c r="C343" s="2" t="s">
        <v>12</v>
      </c>
      <c r="D343" s="305" t="s">
        <v>246</v>
      </c>
      <c r="E343" s="306" t="s">
        <v>12</v>
      </c>
      <c r="F343" s="307" t="s">
        <v>939</v>
      </c>
      <c r="G343" s="2"/>
      <c r="H343" s="390">
        <f>SUM(H344)</f>
        <v>1695123</v>
      </c>
    </row>
    <row r="344" spans="1:8" ht="31.5" x14ac:dyDescent="0.25">
      <c r="A344" s="125" t="s">
        <v>903</v>
      </c>
      <c r="B344" s="2" t="s">
        <v>29</v>
      </c>
      <c r="C344" s="2" t="s">
        <v>12</v>
      </c>
      <c r="D344" s="305" t="s">
        <v>246</v>
      </c>
      <c r="E344" s="306" t="s">
        <v>12</v>
      </c>
      <c r="F344" s="307" t="s">
        <v>939</v>
      </c>
      <c r="G344" s="2" t="s">
        <v>16</v>
      </c>
      <c r="H344" s="392">
        <f>SUM([1]прил6!I414)</f>
        <v>1695123</v>
      </c>
    </row>
    <row r="345" spans="1:8" ht="31.5" x14ac:dyDescent="0.25">
      <c r="A345" s="556" t="s">
        <v>940</v>
      </c>
      <c r="B345" s="2" t="s">
        <v>29</v>
      </c>
      <c r="C345" s="2" t="s">
        <v>12</v>
      </c>
      <c r="D345" s="305" t="s">
        <v>246</v>
      </c>
      <c r="E345" s="306" t="s">
        <v>12</v>
      </c>
      <c r="F345" s="307" t="s">
        <v>941</v>
      </c>
      <c r="G345" s="2"/>
      <c r="H345" s="390">
        <f>SUM(H346)</f>
        <v>52884</v>
      </c>
    </row>
    <row r="346" spans="1:8" ht="63" hidden="1" customHeight="1" x14ac:dyDescent="0.25">
      <c r="A346" s="114" t="s">
        <v>92</v>
      </c>
      <c r="B346" s="2" t="s">
        <v>29</v>
      </c>
      <c r="C346" s="2" t="s">
        <v>12</v>
      </c>
      <c r="D346" s="305" t="s">
        <v>246</v>
      </c>
      <c r="E346" s="306" t="s">
        <v>12</v>
      </c>
      <c r="F346" s="307" t="s">
        <v>941</v>
      </c>
      <c r="G346" s="2" t="s">
        <v>13</v>
      </c>
      <c r="H346" s="392">
        <f>SUM([1]прил6!I416)</f>
        <v>52884</v>
      </c>
    </row>
    <row r="347" spans="1:8" ht="31.5" hidden="1" customHeight="1" x14ac:dyDescent="0.25">
      <c r="A347" s="556" t="s">
        <v>942</v>
      </c>
      <c r="B347" s="2" t="s">
        <v>29</v>
      </c>
      <c r="C347" s="2" t="s">
        <v>12</v>
      </c>
      <c r="D347" s="305" t="s">
        <v>246</v>
      </c>
      <c r="E347" s="306" t="s">
        <v>12</v>
      </c>
      <c r="F347" s="307" t="s">
        <v>943</v>
      </c>
      <c r="G347" s="2"/>
      <c r="H347" s="390">
        <f>SUM(H348)</f>
        <v>188736</v>
      </c>
    </row>
    <row r="348" spans="1:8" ht="15.75" hidden="1" customHeight="1" x14ac:dyDescent="0.25">
      <c r="A348" s="125" t="s">
        <v>903</v>
      </c>
      <c r="B348" s="2" t="s">
        <v>29</v>
      </c>
      <c r="C348" s="2" t="s">
        <v>12</v>
      </c>
      <c r="D348" s="305" t="s">
        <v>246</v>
      </c>
      <c r="E348" s="306" t="s">
        <v>12</v>
      </c>
      <c r="F348" s="307" t="s">
        <v>943</v>
      </c>
      <c r="G348" s="2" t="s">
        <v>16</v>
      </c>
      <c r="H348" s="392">
        <f>SUM([1]прил6!I418)</f>
        <v>188736</v>
      </c>
    </row>
    <row r="349" spans="1:8" ht="31.5" hidden="1" customHeight="1" x14ac:dyDescent="0.25">
      <c r="A349" s="556" t="s">
        <v>936</v>
      </c>
      <c r="B349" s="2" t="s">
        <v>29</v>
      </c>
      <c r="C349" s="2" t="s">
        <v>12</v>
      </c>
      <c r="D349" s="305" t="s">
        <v>246</v>
      </c>
      <c r="E349" s="306" t="s">
        <v>12</v>
      </c>
      <c r="F349" s="307" t="s">
        <v>937</v>
      </c>
      <c r="G349" s="2"/>
      <c r="H349" s="390">
        <f>SUM(H350)</f>
        <v>834911</v>
      </c>
    </row>
    <row r="350" spans="1:8" ht="31.5" hidden="1" customHeight="1" x14ac:dyDescent="0.25">
      <c r="A350" s="101" t="s">
        <v>903</v>
      </c>
      <c r="B350" s="2" t="s">
        <v>29</v>
      </c>
      <c r="C350" s="2" t="s">
        <v>12</v>
      </c>
      <c r="D350" s="305" t="s">
        <v>246</v>
      </c>
      <c r="E350" s="306" t="s">
        <v>12</v>
      </c>
      <c r="F350" s="307" t="s">
        <v>937</v>
      </c>
      <c r="G350" s="2" t="s">
        <v>16</v>
      </c>
      <c r="H350" s="392">
        <f>SUM([1]прил6!I420)</f>
        <v>834911</v>
      </c>
    </row>
    <row r="351" spans="1:8" ht="63" hidden="1" customHeight="1" x14ac:dyDescent="0.25">
      <c r="A351" s="362" t="s">
        <v>772</v>
      </c>
      <c r="B351" s="2" t="s">
        <v>29</v>
      </c>
      <c r="C351" s="2" t="s">
        <v>12</v>
      </c>
      <c r="D351" s="305" t="s">
        <v>246</v>
      </c>
      <c r="E351" s="306" t="s">
        <v>12</v>
      </c>
      <c r="F351" s="307" t="s">
        <v>773</v>
      </c>
      <c r="G351" s="2"/>
      <c r="H351" s="390">
        <f>SUM(H352:H353)</f>
        <v>308200</v>
      </c>
    </row>
    <row r="352" spans="1:8" ht="31.5" hidden="1" customHeight="1" x14ac:dyDescent="0.25">
      <c r="A352" s="96" t="s">
        <v>92</v>
      </c>
      <c r="B352" s="2" t="s">
        <v>29</v>
      </c>
      <c r="C352" s="2" t="s">
        <v>12</v>
      </c>
      <c r="D352" s="305" t="s">
        <v>246</v>
      </c>
      <c r="E352" s="306" t="s">
        <v>12</v>
      </c>
      <c r="F352" s="307" t="s">
        <v>773</v>
      </c>
      <c r="G352" s="2" t="s">
        <v>13</v>
      </c>
      <c r="H352" s="392">
        <f>SUM([1]прил6!I422)</f>
        <v>215326</v>
      </c>
    </row>
    <row r="353" spans="1:8" ht="31.5" hidden="1" customHeight="1" x14ac:dyDescent="0.25">
      <c r="A353" s="72" t="s">
        <v>40</v>
      </c>
      <c r="B353" s="2" t="s">
        <v>29</v>
      </c>
      <c r="C353" s="2" t="s">
        <v>12</v>
      </c>
      <c r="D353" s="305" t="s">
        <v>246</v>
      </c>
      <c r="E353" s="306" t="s">
        <v>12</v>
      </c>
      <c r="F353" s="307" t="s">
        <v>773</v>
      </c>
      <c r="G353" s="357" t="s">
        <v>39</v>
      </c>
      <c r="H353" s="392">
        <f>SUM([1]прил6!I423)</f>
        <v>92874</v>
      </c>
    </row>
    <row r="354" spans="1:8" ht="31.5" hidden="1" customHeight="1" x14ac:dyDescent="0.25">
      <c r="A354" s="363" t="s">
        <v>774</v>
      </c>
      <c r="B354" s="51" t="s">
        <v>29</v>
      </c>
      <c r="C354" s="51" t="s">
        <v>12</v>
      </c>
      <c r="D354" s="345" t="s">
        <v>246</v>
      </c>
      <c r="E354" s="346" t="s">
        <v>12</v>
      </c>
      <c r="F354" s="347" t="s">
        <v>775</v>
      </c>
      <c r="G354" s="51"/>
      <c r="H354" s="390">
        <f>SUM(H355)</f>
        <v>1475000</v>
      </c>
    </row>
    <row r="355" spans="1:8" ht="31.5" x14ac:dyDescent="0.25">
      <c r="A355" s="261" t="s">
        <v>903</v>
      </c>
      <c r="B355" s="70" t="s">
        <v>29</v>
      </c>
      <c r="C355" s="51" t="s">
        <v>12</v>
      </c>
      <c r="D355" s="345" t="s">
        <v>246</v>
      </c>
      <c r="E355" s="346" t="s">
        <v>12</v>
      </c>
      <c r="F355" s="347" t="s">
        <v>775</v>
      </c>
      <c r="G355" s="51" t="s">
        <v>16</v>
      </c>
      <c r="H355" s="392">
        <f>SUM([1]прил6!I425)</f>
        <v>1475000</v>
      </c>
    </row>
    <row r="356" spans="1:8" ht="15.75" x14ac:dyDescent="0.25">
      <c r="A356" s="103" t="s">
        <v>487</v>
      </c>
      <c r="B356" s="5" t="s">
        <v>29</v>
      </c>
      <c r="C356" s="5" t="s">
        <v>12</v>
      </c>
      <c r="D356" s="305" t="s">
        <v>246</v>
      </c>
      <c r="E356" s="306" t="s">
        <v>12</v>
      </c>
      <c r="F356" s="307" t="s">
        <v>771</v>
      </c>
      <c r="G356" s="2"/>
      <c r="H356" s="390">
        <f>SUM(H357)</f>
        <v>920826</v>
      </c>
    </row>
    <row r="357" spans="1:8" ht="47.25" x14ac:dyDescent="0.25">
      <c r="A357" s="96" t="s">
        <v>92</v>
      </c>
      <c r="B357" s="5" t="s">
        <v>29</v>
      </c>
      <c r="C357" s="5" t="s">
        <v>12</v>
      </c>
      <c r="D357" s="305" t="s">
        <v>246</v>
      </c>
      <c r="E357" s="306" t="s">
        <v>12</v>
      </c>
      <c r="F357" s="307" t="s">
        <v>771</v>
      </c>
      <c r="G357" s="2" t="s">
        <v>13</v>
      </c>
      <c r="H357" s="392">
        <f>SUM([1]прил6!I427)</f>
        <v>920826</v>
      </c>
    </row>
    <row r="358" spans="1:8" ht="31.5" x14ac:dyDescent="0.25">
      <c r="A358" s="3" t="s">
        <v>102</v>
      </c>
      <c r="B358" s="5" t="s">
        <v>29</v>
      </c>
      <c r="C358" s="5" t="s">
        <v>12</v>
      </c>
      <c r="D358" s="305" t="s">
        <v>246</v>
      </c>
      <c r="E358" s="306" t="s">
        <v>12</v>
      </c>
      <c r="F358" s="307" t="s">
        <v>730</v>
      </c>
      <c r="G358" s="2"/>
      <c r="H358" s="390">
        <f>SUM(H359:H361)</f>
        <v>19268846</v>
      </c>
    </row>
    <row r="359" spans="1:8" ht="47.25" x14ac:dyDescent="0.25">
      <c r="A359" s="96" t="s">
        <v>92</v>
      </c>
      <c r="B359" s="5" t="s">
        <v>29</v>
      </c>
      <c r="C359" s="5" t="s">
        <v>12</v>
      </c>
      <c r="D359" s="305" t="s">
        <v>246</v>
      </c>
      <c r="E359" s="306" t="s">
        <v>12</v>
      </c>
      <c r="F359" s="307" t="s">
        <v>730</v>
      </c>
      <c r="G359" s="2" t="s">
        <v>13</v>
      </c>
      <c r="H359" s="391">
        <f>SUM([1]прил6!I429)</f>
        <v>4560</v>
      </c>
    </row>
    <row r="360" spans="1:8" ht="31.5" x14ac:dyDescent="0.25">
      <c r="A360" s="101" t="s">
        <v>903</v>
      </c>
      <c r="B360" s="5" t="s">
        <v>29</v>
      </c>
      <c r="C360" s="5" t="s">
        <v>12</v>
      </c>
      <c r="D360" s="305" t="s">
        <v>246</v>
      </c>
      <c r="E360" s="306" t="s">
        <v>12</v>
      </c>
      <c r="F360" s="307" t="s">
        <v>730</v>
      </c>
      <c r="G360" s="2" t="s">
        <v>16</v>
      </c>
      <c r="H360" s="391">
        <f>SUM([1]прил6!I430)</f>
        <v>16187886</v>
      </c>
    </row>
    <row r="361" spans="1:8" ht="15.75" x14ac:dyDescent="0.25">
      <c r="A361" s="3" t="s">
        <v>18</v>
      </c>
      <c r="B361" s="51" t="s">
        <v>29</v>
      </c>
      <c r="C361" s="51" t="s">
        <v>12</v>
      </c>
      <c r="D361" s="345" t="s">
        <v>246</v>
      </c>
      <c r="E361" s="346" t="s">
        <v>12</v>
      </c>
      <c r="F361" s="347" t="s">
        <v>730</v>
      </c>
      <c r="G361" s="51" t="s">
        <v>17</v>
      </c>
      <c r="H361" s="391">
        <f>SUM([1]прил6!I431)</f>
        <v>3076400</v>
      </c>
    </row>
    <row r="362" spans="1:8" ht="31.5" x14ac:dyDescent="0.25">
      <c r="A362" s="3" t="s">
        <v>944</v>
      </c>
      <c r="B362" s="51" t="s">
        <v>29</v>
      </c>
      <c r="C362" s="51" t="s">
        <v>12</v>
      </c>
      <c r="D362" s="345" t="s">
        <v>246</v>
      </c>
      <c r="E362" s="346" t="s">
        <v>12</v>
      </c>
      <c r="F362" s="347" t="s">
        <v>945</v>
      </c>
      <c r="G362" s="51"/>
      <c r="H362" s="390">
        <f>SUM(H363)</f>
        <v>399000</v>
      </c>
    </row>
    <row r="363" spans="1:8" ht="31.5" x14ac:dyDescent="0.25">
      <c r="A363" s="101" t="s">
        <v>903</v>
      </c>
      <c r="B363" s="51" t="s">
        <v>29</v>
      </c>
      <c r="C363" s="51" t="s">
        <v>12</v>
      </c>
      <c r="D363" s="345" t="s">
        <v>246</v>
      </c>
      <c r="E363" s="346" t="s">
        <v>12</v>
      </c>
      <c r="F363" s="347" t="s">
        <v>945</v>
      </c>
      <c r="G363" s="51" t="s">
        <v>16</v>
      </c>
      <c r="H363" s="391">
        <f>SUM([1]прил6!I433)</f>
        <v>399000</v>
      </c>
    </row>
    <row r="364" spans="1:8" ht="15.75" x14ac:dyDescent="0.25">
      <c r="A364" s="72" t="s">
        <v>946</v>
      </c>
      <c r="B364" s="2" t="s">
        <v>29</v>
      </c>
      <c r="C364" s="2" t="s">
        <v>12</v>
      </c>
      <c r="D364" s="305" t="s">
        <v>246</v>
      </c>
      <c r="E364" s="306" t="s">
        <v>12</v>
      </c>
      <c r="F364" s="347" t="s">
        <v>947</v>
      </c>
      <c r="G364" s="2"/>
      <c r="H364" s="390">
        <f>SUM(H365)</f>
        <v>321248</v>
      </c>
    </row>
    <row r="365" spans="1:8" ht="31.5" x14ac:dyDescent="0.25">
      <c r="A365" s="261" t="s">
        <v>903</v>
      </c>
      <c r="B365" s="70" t="s">
        <v>29</v>
      </c>
      <c r="C365" s="51" t="s">
        <v>12</v>
      </c>
      <c r="D365" s="345" t="s">
        <v>246</v>
      </c>
      <c r="E365" s="346" t="s">
        <v>12</v>
      </c>
      <c r="F365" s="347" t="s">
        <v>947</v>
      </c>
      <c r="G365" s="51" t="s">
        <v>16</v>
      </c>
      <c r="H365" s="392">
        <f>SUM([1]прил6!I435)</f>
        <v>321248</v>
      </c>
    </row>
    <row r="366" spans="1:8" s="44" customFormat="1" ht="63" x14ac:dyDescent="0.25">
      <c r="A366" s="3" t="s">
        <v>167</v>
      </c>
      <c r="B366" s="51" t="s">
        <v>29</v>
      </c>
      <c r="C366" s="51" t="s">
        <v>12</v>
      </c>
      <c r="D366" s="345" t="s">
        <v>247</v>
      </c>
      <c r="E366" s="346" t="s">
        <v>696</v>
      </c>
      <c r="F366" s="347" t="s">
        <v>697</v>
      </c>
      <c r="G366" s="51"/>
      <c r="H366" s="390">
        <f>SUM(H367)</f>
        <v>7498412</v>
      </c>
    </row>
    <row r="367" spans="1:8" s="44" customFormat="1" ht="31.5" x14ac:dyDescent="0.25">
      <c r="A367" s="3" t="s">
        <v>783</v>
      </c>
      <c r="B367" s="51" t="s">
        <v>29</v>
      </c>
      <c r="C367" s="51" t="s">
        <v>12</v>
      </c>
      <c r="D367" s="345" t="s">
        <v>247</v>
      </c>
      <c r="E367" s="346" t="s">
        <v>10</v>
      </c>
      <c r="F367" s="347" t="s">
        <v>697</v>
      </c>
      <c r="G367" s="51"/>
      <c r="H367" s="390">
        <f>SUM(H368)</f>
        <v>7498412</v>
      </c>
    </row>
    <row r="368" spans="1:8" s="44" customFormat="1" ht="31.5" x14ac:dyDescent="0.25">
      <c r="A368" s="3" t="s">
        <v>102</v>
      </c>
      <c r="B368" s="51" t="s">
        <v>29</v>
      </c>
      <c r="C368" s="51" t="s">
        <v>12</v>
      </c>
      <c r="D368" s="345" t="s">
        <v>247</v>
      </c>
      <c r="E368" s="346" t="s">
        <v>10</v>
      </c>
      <c r="F368" s="347" t="s">
        <v>730</v>
      </c>
      <c r="G368" s="51"/>
      <c r="H368" s="390">
        <f>SUM(H369:H371)</f>
        <v>7498412</v>
      </c>
    </row>
    <row r="369" spans="1:8" s="44" customFormat="1" ht="47.25" x14ac:dyDescent="0.25">
      <c r="A369" s="96" t="s">
        <v>92</v>
      </c>
      <c r="B369" s="51" t="s">
        <v>29</v>
      </c>
      <c r="C369" s="51" t="s">
        <v>12</v>
      </c>
      <c r="D369" s="345" t="s">
        <v>247</v>
      </c>
      <c r="E369" s="346" t="s">
        <v>10</v>
      </c>
      <c r="F369" s="347" t="s">
        <v>730</v>
      </c>
      <c r="G369" s="51" t="s">
        <v>13</v>
      </c>
      <c r="H369" s="392">
        <f>SUM([1]прил6!I439)</f>
        <v>4319474</v>
      </c>
    </row>
    <row r="370" spans="1:8" s="44" customFormat="1" ht="31.5" x14ac:dyDescent="0.25">
      <c r="A370" s="101" t="s">
        <v>903</v>
      </c>
      <c r="B370" s="51" t="s">
        <v>29</v>
      </c>
      <c r="C370" s="51" t="s">
        <v>12</v>
      </c>
      <c r="D370" s="348" t="s">
        <v>247</v>
      </c>
      <c r="E370" s="349" t="s">
        <v>10</v>
      </c>
      <c r="F370" s="350" t="s">
        <v>730</v>
      </c>
      <c r="G370" s="2" t="s">
        <v>16</v>
      </c>
      <c r="H370" s="391">
        <f>SUM([1]прил6!I440)</f>
        <v>1707938</v>
      </c>
    </row>
    <row r="371" spans="1:8" s="44" customFormat="1" ht="15.75" x14ac:dyDescent="0.25">
      <c r="A371" s="3" t="s">
        <v>18</v>
      </c>
      <c r="B371" s="51" t="s">
        <v>29</v>
      </c>
      <c r="C371" s="51" t="s">
        <v>12</v>
      </c>
      <c r="D371" s="348" t="s">
        <v>247</v>
      </c>
      <c r="E371" s="349" t="s">
        <v>10</v>
      </c>
      <c r="F371" s="350" t="s">
        <v>730</v>
      </c>
      <c r="G371" s="2" t="s">
        <v>17</v>
      </c>
      <c r="H371" s="391">
        <f>SUM([1]прил6!I441)</f>
        <v>1471000</v>
      </c>
    </row>
    <row r="372" spans="1:8" ht="63" x14ac:dyDescent="0.25">
      <c r="A372" s="87" t="s">
        <v>168</v>
      </c>
      <c r="B372" s="51" t="s">
        <v>29</v>
      </c>
      <c r="C372" s="51" t="s">
        <v>12</v>
      </c>
      <c r="D372" s="345" t="s">
        <v>248</v>
      </c>
      <c r="E372" s="346" t="s">
        <v>696</v>
      </c>
      <c r="F372" s="347" t="s">
        <v>697</v>
      </c>
      <c r="G372" s="51"/>
      <c r="H372" s="390">
        <f>SUM(H373)</f>
        <v>0</v>
      </c>
    </row>
    <row r="373" spans="1:8" ht="31.5" x14ac:dyDescent="0.25">
      <c r="A373" s="359" t="s">
        <v>776</v>
      </c>
      <c r="B373" s="51" t="s">
        <v>29</v>
      </c>
      <c r="C373" s="51" t="s">
        <v>12</v>
      </c>
      <c r="D373" s="345" t="s">
        <v>248</v>
      </c>
      <c r="E373" s="346" t="s">
        <v>10</v>
      </c>
      <c r="F373" s="347" t="s">
        <v>697</v>
      </c>
      <c r="G373" s="51"/>
      <c r="H373" s="390">
        <f>SUM(H374)</f>
        <v>0</v>
      </c>
    </row>
    <row r="374" spans="1:8" ht="15.75" x14ac:dyDescent="0.25">
      <c r="A374" s="91" t="s">
        <v>777</v>
      </c>
      <c r="B374" s="51" t="s">
        <v>29</v>
      </c>
      <c r="C374" s="51" t="s">
        <v>12</v>
      </c>
      <c r="D374" s="345" t="s">
        <v>248</v>
      </c>
      <c r="E374" s="346" t="s">
        <v>10</v>
      </c>
      <c r="F374" s="347" t="s">
        <v>778</v>
      </c>
      <c r="G374" s="51"/>
      <c r="H374" s="390">
        <f>SUM(H375)</f>
        <v>0</v>
      </c>
    </row>
    <row r="375" spans="1:8" ht="31.5" x14ac:dyDescent="0.25">
      <c r="A375" s="101" t="s">
        <v>903</v>
      </c>
      <c r="B375" s="2" t="s">
        <v>29</v>
      </c>
      <c r="C375" s="2" t="s">
        <v>12</v>
      </c>
      <c r="D375" s="305" t="s">
        <v>248</v>
      </c>
      <c r="E375" s="306" t="s">
        <v>10</v>
      </c>
      <c r="F375" s="307" t="s">
        <v>778</v>
      </c>
      <c r="G375" s="2" t="s">
        <v>16</v>
      </c>
      <c r="H375" s="392">
        <f>SUM([1]прил6!I445)</f>
        <v>0</v>
      </c>
    </row>
    <row r="376" spans="1:8" ht="47.25" x14ac:dyDescent="0.25">
      <c r="A376" s="34" t="s">
        <v>204</v>
      </c>
      <c r="B376" s="35" t="s">
        <v>29</v>
      </c>
      <c r="C376" s="49" t="s">
        <v>12</v>
      </c>
      <c r="D376" s="308" t="s">
        <v>751</v>
      </c>
      <c r="E376" s="309" t="s">
        <v>696</v>
      </c>
      <c r="F376" s="310" t="s">
        <v>697</v>
      </c>
      <c r="G376" s="35"/>
      <c r="H376" s="389">
        <f>SUM(H377)</f>
        <v>4325000</v>
      </c>
    </row>
    <row r="377" spans="1:8" ht="78.75" x14ac:dyDescent="0.25">
      <c r="A377" s="360" t="s">
        <v>205</v>
      </c>
      <c r="B377" s="5" t="s">
        <v>29</v>
      </c>
      <c r="C377" s="563" t="s">
        <v>12</v>
      </c>
      <c r="D377" s="323" t="s">
        <v>235</v>
      </c>
      <c r="E377" s="324" t="s">
        <v>696</v>
      </c>
      <c r="F377" s="325" t="s">
        <v>697</v>
      </c>
      <c r="G377" s="2"/>
      <c r="H377" s="390">
        <f>SUM(H378)</f>
        <v>4325000</v>
      </c>
    </row>
    <row r="378" spans="1:8" ht="31.5" x14ac:dyDescent="0.25">
      <c r="A378" s="360" t="s">
        <v>765</v>
      </c>
      <c r="B378" s="5" t="s">
        <v>29</v>
      </c>
      <c r="C378" s="563" t="s">
        <v>12</v>
      </c>
      <c r="D378" s="323" t="s">
        <v>235</v>
      </c>
      <c r="E378" s="324" t="s">
        <v>10</v>
      </c>
      <c r="F378" s="325" t="s">
        <v>697</v>
      </c>
      <c r="G378" s="357"/>
      <c r="H378" s="390">
        <f>SUM(H379+H381)</f>
        <v>4325000</v>
      </c>
    </row>
    <row r="379" spans="1:8" ht="31.5" x14ac:dyDescent="0.25">
      <c r="A379" s="102" t="s">
        <v>1033</v>
      </c>
      <c r="B379" s="5" t="s">
        <v>29</v>
      </c>
      <c r="C379" s="563" t="s">
        <v>12</v>
      </c>
      <c r="D379" s="323" t="s">
        <v>235</v>
      </c>
      <c r="E379" s="324" t="s">
        <v>10</v>
      </c>
      <c r="F379" s="554">
        <v>11500</v>
      </c>
      <c r="G379" s="70"/>
      <c r="H379" s="390">
        <f>SUM(H380)</f>
        <v>3460000</v>
      </c>
    </row>
    <row r="380" spans="1:8" ht="31.5" x14ac:dyDescent="0.25">
      <c r="A380" s="125" t="s">
        <v>197</v>
      </c>
      <c r="B380" s="5" t="s">
        <v>29</v>
      </c>
      <c r="C380" s="563" t="s">
        <v>12</v>
      </c>
      <c r="D380" s="323" t="s">
        <v>235</v>
      </c>
      <c r="E380" s="324" t="s">
        <v>10</v>
      </c>
      <c r="F380" s="554">
        <v>11500</v>
      </c>
      <c r="G380" s="70" t="s">
        <v>192</v>
      </c>
      <c r="H380" s="392">
        <f>SUM([1]прил6!I455)</f>
        <v>3460000</v>
      </c>
    </row>
    <row r="381" spans="1:8" ht="31.5" x14ac:dyDescent="0.25">
      <c r="A381" s="125" t="s">
        <v>926</v>
      </c>
      <c r="B381" s="5" t="s">
        <v>29</v>
      </c>
      <c r="C381" s="563" t="s">
        <v>12</v>
      </c>
      <c r="D381" s="323" t="s">
        <v>235</v>
      </c>
      <c r="E381" s="324" t="s">
        <v>10</v>
      </c>
      <c r="F381" s="325" t="s">
        <v>927</v>
      </c>
      <c r="G381" s="70"/>
      <c r="H381" s="390">
        <f>SUM(H382:H383)</f>
        <v>865000</v>
      </c>
    </row>
    <row r="382" spans="1:8" ht="31.5" x14ac:dyDescent="0.25">
      <c r="A382" s="101" t="s">
        <v>903</v>
      </c>
      <c r="B382" s="5" t="s">
        <v>29</v>
      </c>
      <c r="C382" s="563" t="s">
        <v>12</v>
      </c>
      <c r="D382" s="323" t="s">
        <v>235</v>
      </c>
      <c r="E382" s="324" t="s">
        <v>10</v>
      </c>
      <c r="F382" s="325" t="s">
        <v>927</v>
      </c>
      <c r="G382" s="70" t="s">
        <v>16</v>
      </c>
      <c r="H382" s="392">
        <f>SUM([1]прил6!I457)</f>
        <v>69986</v>
      </c>
    </row>
    <row r="383" spans="1:8" ht="31.5" x14ac:dyDescent="0.25">
      <c r="A383" s="125" t="s">
        <v>197</v>
      </c>
      <c r="B383" s="5" t="s">
        <v>29</v>
      </c>
      <c r="C383" s="563" t="s">
        <v>12</v>
      </c>
      <c r="D383" s="323" t="s">
        <v>235</v>
      </c>
      <c r="E383" s="324" t="s">
        <v>10</v>
      </c>
      <c r="F383" s="325" t="s">
        <v>927</v>
      </c>
      <c r="G383" s="70" t="s">
        <v>192</v>
      </c>
      <c r="H383" s="392">
        <f>SUM([1]прил6!I458)</f>
        <v>795014</v>
      </c>
    </row>
    <row r="384" spans="1:8" s="75" customFormat="1" ht="31.5" x14ac:dyDescent="0.25">
      <c r="A384" s="86" t="s">
        <v>132</v>
      </c>
      <c r="B384" s="35" t="s">
        <v>29</v>
      </c>
      <c r="C384" s="35" t="s">
        <v>12</v>
      </c>
      <c r="D384" s="302" t="s">
        <v>711</v>
      </c>
      <c r="E384" s="303" t="s">
        <v>696</v>
      </c>
      <c r="F384" s="304" t="s">
        <v>697</v>
      </c>
      <c r="G384" s="35"/>
      <c r="H384" s="389">
        <f>SUM(H385)</f>
        <v>0</v>
      </c>
    </row>
    <row r="385" spans="1:8" s="75" customFormat="1" ht="63" x14ac:dyDescent="0.25">
      <c r="A385" s="87" t="s">
        <v>169</v>
      </c>
      <c r="B385" s="42" t="s">
        <v>29</v>
      </c>
      <c r="C385" s="42" t="s">
        <v>12</v>
      </c>
      <c r="D385" s="348" t="s">
        <v>249</v>
      </c>
      <c r="E385" s="349" t="s">
        <v>696</v>
      </c>
      <c r="F385" s="350" t="s">
        <v>697</v>
      </c>
      <c r="G385" s="82"/>
      <c r="H385" s="393">
        <f>SUM(H386)</f>
        <v>0</v>
      </c>
    </row>
    <row r="386" spans="1:8" s="75" customFormat="1" ht="31.5" x14ac:dyDescent="0.25">
      <c r="A386" s="87" t="s">
        <v>780</v>
      </c>
      <c r="B386" s="42" t="s">
        <v>29</v>
      </c>
      <c r="C386" s="42" t="s">
        <v>12</v>
      </c>
      <c r="D386" s="348" t="s">
        <v>249</v>
      </c>
      <c r="E386" s="349" t="s">
        <v>10</v>
      </c>
      <c r="F386" s="350" t="s">
        <v>697</v>
      </c>
      <c r="G386" s="82"/>
      <c r="H386" s="393">
        <f>SUM(H387)</f>
        <v>0</v>
      </c>
    </row>
    <row r="387" spans="1:8" s="44" customFormat="1" ht="31.5" x14ac:dyDescent="0.25">
      <c r="A387" s="80" t="s">
        <v>170</v>
      </c>
      <c r="B387" s="42" t="s">
        <v>29</v>
      </c>
      <c r="C387" s="42" t="s">
        <v>12</v>
      </c>
      <c r="D387" s="348" t="s">
        <v>249</v>
      </c>
      <c r="E387" s="349" t="s">
        <v>10</v>
      </c>
      <c r="F387" s="350" t="s">
        <v>781</v>
      </c>
      <c r="G387" s="82"/>
      <c r="H387" s="393">
        <f>SUM(H388)</f>
        <v>0</v>
      </c>
    </row>
    <row r="388" spans="1:8" s="44" customFormat="1" ht="31.5" x14ac:dyDescent="0.25">
      <c r="A388" s="104" t="s">
        <v>903</v>
      </c>
      <c r="B388" s="42" t="s">
        <v>29</v>
      </c>
      <c r="C388" s="42" t="s">
        <v>12</v>
      </c>
      <c r="D388" s="348" t="s">
        <v>249</v>
      </c>
      <c r="E388" s="349" t="s">
        <v>10</v>
      </c>
      <c r="F388" s="350" t="s">
        <v>781</v>
      </c>
      <c r="G388" s="82" t="s">
        <v>16</v>
      </c>
      <c r="H388" s="394">
        <f>SUM([1]прил6!I450)</f>
        <v>0</v>
      </c>
    </row>
    <row r="389" spans="1:8" s="44" customFormat="1" ht="63" x14ac:dyDescent="0.25">
      <c r="A389" s="86" t="s">
        <v>149</v>
      </c>
      <c r="B389" s="35" t="s">
        <v>29</v>
      </c>
      <c r="C389" s="49" t="s">
        <v>12</v>
      </c>
      <c r="D389" s="314" t="s">
        <v>225</v>
      </c>
      <c r="E389" s="315" t="s">
        <v>696</v>
      </c>
      <c r="F389" s="316" t="s">
        <v>697</v>
      </c>
      <c r="G389" s="35"/>
      <c r="H389" s="389">
        <f>SUM(H390)</f>
        <v>845900</v>
      </c>
    </row>
    <row r="390" spans="1:8" s="44" customFormat="1" ht="94.5" x14ac:dyDescent="0.25">
      <c r="A390" s="87" t="s">
        <v>165</v>
      </c>
      <c r="B390" s="2" t="s">
        <v>29</v>
      </c>
      <c r="C390" s="42" t="s">
        <v>12</v>
      </c>
      <c r="D390" s="348" t="s">
        <v>227</v>
      </c>
      <c r="E390" s="349" t="s">
        <v>696</v>
      </c>
      <c r="F390" s="350" t="s">
        <v>697</v>
      </c>
      <c r="G390" s="2"/>
      <c r="H390" s="390">
        <f>SUM(H391)</f>
        <v>845900</v>
      </c>
    </row>
    <row r="391" spans="1:8" s="44" customFormat="1" ht="47.25" x14ac:dyDescent="0.25">
      <c r="A391" s="87" t="s">
        <v>716</v>
      </c>
      <c r="B391" s="2" t="s">
        <v>29</v>
      </c>
      <c r="C391" s="42" t="s">
        <v>12</v>
      </c>
      <c r="D391" s="348" t="s">
        <v>227</v>
      </c>
      <c r="E391" s="349" t="s">
        <v>10</v>
      </c>
      <c r="F391" s="350" t="s">
        <v>697</v>
      </c>
      <c r="G391" s="2"/>
      <c r="H391" s="390">
        <f>SUM(H392)</f>
        <v>845900</v>
      </c>
    </row>
    <row r="392" spans="1:8" s="44" customFormat="1" ht="15.75" x14ac:dyDescent="0.25">
      <c r="A392" s="3" t="s">
        <v>117</v>
      </c>
      <c r="B392" s="2" t="s">
        <v>29</v>
      </c>
      <c r="C392" s="42" t="s">
        <v>12</v>
      </c>
      <c r="D392" s="348" t="s">
        <v>227</v>
      </c>
      <c r="E392" s="349" t="s">
        <v>10</v>
      </c>
      <c r="F392" s="350" t="s">
        <v>717</v>
      </c>
      <c r="G392" s="2"/>
      <c r="H392" s="390">
        <f>SUM(H393)</f>
        <v>845900</v>
      </c>
    </row>
    <row r="393" spans="1:8" s="44" customFormat="1" ht="31.5" x14ac:dyDescent="0.25">
      <c r="A393" s="101" t="s">
        <v>903</v>
      </c>
      <c r="B393" s="2" t="s">
        <v>29</v>
      </c>
      <c r="C393" s="42" t="s">
        <v>12</v>
      </c>
      <c r="D393" s="348" t="s">
        <v>227</v>
      </c>
      <c r="E393" s="349" t="s">
        <v>10</v>
      </c>
      <c r="F393" s="350" t="s">
        <v>717</v>
      </c>
      <c r="G393" s="2" t="s">
        <v>16</v>
      </c>
      <c r="H393" s="391">
        <f>SUM([1]прил6!I463)</f>
        <v>845900</v>
      </c>
    </row>
    <row r="394" spans="1:8" ht="15.75" x14ac:dyDescent="0.25">
      <c r="A394" s="98" t="s">
        <v>835</v>
      </c>
      <c r="B394" s="27" t="s">
        <v>29</v>
      </c>
      <c r="C394" s="27" t="s">
        <v>29</v>
      </c>
      <c r="D394" s="299"/>
      <c r="E394" s="300"/>
      <c r="F394" s="301"/>
      <c r="G394" s="26"/>
      <c r="H394" s="388">
        <f>SUM(H395,H409)</f>
        <v>1294123</v>
      </c>
    </row>
    <row r="395" spans="1:8" ht="63" x14ac:dyDescent="0.25">
      <c r="A395" s="86" t="s">
        <v>173</v>
      </c>
      <c r="B395" s="35" t="s">
        <v>29</v>
      </c>
      <c r="C395" s="35" t="s">
        <v>29</v>
      </c>
      <c r="D395" s="302" t="s">
        <v>784</v>
      </c>
      <c r="E395" s="303" t="s">
        <v>696</v>
      </c>
      <c r="F395" s="304" t="s">
        <v>697</v>
      </c>
      <c r="G395" s="35"/>
      <c r="H395" s="389">
        <f>SUM(H396,H400)</f>
        <v>1284623</v>
      </c>
    </row>
    <row r="396" spans="1:8" ht="78.75" x14ac:dyDescent="0.25">
      <c r="A396" s="63" t="s">
        <v>174</v>
      </c>
      <c r="B396" s="51" t="s">
        <v>29</v>
      </c>
      <c r="C396" s="51" t="s">
        <v>29</v>
      </c>
      <c r="D396" s="345" t="s">
        <v>254</v>
      </c>
      <c r="E396" s="346" t="s">
        <v>696</v>
      </c>
      <c r="F396" s="347" t="s">
        <v>697</v>
      </c>
      <c r="G396" s="51"/>
      <c r="H396" s="390">
        <f>SUM(H397)</f>
        <v>148000</v>
      </c>
    </row>
    <row r="397" spans="1:8" ht="31.5" x14ac:dyDescent="0.25">
      <c r="A397" s="63" t="s">
        <v>785</v>
      </c>
      <c r="B397" s="51" t="s">
        <v>29</v>
      </c>
      <c r="C397" s="51" t="s">
        <v>29</v>
      </c>
      <c r="D397" s="345" t="s">
        <v>254</v>
      </c>
      <c r="E397" s="346" t="s">
        <v>10</v>
      </c>
      <c r="F397" s="347" t="s">
        <v>697</v>
      </c>
      <c r="G397" s="51"/>
      <c r="H397" s="390">
        <f>SUM(H398)</f>
        <v>148000</v>
      </c>
    </row>
    <row r="398" spans="1:8" ht="31.5" hidden="1" customHeight="1" x14ac:dyDescent="0.25">
      <c r="A398" s="3" t="s">
        <v>103</v>
      </c>
      <c r="B398" s="51" t="s">
        <v>29</v>
      </c>
      <c r="C398" s="51" t="s">
        <v>29</v>
      </c>
      <c r="D398" s="345" t="s">
        <v>254</v>
      </c>
      <c r="E398" s="346" t="s">
        <v>10</v>
      </c>
      <c r="F398" s="347" t="s">
        <v>786</v>
      </c>
      <c r="G398" s="51"/>
      <c r="H398" s="390">
        <f>SUM(H399)</f>
        <v>148000</v>
      </c>
    </row>
    <row r="399" spans="1:8" ht="63" hidden="1" customHeight="1" x14ac:dyDescent="0.25">
      <c r="A399" s="101" t="s">
        <v>903</v>
      </c>
      <c r="B399" s="51" t="s">
        <v>29</v>
      </c>
      <c r="C399" s="51" t="s">
        <v>29</v>
      </c>
      <c r="D399" s="345" t="s">
        <v>254</v>
      </c>
      <c r="E399" s="346" t="s">
        <v>10</v>
      </c>
      <c r="F399" s="347" t="s">
        <v>786</v>
      </c>
      <c r="G399" s="51" t="s">
        <v>16</v>
      </c>
      <c r="H399" s="392">
        <f>SUM([1]прил6!I562)</f>
        <v>148000</v>
      </c>
    </row>
    <row r="400" spans="1:8" ht="31.5" hidden="1" customHeight="1" x14ac:dyDescent="0.25">
      <c r="A400" s="87" t="s">
        <v>175</v>
      </c>
      <c r="B400" s="51" t="s">
        <v>29</v>
      </c>
      <c r="C400" s="51" t="s">
        <v>29</v>
      </c>
      <c r="D400" s="345" t="s">
        <v>250</v>
      </c>
      <c r="E400" s="346" t="s">
        <v>696</v>
      </c>
      <c r="F400" s="347" t="s">
        <v>697</v>
      </c>
      <c r="G400" s="51"/>
      <c r="H400" s="390">
        <f>SUM(H401)</f>
        <v>1136623</v>
      </c>
    </row>
    <row r="401" spans="1:8" ht="31.5" hidden="1" customHeight="1" x14ac:dyDescent="0.25">
      <c r="A401" s="87" t="s">
        <v>787</v>
      </c>
      <c r="B401" s="51" t="s">
        <v>29</v>
      </c>
      <c r="C401" s="51" t="s">
        <v>29</v>
      </c>
      <c r="D401" s="345" t="s">
        <v>250</v>
      </c>
      <c r="E401" s="346" t="s">
        <v>10</v>
      </c>
      <c r="F401" s="347" t="s">
        <v>697</v>
      </c>
      <c r="G401" s="51"/>
      <c r="H401" s="390">
        <f>SUM(H402+H404+H407)</f>
        <v>1136623</v>
      </c>
    </row>
    <row r="402" spans="1:8" ht="31.5" hidden="1" customHeight="1" x14ac:dyDescent="0.25">
      <c r="A402" s="87" t="s">
        <v>948</v>
      </c>
      <c r="B402" s="2" t="s">
        <v>29</v>
      </c>
      <c r="C402" s="2" t="s">
        <v>29</v>
      </c>
      <c r="D402" s="345" t="s">
        <v>250</v>
      </c>
      <c r="E402" s="306" t="s">
        <v>10</v>
      </c>
      <c r="F402" s="347" t="s">
        <v>949</v>
      </c>
      <c r="G402" s="51"/>
      <c r="H402" s="390">
        <f>SUM(H403)</f>
        <v>295623</v>
      </c>
    </row>
    <row r="403" spans="1:8" ht="15.75" x14ac:dyDescent="0.25">
      <c r="A403" s="87" t="s">
        <v>40</v>
      </c>
      <c r="B403" s="2" t="s">
        <v>29</v>
      </c>
      <c r="C403" s="2" t="s">
        <v>29</v>
      </c>
      <c r="D403" s="345" t="s">
        <v>250</v>
      </c>
      <c r="E403" s="306" t="s">
        <v>10</v>
      </c>
      <c r="F403" s="347" t="s">
        <v>949</v>
      </c>
      <c r="G403" s="51" t="s">
        <v>39</v>
      </c>
      <c r="H403" s="392">
        <f>SUM([1]прил6!I566)</f>
        <v>295623</v>
      </c>
    </row>
    <row r="404" spans="1:8" ht="15.75" x14ac:dyDescent="0.25">
      <c r="A404" s="96" t="s">
        <v>788</v>
      </c>
      <c r="B404" s="2" t="s">
        <v>29</v>
      </c>
      <c r="C404" s="2" t="s">
        <v>29</v>
      </c>
      <c r="D404" s="345" t="s">
        <v>250</v>
      </c>
      <c r="E404" s="306" t="s">
        <v>10</v>
      </c>
      <c r="F404" s="307" t="s">
        <v>789</v>
      </c>
      <c r="G404" s="2"/>
      <c r="H404" s="390">
        <f>SUM(H405:H406)</f>
        <v>563997</v>
      </c>
    </row>
    <row r="405" spans="1:8" ht="31.5" x14ac:dyDescent="0.25">
      <c r="A405" s="101" t="s">
        <v>903</v>
      </c>
      <c r="B405" s="2" t="s">
        <v>29</v>
      </c>
      <c r="C405" s="2" t="s">
        <v>29</v>
      </c>
      <c r="D405" s="345" t="s">
        <v>250</v>
      </c>
      <c r="E405" s="306" t="s">
        <v>10</v>
      </c>
      <c r="F405" s="307" t="s">
        <v>789</v>
      </c>
      <c r="G405" s="2" t="s">
        <v>16</v>
      </c>
      <c r="H405" s="392">
        <f>SUM([1]прил6!I469)</f>
        <v>388800</v>
      </c>
    </row>
    <row r="406" spans="1:8" ht="15.75" x14ac:dyDescent="0.25">
      <c r="A406" s="72" t="s">
        <v>40</v>
      </c>
      <c r="B406" s="2" t="s">
        <v>29</v>
      </c>
      <c r="C406" s="2" t="s">
        <v>29</v>
      </c>
      <c r="D406" s="345" t="s">
        <v>250</v>
      </c>
      <c r="E406" s="306" t="s">
        <v>10</v>
      </c>
      <c r="F406" s="307" t="s">
        <v>789</v>
      </c>
      <c r="G406" s="2" t="s">
        <v>39</v>
      </c>
      <c r="H406" s="392">
        <f>SUM([1]прил6!I568)</f>
        <v>175197</v>
      </c>
    </row>
    <row r="407" spans="1:8" ht="15.75" x14ac:dyDescent="0.25">
      <c r="A407" s="102" t="s">
        <v>950</v>
      </c>
      <c r="B407" s="2" t="s">
        <v>29</v>
      </c>
      <c r="C407" s="2" t="s">
        <v>29</v>
      </c>
      <c r="D407" s="345" t="s">
        <v>250</v>
      </c>
      <c r="E407" s="306" t="s">
        <v>10</v>
      </c>
      <c r="F407" s="307" t="s">
        <v>951</v>
      </c>
      <c r="G407" s="2"/>
      <c r="H407" s="390">
        <f>SUM(H408)</f>
        <v>277003</v>
      </c>
    </row>
    <row r="408" spans="1:8" ht="31.5" x14ac:dyDescent="0.25">
      <c r="A408" s="125" t="s">
        <v>903</v>
      </c>
      <c r="B408" s="2" t="s">
        <v>29</v>
      </c>
      <c r="C408" s="2" t="s">
        <v>29</v>
      </c>
      <c r="D408" s="345" t="s">
        <v>250</v>
      </c>
      <c r="E408" s="306" t="s">
        <v>10</v>
      </c>
      <c r="F408" s="307" t="s">
        <v>951</v>
      </c>
      <c r="G408" s="2" t="s">
        <v>16</v>
      </c>
      <c r="H408" s="392">
        <f>SUM([1]прил6!I570+[1]прил6!I471)</f>
        <v>277003</v>
      </c>
    </row>
    <row r="409" spans="1:8" s="75" customFormat="1" ht="31.5" x14ac:dyDescent="0.25">
      <c r="A409" s="86" t="s">
        <v>132</v>
      </c>
      <c r="B409" s="35" t="s">
        <v>29</v>
      </c>
      <c r="C409" s="35" t="s">
        <v>29</v>
      </c>
      <c r="D409" s="302" t="s">
        <v>711</v>
      </c>
      <c r="E409" s="303" t="s">
        <v>696</v>
      </c>
      <c r="F409" s="304" t="s">
        <v>697</v>
      </c>
      <c r="G409" s="35"/>
      <c r="H409" s="389">
        <f>SUM(H410)</f>
        <v>9500</v>
      </c>
    </row>
    <row r="410" spans="1:8" s="75" customFormat="1" ht="63" x14ac:dyDescent="0.25">
      <c r="A410" s="87" t="s">
        <v>169</v>
      </c>
      <c r="B410" s="42" t="s">
        <v>29</v>
      </c>
      <c r="C410" s="51" t="s">
        <v>29</v>
      </c>
      <c r="D410" s="345" t="s">
        <v>249</v>
      </c>
      <c r="E410" s="346" t="s">
        <v>696</v>
      </c>
      <c r="F410" s="347" t="s">
        <v>697</v>
      </c>
      <c r="G410" s="82"/>
      <c r="H410" s="393">
        <f>SUM(H411)</f>
        <v>9500</v>
      </c>
    </row>
    <row r="411" spans="1:8" s="75" customFormat="1" ht="31.5" x14ac:dyDescent="0.25">
      <c r="A411" s="87" t="s">
        <v>780</v>
      </c>
      <c r="B411" s="42" t="s">
        <v>29</v>
      </c>
      <c r="C411" s="51" t="s">
        <v>29</v>
      </c>
      <c r="D411" s="345" t="s">
        <v>249</v>
      </c>
      <c r="E411" s="346" t="s">
        <v>10</v>
      </c>
      <c r="F411" s="347" t="s">
        <v>697</v>
      </c>
      <c r="G411" s="82"/>
      <c r="H411" s="393">
        <f>SUM(H412)</f>
        <v>9500</v>
      </c>
    </row>
    <row r="412" spans="1:8" s="44" customFormat="1" ht="31.5" x14ac:dyDescent="0.25">
      <c r="A412" s="80" t="s">
        <v>170</v>
      </c>
      <c r="B412" s="42" t="s">
        <v>29</v>
      </c>
      <c r="C412" s="51" t="s">
        <v>29</v>
      </c>
      <c r="D412" s="345" t="s">
        <v>249</v>
      </c>
      <c r="E412" s="346" t="s">
        <v>10</v>
      </c>
      <c r="F412" s="347" t="s">
        <v>781</v>
      </c>
      <c r="G412" s="82"/>
      <c r="H412" s="393">
        <f>SUM(H413)</f>
        <v>9500</v>
      </c>
    </row>
    <row r="413" spans="1:8" s="44" customFormat="1" ht="31.5" x14ac:dyDescent="0.25">
      <c r="A413" s="104" t="s">
        <v>903</v>
      </c>
      <c r="B413" s="51" t="s">
        <v>29</v>
      </c>
      <c r="C413" s="51" t="s">
        <v>29</v>
      </c>
      <c r="D413" s="345" t="s">
        <v>249</v>
      </c>
      <c r="E413" s="346" t="s">
        <v>10</v>
      </c>
      <c r="F413" s="347" t="s">
        <v>781</v>
      </c>
      <c r="G413" s="82" t="s">
        <v>16</v>
      </c>
      <c r="H413" s="394">
        <f>SUM([1]прил6!I575)</f>
        <v>9500</v>
      </c>
    </row>
    <row r="414" spans="1:8" ht="15.75" x14ac:dyDescent="0.25">
      <c r="A414" s="98" t="s">
        <v>31</v>
      </c>
      <c r="B414" s="27" t="s">
        <v>29</v>
      </c>
      <c r="C414" s="27" t="s">
        <v>32</v>
      </c>
      <c r="D414" s="299"/>
      <c r="E414" s="300"/>
      <c r="F414" s="301"/>
      <c r="G414" s="26"/>
      <c r="H414" s="388">
        <f>SUM(H420,H415,H434,H439)</f>
        <v>8143722</v>
      </c>
    </row>
    <row r="415" spans="1:8" s="75" customFormat="1" ht="31.5" x14ac:dyDescent="0.25">
      <c r="A415" s="86" t="s">
        <v>130</v>
      </c>
      <c r="B415" s="35" t="s">
        <v>29</v>
      </c>
      <c r="C415" s="35" t="s">
        <v>32</v>
      </c>
      <c r="D415" s="302" t="s">
        <v>206</v>
      </c>
      <c r="E415" s="303" t="s">
        <v>696</v>
      </c>
      <c r="F415" s="304" t="s">
        <v>697</v>
      </c>
      <c r="G415" s="35"/>
      <c r="H415" s="389">
        <f>SUM(H416)</f>
        <v>3000</v>
      </c>
    </row>
    <row r="416" spans="1:8" s="44" customFormat="1" ht="63" x14ac:dyDescent="0.25">
      <c r="A416" s="80" t="s">
        <v>131</v>
      </c>
      <c r="B416" s="81" t="s">
        <v>29</v>
      </c>
      <c r="C416" s="42" t="s">
        <v>32</v>
      </c>
      <c r="D416" s="348" t="s">
        <v>239</v>
      </c>
      <c r="E416" s="349" t="s">
        <v>696</v>
      </c>
      <c r="F416" s="350" t="s">
        <v>697</v>
      </c>
      <c r="G416" s="82"/>
      <c r="H416" s="393">
        <f>SUM(H417)</f>
        <v>3000</v>
      </c>
    </row>
    <row r="417" spans="1:8" s="44" customFormat="1" ht="47.25" x14ac:dyDescent="0.25">
      <c r="A417" s="364" t="s">
        <v>704</v>
      </c>
      <c r="B417" s="81" t="s">
        <v>29</v>
      </c>
      <c r="C417" s="42" t="s">
        <v>32</v>
      </c>
      <c r="D417" s="348" t="s">
        <v>239</v>
      </c>
      <c r="E417" s="349" t="s">
        <v>10</v>
      </c>
      <c r="F417" s="350" t="s">
        <v>697</v>
      </c>
      <c r="G417" s="82"/>
      <c r="H417" s="393">
        <f>SUM(H418)</f>
        <v>3000</v>
      </c>
    </row>
    <row r="418" spans="1:8" s="44" customFormat="1" ht="31.5" x14ac:dyDescent="0.25">
      <c r="A418" s="91" t="s">
        <v>120</v>
      </c>
      <c r="B418" s="81" t="s">
        <v>29</v>
      </c>
      <c r="C418" s="42" t="s">
        <v>32</v>
      </c>
      <c r="D418" s="348" t="s">
        <v>239</v>
      </c>
      <c r="E418" s="349" t="s">
        <v>10</v>
      </c>
      <c r="F418" s="350" t="s">
        <v>706</v>
      </c>
      <c r="G418" s="2"/>
      <c r="H418" s="390">
        <f>SUM(H419)</f>
        <v>3000</v>
      </c>
    </row>
    <row r="419" spans="1:8" s="44" customFormat="1" ht="31.5" x14ac:dyDescent="0.25">
      <c r="A419" s="104" t="s">
        <v>903</v>
      </c>
      <c r="B419" s="81" t="s">
        <v>29</v>
      </c>
      <c r="C419" s="42" t="s">
        <v>32</v>
      </c>
      <c r="D419" s="348" t="s">
        <v>239</v>
      </c>
      <c r="E419" s="349" t="s">
        <v>10</v>
      </c>
      <c r="F419" s="350" t="s">
        <v>706</v>
      </c>
      <c r="G419" s="82" t="s">
        <v>16</v>
      </c>
      <c r="H419" s="394">
        <f>SUM([1]прил6!I477)</f>
        <v>3000</v>
      </c>
    </row>
    <row r="420" spans="1:8" ht="31.5" x14ac:dyDescent="0.25">
      <c r="A420" s="34" t="s">
        <v>162</v>
      </c>
      <c r="B420" s="35" t="s">
        <v>29</v>
      </c>
      <c r="C420" s="35" t="s">
        <v>32</v>
      </c>
      <c r="D420" s="302" t="s">
        <v>766</v>
      </c>
      <c r="E420" s="303" t="s">
        <v>696</v>
      </c>
      <c r="F420" s="304" t="s">
        <v>697</v>
      </c>
      <c r="G420" s="35"/>
      <c r="H420" s="389">
        <f>SUM(H421)</f>
        <v>8113022</v>
      </c>
    </row>
    <row r="421" spans="1:8" ht="63" x14ac:dyDescent="0.25">
      <c r="A421" s="3" t="s">
        <v>176</v>
      </c>
      <c r="B421" s="2" t="s">
        <v>29</v>
      </c>
      <c r="C421" s="2" t="s">
        <v>32</v>
      </c>
      <c r="D421" s="305" t="s">
        <v>251</v>
      </c>
      <c r="E421" s="306" t="s">
        <v>696</v>
      </c>
      <c r="F421" s="307" t="s">
        <v>697</v>
      </c>
      <c r="G421" s="2"/>
      <c r="H421" s="390">
        <f>SUM(H422+H429)</f>
        <v>8113022</v>
      </c>
    </row>
    <row r="422" spans="1:8" ht="31.5" x14ac:dyDescent="0.25">
      <c r="A422" s="3" t="s">
        <v>790</v>
      </c>
      <c r="B422" s="2" t="s">
        <v>29</v>
      </c>
      <c r="C422" s="2" t="s">
        <v>32</v>
      </c>
      <c r="D422" s="305" t="s">
        <v>251</v>
      </c>
      <c r="E422" s="306" t="s">
        <v>10</v>
      </c>
      <c r="F422" s="307" t="s">
        <v>697</v>
      </c>
      <c r="G422" s="2"/>
      <c r="H422" s="390">
        <f>SUM(H423+H425)</f>
        <v>6831318</v>
      </c>
    </row>
    <row r="423" spans="1:8" ht="31.5" x14ac:dyDescent="0.25">
      <c r="A423" s="3" t="s">
        <v>177</v>
      </c>
      <c r="B423" s="2" t="s">
        <v>29</v>
      </c>
      <c r="C423" s="2" t="s">
        <v>32</v>
      </c>
      <c r="D423" s="305" t="s">
        <v>251</v>
      </c>
      <c r="E423" s="306" t="s">
        <v>10</v>
      </c>
      <c r="F423" s="307" t="s">
        <v>791</v>
      </c>
      <c r="G423" s="2"/>
      <c r="H423" s="390">
        <f>SUM(H424)</f>
        <v>35149</v>
      </c>
    </row>
    <row r="424" spans="1:8" ht="47.25" x14ac:dyDescent="0.25">
      <c r="A424" s="96" t="s">
        <v>92</v>
      </c>
      <c r="B424" s="2" t="s">
        <v>29</v>
      </c>
      <c r="C424" s="2" t="s">
        <v>32</v>
      </c>
      <c r="D424" s="305" t="s">
        <v>251</v>
      </c>
      <c r="E424" s="306" t="s">
        <v>10</v>
      </c>
      <c r="F424" s="307" t="s">
        <v>791</v>
      </c>
      <c r="G424" s="2" t="s">
        <v>13</v>
      </c>
      <c r="H424" s="392">
        <f>SUM([1]прил6!I482)</f>
        <v>35149</v>
      </c>
    </row>
    <row r="425" spans="1:8" ht="31.5" x14ac:dyDescent="0.25">
      <c r="A425" s="3" t="s">
        <v>102</v>
      </c>
      <c r="B425" s="51" t="s">
        <v>29</v>
      </c>
      <c r="C425" s="51" t="s">
        <v>32</v>
      </c>
      <c r="D425" s="345" t="s">
        <v>251</v>
      </c>
      <c r="E425" s="346" t="s">
        <v>10</v>
      </c>
      <c r="F425" s="347" t="s">
        <v>730</v>
      </c>
      <c r="G425" s="51"/>
      <c r="H425" s="390">
        <f>SUM(H426:H428)</f>
        <v>6796169</v>
      </c>
    </row>
    <row r="426" spans="1:8" ht="47.25" x14ac:dyDescent="0.25">
      <c r="A426" s="96" t="s">
        <v>92</v>
      </c>
      <c r="B426" s="2" t="s">
        <v>29</v>
      </c>
      <c r="C426" s="2" t="s">
        <v>32</v>
      </c>
      <c r="D426" s="305" t="s">
        <v>251</v>
      </c>
      <c r="E426" s="306" t="s">
        <v>10</v>
      </c>
      <c r="F426" s="307" t="s">
        <v>730</v>
      </c>
      <c r="G426" s="2" t="s">
        <v>13</v>
      </c>
      <c r="H426" s="392">
        <f>SUM([1]прил6!I484)</f>
        <v>5792979</v>
      </c>
    </row>
    <row r="427" spans="1:8" ht="31.5" x14ac:dyDescent="0.25">
      <c r="A427" s="101" t="s">
        <v>903</v>
      </c>
      <c r="B427" s="2" t="s">
        <v>29</v>
      </c>
      <c r="C427" s="2" t="s">
        <v>32</v>
      </c>
      <c r="D427" s="305" t="s">
        <v>251</v>
      </c>
      <c r="E427" s="306" t="s">
        <v>10</v>
      </c>
      <c r="F427" s="307" t="s">
        <v>730</v>
      </c>
      <c r="G427" s="2" t="s">
        <v>16</v>
      </c>
      <c r="H427" s="392">
        <f>SUM([1]прил6!I485)</f>
        <v>999700</v>
      </c>
    </row>
    <row r="428" spans="1:8" ht="15.75" x14ac:dyDescent="0.25">
      <c r="A428" s="3" t="s">
        <v>18</v>
      </c>
      <c r="B428" s="2" t="s">
        <v>29</v>
      </c>
      <c r="C428" s="2" t="s">
        <v>32</v>
      </c>
      <c r="D428" s="305" t="s">
        <v>251</v>
      </c>
      <c r="E428" s="306" t="s">
        <v>10</v>
      </c>
      <c r="F428" s="307" t="s">
        <v>730</v>
      </c>
      <c r="G428" s="2" t="s">
        <v>17</v>
      </c>
      <c r="H428" s="392">
        <f>SUM([1]прил6!I486)</f>
        <v>3490</v>
      </c>
    </row>
    <row r="429" spans="1:8" ht="63" x14ac:dyDescent="0.25">
      <c r="A429" s="3" t="s">
        <v>792</v>
      </c>
      <c r="B429" s="2" t="s">
        <v>29</v>
      </c>
      <c r="C429" s="2" t="s">
        <v>32</v>
      </c>
      <c r="D429" s="305" t="s">
        <v>251</v>
      </c>
      <c r="E429" s="306" t="s">
        <v>12</v>
      </c>
      <c r="F429" s="307" t="s">
        <v>697</v>
      </c>
      <c r="G429" s="2"/>
      <c r="H429" s="390">
        <f>SUM(H430)</f>
        <v>1281704</v>
      </c>
    </row>
    <row r="430" spans="1:8" ht="31.5" x14ac:dyDescent="0.25">
      <c r="A430" s="3" t="s">
        <v>91</v>
      </c>
      <c r="B430" s="2" t="s">
        <v>29</v>
      </c>
      <c r="C430" s="2" t="s">
        <v>32</v>
      </c>
      <c r="D430" s="305" t="s">
        <v>251</v>
      </c>
      <c r="E430" s="306" t="s">
        <v>12</v>
      </c>
      <c r="F430" s="307" t="s">
        <v>701</v>
      </c>
      <c r="G430" s="2"/>
      <c r="H430" s="390">
        <f>SUM(H431:H433)</f>
        <v>1281704</v>
      </c>
    </row>
    <row r="431" spans="1:8" ht="47.25" x14ac:dyDescent="0.25">
      <c r="A431" s="96" t="s">
        <v>92</v>
      </c>
      <c r="B431" s="2" t="s">
        <v>29</v>
      </c>
      <c r="C431" s="2" t="s">
        <v>32</v>
      </c>
      <c r="D431" s="305" t="s">
        <v>251</v>
      </c>
      <c r="E431" s="306" t="s">
        <v>12</v>
      </c>
      <c r="F431" s="307" t="s">
        <v>701</v>
      </c>
      <c r="G431" s="2" t="s">
        <v>13</v>
      </c>
      <c r="H431" s="391">
        <f>SUM([1]прил6!I489)</f>
        <v>1272739</v>
      </c>
    </row>
    <row r="432" spans="1:8" ht="31.5" x14ac:dyDescent="0.25">
      <c r="A432" s="101" t="s">
        <v>903</v>
      </c>
      <c r="B432" s="2" t="s">
        <v>29</v>
      </c>
      <c r="C432" s="2" t="s">
        <v>32</v>
      </c>
      <c r="D432" s="305" t="s">
        <v>251</v>
      </c>
      <c r="E432" s="306" t="s">
        <v>12</v>
      </c>
      <c r="F432" s="307" t="s">
        <v>701</v>
      </c>
      <c r="G432" s="2" t="s">
        <v>16</v>
      </c>
      <c r="H432" s="391">
        <f>SUM([1]прил6!I490)</f>
        <v>8955</v>
      </c>
    </row>
    <row r="433" spans="1:8" ht="15.75" x14ac:dyDescent="0.25">
      <c r="A433" s="3" t="s">
        <v>18</v>
      </c>
      <c r="B433" s="2" t="s">
        <v>29</v>
      </c>
      <c r="C433" s="2" t="s">
        <v>32</v>
      </c>
      <c r="D433" s="305" t="s">
        <v>251</v>
      </c>
      <c r="E433" s="306" t="s">
        <v>12</v>
      </c>
      <c r="F433" s="307" t="s">
        <v>701</v>
      </c>
      <c r="G433" s="2" t="s">
        <v>17</v>
      </c>
      <c r="H433" s="391">
        <f>SUM([1]прил6!I496)</f>
        <v>10</v>
      </c>
    </row>
    <row r="434" spans="1:8" ht="31.5" x14ac:dyDescent="0.25">
      <c r="A434" s="86" t="s">
        <v>132</v>
      </c>
      <c r="B434" s="35" t="s">
        <v>29</v>
      </c>
      <c r="C434" s="35" t="s">
        <v>32</v>
      </c>
      <c r="D434" s="302" t="s">
        <v>711</v>
      </c>
      <c r="E434" s="303" t="s">
        <v>696</v>
      </c>
      <c r="F434" s="304" t="s">
        <v>697</v>
      </c>
      <c r="G434" s="35"/>
      <c r="H434" s="389">
        <f>SUM(H435)</f>
        <v>0</v>
      </c>
    </row>
    <row r="435" spans="1:8" ht="63" x14ac:dyDescent="0.25">
      <c r="A435" s="87" t="s">
        <v>169</v>
      </c>
      <c r="B435" s="42" t="s">
        <v>29</v>
      </c>
      <c r="C435" s="51" t="s">
        <v>32</v>
      </c>
      <c r="D435" s="345" t="s">
        <v>249</v>
      </c>
      <c r="E435" s="346" t="s">
        <v>696</v>
      </c>
      <c r="F435" s="347" t="s">
        <v>697</v>
      </c>
      <c r="G435" s="82"/>
      <c r="H435" s="393">
        <f>SUM(H436)</f>
        <v>0</v>
      </c>
    </row>
    <row r="436" spans="1:8" ht="31.5" x14ac:dyDescent="0.25">
      <c r="A436" s="87" t="s">
        <v>780</v>
      </c>
      <c r="B436" s="42" t="s">
        <v>29</v>
      </c>
      <c r="C436" s="51" t="s">
        <v>32</v>
      </c>
      <c r="D436" s="345" t="s">
        <v>249</v>
      </c>
      <c r="E436" s="346" t="s">
        <v>10</v>
      </c>
      <c r="F436" s="347" t="s">
        <v>697</v>
      </c>
      <c r="G436" s="82"/>
      <c r="H436" s="393">
        <f>SUM(H437)</f>
        <v>0</v>
      </c>
    </row>
    <row r="437" spans="1:8" ht="31.5" x14ac:dyDescent="0.25">
      <c r="A437" s="80" t="s">
        <v>170</v>
      </c>
      <c r="B437" s="42" t="s">
        <v>29</v>
      </c>
      <c r="C437" s="51" t="s">
        <v>32</v>
      </c>
      <c r="D437" s="345" t="s">
        <v>249</v>
      </c>
      <c r="E437" s="346" t="s">
        <v>10</v>
      </c>
      <c r="F437" s="347" t="s">
        <v>781</v>
      </c>
      <c r="G437" s="82"/>
      <c r="H437" s="393">
        <f>SUM(H438)</f>
        <v>0</v>
      </c>
    </row>
    <row r="438" spans="1:8" ht="31.5" x14ac:dyDescent="0.25">
      <c r="A438" s="104" t="s">
        <v>903</v>
      </c>
      <c r="B438" s="51" t="s">
        <v>29</v>
      </c>
      <c r="C438" s="51" t="s">
        <v>32</v>
      </c>
      <c r="D438" s="345" t="s">
        <v>249</v>
      </c>
      <c r="E438" s="346" t="s">
        <v>10</v>
      </c>
      <c r="F438" s="347" t="s">
        <v>781</v>
      </c>
      <c r="G438" s="82" t="s">
        <v>16</v>
      </c>
      <c r="H438" s="394">
        <f>SUM([1]прил6!I495)</f>
        <v>0</v>
      </c>
    </row>
    <row r="439" spans="1:8" s="44" customFormat="1" ht="63" x14ac:dyDescent="0.25">
      <c r="A439" s="86" t="s">
        <v>149</v>
      </c>
      <c r="B439" s="35" t="s">
        <v>29</v>
      </c>
      <c r="C439" s="49" t="s">
        <v>32</v>
      </c>
      <c r="D439" s="314" t="s">
        <v>225</v>
      </c>
      <c r="E439" s="315" t="s">
        <v>696</v>
      </c>
      <c r="F439" s="316" t="s">
        <v>697</v>
      </c>
      <c r="G439" s="35"/>
      <c r="H439" s="389">
        <f>SUM(H440)</f>
        <v>27700</v>
      </c>
    </row>
    <row r="440" spans="1:8" s="44" customFormat="1" ht="94.5" x14ac:dyDescent="0.25">
      <c r="A440" s="87" t="s">
        <v>165</v>
      </c>
      <c r="B440" s="2" t="s">
        <v>29</v>
      </c>
      <c r="C440" s="42" t="s">
        <v>32</v>
      </c>
      <c r="D440" s="348" t="s">
        <v>227</v>
      </c>
      <c r="E440" s="349" t="s">
        <v>696</v>
      </c>
      <c r="F440" s="350" t="s">
        <v>697</v>
      </c>
      <c r="G440" s="2"/>
      <c r="H440" s="390">
        <f>SUM(H441)</f>
        <v>27700</v>
      </c>
    </row>
    <row r="441" spans="1:8" s="44" customFormat="1" ht="47.25" x14ac:dyDescent="0.25">
      <c r="A441" s="87" t="s">
        <v>716</v>
      </c>
      <c r="B441" s="2" t="s">
        <v>29</v>
      </c>
      <c r="C441" s="42" t="s">
        <v>32</v>
      </c>
      <c r="D441" s="348" t="s">
        <v>227</v>
      </c>
      <c r="E441" s="349" t="s">
        <v>10</v>
      </c>
      <c r="F441" s="350" t="s">
        <v>697</v>
      </c>
      <c r="G441" s="2"/>
      <c r="H441" s="390">
        <f>SUM(H442)</f>
        <v>27700</v>
      </c>
    </row>
    <row r="442" spans="1:8" s="44" customFormat="1" ht="15.75" x14ac:dyDescent="0.25">
      <c r="A442" s="3" t="s">
        <v>117</v>
      </c>
      <c r="B442" s="2" t="s">
        <v>29</v>
      </c>
      <c r="C442" s="42" t="s">
        <v>32</v>
      </c>
      <c r="D442" s="348" t="s">
        <v>227</v>
      </c>
      <c r="E442" s="349" t="s">
        <v>10</v>
      </c>
      <c r="F442" s="350" t="s">
        <v>717</v>
      </c>
      <c r="G442" s="2"/>
      <c r="H442" s="390">
        <f>SUM(H443)</f>
        <v>27700</v>
      </c>
    </row>
    <row r="443" spans="1:8" s="44" customFormat="1" ht="31.5" x14ac:dyDescent="0.25">
      <c r="A443" s="101" t="s">
        <v>903</v>
      </c>
      <c r="B443" s="2" t="s">
        <v>29</v>
      </c>
      <c r="C443" s="42" t="s">
        <v>32</v>
      </c>
      <c r="D443" s="348" t="s">
        <v>227</v>
      </c>
      <c r="E443" s="349" t="s">
        <v>10</v>
      </c>
      <c r="F443" s="350" t="s">
        <v>717</v>
      </c>
      <c r="G443" s="2" t="s">
        <v>16</v>
      </c>
      <c r="H443" s="391">
        <f>SUM([1]прил6!I501)</f>
        <v>27700</v>
      </c>
    </row>
    <row r="444" spans="1:8" ht="15.75" x14ac:dyDescent="0.25">
      <c r="A444" s="85" t="s">
        <v>33</v>
      </c>
      <c r="B444" s="17" t="s">
        <v>35</v>
      </c>
      <c r="C444" s="17"/>
      <c r="D444" s="296"/>
      <c r="E444" s="297"/>
      <c r="F444" s="298"/>
      <c r="G444" s="16"/>
      <c r="H444" s="387">
        <f>SUM(H445,H468)</f>
        <v>21781472</v>
      </c>
    </row>
    <row r="445" spans="1:8" ht="15.75" x14ac:dyDescent="0.25">
      <c r="A445" s="98" t="s">
        <v>34</v>
      </c>
      <c r="B445" s="27" t="s">
        <v>35</v>
      </c>
      <c r="C445" s="27" t="s">
        <v>10</v>
      </c>
      <c r="D445" s="299"/>
      <c r="E445" s="300"/>
      <c r="F445" s="301"/>
      <c r="G445" s="26"/>
      <c r="H445" s="388">
        <f>SUM(H446,H463)</f>
        <v>16905566</v>
      </c>
    </row>
    <row r="446" spans="1:8" ht="31.5" x14ac:dyDescent="0.25">
      <c r="A446" s="34" t="s">
        <v>171</v>
      </c>
      <c r="B446" s="35" t="s">
        <v>35</v>
      </c>
      <c r="C446" s="35" t="s">
        <v>10</v>
      </c>
      <c r="D446" s="302" t="s">
        <v>252</v>
      </c>
      <c r="E446" s="303" t="s">
        <v>696</v>
      </c>
      <c r="F446" s="304" t="s">
        <v>697</v>
      </c>
      <c r="G446" s="38"/>
      <c r="H446" s="389">
        <f>SUM(H447,H457)</f>
        <v>16805566</v>
      </c>
    </row>
    <row r="447" spans="1:8" ht="47.25" x14ac:dyDescent="0.25">
      <c r="A447" s="96" t="s">
        <v>178</v>
      </c>
      <c r="B447" s="2" t="s">
        <v>35</v>
      </c>
      <c r="C447" s="2" t="s">
        <v>10</v>
      </c>
      <c r="D447" s="305" t="s">
        <v>255</v>
      </c>
      <c r="E447" s="306" t="s">
        <v>696</v>
      </c>
      <c r="F447" s="307" t="s">
        <v>697</v>
      </c>
      <c r="G447" s="2"/>
      <c r="H447" s="390">
        <f>SUM(H448)</f>
        <v>10064555</v>
      </c>
    </row>
    <row r="448" spans="1:8" ht="15.75" x14ac:dyDescent="0.25">
      <c r="A448" s="96" t="s">
        <v>793</v>
      </c>
      <c r="B448" s="2" t="s">
        <v>35</v>
      </c>
      <c r="C448" s="2" t="s">
        <v>10</v>
      </c>
      <c r="D448" s="305" t="s">
        <v>255</v>
      </c>
      <c r="E448" s="306" t="s">
        <v>10</v>
      </c>
      <c r="F448" s="307" t="s">
        <v>697</v>
      </c>
      <c r="G448" s="2"/>
      <c r="H448" s="390">
        <f>SUM(H449+H453+H455)</f>
        <v>10064555</v>
      </c>
    </row>
    <row r="449" spans="1:8" ht="31.5" x14ac:dyDescent="0.25">
      <c r="A449" s="3" t="s">
        <v>102</v>
      </c>
      <c r="B449" s="2" t="s">
        <v>35</v>
      </c>
      <c r="C449" s="2" t="s">
        <v>10</v>
      </c>
      <c r="D449" s="305" t="s">
        <v>255</v>
      </c>
      <c r="E449" s="306" t="s">
        <v>10</v>
      </c>
      <c r="F449" s="307" t="s">
        <v>730</v>
      </c>
      <c r="G449" s="2"/>
      <c r="H449" s="390">
        <f>SUM(H450:H452)</f>
        <v>7124555</v>
      </c>
    </row>
    <row r="450" spans="1:8" ht="47.25" x14ac:dyDescent="0.25">
      <c r="A450" s="96" t="s">
        <v>92</v>
      </c>
      <c r="B450" s="2" t="s">
        <v>35</v>
      </c>
      <c r="C450" s="2" t="s">
        <v>10</v>
      </c>
      <c r="D450" s="305" t="s">
        <v>255</v>
      </c>
      <c r="E450" s="306" t="s">
        <v>10</v>
      </c>
      <c r="F450" s="307" t="s">
        <v>730</v>
      </c>
      <c r="G450" s="2" t="s">
        <v>13</v>
      </c>
      <c r="H450" s="392">
        <f>SUM([1]прил6!I582)</f>
        <v>5669513</v>
      </c>
    </row>
    <row r="451" spans="1:8" ht="31.5" x14ac:dyDescent="0.25">
      <c r="A451" s="101" t="s">
        <v>903</v>
      </c>
      <c r="B451" s="2" t="s">
        <v>35</v>
      </c>
      <c r="C451" s="2" t="s">
        <v>10</v>
      </c>
      <c r="D451" s="305" t="s">
        <v>255</v>
      </c>
      <c r="E451" s="306" t="s">
        <v>10</v>
      </c>
      <c r="F451" s="307" t="s">
        <v>730</v>
      </c>
      <c r="G451" s="2" t="s">
        <v>16</v>
      </c>
      <c r="H451" s="392">
        <f>SUM([1]прил6!I583)</f>
        <v>1429185</v>
      </c>
    </row>
    <row r="452" spans="1:8" ht="15.75" x14ac:dyDescent="0.25">
      <c r="A452" s="3" t="s">
        <v>18</v>
      </c>
      <c r="B452" s="2" t="s">
        <v>35</v>
      </c>
      <c r="C452" s="2" t="s">
        <v>10</v>
      </c>
      <c r="D452" s="305" t="s">
        <v>255</v>
      </c>
      <c r="E452" s="306" t="s">
        <v>10</v>
      </c>
      <c r="F452" s="307" t="s">
        <v>730</v>
      </c>
      <c r="G452" s="2" t="s">
        <v>17</v>
      </c>
      <c r="H452" s="392">
        <f>SUM([1]прил6!I584)</f>
        <v>25857</v>
      </c>
    </row>
    <row r="453" spans="1:8" ht="31.5" x14ac:dyDescent="0.25">
      <c r="A453" s="72" t="s">
        <v>1034</v>
      </c>
      <c r="B453" s="2" t="s">
        <v>35</v>
      </c>
      <c r="C453" s="2" t="s">
        <v>10</v>
      </c>
      <c r="D453" s="305" t="s">
        <v>255</v>
      </c>
      <c r="E453" s="306" t="s">
        <v>10</v>
      </c>
      <c r="F453" s="307" t="s">
        <v>1035</v>
      </c>
      <c r="G453" s="2"/>
      <c r="H453" s="390">
        <f>SUM(H454)</f>
        <v>2816214</v>
      </c>
    </row>
    <row r="454" spans="1:8" ht="31.5" x14ac:dyDescent="0.25">
      <c r="A454" s="125" t="s">
        <v>903</v>
      </c>
      <c r="B454" s="2" t="s">
        <v>35</v>
      </c>
      <c r="C454" s="2" t="s">
        <v>10</v>
      </c>
      <c r="D454" s="305" t="s">
        <v>255</v>
      </c>
      <c r="E454" s="306" t="s">
        <v>10</v>
      </c>
      <c r="F454" s="307" t="s">
        <v>1035</v>
      </c>
      <c r="G454" s="2" t="s">
        <v>16</v>
      </c>
      <c r="H454" s="392">
        <f>SUM([1]прил6!I586)</f>
        <v>2816214</v>
      </c>
    </row>
    <row r="455" spans="1:8" ht="31.5" x14ac:dyDescent="0.25">
      <c r="A455" s="3" t="s">
        <v>952</v>
      </c>
      <c r="B455" s="2" t="s">
        <v>35</v>
      </c>
      <c r="C455" s="2" t="s">
        <v>10</v>
      </c>
      <c r="D455" s="305" t="s">
        <v>255</v>
      </c>
      <c r="E455" s="306" t="s">
        <v>10</v>
      </c>
      <c r="F455" s="307" t="s">
        <v>953</v>
      </c>
      <c r="G455" s="2"/>
      <c r="H455" s="390">
        <f>SUM(H456)</f>
        <v>123786</v>
      </c>
    </row>
    <row r="456" spans="1:8" ht="31.5" x14ac:dyDescent="0.25">
      <c r="A456" s="3" t="s">
        <v>903</v>
      </c>
      <c r="B456" s="2" t="s">
        <v>35</v>
      </c>
      <c r="C456" s="2" t="s">
        <v>10</v>
      </c>
      <c r="D456" s="305" t="s">
        <v>255</v>
      </c>
      <c r="E456" s="306" t="s">
        <v>10</v>
      </c>
      <c r="F456" s="307" t="s">
        <v>953</v>
      </c>
      <c r="G456" s="2" t="s">
        <v>16</v>
      </c>
      <c r="H456" s="392">
        <f>SUM([1]прил6!I588)</f>
        <v>123786</v>
      </c>
    </row>
    <row r="457" spans="1:8" ht="47.25" x14ac:dyDescent="0.25">
      <c r="A457" s="3" t="s">
        <v>179</v>
      </c>
      <c r="B457" s="2" t="s">
        <v>35</v>
      </c>
      <c r="C457" s="2" t="s">
        <v>10</v>
      </c>
      <c r="D457" s="305" t="s">
        <v>794</v>
      </c>
      <c r="E457" s="306" t="s">
        <v>696</v>
      </c>
      <c r="F457" s="307" t="s">
        <v>697</v>
      </c>
      <c r="G457" s="2"/>
      <c r="H457" s="390">
        <f>SUM(H458)</f>
        <v>6741011</v>
      </c>
    </row>
    <row r="458" spans="1:8" ht="15.75" x14ac:dyDescent="0.25">
      <c r="A458" s="3" t="s">
        <v>795</v>
      </c>
      <c r="B458" s="2" t="s">
        <v>35</v>
      </c>
      <c r="C458" s="2" t="s">
        <v>10</v>
      </c>
      <c r="D458" s="305" t="s">
        <v>256</v>
      </c>
      <c r="E458" s="306" t="s">
        <v>10</v>
      </c>
      <c r="F458" s="307" t="s">
        <v>697</v>
      </c>
      <c r="G458" s="2"/>
      <c r="H458" s="390">
        <f>SUM(H459)</f>
        <v>6741011</v>
      </c>
    </row>
    <row r="459" spans="1:8" ht="31.5" x14ac:dyDescent="0.25">
      <c r="A459" s="3" t="s">
        <v>102</v>
      </c>
      <c r="B459" s="2" t="s">
        <v>35</v>
      </c>
      <c r="C459" s="2" t="s">
        <v>10</v>
      </c>
      <c r="D459" s="305" t="s">
        <v>256</v>
      </c>
      <c r="E459" s="306" t="s">
        <v>10</v>
      </c>
      <c r="F459" s="307" t="s">
        <v>730</v>
      </c>
      <c r="G459" s="2"/>
      <c r="H459" s="390">
        <f>SUM(H460:H462)</f>
        <v>6741011</v>
      </c>
    </row>
    <row r="460" spans="1:8" ht="47.25" x14ac:dyDescent="0.25">
      <c r="A460" s="96" t="s">
        <v>92</v>
      </c>
      <c r="B460" s="2" t="s">
        <v>35</v>
      </c>
      <c r="C460" s="2" t="s">
        <v>10</v>
      </c>
      <c r="D460" s="305" t="s">
        <v>256</v>
      </c>
      <c r="E460" s="306" t="s">
        <v>10</v>
      </c>
      <c r="F460" s="307" t="s">
        <v>730</v>
      </c>
      <c r="G460" s="2" t="s">
        <v>13</v>
      </c>
      <c r="H460" s="392">
        <f>SUM([1]прил6!I592)</f>
        <v>6036911</v>
      </c>
    </row>
    <row r="461" spans="1:8" ht="31.5" x14ac:dyDescent="0.25">
      <c r="A461" s="101" t="s">
        <v>903</v>
      </c>
      <c r="B461" s="2" t="s">
        <v>35</v>
      </c>
      <c r="C461" s="2" t="s">
        <v>10</v>
      </c>
      <c r="D461" s="305" t="s">
        <v>256</v>
      </c>
      <c r="E461" s="306" t="s">
        <v>10</v>
      </c>
      <c r="F461" s="307" t="s">
        <v>730</v>
      </c>
      <c r="G461" s="2" t="s">
        <v>16</v>
      </c>
      <c r="H461" s="392">
        <f>SUM([1]прил6!I593)</f>
        <v>691100</v>
      </c>
    </row>
    <row r="462" spans="1:8" ht="15.75" x14ac:dyDescent="0.25">
      <c r="A462" s="3" t="s">
        <v>18</v>
      </c>
      <c r="B462" s="2" t="s">
        <v>35</v>
      </c>
      <c r="C462" s="2" t="s">
        <v>10</v>
      </c>
      <c r="D462" s="305" t="s">
        <v>256</v>
      </c>
      <c r="E462" s="306" t="s">
        <v>10</v>
      </c>
      <c r="F462" s="307" t="s">
        <v>730</v>
      </c>
      <c r="G462" s="2" t="s">
        <v>17</v>
      </c>
      <c r="H462" s="392">
        <f>SUM([1]прил6!I594)</f>
        <v>13000</v>
      </c>
    </row>
    <row r="463" spans="1:8" s="75" customFormat="1" ht="31.5" x14ac:dyDescent="0.25">
      <c r="A463" s="34" t="s">
        <v>156</v>
      </c>
      <c r="B463" s="35" t="s">
        <v>35</v>
      </c>
      <c r="C463" s="35" t="s">
        <v>10</v>
      </c>
      <c r="D463" s="302" t="s">
        <v>230</v>
      </c>
      <c r="E463" s="303" t="s">
        <v>696</v>
      </c>
      <c r="F463" s="304" t="s">
        <v>697</v>
      </c>
      <c r="G463" s="38"/>
      <c r="H463" s="389">
        <f>SUM(H464)</f>
        <v>100000</v>
      </c>
    </row>
    <row r="464" spans="1:8" s="75" customFormat="1" ht="63" x14ac:dyDescent="0.25">
      <c r="A464" s="96" t="s">
        <v>180</v>
      </c>
      <c r="B464" s="2" t="s">
        <v>35</v>
      </c>
      <c r="C464" s="2" t="s">
        <v>10</v>
      </c>
      <c r="D464" s="305" t="s">
        <v>257</v>
      </c>
      <c r="E464" s="306" t="s">
        <v>696</v>
      </c>
      <c r="F464" s="307" t="s">
        <v>697</v>
      </c>
      <c r="G464" s="2"/>
      <c r="H464" s="390">
        <f>SUM(H465)</f>
        <v>100000</v>
      </c>
    </row>
    <row r="465" spans="1:8" s="75" customFormat="1" ht="47.25" x14ac:dyDescent="0.25">
      <c r="A465" s="96" t="s">
        <v>796</v>
      </c>
      <c r="B465" s="2" t="s">
        <v>35</v>
      </c>
      <c r="C465" s="2" t="s">
        <v>10</v>
      </c>
      <c r="D465" s="305" t="s">
        <v>257</v>
      </c>
      <c r="E465" s="306" t="s">
        <v>12</v>
      </c>
      <c r="F465" s="307" t="s">
        <v>697</v>
      </c>
      <c r="G465" s="2"/>
      <c r="H465" s="390">
        <f>SUM(H466)</f>
        <v>100000</v>
      </c>
    </row>
    <row r="466" spans="1:8" s="75" customFormat="1" ht="31.5" x14ac:dyDescent="0.25">
      <c r="A466" s="3" t="s">
        <v>798</v>
      </c>
      <c r="B466" s="2" t="s">
        <v>35</v>
      </c>
      <c r="C466" s="2" t="s">
        <v>10</v>
      </c>
      <c r="D466" s="305" t="s">
        <v>257</v>
      </c>
      <c r="E466" s="306" t="s">
        <v>12</v>
      </c>
      <c r="F466" s="307" t="s">
        <v>797</v>
      </c>
      <c r="G466" s="2"/>
      <c r="H466" s="390">
        <f>SUM(H467)</f>
        <v>100000</v>
      </c>
    </row>
    <row r="467" spans="1:8" s="75" customFormat="1" ht="31.5" x14ac:dyDescent="0.25">
      <c r="A467" s="101" t="s">
        <v>903</v>
      </c>
      <c r="B467" s="2" t="s">
        <v>35</v>
      </c>
      <c r="C467" s="2" t="s">
        <v>10</v>
      </c>
      <c r="D467" s="305" t="s">
        <v>257</v>
      </c>
      <c r="E467" s="306" t="s">
        <v>12</v>
      </c>
      <c r="F467" s="307" t="s">
        <v>797</v>
      </c>
      <c r="G467" s="2" t="s">
        <v>16</v>
      </c>
      <c r="H467" s="392">
        <f>SUM([1]прил6!I599)</f>
        <v>100000</v>
      </c>
    </row>
    <row r="468" spans="1:8" ht="15.75" x14ac:dyDescent="0.25">
      <c r="A468" s="98" t="s">
        <v>36</v>
      </c>
      <c r="B468" s="27" t="s">
        <v>35</v>
      </c>
      <c r="C468" s="27" t="s">
        <v>20</v>
      </c>
      <c r="D468" s="299"/>
      <c r="E468" s="300"/>
      <c r="F468" s="301"/>
      <c r="G468" s="26"/>
      <c r="H468" s="388">
        <f>SUM(H469,H482)</f>
        <v>4875906</v>
      </c>
    </row>
    <row r="469" spans="1:8" ht="31.5" x14ac:dyDescent="0.25">
      <c r="A469" s="34" t="s">
        <v>171</v>
      </c>
      <c r="B469" s="35" t="s">
        <v>35</v>
      </c>
      <c r="C469" s="35" t="s">
        <v>20</v>
      </c>
      <c r="D469" s="302" t="s">
        <v>252</v>
      </c>
      <c r="E469" s="303" t="s">
        <v>696</v>
      </c>
      <c r="F469" s="304" t="s">
        <v>697</v>
      </c>
      <c r="G469" s="35"/>
      <c r="H469" s="389">
        <f>SUM(H470)</f>
        <v>4861206</v>
      </c>
    </row>
    <row r="470" spans="1:8" ht="63" x14ac:dyDescent="0.25">
      <c r="A470" s="3" t="s">
        <v>181</v>
      </c>
      <c r="B470" s="2" t="s">
        <v>35</v>
      </c>
      <c r="C470" s="2" t="s">
        <v>20</v>
      </c>
      <c r="D470" s="305" t="s">
        <v>258</v>
      </c>
      <c r="E470" s="306" t="s">
        <v>696</v>
      </c>
      <c r="F470" s="307" t="s">
        <v>697</v>
      </c>
      <c r="G470" s="2"/>
      <c r="H470" s="390">
        <f>SUM(H471+H475)</f>
        <v>4861206</v>
      </c>
    </row>
    <row r="471" spans="1:8" ht="78.75" x14ac:dyDescent="0.25">
      <c r="A471" s="3" t="s">
        <v>802</v>
      </c>
      <c r="B471" s="2" t="s">
        <v>35</v>
      </c>
      <c r="C471" s="2" t="s">
        <v>20</v>
      </c>
      <c r="D471" s="305" t="s">
        <v>258</v>
      </c>
      <c r="E471" s="306" t="s">
        <v>10</v>
      </c>
      <c r="F471" s="307" t="s">
        <v>697</v>
      </c>
      <c r="G471" s="2"/>
      <c r="H471" s="390">
        <f>SUM(H472)</f>
        <v>1178330</v>
      </c>
    </row>
    <row r="472" spans="1:8" ht="31.5" x14ac:dyDescent="0.25">
      <c r="A472" s="3" t="s">
        <v>91</v>
      </c>
      <c r="B472" s="51" t="s">
        <v>35</v>
      </c>
      <c r="C472" s="51" t="s">
        <v>20</v>
      </c>
      <c r="D472" s="345" t="s">
        <v>258</v>
      </c>
      <c r="E472" s="346" t="s">
        <v>803</v>
      </c>
      <c r="F472" s="347" t="s">
        <v>701</v>
      </c>
      <c r="G472" s="51"/>
      <c r="H472" s="390">
        <f>SUM(H473:H474)</f>
        <v>1178330</v>
      </c>
    </row>
    <row r="473" spans="1:8" ht="47.25" x14ac:dyDescent="0.25">
      <c r="A473" s="96" t="s">
        <v>92</v>
      </c>
      <c r="B473" s="2" t="s">
        <v>35</v>
      </c>
      <c r="C473" s="2" t="s">
        <v>20</v>
      </c>
      <c r="D473" s="305" t="s">
        <v>258</v>
      </c>
      <c r="E473" s="306" t="s">
        <v>803</v>
      </c>
      <c r="F473" s="307" t="s">
        <v>701</v>
      </c>
      <c r="G473" s="2" t="s">
        <v>13</v>
      </c>
      <c r="H473" s="392">
        <f>SUM([1]прил6!I605)</f>
        <v>1178130</v>
      </c>
    </row>
    <row r="474" spans="1:8" ht="31.5" x14ac:dyDescent="0.25">
      <c r="A474" s="101" t="s">
        <v>903</v>
      </c>
      <c r="B474" s="2" t="s">
        <v>35</v>
      </c>
      <c r="C474" s="2" t="s">
        <v>20</v>
      </c>
      <c r="D474" s="305" t="s">
        <v>258</v>
      </c>
      <c r="E474" s="306" t="s">
        <v>803</v>
      </c>
      <c r="F474" s="307" t="s">
        <v>701</v>
      </c>
      <c r="G474" s="2" t="s">
        <v>17</v>
      </c>
      <c r="H474" s="392">
        <f>SUM([1]прил6!I606)</f>
        <v>200</v>
      </c>
    </row>
    <row r="475" spans="1:8" ht="47.25" x14ac:dyDescent="0.25">
      <c r="A475" s="3" t="s">
        <v>799</v>
      </c>
      <c r="B475" s="2" t="s">
        <v>35</v>
      </c>
      <c r="C475" s="2" t="s">
        <v>20</v>
      </c>
      <c r="D475" s="305" t="s">
        <v>258</v>
      </c>
      <c r="E475" s="306" t="s">
        <v>12</v>
      </c>
      <c r="F475" s="307" t="s">
        <v>697</v>
      </c>
      <c r="G475" s="2"/>
      <c r="H475" s="390">
        <f>SUM(H476+H478)</f>
        <v>3682876</v>
      </c>
    </row>
    <row r="476" spans="1:8" ht="47.25" x14ac:dyDescent="0.25">
      <c r="A476" s="3" t="s">
        <v>104</v>
      </c>
      <c r="B476" s="2" t="s">
        <v>35</v>
      </c>
      <c r="C476" s="2" t="s">
        <v>20</v>
      </c>
      <c r="D476" s="305" t="s">
        <v>258</v>
      </c>
      <c r="E476" s="306" t="s">
        <v>800</v>
      </c>
      <c r="F476" s="307" t="s">
        <v>801</v>
      </c>
      <c r="G476" s="2"/>
      <c r="H476" s="390">
        <f>SUM(H477)</f>
        <v>24276</v>
      </c>
    </row>
    <row r="477" spans="1:8" ht="47.25" x14ac:dyDescent="0.25">
      <c r="A477" s="96" t="s">
        <v>92</v>
      </c>
      <c r="B477" s="2" t="s">
        <v>35</v>
      </c>
      <c r="C477" s="2" t="s">
        <v>20</v>
      </c>
      <c r="D477" s="305" t="s">
        <v>258</v>
      </c>
      <c r="E477" s="306" t="s">
        <v>800</v>
      </c>
      <c r="F477" s="307" t="s">
        <v>801</v>
      </c>
      <c r="G477" s="2" t="s">
        <v>13</v>
      </c>
      <c r="H477" s="392">
        <f>SUM([1]прил6!I609)</f>
        <v>24276</v>
      </c>
    </row>
    <row r="478" spans="1:8" ht="31.5" x14ac:dyDescent="0.25">
      <c r="A478" s="3" t="s">
        <v>102</v>
      </c>
      <c r="B478" s="2" t="s">
        <v>35</v>
      </c>
      <c r="C478" s="2" t="s">
        <v>20</v>
      </c>
      <c r="D478" s="305" t="s">
        <v>258</v>
      </c>
      <c r="E478" s="306" t="s">
        <v>800</v>
      </c>
      <c r="F478" s="307" t="s">
        <v>730</v>
      </c>
      <c r="G478" s="2"/>
      <c r="H478" s="390">
        <f>SUM(H479:H481)</f>
        <v>3658600</v>
      </c>
    </row>
    <row r="479" spans="1:8" ht="47.25" x14ac:dyDescent="0.25">
      <c r="A479" s="96" t="s">
        <v>92</v>
      </c>
      <c r="B479" s="2" t="s">
        <v>35</v>
      </c>
      <c r="C479" s="2" t="s">
        <v>20</v>
      </c>
      <c r="D479" s="305" t="s">
        <v>258</v>
      </c>
      <c r="E479" s="306" t="s">
        <v>800</v>
      </c>
      <c r="F479" s="307" t="s">
        <v>730</v>
      </c>
      <c r="G479" s="2" t="s">
        <v>13</v>
      </c>
      <c r="H479" s="392">
        <f>SUM([1]прил6!I611)</f>
        <v>3399100</v>
      </c>
    </row>
    <row r="480" spans="1:8" ht="31.5" x14ac:dyDescent="0.25">
      <c r="A480" s="101" t="s">
        <v>903</v>
      </c>
      <c r="B480" s="2" t="s">
        <v>35</v>
      </c>
      <c r="C480" s="2" t="s">
        <v>20</v>
      </c>
      <c r="D480" s="305" t="s">
        <v>258</v>
      </c>
      <c r="E480" s="306" t="s">
        <v>800</v>
      </c>
      <c r="F480" s="307" t="s">
        <v>730</v>
      </c>
      <c r="G480" s="2" t="s">
        <v>16</v>
      </c>
      <c r="H480" s="392">
        <f>SUM([1]прил6!I612)</f>
        <v>258500</v>
      </c>
    </row>
    <row r="481" spans="1:8" ht="15.75" x14ac:dyDescent="0.25">
      <c r="A481" s="3" t="s">
        <v>18</v>
      </c>
      <c r="B481" s="2" t="s">
        <v>35</v>
      </c>
      <c r="C481" s="2" t="s">
        <v>20</v>
      </c>
      <c r="D481" s="305" t="s">
        <v>258</v>
      </c>
      <c r="E481" s="306" t="s">
        <v>800</v>
      </c>
      <c r="F481" s="307" t="s">
        <v>730</v>
      </c>
      <c r="G481" s="2" t="s">
        <v>17</v>
      </c>
      <c r="H481" s="392">
        <f>SUM([1]прил6!I613)</f>
        <v>1000</v>
      </c>
    </row>
    <row r="482" spans="1:8" ht="31.5" x14ac:dyDescent="0.25">
      <c r="A482" s="115" t="s">
        <v>123</v>
      </c>
      <c r="B482" s="35" t="s">
        <v>35</v>
      </c>
      <c r="C482" s="35" t="s">
        <v>20</v>
      </c>
      <c r="D482" s="302" t="s">
        <v>699</v>
      </c>
      <c r="E482" s="303" t="s">
        <v>696</v>
      </c>
      <c r="F482" s="304" t="s">
        <v>697</v>
      </c>
      <c r="G482" s="35"/>
      <c r="H482" s="389">
        <f>SUM(H483)</f>
        <v>14700</v>
      </c>
    </row>
    <row r="483" spans="1:8" ht="63" x14ac:dyDescent="0.25">
      <c r="A483" s="116" t="s">
        <v>137</v>
      </c>
      <c r="B483" s="2" t="s">
        <v>35</v>
      </c>
      <c r="C483" s="2" t="s">
        <v>20</v>
      </c>
      <c r="D483" s="305" t="s">
        <v>209</v>
      </c>
      <c r="E483" s="306" t="s">
        <v>696</v>
      </c>
      <c r="F483" s="307" t="s">
        <v>697</v>
      </c>
      <c r="G483" s="51"/>
      <c r="H483" s="390">
        <f>SUM(H484)</f>
        <v>14700</v>
      </c>
    </row>
    <row r="484" spans="1:8" ht="47.25" x14ac:dyDescent="0.25">
      <c r="A484" s="116" t="s">
        <v>703</v>
      </c>
      <c r="B484" s="2" t="s">
        <v>35</v>
      </c>
      <c r="C484" s="2" t="s">
        <v>20</v>
      </c>
      <c r="D484" s="305" t="s">
        <v>209</v>
      </c>
      <c r="E484" s="306" t="s">
        <v>10</v>
      </c>
      <c r="F484" s="307" t="s">
        <v>697</v>
      </c>
      <c r="G484" s="51"/>
      <c r="H484" s="390">
        <f>SUM(H485)</f>
        <v>14700</v>
      </c>
    </row>
    <row r="485" spans="1:8" ht="15.75" x14ac:dyDescent="0.25">
      <c r="A485" s="116" t="s">
        <v>125</v>
      </c>
      <c r="B485" s="2" t="s">
        <v>35</v>
      </c>
      <c r="C485" s="2" t="s">
        <v>20</v>
      </c>
      <c r="D485" s="305" t="s">
        <v>209</v>
      </c>
      <c r="E485" s="306" t="s">
        <v>10</v>
      </c>
      <c r="F485" s="307" t="s">
        <v>702</v>
      </c>
      <c r="G485" s="51"/>
      <c r="H485" s="390">
        <f>SUM(H486)</f>
        <v>14700</v>
      </c>
    </row>
    <row r="486" spans="1:8" ht="31.5" x14ac:dyDescent="0.25">
      <c r="A486" s="125" t="s">
        <v>903</v>
      </c>
      <c r="B486" s="2" t="s">
        <v>35</v>
      </c>
      <c r="C486" s="2" t="s">
        <v>20</v>
      </c>
      <c r="D486" s="305" t="s">
        <v>209</v>
      </c>
      <c r="E486" s="306" t="s">
        <v>10</v>
      </c>
      <c r="F486" s="307" t="s">
        <v>702</v>
      </c>
      <c r="G486" s="2" t="s">
        <v>16</v>
      </c>
      <c r="H486" s="392">
        <f>SUM([1]прил6!I618)</f>
        <v>14700</v>
      </c>
    </row>
    <row r="487" spans="1:8" ht="15.75" x14ac:dyDescent="0.25">
      <c r="A487" s="85" t="s">
        <v>37</v>
      </c>
      <c r="B487" s="46">
        <v>10</v>
      </c>
      <c r="C487" s="46"/>
      <c r="D487" s="336"/>
      <c r="E487" s="337"/>
      <c r="F487" s="338"/>
      <c r="G487" s="16"/>
      <c r="H487" s="387">
        <f>SUM(H488,H494,H564,H577)</f>
        <v>22128508</v>
      </c>
    </row>
    <row r="488" spans="1:8" ht="15.75" x14ac:dyDescent="0.25">
      <c r="A488" s="98" t="s">
        <v>38</v>
      </c>
      <c r="B488" s="47">
        <v>10</v>
      </c>
      <c r="C488" s="27" t="s">
        <v>10</v>
      </c>
      <c r="D488" s="299"/>
      <c r="E488" s="300"/>
      <c r="F488" s="301"/>
      <c r="G488" s="26"/>
      <c r="H488" s="388">
        <f>SUM(H489)</f>
        <v>577338</v>
      </c>
    </row>
    <row r="489" spans="1:8" ht="31.5" x14ac:dyDescent="0.25">
      <c r="A489" s="86" t="s">
        <v>130</v>
      </c>
      <c r="B489" s="37">
        <v>10</v>
      </c>
      <c r="C489" s="35" t="s">
        <v>10</v>
      </c>
      <c r="D489" s="302" t="s">
        <v>206</v>
      </c>
      <c r="E489" s="303" t="s">
        <v>696</v>
      </c>
      <c r="F489" s="304" t="s">
        <v>697</v>
      </c>
      <c r="G489" s="35"/>
      <c r="H489" s="389">
        <f>SUM(H490)</f>
        <v>577338</v>
      </c>
    </row>
    <row r="490" spans="1:8" ht="47.25" x14ac:dyDescent="0.25">
      <c r="A490" s="3" t="s">
        <v>182</v>
      </c>
      <c r="B490" s="544">
        <v>10</v>
      </c>
      <c r="C490" s="2" t="s">
        <v>10</v>
      </c>
      <c r="D490" s="305" t="s">
        <v>208</v>
      </c>
      <c r="E490" s="306" t="s">
        <v>696</v>
      </c>
      <c r="F490" s="307" t="s">
        <v>697</v>
      </c>
      <c r="G490" s="2"/>
      <c r="H490" s="390">
        <f>SUM(H491)</f>
        <v>577338</v>
      </c>
    </row>
    <row r="491" spans="1:8" ht="47.25" x14ac:dyDescent="0.25">
      <c r="A491" s="3" t="s">
        <v>804</v>
      </c>
      <c r="B491" s="544">
        <v>10</v>
      </c>
      <c r="C491" s="2" t="s">
        <v>10</v>
      </c>
      <c r="D491" s="305" t="s">
        <v>208</v>
      </c>
      <c r="E491" s="306" t="s">
        <v>10</v>
      </c>
      <c r="F491" s="307" t="s">
        <v>697</v>
      </c>
      <c r="G491" s="2"/>
      <c r="H491" s="390">
        <f>SUM(H492)</f>
        <v>577338</v>
      </c>
    </row>
    <row r="492" spans="1:8" ht="31.5" x14ac:dyDescent="0.25">
      <c r="A492" s="3" t="s">
        <v>183</v>
      </c>
      <c r="B492" s="544">
        <v>10</v>
      </c>
      <c r="C492" s="2" t="s">
        <v>10</v>
      </c>
      <c r="D492" s="305" t="s">
        <v>208</v>
      </c>
      <c r="E492" s="306" t="s">
        <v>10</v>
      </c>
      <c r="F492" s="307" t="s">
        <v>805</v>
      </c>
      <c r="G492" s="2"/>
      <c r="H492" s="390">
        <f>SUM(H493)</f>
        <v>577338</v>
      </c>
    </row>
    <row r="493" spans="1:8" ht="15.75" x14ac:dyDescent="0.25">
      <c r="A493" s="3" t="s">
        <v>40</v>
      </c>
      <c r="B493" s="544">
        <v>10</v>
      </c>
      <c r="C493" s="2" t="s">
        <v>10</v>
      </c>
      <c r="D493" s="305" t="s">
        <v>208</v>
      </c>
      <c r="E493" s="306" t="s">
        <v>10</v>
      </c>
      <c r="F493" s="307" t="s">
        <v>805</v>
      </c>
      <c r="G493" s="2" t="s">
        <v>39</v>
      </c>
      <c r="H493" s="391">
        <f>SUM([1]прил6!I314)</f>
        <v>577338</v>
      </c>
    </row>
    <row r="494" spans="1:8" ht="15.75" x14ac:dyDescent="0.25">
      <c r="A494" s="98" t="s">
        <v>41</v>
      </c>
      <c r="B494" s="47">
        <v>10</v>
      </c>
      <c r="C494" s="27" t="s">
        <v>15</v>
      </c>
      <c r="D494" s="299"/>
      <c r="E494" s="300"/>
      <c r="F494" s="301"/>
      <c r="G494" s="26"/>
      <c r="H494" s="388">
        <f>SUM(H495,H511,H528,H555)</f>
        <v>14938414</v>
      </c>
    </row>
    <row r="495" spans="1:8" ht="31.5" x14ac:dyDescent="0.25">
      <c r="A495" s="34" t="s">
        <v>171</v>
      </c>
      <c r="B495" s="35" t="s">
        <v>57</v>
      </c>
      <c r="C495" s="35" t="s">
        <v>15</v>
      </c>
      <c r="D495" s="302" t="s">
        <v>252</v>
      </c>
      <c r="E495" s="303" t="s">
        <v>696</v>
      </c>
      <c r="F495" s="304" t="s">
        <v>697</v>
      </c>
      <c r="G495" s="35"/>
      <c r="H495" s="389">
        <f>SUM(H496,H501,H506)</f>
        <v>1101955</v>
      </c>
    </row>
    <row r="496" spans="1:8" ht="47.25" x14ac:dyDescent="0.25">
      <c r="A496" s="96" t="s">
        <v>178</v>
      </c>
      <c r="B496" s="62">
        <v>10</v>
      </c>
      <c r="C496" s="51" t="s">
        <v>15</v>
      </c>
      <c r="D496" s="345" t="s">
        <v>255</v>
      </c>
      <c r="E496" s="346" t="s">
        <v>696</v>
      </c>
      <c r="F496" s="347" t="s">
        <v>697</v>
      </c>
      <c r="G496" s="51"/>
      <c r="H496" s="390">
        <f>SUM(H497)</f>
        <v>502125</v>
      </c>
    </row>
    <row r="497" spans="1:8" ht="15.75" x14ac:dyDescent="0.25">
      <c r="A497" s="96" t="s">
        <v>793</v>
      </c>
      <c r="B497" s="62">
        <v>10</v>
      </c>
      <c r="C497" s="51" t="s">
        <v>15</v>
      </c>
      <c r="D497" s="345" t="s">
        <v>255</v>
      </c>
      <c r="E497" s="346" t="s">
        <v>10</v>
      </c>
      <c r="F497" s="347" t="s">
        <v>697</v>
      </c>
      <c r="G497" s="51"/>
      <c r="H497" s="390">
        <f>SUM(H498)</f>
        <v>502125</v>
      </c>
    </row>
    <row r="498" spans="1:8" ht="47.25" x14ac:dyDescent="0.25">
      <c r="A498" s="96" t="s">
        <v>184</v>
      </c>
      <c r="B498" s="62">
        <v>10</v>
      </c>
      <c r="C498" s="51" t="s">
        <v>15</v>
      </c>
      <c r="D498" s="345" t="s">
        <v>255</v>
      </c>
      <c r="E498" s="346" t="s">
        <v>803</v>
      </c>
      <c r="F498" s="347" t="s">
        <v>806</v>
      </c>
      <c r="G498" s="51"/>
      <c r="H498" s="390">
        <f>SUM(H499:H500)</f>
        <v>502125</v>
      </c>
    </row>
    <row r="499" spans="1:8" ht="31.5" x14ac:dyDescent="0.25">
      <c r="A499" s="101" t="s">
        <v>903</v>
      </c>
      <c r="B499" s="62">
        <v>10</v>
      </c>
      <c r="C499" s="51" t="s">
        <v>15</v>
      </c>
      <c r="D499" s="345" t="s">
        <v>255</v>
      </c>
      <c r="E499" s="346" t="s">
        <v>803</v>
      </c>
      <c r="F499" s="347" t="s">
        <v>806</v>
      </c>
      <c r="G499" s="51" t="s">
        <v>16</v>
      </c>
      <c r="H499" s="392">
        <f>SUM([1]прил6!I625)</f>
        <v>2000</v>
      </c>
    </row>
    <row r="500" spans="1:8" ht="15.75" x14ac:dyDescent="0.25">
      <c r="A500" s="3" t="s">
        <v>40</v>
      </c>
      <c r="B500" s="62">
        <v>10</v>
      </c>
      <c r="C500" s="51" t="s">
        <v>15</v>
      </c>
      <c r="D500" s="345" t="s">
        <v>255</v>
      </c>
      <c r="E500" s="346" t="s">
        <v>803</v>
      </c>
      <c r="F500" s="347" t="s">
        <v>806</v>
      </c>
      <c r="G500" s="51" t="s">
        <v>39</v>
      </c>
      <c r="H500" s="392">
        <f>SUM([1]прил6!I626)</f>
        <v>500125</v>
      </c>
    </row>
    <row r="501" spans="1:8" ht="47.25" x14ac:dyDescent="0.25">
      <c r="A501" s="3" t="s">
        <v>179</v>
      </c>
      <c r="B501" s="62">
        <v>10</v>
      </c>
      <c r="C501" s="51" t="s">
        <v>15</v>
      </c>
      <c r="D501" s="345" t="s">
        <v>794</v>
      </c>
      <c r="E501" s="346" t="s">
        <v>696</v>
      </c>
      <c r="F501" s="347" t="s">
        <v>697</v>
      </c>
      <c r="G501" s="51"/>
      <c r="H501" s="390">
        <f>SUM(H502)</f>
        <v>451138</v>
      </c>
    </row>
    <row r="502" spans="1:8" ht="15.75" x14ac:dyDescent="0.25">
      <c r="A502" s="3" t="s">
        <v>795</v>
      </c>
      <c r="B502" s="62">
        <v>10</v>
      </c>
      <c r="C502" s="51" t="s">
        <v>15</v>
      </c>
      <c r="D502" s="345" t="s">
        <v>256</v>
      </c>
      <c r="E502" s="346" t="s">
        <v>10</v>
      </c>
      <c r="F502" s="347" t="s">
        <v>697</v>
      </c>
      <c r="G502" s="51"/>
      <c r="H502" s="390">
        <f>SUM(H503)</f>
        <v>451138</v>
      </c>
    </row>
    <row r="503" spans="1:8" ht="47.25" x14ac:dyDescent="0.25">
      <c r="A503" s="96" t="s">
        <v>184</v>
      </c>
      <c r="B503" s="62">
        <v>10</v>
      </c>
      <c r="C503" s="51" t="s">
        <v>15</v>
      </c>
      <c r="D503" s="345" t="s">
        <v>256</v>
      </c>
      <c r="E503" s="346" t="s">
        <v>803</v>
      </c>
      <c r="F503" s="347" t="s">
        <v>806</v>
      </c>
      <c r="G503" s="51"/>
      <c r="H503" s="390">
        <f>SUM(H504:H505)</f>
        <v>451138</v>
      </c>
    </row>
    <row r="504" spans="1:8" ht="31.5" x14ac:dyDescent="0.25">
      <c r="A504" s="101" t="s">
        <v>903</v>
      </c>
      <c r="B504" s="62">
        <v>10</v>
      </c>
      <c r="C504" s="51" t="s">
        <v>15</v>
      </c>
      <c r="D504" s="345" t="s">
        <v>256</v>
      </c>
      <c r="E504" s="346" t="s">
        <v>803</v>
      </c>
      <c r="F504" s="347" t="s">
        <v>806</v>
      </c>
      <c r="G504" s="51" t="s">
        <v>16</v>
      </c>
      <c r="H504" s="392">
        <f>SUM([1]прил6!I630)</f>
        <v>1800</v>
      </c>
    </row>
    <row r="505" spans="1:8" ht="15.75" x14ac:dyDescent="0.25">
      <c r="A505" s="3" t="s">
        <v>40</v>
      </c>
      <c r="B505" s="62">
        <v>10</v>
      </c>
      <c r="C505" s="51" t="s">
        <v>15</v>
      </c>
      <c r="D505" s="345" t="s">
        <v>256</v>
      </c>
      <c r="E505" s="346" t="s">
        <v>803</v>
      </c>
      <c r="F505" s="347" t="s">
        <v>806</v>
      </c>
      <c r="G505" s="51" t="s">
        <v>39</v>
      </c>
      <c r="H505" s="392">
        <f>SUM([1]прил6!I631)</f>
        <v>449338</v>
      </c>
    </row>
    <row r="506" spans="1:8" ht="47.25" x14ac:dyDescent="0.25">
      <c r="A506" s="3" t="s">
        <v>172</v>
      </c>
      <c r="B506" s="62">
        <v>10</v>
      </c>
      <c r="C506" s="51" t="s">
        <v>15</v>
      </c>
      <c r="D506" s="345" t="s">
        <v>253</v>
      </c>
      <c r="E506" s="346" t="s">
        <v>696</v>
      </c>
      <c r="F506" s="347" t="s">
        <v>697</v>
      </c>
      <c r="G506" s="51"/>
      <c r="H506" s="390">
        <f>SUM(H507)</f>
        <v>148692</v>
      </c>
    </row>
    <row r="507" spans="1:8" ht="47.25" x14ac:dyDescent="0.25">
      <c r="A507" s="3" t="s">
        <v>782</v>
      </c>
      <c r="B507" s="62">
        <v>10</v>
      </c>
      <c r="C507" s="51" t="s">
        <v>15</v>
      </c>
      <c r="D507" s="345" t="s">
        <v>253</v>
      </c>
      <c r="E507" s="346" t="s">
        <v>10</v>
      </c>
      <c r="F507" s="347" t="s">
        <v>697</v>
      </c>
      <c r="G507" s="51"/>
      <c r="H507" s="390">
        <f>SUM(H508)</f>
        <v>148692</v>
      </c>
    </row>
    <row r="508" spans="1:8" ht="63" x14ac:dyDescent="0.25">
      <c r="A508" s="3" t="s">
        <v>808</v>
      </c>
      <c r="B508" s="62">
        <v>10</v>
      </c>
      <c r="C508" s="51" t="s">
        <v>15</v>
      </c>
      <c r="D508" s="345" t="s">
        <v>253</v>
      </c>
      <c r="E508" s="346" t="s">
        <v>10</v>
      </c>
      <c r="F508" s="347" t="s">
        <v>807</v>
      </c>
      <c r="G508" s="51"/>
      <c r="H508" s="390">
        <f>SUM(H509:H510)</f>
        <v>148692</v>
      </c>
    </row>
    <row r="509" spans="1:8" ht="31.5" x14ac:dyDescent="0.25">
      <c r="A509" s="101" t="s">
        <v>903</v>
      </c>
      <c r="B509" s="62">
        <v>10</v>
      </c>
      <c r="C509" s="51" t="s">
        <v>15</v>
      </c>
      <c r="D509" s="345" t="s">
        <v>253</v>
      </c>
      <c r="E509" s="346" t="s">
        <v>10</v>
      </c>
      <c r="F509" s="347" t="s">
        <v>807</v>
      </c>
      <c r="G509" s="51" t="s">
        <v>16</v>
      </c>
      <c r="H509" s="392">
        <f>SUM([1]прил6!I635)</f>
        <v>768</v>
      </c>
    </row>
    <row r="510" spans="1:8" ht="15.75" x14ac:dyDescent="0.25">
      <c r="A510" s="3" t="s">
        <v>40</v>
      </c>
      <c r="B510" s="62">
        <v>10</v>
      </c>
      <c r="C510" s="51" t="s">
        <v>15</v>
      </c>
      <c r="D510" s="345" t="s">
        <v>253</v>
      </c>
      <c r="E510" s="346" t="s">
        <v>10</v>
      </c>
      <c r="F510" s="347" t="s">
        <v>807</v>
      </c>
      <c r="G510" s="51" t="s">
        <v>39</v>
      </c>
      <c r="H510" s="392">
        <f>SUM([1]прил6!I636)</f>
        <v>147924</v>
      </c>
    </row>
    <row r="511" spans="1:8" ht="31.5" x14ac:dyDescent="0.25">
      <c r="A511" s="86" t="s">
        <v>130</v>
      </c>
      <c r="B511" s="37">
        <v>10</v>
      </c>
      <c r="C511" s="35" t="s">
        <v>15</v>
      </c>
      <c r="D511" s="302" t="s">
        <v>206</v>
      </c>
      <c r="E511" s="303" t="s">
        <v>696</v>
      </c>
      <c r="F511" s="304" t="s">
        <v>697</v>
      </c>
      <c r="G511" s="35"/>
      <c r="H511" s="389">
        <f>SUM(H512)</f>
        <v>6453168</v>
      </c>
    </row>
    <row r="512" spans="1:8" ht="47.25" x14ac:dyDescent="0.25">
      <c r="A512" s="3" t="s">
        <v>182</v>
      </c>
      <c r="B512" s="544">
        <v>10</v>
      </c>
      <c r="C512" s="2" t="s">
        <v>15</v>
      </c>
      <c r="D512" s="305" t="s">
        <v>208</v>
      </c>
      <c r="E512" s="306" t="s">
        <v>696</v>
      </c>
      <c r="F512" s="307" t="s">
        <v>697</v>
      </c>
      <c r="G512" s="2"/>
      <c r="H512" s="390">
        <f>SUM(H513)</f>
        <v>6453168</v>
      </c>
    </row>
    <row r="513" spans="1:8" ht="31.5" hidden="1" customHeight="1" x14ac:dyDescent="0.25">
      <c r="A513" s="3" t="s">
        <v>804</v>
      </c>
      <c r="B513" s="544">
        <v>10</v>
      </c>
      <c r="C513" s="2" t="s">
        <v>15</v>
      </c>
      <c r="D513" s="305" t="s">
        <v>208</v>
      </c>
      <c r="E513" s="306" t="s">
        <v>10</v>
      </c>
      <c r="F513" s="307" t="s">
        <v>697</v>
      </c>
      <c r="G513" s="2"/>
      <c r="H513" s="390">
        <f>SUM(H514+H516+H519+H522+H525)</f>
        <v>6453168</v>
      </c>
    </row>
    <row r="514" spans="1:8" ht="15.75" x14ac:dyDescent="0.25">
      <c r="A514" s="96" t="s">
        <v>954</v>
      </c>
      <c r="B514" s="544">
        <v>10</v>
      </c>
      <c r="C514" s="2" t="s">
        <v>15</v>
      </c>
      <c r="D514" s="305" t="s">
        <v>208</v>
      </c>
      <c r="E514" s="306" t="s">
        <v>10</v>
      </c>
      <c r="F514" s="307" t="s">
        <v>809</v>
      </c>
      <c r="G514" s="2"/>
      <c r="H514" s="390">
        <f>SUM(H515:H515)</f>
        <v>1528082</v>
      </c>
    </row>
    <row r="515" spans="1:8" ht="15.75" x14ac:dyDescent="0.25">
      <c r="A515" s="3" t="s">
        <v>40</v>
      </c>
      <c r="B515" s="544">
        <v>10</v>
      </c>
      <c r="C515" s="2" t="s">
        <v>15</v>
      </c>
      <c r="D515" s="305" t="s">
        <v>208</v>
      </c>
      <c r="E515" s="306" t="s">
        <v>10</v>
      </c>
      <c r="F515" s="307" t="s">
        <v>809</v>
      </c>
      <c r="G515" s="2" t="s">
        <v>39</v>
      </c>
      <c r="H515" s="392">
        <f>SUM([1]прил6!I320)</f>
        <v>1528082</v>
      </c>
    </row>
    <row r="516" spans="1:8" ht="31.5" x14ac:dyDescent="0.25">
      <c r="A516" s="96" t="s">
        <v>105</v>
      </c>
      <c r="B516" s="544">
        <v>10</v>
      </c>
      <c r="C516" s="2" t="s">
        <v>15</v>
      </c>
      <c r="D516" s="305" t="s">
        <v>208</v>
      </c>
      <c r="E516" s="306" t="s">
        <v>10</v>
      </c>
      <c r="F516" s="307" t="s">
        <v>810</v>
      </c>
      <c r="G516" s="2"/>
      <c r="H516" s="390">
        <f>SUM(H517:H518)</f>
        <v>68784</v>
      </c>
    </row>
    <row r="517" spans="1:8" ht="31.5" x14ac:dyDescent="0.25">
      <c r="A517" s="101" t="s">
        <v>903</v>
      </c>
      <c r="B517" s="544">
        <v>10</v>
      </c>
      <c r="C517" s="2" t="s">
        <v>15</v>
      </c>
      <c r="D517" s="305" t="s">
        <v>208</v>
      </c>
      <c r="E517" s="306" t="s">
        <v>10</v>
      </c>
      <c r="F517" s="307" t="s">
        <v>810</v>
      </c>
      <c r="G517" s="2" t="s">
        <v>16</v>
      </c>
      <c r="H517" s="392">
        <f>SUM([1]прил6!I322)</f>
        <v>1067</v>
      </c>
    </row>
    <row r="518" spans="1:8" ht="15.75" x14ac:dyDescent="0.25">
      <c r="A518" s="3" t="s">
        <v>40</v>
      </c>
      <c r="B518" s="544">
        <v>10</v>
      </c>
      <c r="C518" s="2" t="s">
        <v>15</v>
      </c>
      <c r="D518" s="305" t="s">
        <v>208</v>
      </c>
      <c r="E518" s="306" t="s">
        <v>10</v>
      </c>
      <c r="F518" s="307" t="s">
        <v>810</v>
      </c>
      <c r="G518" s="2" t="s">
        <v>39</v>
      </c>
      <c r="H518" s="391">
        <f>SUM([1]прил6!I323)</f>
        <v>67717</v>
      </c>
    </row>
    <row r="519" spans="1:8" ht="31.5" x14ac:dyDescent="0.25">
      <c r="A519" s="96" t="s">
        <v>106</v>
      </c>
      <c r="B519" s="544">
        <v>10</v>
      </c>
      <c r="C519" s="2" t="s">
        <v>15</v>
      </c>
      <c r="D519" s="305" t="s">
        <v>208</v>
      </c>
      <c r="E519" s="306" t="s">
        <v>10</v>
      </c>
      <c r="F519" s="307" t="s">
        <v>811</v>
      </c>
      <c r="G519" s="2"/>
      <c r="H519" s="390">
        <f>SUM(H520:H521)</f>
        <v>426331</v>
      </c>
    </row>
    <row r="520" spans="1:8" s="90" customFormat="1" ht="31.5" x14ac:dyDescent="0.25">
      <c r="A520" s="101" t="s">
        <v>903</v>
      </c>
      <c r="B520" s="544">
        <v>10</v>
      </c>
      <c r="C520" s="2" t="s">
        <v>15</v>
      </c>
      <c r="D520" s="305" t="s">
        <v>208</v>
      </c>
      <c r="E520" s="306" t="s">
        <v>10</v>
      </c>
      <c r="F520" s="307" t="s">
        <v>811</v>
      </c>
      <c r="G520" s="89" t="s">
        <v>16</v>
      </c>
      <c r="H520" s="395">
        <f>SUM([1]прил6!I325)</f>
        <v>6150</v>
      </c>
    </row>
    <row r="521" spans="1:8" ht="15.75" x14ac:dyDescent="0.25">
      <c r="A521" s="3" t="s">
        <v>40</v>
      </c>
      <c r="B521" s="544">
        <v>10</v>
      </c>
      <c r="C521" s="2" t="s">
        <v>15</v>
      </c>
      <c r="D521" s="305" t="s">
        <v>208</v>
      </c>
      <c r="E521" s="306" t="s">
        <v>10</v>
      </c>
      <c r="F521" s="307" t="s">
        <v>811</v>
      </c>
      <c r="G521" s="2" t="s">
        <v>39</v>
      </c>
      <c r="H521" s="392">
        <f>SUM([1]прил6!I326)</f>
        <v>420181</v>
      </c>
    </row>
    <row r="522" spans="1:8" ht="15.75" x14ac:dyDescent="0.25">
      <c r="A522" s="95" t="s">
        <v>107</v>
      </c>
      <c r="B522" s="544">
        <v>10</v>
      </c>
      <c r="C522" s="2" t="s">
        <v>15</v>
      </c>
      <c r="D522" s="305" t="s">
        <v>208</v>
      </c>
      <c r="E522" s="306" t="s">
        <v>10</v>
      </c>
      <c r="F522" s="307" t="s">
        <v>812</v>
      </c>
      <c r="G522" s="2"/>
      <c r="H522" s="390">
        <f>SUM(H523:H524)</f>
        <v>3708536</v>
      </c>
    </row>
    <row r="523" spans="1:8" ht="31.5" x14ac:dyDescent="0.25">
      <c r="A523" s="101" t="s">
        <v>903</v>
      </c>
      <c r="B523" s="544">
        <v>10</v>
      </c>
      <c r="C523" s="2" t="s">
        <v>15</v>
      </c>
      <c r="D523" s="305" t="s">
        <v>208</v>
      </c>
      <c r="E523" s="306" t="s">
        <v>10</v>
      </c>
      <c r="F523" s="307" t="s">
        <v>812</v>
      </c>
      <c r="G523" s="2" t="s">
        <v>16</v>
      </c>
      <c r="H523" s="392">
        <f>SUM([1]прил6!I328)</f>
        <v>56915</v>
      </c>
    </row>
    <row r="524" spans="1:8" ht="15.75" x14ac:dyDescent="0.25">
      <c r="A524" s="3" t="s">
        <v>40</v>
      </c>
      <c r="B524" s="544">
        <v>10</v>
      </c>
      <c r="C524" s="2" t="s">
        <v>15</v>
      </c>
      <c r="D524" s="305" t="s">
        <v>208</v>
      </c>
      <c r="E524" s="306" t="s">
        <v>10</v>
      </c>
      <c r="F524" s="307" t="s">
        <v>812</v>
      </c>
      <c r="G524" s="2" t="s">
        <v>39</v>
      </c>
      <c r="H524" s="391">
        <f>SUM([1]прил6!I329)</f>
        <v>3651621</v>
      </c>
    </row>
    <row r="525" spans="1:8" ht="15.75" x14ac:dyDescent="0.25">
      <c r="A525" s="96" t="s">
        <v>108</v>
      </c>
      <c r="B525" s="544">
        <v>10</v>
      </c>
      <c r="C525" s="2" t="s">
        <v>15</v>
      </c>
      <c r="D525" s="305" t="s">
        <v>208</v>
      </c>
      <c r="E525" s="306" t="s">
        <v>10</v>
      </c>
      <c r="F525" s="307" t="s">
        <v>813</v>
      </c>
      <c r="G525" s="2"/>
      <c r="H525" s="390">
        <f>SUM(H526:H527)</f>
        <v>721435</v>
      </c>
    </row>
    <row r="526" spans="1:8" ht="31.5" x14ac:dyDescent="0.25">
      <c r="A526" s="101" t="s">
        <v>903</v>
      </c>
      <c r="B526" s="544">
        <v>10</v>
      </c>
      <c r="C526" s="2" t="s">
        <v>15</v>
      </c>
      <c r="D526" s="305" t="s">
        <v>208</v>
      </c>
      <c r="E526" s="306" t="s">
        <v>10</v>
      </c>
      <c r="F526" s="307" t="s">
        <v>813</v>
      </c>
      <c r="G526" s="2" t="s">
        <v>16</v>
      </c>
      <c r="H526" s="392">
        <f>SUM([1]прил6!I331)</f>
        <v>11856</v>
      </c>
    </row>
    <row r="527" spans="1:8" ht="15.75" x14ac:dyDescent="0.25">
      <c r="A527" s="3" t="s">
        <v>40</v>
      </c>
      <c r="B527" s="544">
        <v>10</v>
      </c>
      <c r="C527" s="2" t="s">
        <v>15</v>
      </c>
      <c r="D527" s="305" t="s">
        <v>208</v>
      </c>
      <c r="E527" s="306" t="s">
        <v>10</v>
      </c>
      <c r="F527" s="307" t="s">
        <v>813</v>
      </c>
      <c r="G527" s="2" t="s">
        <v>39</v>
      </c>
      <c r="H527" s="392">
        <f>SUM([1]прил6!I332)</f>
        <v>709579</v>
      </c>
    </row>
    <row r="528" spans="1:8" ht="31.5" x14ac:dyDescent="0.25">
      <c r="A528" s="86" t="s">
        <v>162</v>
      </c>
      <c r="B528" s="37">
        <v>10</v>
      </c>
      <c r="C528" s="35" t="s">
        <v>15</v>
      </c>
      <c r="D528" s="302" t="s">
        <v>766</v>
      </c>
      <c r="E528" s="303" t="s">
        <v>696</v>
      </c>
      <c r="F528" s="304" t="s">
        <v>697</v>
      </c>
      <c r="G528" s="35"/>
      <c r="H528" s="389">
        <f>SUM(H529,H546)</f>
        <v>7118691</v>
      </c>
    </row>
    <row r="529" spans="1:8" ht="47.25" x14ac:dyDescent="0.25">
      <c r="A529" s="96" t="s">
        <v>163</v>
      </c>
      <c r="B529" s="544">
        <v>10</v>
      </c>
      <c r="C529" s="2" t="s">
        <v>15</v>
      </c>
      <c r="D529" s="305" t="s">
        <v>246</v>
      </c>
      <c r="E529" s="306" t="s">
        <v>696</v>
      </c>
      <c r="F529" s="307" t="s">
        <v>697</v>
      </c>
      <c r="G529" s="2"/>
      <c r="H529" s="390">
        <f>SUM(H530+H538)</f>
        <v>6994765</v>
      </c>
    </row>
    <row r="530" spans="1:8" ht="15.75" x14ac:dyDescent="0.25">
      <c r="A530" s="96" t="s">
        <v>767</v>
      </c>
      <c r="B530" s="544">
        <v>10</v>
      </c>
      <c r="C530" s="2" t="s">
        <v>15</v>
      </c>
      <c r="D530" s="305" t="s">
        <v>246</v>
      </c>
      <c r="E530" s="306" t="s">
        <v>10</v>
      </c>
      <c r="F530" s="307" t="s">
        <v>697</v>
      </c>
      <c r="G530" s="2"/>
      <c r="H530" s="390">
        <f>SUM(H531+H533+H536)</f>
        <v>933379</v>
      </c>
    </row>
    <row r="531" spans="1:8" ht="31.5" x14ac:dyDescent="0.25">
      <c r="A531" s="114" t="s">
        <v>940</v>
      </c>
      <c r="B531" s="544">
        <v>10</v>
      </c>
      <c r="C531" s="2" t="s">
        <v>15</v>
      </c>
      <c r="D531" s="305" t="s">
        <v>246</v>
      </c>
      <c r="E531" s="306" t="s">
        <v>10</v>
      </c>
      <c r="F531" s="307" t="s">
        <v>941</v>
      </c>
      <c r="G531" s="2"/>
      <c r="H531" s="390">
        <f>SUM(H532)</f>
        <v>14400</v>
      </c>
    </row>
    <row r="532" spans="1:8" ht="15.75" x14ac:dyDescent="0.25">
      <c r="A532" s="72" t="s">
        <v>40</v>
      </c>
      <c r="B532" s="544">
        <v>10</v>
      </c>
      <c r="C532" s="2" t="s">
        <v>15</v>
      </c>
      <c r="D532" s="305" t="s">
        <v>246</v>
      </c>
      <c r="E532" s="306" t="s">
        <v>10</v>
      </c>
      <c r="F532" s="307" t="s">
        <v>941</v>
      </c>
      <c r="G532" s="2" t="s">
        <v>39</v>
      </c>
      <c r="H532" s="392">
        <f>SUM([1]прил6!I508)</f>
        <v>14400</v>
      </c>
    </row>
    <row r="533" spans="1:8" ht="78.75" x14ac:dyDescent="0.25">
      <c r="A533" s="3" t="s">
        <v>114</v>
      </c>
      <c r="B533" s="544">
        <v>10</v>
      </c>
      <c r="C533" s="2" t="s">
        <v>15</v>
      </c>
      <c r="D533" s="305" t="s">
        <v>246</v>
      </c>
      <c r="E533" s="306" t="s">
        <v>10</v>
      </c>
      <c r="F533" s="307" t="s">
        <v>807</v>
      </c>
      <c r="G533" s="2"/>
      <c r="H533" s="390">
        <f>SUM(H534:H535)</f>
        <v>851950</v>
      </c>
    </row>
    <row r="534" spans="1:8" ht="31.5" x14ac:dyDescent="0.25">
      <c r="A534" s="101" t="s">
        <v>903</v>
      </c>
      <c r="B534" s="544">
        <v>10</v>
      </c>
      <c r="C534" s="2" t="s">
        <v>15</v>
      </c>
      <c r="D534" s="305" t="s">
        <v>246</v>
      </c>
      <c r="E534" s="306" t="s">
        <v>10</v>
      </c>
      <c r="F534" s="307" t="s">
        <v>807</v>
      </c>
      <c r="G534" s="2" t="s">
        <v>16</v>
      </c>
      <c r="H534" s="392">
        <f>SUM([1]прил6!I510)</f>
        <v>3862</v>
      </c>
    </row>
    <row r="535" spans="1:8" ht="15.75" x14ac:dyDescent="0.25">
      <c r="A535" s="3" t="s">
        <v>40</v>
      </c>
      <c r="B535" s="544">
        <v>10</v>
      </c>
      <c r="C535" s="2" t="s">
        <v>15</v>
      </c>
      <c r="D535" s="305" t="s">
        <v>246</v>
      </c>
      <c r="E535" s="306" t="s">
        <v>10</v>
      </c>
      <c r="F535" s="307" t="s">
        <v>807</v>
      </c>
      <c r="G535" s="2" t="s">
        <v>39</v>
      </c>
      <c r="H535" s="392">
        <f>SUM([1]прил6!I511)</f>
        <v>848088</v>
      </c>
    </row>
    <row r="536" spans="1:8" ht="31.5" x14ac:dyDescent="0.25">
      <c r="A536" s="3" t="s">
        <v>772</v>
      </c>
      <c r="B536" s="544">
        <v>10</v>
      </c>
      <c r="C536" s="2" t="s">
        <v>15</v>
      </c>
      <c r="D536" s="305" t="s">
        <v>246</v>
      </c>
      <c r="E536" s="306" t="s">
        <v>10</v>
      </c>
      <c r="F536" s="307" t="s">
        <v>773</v>
      </c>
      <c r="G536" s="2"/>
      <c r="H536" s="390">
        <f>SUM(H537)</f>
        <v>67029</v>
      </c>
    </row>
    <row r="537" spans="1:8" ht="31.5" hidden="1" customHeight="1" x14ac:dyDescent="0.25">
      <c r="A537" s="3" t="s">
        <v>40</v>
      </c>
      <c r="B537" s="544">
        <v>10</v>
      </c>
      <c r="C537" s="2" t="s">
        <v>15</v>
      </c>
      <c r="D537" s="305" t="s">
        <v>246</v>
      </c>
      <c r="E537" s="306" t="s">
        <v>10</v>
      </c>
      <c r="F537" s="307" t="s">
        <v>773</v>
      </c>
      <c r="G537" s="2" t="s">
        <v>39</v>
      </c>
      <c r="H537" s="392">
        <f>SUM([1]прил6!I513)</f>
        <v>67029</v>
      </c>
    </row>
    <row r="538" spans="1:8" ht="15.75" x14ac:dyDescent="0.25">
      <c r="A538" s="3" t="s">
        <v>779</v>
      </c>
      <c r="B538" s="544">
        <v>10</v>
      </c>
      <c r="C538" s="2" t="s">
        <v>15</v>
      </c>
      <c r="D538" s="305" t="s">
        <v>246</v>
      </c>
      <c r="E538" s="306" t="s">
        <v>12</v>
      </c>
      <c r="F538" s="307" t="s">
        <v>697</v>
      </c>
      <c r="G538" s="2"/>
      <c r="H538" s="390">
        <f>SUM(H539+H541+H544)</f>
        <v>6061386</v>
      </c>
    </row>
    <row r="539" spans="1:8" ht="31.5" x14ac:dyDescent="0.25">
      <c r="A539" s="114" t="s">
        <v>940</v>
      </c>
      <c r="B539" s="544">
        <v>10</v>
      </c>
      <c r="C539" s="2" t="s">
        <v>15</v>
      </c>
      <c r="D539" s="305" t="s">
        <v>246</v>
      </c>
      <c r="E539" s="306" t="s">
        <v>12</v>
      </c>
      <c r="F539" s="307" t="s">
        <v>941</v>
      </c>
      <c r="G539" s="2"/>
      <c r="H539" s="390">
        <f>SUM(H540)</f>
        <v>19476</v>
      </c>
    </row>
    <row r="540" spans="1:8" ht="15.75" x14ac:dyDescent="0.25">
      <c r="A540" s="72" t="s">
        <v>40</v>
      </c>
      <c r="B540" s="544">
        <v>10</v>
      </c>
      <c r="C540" s="2" t="s">
        <v>15</v>
      </c>
      <c r="D540" s="305" t="s">
        <v>246</v>
      </c>
      <c r="E540" s="306" t="s">
        <v>12</v>
      </c>
      <c r="F540" s="307" t="s">
        <v>941</v>
      </c>
      <c r="G540" s="2" t="s">
        <v>39</v>
      </c>
      <c r="H540" s="392">
        <f>SUM([1]прил6!I516)</f>
        <v>19476</v>
      </c>
    </row>
    <row r="541" spans="1:8" ht="78.75" x14ac:dyDescent="0.25">
      <c r="A541" s="3" t="s">
        <v>114</v>
      </c>
      <c r="B541" s="544">
        <v>10</v>
      </c>
      <c r="C541" s="2" t="s">
        <v>15</v>
      </c>
      <c r="D541" s="305" t="s">
        <v>246</v>
      </c>
      <c r="E541" s="306" t="s">
        <v>12</v>
      </c>
      <c r="F541" s="307" t="s">
        <v>807</v>
      </c>
      <c r="G541" s="2"/>
      <c r="H541" s="390">
        <f>SUM(H542:H543)</f>
        <v>5924206</v>
      </c>
    </row>
    <row r="542" spans="1:8" ht="31.5" x14ac:dyDescent="0.25">
      <c r="A542" s="101" t="s">
        <v>903</v>
      </c>
      <c r="B542" s="544">
        <v>10</v>
      </c>
      <c r="C542" s="2" t="s">
        <v>15</v>
      </c>
      <c r="D542" s="305" t="s">
        <v>246</v>
      </c>
      <c r="E542" s="306" t="s">
        <v>12</v>
      </c>
      <c r="F542" s="307" t="s">
        <v>807</v>
      </c>
      <c r="G542" s="2" t="s">
        <v>16</v>
      </c>
      <c r="H542" s="392">
        <f>SUM([1]прил6!I518)</f>
        <v>30043</v>
      </c>
    </row>
    <row r="543" spans="1:8" ht="15.75" x14ac:dyDescent="0.25">
      <c r="A543" s="3" t="s">
        <v>40</v>
      </c>
      <c r="B543" s="544">
        <v>10</v>
      </c>
      <c r="C543" s="2" t="s">
        <v>15</v>
      </c>
      <c r="D543" s="305" t="s">
        <v>246</v>
      </c>
      <c r="E543" s="306" t="s">
        <v>12</v>
      </c>
      <c r="F543" s="307" t="s">
        <v>807</v>
      </c>
      <c r="G543" s="2" t="s">
        <v>39</v>
      </c>
      <c r="H543" s="392">
        <f>SUM([1]прил6!I519)</f>
        <v>5894163</v>
      </c>
    </row>
    <row r="544" spans="1:8" ht="31.5" x14ac:dyDescent="0.25">
      <c r="A544" s="3" t="s">
        <v>772</v>
      </c>
      <c r="B544" s="544">
        <v>10</v>
      </c>
      <c r="C544" s="2" t="s">
        <v>15</v>
      </c>
      <c r="D544" s="305" t="s">
        <v>246</v>
      </c>
      <c r="E544" s="306" t="s">
        <v>12</v>
      </c>
      <c r="F544" s="307" t="s">
        <v>773</v>
      </c>
      <c r="G544" s="2"/>
      <c r="H544" s="390">
        <f>SUM(H545)</f>
        <v>117704</v>
      </c>
    </row>
    <row r="545" spans="1:8" ht="15.75" x14ac:dyDescent="0.25">
      <c r="A545" s="3" t="s">
        <v>40</v>
      </c>
      <c r="B545" s="544">
        <v>10</v>
      </c>
      <c r="C545" s="2" t="s">
        <v>15</v>
      </c>
      <c r="D545" s="305" t="s">
        <v>246</v>
      </c>
      <c r="E545" s="306" t="s">
        <v>12</v>
      </c>
      <c r="F545" s="307" t="s">
        <v>773</v>
      </c>
      <c r="G545" s="2" t="s">
        <v>39</v>
      </c>
      <c r="H545" s="392">
        <f>SUM([1]прил6!I521)</f>
        <v>117704</v>
      </c>
    </row>
    <row r="546" spans="1:8" ht="63" x14ac:dyDescent="0.25">
      <c r="A546" s="3" t="s">
        <v>167</v>
      </c>
      <c r="B546" s="544">
        <v>10</v>
      </c>
      <c r="C546" s="2" t="s">
        <v>15</v>
      </c>
      <c r="D546" s="305" t="s">
        <v>247</v>
      </c>
      <c r="E546" s="306" t="s">
        <v>696</v>
      </c>
      <c r="F546" s="307" t="s">
        <v>697</v>
      </c>
      <c r="G546" s="2"/>
      <c r="H546" s="390">
        <f>SUM(H547)</f>
        <v>123926</v>
      </c>
    </row>
    <row r="547" spans="1:8" ht="31.5" x14ac:dyDescent="0.25">
      <c r="A547" s="3" t="s">
        <v>783</v>
      </c>
      <c r="B547" s="544">
        <v>10</v>
      </c>
      <c r="C547" s="2" t="s">
        <v>15</v>
      </c>
      <c r="D547" s="305" t="s">
        <v>247</v>
      </c>
      <c r="E547" s="306" t="s">
        <v>10</v>
      </c>
      <c r="F547" s="307" t="s">
        <v>697</v>
      </c>
      <c r="G547" s="2"/>
      <c r="H547" s="390">
        <f>SUM(H548+H550+H553)</f>
        <v>123926</v>
      </c>
    </row>
    <row r="548" spans="1:8" ht="31.5" x14ac:dyDescent="0.25">
      <c r="A548" s="114" t="s">
        <v>940</v>
      </c>
      <c r="B548" s="544">
        <v>10</v>
      </c>
      <c r="C548" s="2" t="s">
        <v>15</v>
      </c>
      <c r="D548" s="305" t="s">
        <v>247</v>
      </c>
      <c r="E548" s="306" t="s">
        <v>10</v>
      </c>
      <c r="F548" s="307" t="s">
        <v>941</v>
      </c>
      <c r="G548" s="2"/>
      <c r="H548" s="390">
        <f>SUM(H549)</f>
        <v>4000</v>
      </c>
    </row>
    <row r="549" spans="1:8" ht="15.75" x14ac:dyDescent="0.25">
      <c r="A549" s="72" t="s">
        <v>40</v>
      </c>
      <c r="B549" s="544">
        <v>10</v>
      </c>
      <c r="C549" s="2" t="s">
        <v>15</v>
      </c>
      <c r="D549" s="305" t="s">
        <v>247</v>
      </c>
      <c r="E549" s="306" t="s">
        <v>10</v>
      </c>
      <c r="F549" s="307" t="s">
        <v>941</v>
      </c>
      <c r="G549" s="2" t="s">
        <v>39</v>
      </c>
      <c r="H549" s="392">
        <f>SUM([1]прил6!I525)</f>
        <v>4000</v>
      </c>
    </row>
    <row r="550" spans="1:8" ht="78.75" x14ac:dyDescent="0.25">
      <c r="A550" s="3" t="s">
        <v>114</v>
      </c>
      <c r="B550" s="544">
        <v>10</v>
      </c>
      <c r="C550" s="2" t="s">
        <v>15</v>
      </c>
      <c r="D550" s="305" t="s">
        <v>247</v>
      </c>
      <c r="E550" s="306" t="s">
        <v>10</v>
      </c>
      <c r="F550" s="307" t="s">
        <v>807</v>
      </c>
      <c r="G550" s="2"/>
      <c r="H550" s="390">
        <f>SUM(H551:H552)</f>
        <v>95359</v>
      </c>
    </row>
    <row r="551" spans="1:8" ht="31.5" x14ac:dyDescent="0.25">
      <c r="A551" s="101" t="s">
        <v>903</v>
      </c>
      <c r="B551" s="544">
        <v>10</v>
      </c>
      <c r="C551" s="2" t="s">
        <v>15</v>
      </c>
      <c r="D551" s="133" t="s">
        <v>247</v>
      </c>
      <c r="E551" s="443" t="s">
        <v>10</v>
      </c>
      <c r="F551" s="439" t="s">
        <v>807</v>
      </c>
      <c r="G551" s="2" t="s">
        <v>16</v>
      </c>
      <c r="H551" s="392">
        <f>SUM([1]прил6!I527)</f>
        <v>0</v>
      </c>
    </row>
    <row r="552" spans="1:8" ht="15.75" x14ac:dyDescent="0.25">
      <c r="A552" s="3" t="s">
        <v>40</v>
      </c>
      <c r="B552" s="544">
        <v>10</v>
      </c>
      <c r="C552" s="2" t="s">
        <v>15</v>
      </c>
      <c r="D552" s="305" t="s">
        <v>247</v>
      </c>
      <c r="E552" s="441" t="s">
        <v>10</v>
      </c>
      <c r="F552" s="307" t="s">
        <v>807</v>
      </c>
      <c r="G552" s="2" t="s">
        <v>39</v>
      </c>
      <c r="H552" s="392">
        <f>SUM([1]прил6!I528)</f>
        <v>95359</v>
      </c>
    </row>
    <row r="553" spans="1:8" ht="31.5" x14ac:dyDescent="0.25">
      <c r="A553" s="3" t="s">
        <v>772</v>
      </c>
      <c r="B553" s="544">
        <v>10</v>
      </c>
      <c r="C553" s="2" t="s">
        <v>15</v>
      </c>
      <c r="D553" s="305" t="s">
        <v>247</v>
      </c>
      <c r="E553" s="306" t="s">
        <v>10</v>
      </c>
      <c r="F553" s="307" t="s">
        <v>773</v>
      </c>
      <c r="G553" s="2"/>
      <c r="H553" s="390">
        <f>SUM(H554)</f>
        <v>24567</v>
      </c>
    </row>
    <row r="554" spans="1:8" ht="15.75" x14ac:dyDescent="0.25">
      <c r="A554" s="3" t="s">
        <v>40</v>
      </c>
      <c r="B554" s="544">
        <v>10</v>
      </c>
      <c r="C554" s="2" t="s">
        <v>15</v>
      </c>
      <c r="D554" s="305" t="s">
        <v>247</v>
      </c>
      <c r="E554" s="306" t="s">
        <v>10</v>
      </c>
      <c r="F554" s="307" t="s">
        <v>773</v>
      </c>
      <c r="G554" s="2" t="s">
        <v>39</v>
      </c>
      <c r="H554" s="392">
        <f>SUM([1]прил6!I530)</f>
        <v>24567</v>
      </c>
    </row>
    <row r="555" spans="1:8" ht="47.25" x14ac:dyDescent="0.25">
      <c r="A555" s="34" t="s">
        <v>204</v>
      </c>
      <c r="B555" s="37">
        <v>10</v>
      </c>
      <c r="C555" s="35" t="s">
        <v>15</v>
      </c>
      <c r="D555" s="302" t="s">
        <v>751</v>
      </c>
      <c r="E555" s="303" t="s">
        <v>696</v>
      </c>
      <c r="F555" s="304" t="s">
        <v>697</v>
      </c>
      <c r="G555" s="35"/>
      <c r="H555" s="389">
        <f>SUM(H556)</f>
        <v>264600</v>
      </c>
    </row>
    <row r="556" spans="1:8" ht="78.75" x14ac:dyDescent="0.25">
      <c r="A556" s="3" t="s">
        <v>205</v>
      </c>
      <c r="B556" s="544">
        <v>10</v>
      </c>
      <c r="C556" s="2" t="s">
        <v>15</v>
      </c>
      <c r="D556" s="305" t="s">
        <v>235</v>
      </c>
      <c r="E556" s="306" t="s">
        <v>696</v>
      </c>
      <c r="F556" s="307" t="s">
        <v>697</v>
      </c>
      <c r="G556" s="2"/>
      <c r="H556" s="390">
        <f>SUM(H557)</f>
        <v>264600</v>
      </c>
    </row>
    <row r="557" spans="1:8" ht="31.5" x14ac:dyDescent="0.25">
      <c r="A557" s="72" t="s">
        <v>765</v>
      </c>
      <c r="B557" s="544">
        <v>10</v>
      </c>
      <c r="C557" s="2" t="s">
        <v>15</v>
      </c>
      <c r="D557" s="305" t="s">
        <v>235</v>
      </c>
      <c r="E557" s="306" t="s">
        <v>10</v>
      </c>
      <c r="F557" s="307" t="s">
        <v>697</v>
      </c>
      <c r="G557" s="2"/>
      <c r="H557" s="390">
        <f>SUM(H558+H560+H562)</f>
        <v>264600</v>
      </c>
    </row>
    <row r="558" spans="1:8" ht="47.25" x14ac:dyDescent="0.25">
      <c r="A558" s="72" t="s">
        <v>955</v>
      </c>
      <c r="B558" s="544">
        <v>10</v>
      </c>
      <c r="C558" s="2" t="s">
        <v>15</v>
      </c>
      <c r="D558" s="305" t="s">
        <v>235</v>
      </c>
      <c r="E558" s="306" t="s">
        <v>10</v>
      </c>
      <c r="F558" s="557" t="s">
        <v>956</v>
      </c>
      <c r="G558" s="2"/>
      <c r="H558" s="390">
        <f>SUM(H559)</f>
        <v>96620</v>
      </c>
    </row>
    <row r="559" spans="1:8" ht="15.75" x14ac:dyDescent="0.25">
      <c r="A559" s="72" t="s">
        <v>21</v>
      </c>
      <c r="B559" s="544">
        <v>10</v>
      </c>
      <c r="C559" s="2" t="s">
        <v>15</v>
      </c>
      <c r="D559" s="305" t="s">
        <v>235</v>
      </c>
      <c r="E559" s="306" t="s">
        <v>10</v>
      </c>
      <c r="F559" s="557" t="s">
        <v>956</v>
      </c>
      <c r="G559" s="2" t="s">
        <v>75</v>
      </c>
      <c r="H559" s="392">
        <f>SUM([1]прил6!I267)</f>
        <v>96620</v>
      </c>
    </row>
    <row r="560" spans="1:8" ht="31.5" x14ac:dyDescent="0.25">
      <c r="A560" s="72" t="s">
        <v>878</v>
      </c>
      <c r="B560" s="544">
        <v>10</v>
      </c>
      <c r="C560" s="2" t="s">
        <v>15</v>
      </c>
      <c r="D560" s="305" t="s">
        <v>235</v>
      </c>
      <c r="E560" s="306" t="s">
        <v>10</v>
      </c>
      <c r="F560" s="307" t="s">
        <v>877</v>
      </c>
      <c r="G560" s="2"/>
      <c r="H560" s="390">
        <f>SUM(H561)</f>
        <v>96544</v>
      </c>
    </row>
    <row r="561" spans="1:8" ht="15.75" x14ac:dyDescent="0.25">
      <c r="A561" s="87" t="s">
        <v>21</v>
      </c>
      <c r="B561" s="544">
        <v>10</v>
      </c>
      <c r="C561" s="2" t="s">
        <v>15</v>
      </c>
      <c r="D561" s="305" t="s">
        <v>235</v>
      </c>
      <c r="E561" s="306" t="s">
        <v>10</v>
      </c>
      <c r="F561" s="307" t="s">
        <v>877</v>
      </c>
      <c r="G561" s="2" t="s">
        <v>75</v>
      </c>
      <c r="H561" s="392">
        <f>SUM([1]прил6!I269)</f>
        <v>96544</v>
      </c>
    </row>
    <row r="562" spans="1:8" ht="31.5" x14ac:dyDescent="0.25">
      <c r="A562" s="87" t="s">
        <v>957</v>
      </c>
      <c r="B562" s="544">
        <v>10</v>
      </c>
      <c r="C562" s="2" t="s">
        <v>15</v>
      </c>
      <c r="D562" s="305" t="s">
        <v>235</v>
      </c>
      <c r="E562" s="306" t="s">
        <v>10</v>
      </c>
      <c r="F562" s="307" t="s">
        <v>958</v>
      </c>
      <c r="G562" s="2"/>
      <c r="H562" s="390">
        <f>SUM(H563)</f>
        <v>71436</v>
      </c>
    </row>
    <row r="563" spans="1:8" ht="15.75" x14ac:dyDescent="0.25">
      <c r="A563" s="87" t="s">
        <v>21</v>
      </c>
      <c r="B563" s="544">
        <v>10</v>
      </c>
      <c r="C563" s="2" t="s">
        <v>15</v>
      </c>
      <c r="D563" s="305" t="s">
        <v>235</v>
      </c>
      <c r="E563" s="306" t="s">
        <v>10</v>
      </c>
      <c r="F563" s="307" t="s">
        <v>958</v>
      </c>
      <c r="G563" s="2" t="s">
        <v>75</v>
      </c>
      <c r="H563" s="392">
        <f>SUM([1]прил6!I271)</f>
        <v>71436</v>
      </c>
    </row>
    <row r="564" spans="1:8" ht="15.75" x14ac:dyDescent="0.25">
      <c r="A564" s="98" t="s">
        <v>42</v>
      </c>
      <c r="B564" s="47">
        <v>10</v>
      </c>
      <c r="C564" s="27" t="s">
        <v>20</v>
      </c>
      <c r="D564" s="299"/>
      <c r="E564" s="300"/>
      <c r="F564" s="301"/>
      <c r="G564" s="26"/>
      <c r="H564" s="388">
        <f>SUM(H571,H565)</f>
        <v>4320345</v>
      </c>
    </row>
    <row r="565" spans="1:8" ht="31.5" x14ac:dyDescent="0.25">
      <c r="A565" s="86" t="s">
        <v>130</v>
      </c>
      <c r="B565" s="37">
        <v>10</v>
      </c>
      <c r="C565" s="35" t="s">
        <v>20</v>
      </c>
      <c r="D565" s="302" t="s">
        <v>206</v>
      </c>
      <c r="E565" s="303" t="s">
        <v>696</v>
      </c>
      <c r="F565" s="304" t="s">
        <v>697</v>
      </c>
      <c r="G565" s="35"/>
      <c r="H565" s="389">
        <f>SUM(H566)</f>
        <v>3240130</v>
      </c>
    </row>
    <row r="566" spans="1:8" ht="63" x14ac:dyDescent="0.25">
      <c r="A566" s="3" t="s">
        <v>131</v>
      </c>
      <c r="B566" s="6">
        <v>10</v>
      </c>
      <c r="C566" s="2" t="s">
        <v>20</v>
      </c>
      <c r="D566" s="305" t="s">
        <v>239</v>
      </c>
      <c r="E566" s="306" t="s">
        <v>696</v>
      </c>
      <c r="F566" s="307" t="s">
        <v>697</v>
      </c>
      <c r="G566" s="2"/>
      <c r="H566" s="390">
        <f>SUM(H567)</f>
        <v>3240130</v>
      </c>
    </row>
    <row r="567" spans="1:8" ht="47.25" x14ac:dyDescent="0.25">
      <c r="A567" s="3" t="s">
        <v>704</v>
      </c>
      <c r="B567" s="6">
        <v>10</v>
      </c>
      <c r="C567" s="2" t="s">
        <v>20</v>
      </c>
      <c r="D567" s="305" t="s">
        <v>239</v>
      </c>
      <c r="E567" s="306" t="s">
        <v>10</v>
      </c>
      <c r="F567" s="307" t="s">
        <v>697</v>
      </c>
      <c r="G567" s="2"/>
      <c r="H567" s="390">
        <f>SUM(H568)</f>
        <v>3240130</v>
      </c>
    </row>
    <row r="568" spans="1:8" ht="47.25" x14ac:dyDescent="0.25">
      <c r="A568" s="3" t="s">
        <v>488</v>
      </c>
      <c r="B568" s="6">
        <v>10</v>
      </c>
      <c r="C568" s="2" t="s">
        <v>20</v>
      </c>
      <c r="D568" s="305" t="s">
        <v>239</v>
      </c>
      <c r="E568" s="306" t="s">
        <v>10</v>
      </c>
      <c r="F568" s="307" t="s">
        <v>814</v>
      </c>
      <c r="G568" s="2"/>
      <c r="H568" s="390">
        <f>SUM(H569:H570)</f>
        <v>3240130</v>
      </c>
    </row>
    <row r="569" spans="1:8" ht="31.5" x14ac:dyDescent="0.25">
      <c r="A569" s="101" t="s">
        <v>903</v>
      </c>
      <c r="B569" s="6">
        <v>10</v>
      </c>
      <c r="C569" s="2" t="s">
        <v>20</v>
      </c>
      <c r="D569" s="305" t="s">
        <v>239</v>
      </c>
      <c r="E569" s="306" t="s">
        <v>10</v>
      </c>
      <c r="F569" s="307" t="s">
        <v>814</v>
      </c>
      <c r="G569" s="2" t="s">
        <v>16</v>
      </c>
      <c r="H569" s="392">
        <f>SUM([1]прил6!I277)</f>
        <v>0</v>
      </c>
    </row>
    <row r="570" spans="1:8" ht="15.75" x14ac:dyDescent="0.25">
      <c r="A570" s="3" t="s">
        <v>40</v>
      </c>
      <c r="B570" s="6">
        <v>10</v>
      </c>
      <c r="C570" s="2" t="s">
        <v>20</v>
      </c>
      <c r="D570" s="305" t="s">
        <v>239</v>
      </c>
      <c r="E570" s="306" t="s">
        <v>10</v>
      </c>
      <c r="F570" s="307" t="s">
        <v>814</v>
      </c>
      <c r="G570" s="2" t="s">
        <v>39</v>
      </c>
      <c r="H570" s="392">
        <f>SUM([1]прил6!I278)</f>
        <v>3240130</v>
      </c>
    </row>
    <row r="571" spans="1:8" ht="31.5" x14ac:dyDescent="0.25">
      <c r="A571" s="86" t="s">
        <v>185</v>
      </c>
      <c r="B571" s="37">
        <v>10</v>
      </c>
      <c r="C571" s="35" t="s">
        <v>20</v>
      </c>
      <c r="D571" s="302" t="s">
        <v>766</v>
      </c>
      <c r="E571" s="303" t="s">
        <v>696</v>
      </c>
      <c r="F571" s="304" t="s">
        <v>697</v>
      </c>
      <c r="G571" s="35"/>
      <c r="H571" s="389">
        <f>SUM(H572)</f>
        <v>1080215</v>
      </c>
    </row>
    <row r="572" spans="1:8" ht="47.25" x14ac:dyDescent="0.25">
      <c r="A572" s="3" t="s">
        <v>186</v>
      </c>
      <c r="B572" s="544">
        <v>10</v>
      </c>
      <c r="C572" s="2" t="s">
        <v>20</v>
      </c>
      <c r="D572" s="305" t="s">
        <v>246</v>
      </c>
      <c r="E572" s="306" t="s">
        <v>696</v>
      </c>
      <c r="F572" s="307" t="s">
        <v>697</v>
      </c>
      <c r="G572" s="2"/>
      <c r="H572" s="390">
        <f>SUM(H573)</f>
        <v>1080215</v>
      </c>
    </row>
    <row r="573" spans="1:8" ht="15.75" x14ac:dyDescent="0.25">
      <c r="A573" s="3" t="s">
        <v>767</v>
      </c>
      <c r="B573" s="6">
        <v>10</v>
      </c>
      <c r="C573" s="2" t="s">
        <v>20</v>
      </c>
      <c r="D573" s="305" t="s">
        <v>246</v>
      </c>
      <c r="E573" s="306" t="s">
        <v>10</v>
      </c>
      <c r="F573" s="307" t="s">
        <v>697</v>
      </c>
      <c r="G573" s="2"/>
      <c r="H573" s="390">
        <f>SUM(H574)</f>
        <v>1080215</v>
      </c>
    </row>
    <row r="574" spans="1:8" ht="15.75" x14ac:dyDescent="0.25">
      <c r="A574" s="96" t="s">
        <v>187</v>
      </c>
      <c r="B574" s="544">
        <v>10</v>
      </c>
      <c r="C574" s="2" t="s">
        <v>20</v>
      </c>
      <c r="D574" s="305" t="s">
        <v>246</v>
      </c>
      <c r="E574" s="306" t="s">
        <v>10</v>
      </c>
      <c r="F574" s="307" t="s">
        <v>815</v>
      </c>
      <c r="G574" s="2"/>
      <c r="H574" s="390">
        <f>SUM(H575:H576)</f>
        <v>1080215</v>
      </c>
    </row>
    <row r="575" spans="1:8" ht="31.5" x14ac:dyDescent="0.25">
      <c r="A575" s="101" t="s">
        <v>903</v>
      </c>
      <c r="B575" s="544">
        <v>10</v>
      </c>
      <c r="C575" s="2" t="s">
        <v>20</v>
      </c>
      <c r="D575" s="305" t="s">
        <v>246</v>
      </c>
      <c r="E575" s="306" t="s">
        <v>10</v>
      </c>
      <c r="F575" s="307" t="s">
        <v>815</v>
      </c>
      <c r="G575" s="2" t="s">
        <v>16</v>
      </c>
      <c r="H575" s="392">
        <f>SUM([1]прил6!I536)</f>
        <v>0</v>
      </c>
    </row>
    <row r="576" spans="1:8" ht="15.75" x14ac:dyDescent="0.25">
      <c r="A576" s="3" t="s">
        <v>40</v>
      </c>
      <c r="B576" s="544">
        <v>10</v>
      </c>
      <c r="C576" s="2" t="s">
        <v>20</v>
      </c>
      <c r="D576" s="305" t="s">
        <v>246</v>
      </c>
      <c r="E576" s="306" t="s">
        <v>10</v>
      </c>
      <c r="F576" s="307" t="s">
        <v>815</v>
      </c>
      <c r="G576" s="2" t="s">
        <v>39</v>
      </c>
      <c r="H576" s="392">
        <f>SUM([1]прил6!I537)</f>
        <v>1080215</v>
      </c>
    </row>
    <row r="577" spans="1:8" s="10" customFormat="1" ht="15.75" x14ac:dyDescent="0.25">
      <c r="A577" s="48" t="s">
        <v>80</v>
      </c>
      <c r="B577" s="47">
        <v>10</v>
      </c>
      <c r="C577" s="60" t="s">
        <v>78</v>
      </c>
      <c r="D577" s="299"/>
      <c r="E577" s="300"/>
      <c r="F577" s="301"/>
      <c r="G577" s="61"/>
      <c r="H577" s="388">
        <f>SUM(H578)</f>
        <v>2292411</v>
      </c>
    </row>
    <row r="578" spans="1:8" ht="31.5" x14ac:dyDescent="0.25">
      <c r="A578" s="105" t="s">
        <v>144</v>
      </c>
      <c r="B578" s="78">
        <v>10</v>
      </c>
      <c r="C578" s="79" t="s">
        <v>78</v>
      </c>
      <c r="D578" s="351" t="s">
        <v>206</v>
      </c>
      <c r="E578" s="352" t="s">
        <v>696</v>
      </c>
      <c r="F578" s="353" t="s">
        <v>697</v>
      </c>
      <c r="G578" s="38"/>
      <c r="H578" s="389">
        <f>SUM(H579+H587)</f>
        <v>2292411</v>
      </c>
    </row>
    <row r="579" spans="1:8" ht="63" x14ac:dyDescent="0.25">
      <c r="A579" s="7" t="s">
        <v>143</v>
      </c>
      <c r="B579" s="41">
        <v>10</v>
      </c>
      <c r="C579" s="42" t="s">
        <v>78</v>
      </c>
      <c r="D579" s="348" t="s">
        <v>240</v>
      </c>
      <c r="E579" s="349" t="s">
        <v>696</v>
      </c>
      <c r="F579" s="350" t="s">
        <v>697</v>
      </c>
      <c r="G579" s="357"/>
      <c r="H579" s="390">
        <f>SUM(H580)</f>
        <v>2287411</v>
      </c>
    </row>
    <row r="580" spans="1:8" ht="47.25" x14ac:dyDescent="0.25">
      <c r="A580" s="7" t="s">
        <v>720</v>
      </c>
      <c r="B580" s="41">
        <v>10</v>
      </c>
      <c r="C580" s="42" t="s">
        <v>78</v>
      </c>
      <c r="D580" s="348" t="s">
        <v>240</v>
      </c>
      <c r="E580" s="349" t="s">
        <v>10</v>
      </c>
      <c r="F580" s="350" t="s">
        <v>697</v>
      </c>
      <c r="G580" s="357"/>
      <c r="H580" s="390">
        <f>SUM(H581+H585)</f>
        <v>2287411</v>
      </c>
    </row>
    <row r="581" spans="1:8" ht="31.5" x14ac:dyDescent="0.25">
      <c r="A581" s="3" t="s">
        <v>109</v>
      </c>
      <c r="B581" s="41">
        <v>10</v>
      </c>
      <c r="C581" s="42" t="s">
        <v>78</v>
      </c>
      <c r="D581" s="348" t="s">
        <v>240</v>
      </c>
      <c r="E581" s="349" t="s">
        <v>10</v>
      </c>
      <c r="F581" s="350" t="s">
        <v>816</v>
      </c>
      <c r="G581" s="357"/>
      <c r="H581" s="390">
        <f>SUM(H582:H584)</f>
        <v>1896000</v>
      </c>
    </row>
    <row r="582" spans="1:8" ht="47.25" x14ac:dyDescent="0.25">
      <c r="A582" s="96" t="s">
        <v>92</v>
      </c>
      <c r="B582" s="41">
        <v>10</v>
      </c>
      <c r="C582" s="42" t="s">
        <v>78</v>
      </c>
      <c r="D582" s="348" t="s">
        <v>240</v>
      </c>
      <c r="E582" s="349" t="s">
        <v>10</v>
      </c>
      <c r="F582" s="350" t="s">
        <v>816</v>
      </c>
      <c r="G582" s="2" t="s">
        <v>13</v>
      </c>
      <c r="H582" s="392">
        <f>SUM([1]прил6!I338)</f>
        <v>1700000</v>
      </c>
    </row>
    <row r="583" spans="1:8" ht="31.5" x14ac:dyDescent="0.25">
      <c r="A583" s="101" t="s">
        <v>903</v>
      </c>
      <c r="B583" s="41">
        <v>10</v>
      </c>
      <c r="C583" s="42" t="s">
        <v>78</v>
      </c>
      <c r="D583" s="348" t="s">
        <v>240</v>
      </c>
      <c r="E583" s="349" t="s">
        <v>10</v>
      </c>
      <c r="F583" s="350" t="s">
        <v>816</v>
      </c>
      <c r="G583" s="2" t="s">
        <v>16</v>
      </c>
      <c r="H583" s="392">
        <f>SUM([1]прил6!I339)</f>
        <v>196000</v>
      </c>
    </row>
    <row r="584" spans="1:8" ht="15.75" x14ac:dyDescent="0.25">
      <c r="A584" s="3" t="s">
        <v>18</v>
      </c>
      <c r="B584" s="41">
        <v>10</v>
      </c>
      <c r="C584" s="42" t="s">
        <v>78</v>
      </c>
      <c r="D584" s="348" t="s">
        <v>240</v>
      </c>
      <c r="E584" s="349" t="s">
        <v>10</v>
      </c>
      <c r="F584" s="350" t="s">
        <v>816</v>
      </c>
      <c r="G584" s="2" t="s">
        <v>17</v>
      </c>
      <c r="H584" s="392">
        <f>SUM([1]прил6!I340)</f>
        <v>0</v>
      </c>
    </row>
    <row r="585" spans="1:8" ht="31.5" x14ac:dyDescent="0.25">
      <c r="A585" s="3" t="s">
        <v>91</v>
      </c>
      <c r="B585" s="41">
        <v>10</v>
      </c>
      <c r="C585" s="42" t="s">
        <v>78</v>
      </c>
      <c r="D585" s="348" t="s">
        <v>240</v>
      </c>
      <c r="E585" s="349" t="s">
        <v>10</v>
      </c>
      <c r="F585" s="350" t="s">
        <v>701</v>
      </c>
      <c r="G585" s="2"/>
      <c r="H585" s="390">
        <f>SUM(H586)</f>
        <v>391411</v>
      </c>
    </row>
    <row r="586" spans="1:8" ht="47.25" x14ac:dyDescent="0.25">
      <c r="A586" s="96" t="s">
        <v>92</v>
      </c>
      <c r="B586" s="41">
        <v>10</v>
      </c>
      <c r="C586" s="42" t="s">
        <v>78</v>
      </c>
      <c r="D586" s="348" t="s">
        <v>240</v>
      </c>
      <c r="E586" s="349" t="s">
        <v>10</v>
      </c>
      <c r="F586" s="350" t="s">
        <v>701</v>
      </c>
      <c r="G586" s="2" t="s">
        <v>13</v>
      </c>
      <c r="H586" s="392">
        <f>SUM([1]прил6!I342)</f>
        <v>391411</v>
      </c>
    </row>
    <row r="587" spans="1:8" ht="63" x14ac:dyDescent="0.25">
      <c r="A587" s="87" t="s">
        <v>131</v>
      </c>
      <c r="B587" s="41">
        <v>10</v>
      </c>
      <c r="C587" s="42" t="s">
        <v>78</v>
      </c>
      <c r="D587" s="348" t="s">
        <v>239</v>
      </c>
      <c r="E587" s="349" t="s">
        <v>696</v>
      </c>
      <c r="F587" s="350" t="s">
        <v>697</v>
      </c>
      <c r="G587" s="2"/>
      <c r="H587" s="390">
        <f>SUM(H588)</f>
        <v>5000</v>
      </c>
    </row>
    <row r="588" spans="1:8" ht="47.25" x14ac:dyDescent="0.25">
      <c r="A588" s="359" t="s">
        <v>704</v>
      </c>
      <c r="B588" s="41">
        <v>10</v>
      </c>
      <c r="C588" s="42" t="s">
        <v>78</v>
      </c>
      <c r="D588" s="348" t="s">
        <v>239</v>
      </c>
      <c r="E588" s="349" t="s">
        <v>10</v>
      </c>
      <c r="F588" s="350" t="s">
        <v>697</v>
      </c>
      <c r="G588" s="2"/>
      <c r="H588" s="390">
        <f>SUM(H589)</f>
        <v>5000</v>
      </c>
    </row>
    <row r="589" spans="1:8" ht="31.5" x14ac:dyDescent="0.25">
      <c r="A589" s="91" t="s">
        <v>120</v>
      </c>
      <c r="B589" s="41">
        <v>10</v>
      </c>
      <c r="C589" s="42" t="s">
        <v>78</v>
      </c>
      <c r="D589" s="348" t="s">
        <v>239</v>
      </c>
      <c r="E589" s="349" t="s">
        <v>10</v>
      </c>
      <c r="F589" s="350" t="s">
        <v>706</v>
      </c>
      <c r="G589" s="2"/>
      <c r="H589" s="390">
        <f>SUM(H590)</f>
        <v>5000</v>
      </c>
    </row>
    <row r="590" spans="1:8" ht="31.5" x14ac:dyDescent="0.25">
      <c r="A590" s="101" t="s">
        <v>903</v>
      </c>
      <c r="B590" s="41">
        <v>10</v>
      </c>
      <c r="C590" s="42" t="s">
        <v>78</v>
      </c>
      <c r="D590" s="348" t="s">
        <v>239</v>
      </c>
      <c r="E590" s="349" t="s">
        <v>10</v>
      </c>
      <c r="F590" s="350" t="s">
        <v>706</v>
      </c>
      <c r="G590" s="2" t="s">
        <v>16</v>
      </c>
      <c r="H590" s="391">
        <f>SUM([1]прил6!I346)</f>
        <v>5000</v>
      </c>
    </row>
    <row r="591" spans="1:8" ht="15.75" x14ac:dyDescent="0.25">
      <c r="A591" s="85" t="s">
        <v>43</v>
      </c>
      <c r="B591" s="46">
        <v>11</v>
      </c>
      <c r="C591" s="46"/>
      <c r="D591" s="336"/>
      <c r="E591" s="337"/>
      <c r="F591" s="338"/>
      <c r="G591" s="16"/>
      <c r="H591" s="387">
        <f>SUM(H592)</f>
        <v>157000</v>
      </c>
    </row>
    <row r="592" spans="1:8" ht="15.75" x14ac:dyDescent="0.25">
      <c r="A592" s="98" t="s">
        <v>44</v>
      </c>
      <c r="B592" s="47">
        <v>11</v>
      </c>
      <c r="C592" s="27" t="s">
        <v>12</v>
      </c>
      <c r="D592" s="299"/>
      <c r="E592" s="300"/>
      <c r="F592" s="301"/>
      <c r="G592" s="26"/>
      <c r="H592" s="388">
        <f>SUM(H593,H602)</f>
        <v>157000</v>
      </c>
    </row>
    <row r="593" spans="1:8" ht="31.5" x14ac:dyDescent="0.25">
      <c r="A593" s="105" t="s">
        <v>144</v>
      </c>
      <c r="B593" s="35" t="s">
        <v>45</v>
      </c>
      <c r="C593" s="35" t="s">
        <v>12</v>
      </c>
      <c r="D593" s="302" t="s">
        <v>206</v>
      </c>
      <c r="E593" s="303" t="s">
        <v>696</v>
      </c>
      <c r="F593" s="304" t="s">
        <v>697</v>
      </c>
      <c r="G593" s="38"/>
      <c r="H593" s="389">
        <f>SUM(H598,H594)</f>
        <v>7000</v>
      </c>
    </row>
    <row r="594" spans="1:8" s="44" customFormat="1" ht="47.25" x14ac:dyDescent="0.25">
      <c r="A594" s="3" t="s">
        <v>182</v>
      </c>
      <c r="B594" s="42" t="s">
        <v>45</v>
      </c>
      <c r="C594" s="42" t="s">
        <v>12</v>
      </c>
      <c r="D594" s="348" t="s">
        <v>208</v>
      </c>
      <c r="E594" s="349" t="s">
        <v>696</v>
      </c>
      <c r="F594" s="350" t="s">
        <v>697</v>
      </c>
      <c r="G594" s="43"/>
      <c r="H594" s="393">
        <f>SUM(H595)</f>
        <v>2000</v>
      </c>
    </row>
    <row r="595" spans="1:8" s="44" customFormat="1" ht="47.25" x14ac:dyDescent="0.25">
      <c r="A595" s="361" t="s">
        <v>804</v>
      </c>
      <c r="B595" s="42" t="s">
        <v>45</v>
      </c>
      <c r="C595" s="42" t="s">
        <v>12</v>
      </c>
      <c r="D595" s="348" t="s">
        <v>208</v>
      </c>
      <c r="E595" s="349" t="s">
        <v>10</v>
      </c>
      <c r="F595" s="350" t="s">
        <v>697</v>
      </c>
      <c r="G595" s="43"/>
      <c r="H595" s="393">
        <f>SUM(H596)</f>
        <v>2000</v>
      </c>
    </row>
    <row r="596" spans="1:8" s="44" customFormat="1" ht="15.75" x14ac:dyDescent="0.25">
      <c r="A596" s="88" t="s">
        <v>818</v>
      </c>
      <c r="B596" s="42" t="s">
        <v>45</v>
      </c>
      <c r="C596" s="42" t="s">
        <v>12</v>
      </c>
      <c r="D596" s="348" t="s">
        <v>208</v>
      </c>
      <c r="E596" s="349" t="s">
        <v>10</v>
      </c>
      <c r="F596" s="350" t="s">
        <v>817</v>
      </c>
      <c r="G596" s="43"/>
      <c r="H596" s="393">
        <f>SUM(H597)</f>
        <v>2000</v>
      </c>
    </row>
    <row r="597" spans="1:8" s="44" customFormat="1" ht="31.5" x14ac:dyDescent="0.25">
      <c r="A597" s="104" t="s">
        <v>903</v>
      </c>
      <c r="B597" s="42" t="s">
        <v>45</v>
      </c>
      <c r="C597" s="42" t="s">
        <v>12</v>
      </c>
      <c r="D597" s="348" t="s">
        <v>208</v>
      </c>
      <c r="E597" s="349" t="s">
        <v>10</v>
      </c>
      <c r="F597" s="350" t="s">
        <v>817</v>
      </c>
      <c r="G597" s="43" t="s">
        <v>16</v>
      </c>
      <c r="H597" s="394">
        <f>SUM([1]прил6!I643)</f>
        <v>2000</v>
      </c>
    </row>
    <row r="598" spans="1:8" ht="63" x14ac:dyDescent="0.25">
      <c r="A598" s="87" t="s">
        <v>188</v>
      </c>
      <c r="B598" s="2" t="s">
        <v>45</v>
      </c>
      <c r="C598" s="2" t="s">
        <v>12</v>
      </c>
      <c r="D598" s="305" t="s">
        <v>239</v>
      </c>
      <c r="E598" s="306" t="s">
        <v>696</v>
      </c>
      <c r="F598" s="307" t="s">
        <v>697</v>
      </c>
      <c r="G598" s="2"/>
      <c r="H598" s="390">
        <f>SUM(H599)</f>
        <v>5000</v>
      </c>
    </row>
    <row r="599" spans="1:8" ht="47.25" x14ac:dyDescent="0.25">
      <c r="A599" s="359" t="s">
        <v>704</v>
      </c>
      <c r="B599" s="42" t="s">
        <v>45</v>
      </c>
      <c r="C599" s="42" t="s">
        <v>12</v>
      </c>
      <c r="D599" s="305" t="s">
        <v>239</v>
      </c>
      <c r="E599" s="306" t="s">
        <v>10</v>
      </c>
      <c r="F599" s="307" t="s">
        <v>697</v>
      </c>
      <c r="G599" s="2"/>
      <c r="H599" s="390">
        <f>SUM(H600)</f>
        <v>5000</v>
      </c>
    </row>
    <row r="600" spans="1:8" ht="31.5" x14ac:dyDescent="0.25">
      <c r="A600" s="91" t="s">
        <v>120</v>
      </c>
      <c r="B600" s="2" t="s">
        <v>45</v>
      </c>
      <c r="C600" s="2" t="s">
        <v>12</v>
      </c>
      <c r="D600" s="305" t="s">
        <v>239</v>
      </c>
      <c r="E600" s="306" t="s">
        <v>10</v>
      </c>
      <c r="F600" s="307" t="s">
        <v>706</v>
      </c>
      <c r="G600" s="2"/>
      <c r="H600" s="390">
        <f>SUM(H601)</f>
        <v>5000</v>
      </c>
    </row>
    <row r="601" spans="1:8" ht="31.5" x14ac:dyDescent="0.25">
      <c r="A601" s="101" t="s">
        <v>903</v>
      </c>
      <c r="B601" s="2" t="s">
        <v>45</v>
      </c>
      <c r="C601" s="2" t="s">
        <v>12</v>
      </c>
      <c r="D601" s="305" t="s">
        <v>239</v>
      </c>
      <c r="E601" s="306" t="s">
        <v>10</v>
      </c>
      <c r="F601" s="307" t="s">
        <v>706</v>
      </c>
      <c r="G601" s="2" t="s">
        <v>16</v>
      </c>
      <c r="H601" s="391">
        <f>SUM([1]прил6!I647)</f>
        <v>5000</v>
      </c>
    </row>
    <row r="602" spans="1:8" ht="63" x14ac:dyDescent="0.25">
      <c r="A602" s="77" t="s">
        <v>173</v>
      </c>
      <c r="B602" s="35" t="s">
        <v>45</v>
      </c>
      <c r="C602" s="35" t="s">
        <v>12</v>
      </c>
      <c r="D602" s="302" t="s">
        <v>784</v>
      </c>
      <c r="E602" s="303" t="s">
        <v>696</v>
      </c>
      <c r="F602" s="304" t="s">
        <v>697</v>
      </c>
      <c r="G602" s="35"/>
      <c r="H602" s="389">
        <f>SUM(H603)</f>
        <v>150000</v>
      </c>
    </row>
    <row r="603" spans="1:8" ht="78.75" x14ac:dyDescent="0.25">
      <c r="A603" s="92" t="s">
        <v>189</v>
      </c>
      <c r="B603" s="2" t="s">
        <v>45</v>
      </c>
      <c r="C603" s="2" t="s">
        <v>12</v>
      </c>
      <c r="D603" s="305" t="s">
        <v>259</v>
      </c>
      <c r="E603" s="306" t="s">
        <v>696</v>
      </c>
      <c r="F603" s="307" t="s">
        <v>697</v>
      </c>
      <c r="G603" s="2"/>
      <c r="H603" s="390">
        <f>SUM(H604)</f>
        <v>150000</v>
      </c>
    </row>
    <row r="604" spans="1:8" ht="31.5" x14ac:dyDescent="0.25">
      <c r="A604" s="92" t="s">
        <v>819</v>
      </c>
      <c r="B604" s="2" t="s">
        <v>45</v>
      </c>
      <c r="C604" s="2" t="s">
        <v>12</v>
      </c>
      <c r="D604" s="305" t="s">
        <v>259</v>
      </c>
      <c r="E604" s="306" t="s">
        <v>10</v>
      </c>
      <c r="F604" s="307" t="s">
        <v>697</v>
      </c>
      <c r="G604" s="2"/>
      <c r="H604" s="390">
        <f>SUM(H605)</f>
        <v>150000</v>
      </c>
    </row>
    <row r="605" spans="1:8" ht="47.25" x14ac:dyDescent="0.25">
      <c r="A605" s="3" t="s">
        <v>190</v>
      </c>
      <c r="B605" s="2" t="s">
        <v>45</v>
      </c>
      <c r="C605" s="2" t="s">
        <v>12</v>
      </c>
      <c r="D605" s="305" t="s">
        <v>259</v>
      </c>
      <c r="E605" s="306" t="s">
        <v>10</v>
      </c>
      <c r="F605" s="307" t="s">
        <v>820</v>
      </c>
      <c r="G605" s="2"/>
      <c r="H605" s="390">
        <f>SUM(H606)</f>
        <v>150000</v>
      </c>
    </row>
    <row r="606" spans="1:8" ht="31.5" x14ac:dyDescent="0.25">
      <c r="A606" s="101" t="s">
        <v>903</v>
      </c>
      <c r="B606" s="2" t="s">
        <v>45</v>
      </c>
      <c r="C606" s="2" t="s">
        <v>12</v>
      </c>
      <c r="D606" s="305" t="s">
        <v>259</v>
      </c>
      <c r="E606" s="306" t="s">
        <v>10</v>
      </c>
      <c r="F606" s="307" t="s">
        <v>820</v>
      </c>
      <c r="G606" s="2" t="s">
        <v>16</v>
      </c>
      <c r="H606" s="392">
        <f>SUM([1]прил6!I652)</f>
        <v>150000</v>
      </c>
    </row>
    <row r="607" spans="1:8" ht="47.25" x14ac:dyDescent="0.25">
      <c r="A607" s="85" t="s">
        <v>46</v>
      </c>
      <c r="B607" s="46">
        <v>14</v>
      </c>
      <c r="C607" s="46"/>
      <c r="D607" s="336"/>
      <c r="E607" s="337"/>
      <c r="F607" s="338"/>
      <c r="G607" s="16"/>
      <c r="H607" s="387">
        <f>SUM(H608+H614)</f>
        <v>4848337</v>
      </c>
    </row>
    <row r="608" spans="1:8" ht="31.5" x14ac:dyDescent="0.25">
      <c r="A608" s="98" t="s">
        <v>47</v>
      </c>
      <c r="B608" s="47">
        <v>14</v>
      </c>
      <c r="C608" s="27" t="s">
        <v>10</v>
      </c>
      <c r="D608" s="299"/>
      <c r="E608" s="300"/>
      <c r="F608" s="301"/>
      <c r="G608" s="26"/>
      <c r="H608" s="388">
        <f>SUM(H609)</f>
        <v>4423438</v>
      </c>
    </row>
    <row r="609" spans="1:8" ht="47.25" x14ac:dyDescent="0.25">
      <c r="A609" s="86" t="s">
        <v>141</v>
      </c>
      <c r="B609" s="37">
        <v>14</v>
      </c>
      <c r="C609" s="35" t="s">
        <v>10</v>
      </c>
      <c r="D609" s="302" t="s">
        <v>237</v>
      </c>
      <c r="E609" s="303" t="s">
        <v>696</v>
      </c>
      <c r="F609" s="304" t="s">
        <v>697</v>
      </c>
      <c r="G609" s="35"/>
      <c r="H609" s="389">
        <f>SUM(H610)</f>
        <v>4423438</v>
      </c>
    </row>
    <row r="610" spans="1:8" ht="63" x14ac:dyDescent="0.25">
      <c r="A610" s="96" t="s">
        <v>191</v>
      </c>
      <c r="B610" s="544">
        <v>14</v>
      </c>
      <c r="C610" s="2" t="s">
        <v>10</v>
      </c>
      <c r="D610" s="305" t="s">
        <v>241</v>
      </c>
      <c r="E610" s="306" t="s">
        <v>696</v>
      </c>
      <c r="F610" s="307" t="s">
        <v>697</v>
      </c>
      <c r="G610" s="2"/>
      <c r="H610" s="390">
        <f>SUM(H611)</f>
        <v>4423438</v>
      </c>
    </row>
    <row r="611" spans="1:8" ht="47.25" x14ac:dyDescent="0.25">
      <c r="A611" s="96" t="s">
        <v>821</v>
      </c>
      <c r="B611" s="544">
        <v>14</v>
      </c>
      <c r="C611" s="2" t="s">
        <v>10</v>
      </c>
      <c r="D611" s="305" t="s">
        <v>241</v>
      </c>
      <c r="E611" s="306" t="s">
        <v>12</v>
      </c>
      <c r="F611" s="307" t="s">
        <v>697</v>
      </c>
      <c r="G611" s="2"/>
      <c r="H611" s="390">
        <f>SUM(H612)</f>
        <v>4423438</v>
      </c>
    </row>
    <row r="612" spans="1:8" ht="47.25" x14ac:dyDescent="0.25">
      <c r="A612" s="96" t="s">
        <v>823</v>
      </c>
      <c r="B612" s="544">
        <v>14</v>
      </c>
      <c r="C612" s="2" t="s">
        <v>10</v>
      </c>
      <c r="D612" s="305" t="s">
        <v>241</v>
      </c>
      <c r="E612" s="306" t="s">
        <v>12</v>
      </c>
      <c r="F612" s="307" t="s">
        <v>822</v>
      </c>
      <c r="G612" s="2"/>
      <c r="H612" s="390">
        <f>SUM(H613)</f>
        <v>4423438</v>
      </c>
    </row>
    <row r="613" spans="1:8" ht="15.75" x14ac:dyDescent="0.25">
      <c r="A613" s="96" t="s">
        <v>21</v>
      </c>
      <c r="B613" s="544">
        <v>14</v>
      </c>
      <c r="C613" s="2" t="s">
        <v>10</v>
      </c>
      <c r="D613" s="305" t="s">
        <v>241</v>
      </c>
      <c r="E613" s="306" t="s">
        <v>12</v>
      </c>
      <c r="F613" s="307" t="s">
        <v>822</v>
      </c>
      <c r="G613" s="2" t="s">
        <v>75</v>
      </c>
      <c r="H613" s="392">
        <f>SUM([1]прил6!I353)</f>
        <v>4423438</v>
      </c>
    </row>
    <row r="614" spans="1:8" ht="15.75" x14ac:dyDescent="0.25">
      <c r="A614" s="98" t="s">
        <v>200</v>
      </c>
      <c r="B614" s="47">
        <v>14</v>
      </c>
      <c r="C614" s="27" t="s">
        <v>15</v>
      </c>
      <c r="D614" s="299"/>
      <c r="E614" s="300"/>
      <c r="F614" s="301"/>
      <c r="G614" s="27"/>
      <c r="H614" s="388">
        <f>SUM(H615)</f>
        <v>424899</v>
      </c>
    </row>
    <row r="615" spans="1:8" ht="47.25" x14ac:dyDescent="0.25">
      <c r="A615" s="86" t="s">
        <v>141</v>
      </c>
      <c r="B615" s="37">
        <v>14</v>
      </c>
      <c r="C615" s="35" t="s">
        <v>15</v>
      </c>
      <c r="D615" s="302" t="s">
        <v>237</v>
      </c>
      <c r="E615" s="303" t="s">
        <v>696</v>
      </c>
      <c r="F615" s="304" t="s">
        <v>697</v>
      </c>
      <c r="G615" s="35"/>
      <c r="H615" s="389">
        <f>SUM(H616)</f>
        <v>424899</v>
      </c>
    </row>
    <row r="616" spans="1:8" ht="63" x14ac:dyDescent="0.25">
      <c r="A616" s="96" t="s">
        <v>191</v>
      </c>
      <c r="B616" s="544">
        <v>14</v>
      </c>
      <c r="C616" s="2" t="s">
        <v>15</v>
      </c>
      <c r="D616" s="305" t="s">
        <v>241</v>
      </c>
      <c r="E616" s="306" t="s">
        <v>696</v>
      </c>
      <c r="F616" s="307" t="s">
        <v>697</v>
      </c>
      <c r="G616" s="83"/>
      <c r="H616" s="390">
        <f>SUM(H617)</f>
        <v>424899</v>
      </c>
    </row>
    <row r="617" spans="1:8" ht="47.25" x14ac:dyDescent="0.25">
      <c r="A617" s="558" t="s">
        <v>959</v>
      </c>
      <c r="B617" s="414">
        <v>14</v>
      </c>
      <c r="C617" s="43" t="s">
        <v>15</v>
      </c>
      <c r="D617" s="348" t="s">
        <v>241</v>
      </c>
      <c r="E617" s="349" t="s">
        <v>20</v>
      </c>
      <c r="F617" s="350" t="s">
        <v>697</v>
      </c>
      <c r="G617" s="83"/>
      <c r="H617" s="390">
        <f>SUM(H618)</f>
        <v>424899</v>
      </c>
    </row>
    <row r="618" spans="1:8" ht="47.25" x14ac:dyDescent="0.25">
      <c r="A618" s="80" t="s">
        <v>960</v>
      </c>
      <c r="B618" s="414">
        <v>14</v>
      </c>
      <c r="C618" s="43" t="s">
        <v>15</v>
      </c>
      <c r="D618" s="348" t="s">
        <v>241</v>
      </c>
      <c r="E618" s="349" t="s">
        <v>20</v>
      </c>
      <c r="F618" s="350" t="s">
        <v>961</v>
      </c>
      <c r="G618" s="83"/>
      <c r="H618" s="390">
        <f>SUM(H619)</f>
        <v>424899</v>
      </c>
    </row>
    <row r="619" spans="1:8" ht="15.75" x14ac:dyDescent="0.25">
      <c r="A619" s="559" t="s">
        <v>21</v>
      </c>
      <c r="B619" s="414">
        <v>14</v>
      </c>
      <c r="C619" s="43" t="s">
        <v>15</v>
      </c>
      <c r="D619" s="348" t="s">
        <v>241</v>
      </c>
      <c r="E619" s="349" t="s">
        <v>20</v>
      </c>
      <c r="F619" s="350" t="s">
        <v>961</v>
      </c>
      <c r="G619" s="2" t="s">
        <v>75</v>
      </c>
      <c r="H619" s="396">
        <f>SUM([1]прил6!I359)</f>
        <v>424899</v>
      </c>
    </row>
    <row r="620" spans="1:8" ht="15.75" x14ac:dyDescent="0.25">
      <c r="H620" s="560"/>
    </row>
  </sheetData>
  <mergeCells count="3">
    <mergeCell ref="A9:G11"/>
    <mergeCell ref="D13:F13"/>
    <mergeCell ref="I218:K218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2"/>
  <sheetViews>
    <sheetView zoomScaleNormal="100" workbookViewId="0">
      <selection sqref="A1:XFD1048576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535" t="s">
        <v>834</v>
      </c>
      <c r="E1" s="535"/>
      <c r="F1" s="535"/>
      <c r="G1" s="1"/>
    </row>
    <row r="2" spans="1:9" x14ac:dyDescent="0.25">
      <c r="D2" s="535" t="s">
        <v>7</v>
      </c>
      <c r="E2" s="535"/>
      <c r="F2" s="535"/>
    </row>
    <row r="3" spans="1:9" x14ac:dyDescent="0.25">
      <c r="D3" s="535" t="s">
        <v>6</v>
      </c>
      <c r="E3" s="535"/>
      <c r="F3" s="535"/>
    </row>
    <row r="4" spans="1:9" x14ac:dyDescent="0.25">
      <c r="D4" s="535" t="s">
        <v>110</v>
      </c>
      <c r="E4" s="535"/>
      <c r="F4" s="535"/>
    </row>
    <row r="5" spans="1:9" x14ac:dyDescent="0.25">
      <c r="D5" s="535" t="s">
        <v>657</v>
      </c>
      <c r="E5" s="535"/>
      <c r="F5" s="535"/>
    </row>
    <row r="6" spans="1:9" x14ac:dyDescent="0.25">
      <c r="D6" s="535" t="s">
        <v>901</v>
      </c>
      <c r="E6" s="535"/>
      <c r="F6" s="535"/>
    </row>
    <row r="7" spans="1:9" x14ac:dyDescent="0.25">
      <c r="D7" s="532" t="s">
        <v>1020</v>
      </c>
      <c r="E7" s="532"/>
      <c r="F7" s="532"/>
      <c r="G7" s="533"/>
    </row>
    <row r="8" spans="1:9" x14ac:dyDescent="0.25">
      <c r="D8" s="535"/>
      <c r="E8" s="535"/>
      <c r="F8" s="535"/>
    </row>
    <row r="9" spans="1:9" ht="18.75" x14ac:dyDescent="0.25">
      <c r="A9" s="600" t="s">
        <v>833</v>
      </c>
      <c r="B9" s="600"/>
      <c r="C9" s="600"/>
      <c r="D9" s="600"/>
      <c r="E9" s="600"/>
      <c r="F9" s="600"/>
      <c r="G9" s="600"/>
      <c r="H9" s="600"/>
      <c r="I9" s="600"/>
    </row>
    <row r="10" spans="1:9" ht="18.75" customHeight="1" x14ac:dyDescent="0.25">
      <c r="A10" s="600" t="s">
        <v>77</v>
      </c>
      <c r="B10" s="600"/>
      <c r="C10" s="600"/>
      <c r="D10" s="600"/>
      <c r="E10" s="600"/>
      <c r="F10" s="600"/>
      <c r="G10" s="600"/>
      <c r="H10" s="600"/>
      <c r="I10" s="600"/>
    </row>
    <row r="11" spans="1:9" ht="18.75" x14ac:dyDescent="0.25">
      <c r="A11" s="600" t="s">
        <v>658</v>
      </c>
      <c r="B11" s="600"/>
      <c r="C11" s="600"/>
      <c r="D11" s="600"/>
      <c r="E11" s="600"/>
      <c r="F11" s="600"/>
      <c r="G11" s="600"/>
      <c r="H11" s="600"/>
      <c r="I11" s="600"/>
    </row>
    <row r="12" spans="1:9" ht="15.75" x14ac:dyDescent="0.25">
      <c r="C12" s="542"/>
      <c r="I12" t="s">
        <v>853</v>
      </c>
    </row>
    <row r="13" spans="1:9" ht="15.75" x14ac:dyDescent="0.25">
      <c r="A13" s="58" t="s">
        <v>0</v>
      </c>
      <c r="B13" s="58" t="s">
        <v>48</v>
      </c>
      <c r="C13" s="58" t="s">
        <v>1</v>
      </c>
      <c r="D13" s="58" t="s">
        <v>2</v>
      </c>
      <c r="E13" s="601" t="s">
        <v>3</v>
      </c>
      <c r="F13" s="602"/>
      <c r="G13" s="603"/>
      <c r="H13" s="58" t="s">
        <v>4</v>
      </c>
      <c r="I13" s="58" t="s">
        <v>5</v>
      </c>
    </row>
    <row r="14" spans="1:9" ht="15.75" x14ac:dyDescent="0.25">
      <c r="A14" s="93" t="s">
        <v>8</v>
      </c>
      <c r="B14" s="93"/>
      <c r="C14" s="45"/>
      <c r="D14" s="45"/>
      <c r="E14" s="293"/>
      <c r="F14" s="294"/>
      <c r="G14" s="295"/>
      <c r="H14" s="45"/>
      <c r="I14" s="386">
        <f>SUM(I15+I279+I360+I538+I377)</f>
        <v>299098250</v>
      </c>
    </row>
    <row r="15" spans="1:9" ht="15.75" x14ac:dyDescent="0.25">
      <c r="A15" s="57" t="s">
        <v>49</v>
      </c>
      <c r="B15" s="129" t="s">
        <v>50</v>
      </c>
      <c r="C15" s="430"/>
      <c r="D15" s="430"/>
      <c r="E15" s="431"/>
      <c r="F15" s="432"/>
      <c r="G15" s="433"/>
      <c r="H15" s="430"/>
      <c r="I15" s="397">
        <f>SUM(I16+I146+I163+I216+I261)</f>
        <v>57393740</v>
      </c>
    </row>
    <row r="16" spans="1:9" ht="15.75" x14ac:dyDescent="0.25">
      <c r="A16" s="399" t="s">
        <v>9</v>
      </c>
      <c r="B16" s="434" t="s">
        <v>50</v>
      </c>
      <c r="C16" s="16" t="s">
        <v>10</v>
      </c>
      <c r="D16" s="16"/>
      <c r="E16" s="424"/>
      <c r="F16" s="425"/>
      <c r="G16" s="426"/>
      <c r="H16" s="16"/>
      <c r="I16" s="416">
        <f>SUM(I17+I22+I67+I72+I77+I62)</f>
        <v>24381028</v>
      </c>
    </row>
    <row r="17" spans="1:9" ht="31.5" x14ac:dyDescent="0.25">
      <c r="A17" s="25" t="s">
        <v>11</v>
      </c>
      <c r="B17" s="30" t="s">
        <v>50</v>
      </c>
      <c r="C17" s="26" t="s">
        <v>10</v>
      </c>
      <c r="D17" s="26" t="s">
        <v>12</v>
      </c>
      <c r="E17" s="354"/>
      <c r="F17" s="355"/>
      <c r="G17" s="356"/>
      <c r="H17" s="26"/>
      <c r="I17" s="417">
        <f>SUM(I18)</f>
        <v>1283650</v>
      </c>
    </row>
    <row r="18" spans="1:9" ht="15.75" x14ac:dyDescent="0.25">
      <c r="A18" s="34" t="s">
        <v>121</v>
      </c>
      <c r="B18" s="37" t="s">
        <v>50</v>
      </c>
      <c r="C18" s="35" t="s">
        <v>10</v>
      </c>
      <c r="D18" s="35" t="s">
        <v>12</v>
      </c>
      <c r="E18" s="302" t="s">
        <v>698</v>
      </c>
      <c r="F18" s="303" t="s">
        <v>696</v>
      </c>
      <c r="G18" s="304" t="s">
        <v>697</v>
      </c>
      <c r="H18" s="35"/>
      <c r="I18" s="389">
        <f>SUM(I19)</f>
        <v>1283650</v>
      </c>
    </row>
    <row r="19" spans="1:9" ht="15.75" x14ac:dyDescent="0.25">
      <c r="A19" s="95" t="s">
        <v>122</v>
      </c>
      <c r="B19" s="58" t="s">
        <v>50</v>
      </c>
      <c r="C19" s="2" t="s">
        <v>10</v>
      </c>
      <c r="D19" s="2" t="s">
        <v>12</v>
      </c>
      <c r="E19" s="305" t="s">
        <v>207</v>
      </c>
      <c r="F19" s="306" t="s">
        <v>696</v>
      </c>
      <c r="G19" s="307" t="s">
        <v>697</v>
      </c>
      <c r="H19" s="2"/>
      <c r="I19" s="390">
        <f>SUM(I20)</f>
        <v>1283650</v>
      </c>
    </row>
    <row r="20" spans="1:9" ht="31.5" x14ac:dyDescent="0.25">
      <c r="A20" s="3" t="s">
        <v>91</v>
      </c>
      <c r="B20" s="544" t="s">
        <v>50</v>
      </c>
      <c r="C20" s="2" t="s">
        <v>10</v>
      </c>
      <c r="D20" s="2" t="s">
        <v>12</v>
      </c>
      <c r="E20" s="305" t="s">
        <v>207</v>
      </c>
      <c r="F20" s="306" t="s">
        <v>696</v>
      </c>
      <c r="G20" s="307" t="s">
        <v>701</v>
      </c>
      <c r="H20" s="2"/>
      <c r="I20" s="390">
        <f>SUM(I21)</f>
        <v>1283650</v>
      </c>
    </row>
    <row r="21" spans="1:9" ht="63" x14ac:dyDescent="0.25">
      <c r="A21" s="96" t="s">
        <v>92</v>
      </c>
      <c r="B21" s="544" t="s">
        <v>50</v>
      </c>
      <c r="C21" s="2" t="s">
        <v>10</v>
      </c>
      <c r="D21" s="2" t="s">
        <v>12</v>
      </c>
      <c r="E21" s="305" t="s">
        <v>207</v>
      </c>
      <c r="F21" s="306" t="s">
        <v>696</v>
      </c>
      <c r="G21" s="307" t="s">
        <v>701</v>
      </c>
      <c r="H21" s="2" t="s">
        <v>13</v>
      </c>
      <c r="I21" s="391">
        <v>1283650</v>
      </c>
    </row>
    <row r="22" spans="1:9" ht="47.25" x14ac:dyDescent="0.25">
      <c r="A22" s="110" t="s">
        <v>19</v>
      </c>
      <c r="B22" s="30" t="s">
        <v>50</v>
      </c>
      <c r="C22" s="26" t="s">
        <v>10</v>
      </c>
      <c r="D22" s="26" t="s">
        <v>20</v>
      </c>
      <c r="E22" s="354"/>
      <c r="F22" s="355"/>
      <c r="G22" s="356"/>
      <c r="H22" s="26"/>
      <c r="I22" s="417">
        <f>SUM(I23+I35+I40+I45+I52+I57+I30)</f>
        <v>14043534</v>
      </c>
    </row>
    <row r="23" spans="1:9" ht="47.25" x14ac:dyDescent="0.25">
      <c r="A23" s="86" t="s">
        <v>130</v>
      </c>
      <c r="B23" s="37" t="s">
        <v>50</v>
      </c>
      <c r="C23" s="35" t="s">
        <v>10</v>
      </c>
      <c r="D23" s="35" t="s">
        <v>20</v>
      </c>
      <c r="E23" s="308" t="s">
        <v>206</v>
      </c>
      <c r="F23" s="309" t="s">
        <v>696</v>
      </c>
      <c r="G23" s="310" t="s">
        <v>697</v>
      </c>
      <c r="H23" s="35"/>
      <c r="I23" s="389">
        <f>SUM(I24)</f>
        <v>719000</v>
      </c>
    </row>
    <row r="24" spans="1:9" ht="78.75" x14ac:dyDescent="0.25">
      <c r="A24" s="87" t="s">
        <v>131</v>
      </c>
      <c r="B24" s="62" t="s">
        <v>50</v>
      </c>
      <c r="C24" s="2" t="s">
        <v>10</v>
      </c>
      <c r="D24" s="2" t="s">
        <v>20</v>
      </c>
      <c r="E24" s="320" t="s">
        <v>239</v>
      </c>
      <c r="F24" s="321" t="s">
        <v>696</v>
      </c>
      <c r="G24" s="322" t="s">
        <v>697</v>
      </c>
      <c r="H24" s="2"/>
      <c r="I24" s="390">
        <f>SUM(I25)</f>
        <v>719000</v>
      </c>
    </row>
    <row r="25" spans="1:9" ht="47.25" x14ac:dyDescent="0.25">
      <c r="A25" s="87" t="s">
        <v>704</v>
      </c>
      <c r="B25" s="62" t="s">
        <v>50</v>
      </c>
      <c r="C25" s="2" t="s">
        <v>10</v>
      </c>
      <c r="D25" s="2" t="s">
        <v>20</v>
      </c>
      <c r="E25" s="320" t="s">
        <v>239</v>
      </c>
      <c r="F25" s="321" t="s">
        <v>10</v>
      </c>
      <c r="G25" s="322" t="s">
        <v>697</v>
      </c>
      <c r="H25" s="2"/>
      <c r="I25" s="390">
        <f>SUM(I26+I28)</f>
        <v>719000</v>
      </c>
    </row>
    <row r="26" spans="1:9" ht="47.25" x14ac:dyDescent="0.25">
      <c r="A26" s="96" t="s">
        <v>93</v>
      </c>
      <c r="B26" s="544" t="s">
        <v>50</v>
      </c>
      <c r="C26" s="2" t="s">
        <v>10</v>
      </c>
      <c r="D26" s="2" t="s">
        <v>20</v>
      </c>
      <c r="E26" s="323" t="s">
        <v>239</v>
      </c>
      <c r="F26" s="324" t="s">
        <v>10</v>
      </c>
      <c r="G26" s="325" t="s">
        <v>705</v>
      </c>
      <c r="H26" s="2"/>
      <c r="I26" s="390">
        <f>SUM(I27)</f>
        <v>711000</v>
      </c>
    </row>
    <row r="27" spans="1:9" ht="63" x14ac:dyDescent="0.25">
      <c r="A27" s="96" t="s">
        <v>92</v>
      </c>
      <c r="B27" s="544" t="s">
        <v>50</v>
      </c>
      <c r="C27" s="2" t="s">
        <v>10</v>
      </c>
      <c r="D27" s="2" t="s">
        <v>20</v>
      </c>
      <c r="E27" s="323" t="s">
        <v>239</v>
      </c>
      <c r="F27" s="324" t="s">
        <v>10</v>
      </c>
      <c r="G27" s="325" t="s">
        <v>705</v>
      </c>
      <c r="H27" s="2" t="s">
        <v>13</v>
      </c>
      <c r="I27" s="391">
        <v>711000</v>
      </c>
    </row>
    <row r="28" spans="1:9" ht="31.5" x14ac:dyDescent="0.25">
      <c r="A28" s="91" t="s">
        <v>120</v>
      </c>
      <c r="B28" s="435" t="s">
        <v>50</v>
      </c>
      <c r="C28" s="2" t="s">
        <v>10</v>
      </c>
      <c r="D28" s="2" t="s">
        <v>20</v>
      </c>
      <c r="E28" s="320" t="s">
        <v>239</v>
      </c>
      <c r="F28" s="321" t="s">
        <v>10</v>
      </c>
      <c r="G28" s="322" t="s">
        <v>706</v>
      </c>
      <c r="H28" s="2"/>
      <c r="I28" s="390">
        <f>SUM(I29)</f>
        <v>8000</v>
      </c>
    </row>
    <row r="29" spans="1:9" ht="31.5" x14ac:dyDescent="0.25">
      <c r="A29" s="125" t="s">
        <v>903</v>
      </c>
      <c r="B29" s="410" t="s">
        <v>50</v>
      </c>
      <c r="C29" s="2" t="s">
        <v>10</v>
      </c>
      <c r="D29" s="2" t="s">
        <v>20</v>
      </c>
      <c r="E29" s="320" t="s">
        <v>239</v>
      </c>
      <c r="F29" s="321" t="s">
        <v>10</v>
      </c>
      <c r="G29" s="322" t="s">
        <v>706</v>
      </c>
      <c r="H29" s="2" t="s">
        <v>16</v>
      </c>
      <c r="I29" s="391">
        <v>8000</v>
      </c>
    </row>
    <row r="30" spans="1:9" ht="47.25" x14ac:dyDescent="0.25">
      <c r="A30" s="34" t="s">
        <v>145</v>
      </c>
      <c r="B30" s="37" t="s">
        <v>50</v>
      </c>
      <c r="C30" s="35" t="s">
        <v>10</v>
      </c>
      <c r="D30" s="35" t="s">
        <v>20</v>
      </c>
      <c r="E30" s="314" t="s">
        <v>722</v>
      </c>
      <c r="F30" s="315" t="s">
        <v>696</v>
      </c>
      <c r="G30" s="316" t="s">
        <v>697</v>
      </c>
      <c r="H30" s="35"/>
      <c r="I30" s="389">
        <f>SUM(I31)</f>
        <v>191800</v>
      </c>
    </row>
    <row r="31" spans="1:9" ht="78.75" x14ac:dyDescent="0.25">
      <c r="A31" s="63" t="s">
        <v>146</v>
      </c>
      <c r="B31" s="62" t="s">
        <v>50</v>
      </c>
      <c r="C31" s="2" t="s">
        <v>10</v>
      </c>
      <c r="D31" s="2" t="s">
        <v>20</v>
      </c>
      <c r="E31" s="317" t="s">
        <v>836</v>
      </c>
      <c r="F31" s="318" t="s">
        <v>696</v>
      </c>
      <c r="G31" s="319" t="s">
        <v>697</v>
      </c>
      <c r="H31" s="51"/>
      <c r="I31" s="390">
        <f>SUM(I32)</f>
        <v>191800</v>
      </c>
    </row>
    <row r="32" spans="1:9" ht="47.25" x14ac:dyDescent="0.25">
      <c r="A32" s="87" t="s">
        <v>723</v>
      </c>
      <c r="B32" s="62" t="s">
        <v>50</v>
      </c>
      <c r="C32" s="2" t="s">
        <v>10</v>
      </c>
      <c r="D32" s="2" t="s">
        <v>20</v>
      </c>
      <c r="E32" s="317" t="s">
        <v>836</v>
      </c>
      <c r="F32" s="318" t="s">
        <v>10</v>
      </c>
      <c r="G32" s="319" t="s">
        <v>697</v>
      </c>
      <c r="H32" s="51"/>
      <c r="I32" s="390">
        <f>SUM(I33)</f>
        <v>191800</v>
      </c>
    </row>
    <row r="33" spans="1:9" ht="31.5" x14ac:dyDescent="0.25">
      <c r="A33" s="87" t="s">
        <v>838</v>
      </c>
      <c r="B33" s="62" t="s">
        <v>50</v>
      </c>
      <c r="C33" s="2" t="s">
        <v>10</v>
      </c>
      <c r="D33" s="2" t="s">
        <v>20</v>
      </c>
      <c r="E33" s="317" t="s">
        <v>218</v>
      </c>
      <c r="F33" s="318" t="s">
        <v>10</v>
      </c>
      <c r="G33" s="319" t="s">
        <v>837</v>
      </c>
      <c r="H33" s="51"/>
      <c r="I33" s="390">
        <f>SUM(I34)</f>
        <v>191800</v>
      </c>
    </row>
    <row r="34" spans="1:9" ht="31.5" x14ac:dyDescent="0.25">
      <c r="A34" s="97" t="s">
        <v>903</v>
      </c>
      <c r="B34" s="62" t="s">
        <v>50</v>
      </c>
      <c r="C34" s="2" t="s">
        <v>10</v>
      </c>
      <c r="D34" s="2" t="s">
        <v>20</v>
      </c>
      <c r="E34" s="317" t="s">
        <v>218</v>
      </c>
      <c r="F34" s="318" t="s">
        <v>10</v>
      </c>
      <c r="G34" s="319" t="s">
        <v>837</v>
      </c>
      <c r="H34" s="2" t="s">
        <v>16</v>
      </c>
      <c r="I34" s="392">
        <v>191800</v>
      </c>
    </row>
    <row r="35" spans="1:9" ht="47.25" x14ac:dyDescent="0.25">
      <c r="A35" s="86" t="s">
        <v>123</v>
      </c>
      <c r="B35" s="37" t="s">
        <v>50</v>
      </c>
      <c r="C35" s="35" t="s">
        <v>10</v>
      </c>
      <c r="D35" s="35" t="s">
        <v>20</v>
      </c>
      <c r="E35" s="314" t="s">
        <v>699</v>
      </c>
      <c r="F35" s="315" t="s">
        <v>696</v>
      </c>
      <c r="G35" s="316" t="s">
        <v>697</v>
      </c>
      <c r="H35" s="35"/>
      <c r="I35" s="389">
        <f>SUM(I36)</f>
        <v>946000</v>
      </c>
    </row>
    <row r="36" spans="1:9" ht="63" x14ac:dyDescent="0.25">
      <c r="A36" s="87" t="s">
        <v>137</v>
      </c>
      <c r="B36" s="62" t="s">
        <v>50</v>
      </c>
      <c r="C36" s="2" t="s">
        <v>10</v>
      </c>
      <c r="D36" s="2" t="s">
        <v>20</v>
      </c>
      <c r="E36" s="317" t="s">
        <v>700</v>
      </c>
      <c r="F36" s="318" t="s">
        <v>696</v>
      </c>
      <c r="G36" s="319" t="s">
        <v>697</v>
      </c>
      <c r="H36" s="51"/>
      <c r="I36" s="390">
        <f>SUM(I37)</f>
        <v>946000</v>
      </c>
    </row>
    <row r="37" spans="1:9" ht="47.25" x14ac:dyDescent="0.25">
      <c r="A37" s="87" t="s">
        <v>703</v>
      </c>
      <c r="B37" s="62" t="s">
        <v>50</v>
      </c>
      <c r="C37" s="2" t="s">
        <v>10</v>
      </c>
      <c r="D37" s="2" t="s">
        <v>20</v>
      </c>
      <c r="E37" s="317" t="s">
        <v>700</v>
      </c>
      <c r="F37" s="318" t="s">
        <v>10</v>
      </c>
      <c r="G37" s="319" t="s">
        <v>697</v>
      </c>
      <c r="H37" s="51"/>
      <c r="I37" s="390">
        <f>SUM(I38)</f>
        <v>946000</v>
      </c>
    </row>
    <row r="38" spans="1:9" ht="31.5" x14ac:dyDescent="0.25">
      <c r="A38" s="87" t="s">
        <v>125</v>
      </c>
      <c r="B38" s="62" t="s">
        <v>50</v>
      </c>
      <c r="C38" s="2" t="s">
        <v>10</v>
      </c>
      <c r="D38" s="2" t="s">
        <v>20</v>
      </c>
      <c r="E38" s="317" t="s">
        <v>700</v>
      </c>
      <c r="F38" s="318" t="s">
        <v>10</v>
      </c>
      <c r="G38" s="319" t="s">
        <v>702</v>
      </c>
      <c r="H38" s="51"/>
      <c r="I38" s="390">
        <f>SUM(I39)</f>
        <v>946000</v>
      </c>
    </row>
    <row r="39" spans="1:9" ht="31.5" x14ac:dyDescent="0.25">
      <c r="A39" s="97" t="s">
        <v>903</v>
      </c>
      <c r="B39" s="409" t="s">
        <v>50</v>
      </c>
      <c r="C39" s="2" t="s">
        <v>10</v>
      </c>
      <c r="D39" s="2" t="s">
        <v>20</v>
      </c>
      <c r="E39" s="317" t="s">
        <v>700</v>
      </c>
      <c r="F39" s="318" t="s">
        <v>10</v>
      </c>
      <c r="G39" s="319" t="s">
        <v>702</v>
      </c>
      <c r="H39" s="2" t="s">
        <v>16</v>
      </c>
      <c r="I39" s="392">
        <v>946000</v>
      </c>
    </row>
    <row r="40" spans="1:9" ht="31.5" x14ac:dyDescent="0.25">
      <c r="A40" s="86" t="s">
        <v>138</v>
      </c>
      <c r="B40" s="37" t="s">
        <v>50</v>
      </c>
      <c r="C40" s="35" t="s">
        <v>10</v>
      </c>
      <c r="D40" s="35" t="s">
        <v>20</v>
      </c>
      <c r="E40" s="302" t="s">
        <v>708</v>
      </c>
      <c r="F40" s="303" t="s">
        <v>696</v>
      </c>
      <c r="G40" s="304" t="s">
        <v>697</v>
      </c>
      <c r="H40" s="35"/>
      <c r="I40" s="389">
        <f>SUM(I41)</f>
        <v>204734</v>
      </c>
    </row>
    <row r="41" spans="1:9" ht="63" x14ac:dyDescent="0.25">
      <c r="A41" s="87" t="s">
        <v>904</v>
      </c>
      <c r="B41" s="62" t="s">
        <v>50</v>
      </c>
      <c r="C41" s="2" t="s">
        <v>10</v>
      </c>
      <c r="D41" s="2" t="s">
        <v>20</v>
      </c>
      <c r="E41" s="305" t="s">
        <v>210</v>
      </c>
      <c r="F41" s="306" t="s">
        <v>696</v>
      </c>
      <c r="G41" s="307" t="s">
        <v>697</v>
      </c>
      <c r="H41" s="2"/>
      <c r="I41" s="390">
        <f>SUM(I42)</f>
        <v>204734</v>
      </c>
    </row>
    <row r="42" spans="1:9" ht="47.25" x14ac:dyDescent="0.25">
      <c r="A42" s="87" t="s">
        <v>707</v>
      </c>
      <c r="B42" s="62" t="s">
        <v>50</v>
      </c>
      <c r="C42" s="2" t="s">
        <v>10</v>
      </c>
      <c r="D42" s="2" t="s">
        <v>20</v>
      </c>
      <c r="E42" s="305" t="s">
        <v>210</v>
      </c>
      <c r="F42" s="306" t="s">
        <v>10</v>
      </c>
      <c r="G42" s="307" t="s">
        <v>697</v>
      </c>
      <c r="H42" s="2"/>
      <c r="I42" s="390">
        <f>SUM(I43)</f>
        <v>204734</v>
      </c>
    </row>
    <row r="43" spans="1:9" ht="31.5" x14ac:dyDescent="0.25">
      <c r="A43" s="87" t="s">
        <v>96</v>
      </c>
      <c r="B43" s="436" t="s">
        <v>50</v>
      </c>
      <c r="C43" s="2" t="s">
        <v>10</v>
      </c>
      <c r="D43" s="2" t="s">
        <v>20</v>
      </c>
      <c r="E43" s="305" t="s">
        <v>210</v>
      </c>
      <c r="F43" s="306" t="s">
        <v>10</v>
      </c>
      <c r="G43" s="307" t="s">
        <v>709</v>
      </c>
      <c r="H43" s="2"/>
      <c r="I43" s="390">
        <f>SUM(I44)</f>
        <v>204734</v>
      </c>
    </row>
    <row r="44" spans="1:9" ht="63" x14ac:dyDescent="0.25">
      <c r="A44" s="96" t="s">
        <v>92</v>
      </c>
      <c r="B44" s="544" t="s">
        <v>50</v>
      </c>
      <c r="C44" s="2" t="s">
        <v>10</v>
      </c>
      <c r="D44" s="2" t="s">
        <v>20</v>
      </c>
      <c r="E44" s="305" t="s">
        <v>210</v>
      </c>
      <c r="F44" s="306" t="s">
        <v>10</v>
      </c>
      <c r="G44" s="307" t="s">
        <v>709</v>
      </c>
      <c r="H44" s="2" t="s">
        <v>13</v>
      </c>
      <c r="I44" s="392">
        <v>204734</v>
      </c>
    </row>
    <row r="45" spans="1:9" ht="47.25" x14ac:dyDescent="0.25">
      <c r="A45" s="106" t="s">
        <v>132</v>
      </c>
      <c r="B45" s="39" t="s">
        <v>50</v>
      </c>
      <c r="C45" s="35" t="s">
        <v>10</v>
      </c>
      <c r="D45" s="35" t="s">
        <v>20</v>
      </c>
      <c r="E45" s="302" t="s">
        <v>711</v>
      </c>
      <c r="F45" s="303" t="s">
        <v>696</v>
      </c>
      <c r="G45" s="304" t="s">
        <v>697</v>
      </c>
      <c r="H45" s="35"/>
      <c r="I45" s="389">
        <f>SUM(I46)</f>
        <v>474000</v>
      </c>
    </row>
    <row r="46" spans="1:9" ht="63" x14ac:dyDescent="0.25">
      <c r="A46" s="101" t="s">
        <v>133</v>
      </c>
      <c r="B46" s="409" t="s">
        <v>50</v>
      </c>
      <c r="C46" s="2" t="s">
        <v>10</v>
      </c>
      <c r="D46" s="2" t="s">
        <v>20</v>
      </c>
      <c r="E46" s="305" t="s">
        <v>211</v>
      </c>
      <c r="F46" s="306" t="s">
        <v>696</v>
      </c>
      <c r="G46" s="307" t="s">
        <v>697</v>
      </c>
      <c r="H46" s="2"/>
      <c r="I46" s="390">
        <f>SUM(I47)</f>
        <v>474000</v>
      </c>
    </row>
    <row r="47" spans="1:9" ht="63" x14ac:dyDescent="0.25">
      <c r="A47" s="102" t="s">
        <v>710</v>
      </c>
      <c r="B47" s="410" t="s">
        <v>50</v>
      </c>
      <c r="C47" s="2" t="s">
        <v>10</v>
      </c>
      <c r="D47" s="2" t="s">
        <v>20</v>
      </c>
      <c r="E47" s="305" t="s">
        <v>211</v>
      </c>
      <c r="F47" s="306" t="s">
        <v>10</v>
      </c>
      <c r="G47" s="307" t="s">
        <v>697</v>
      </c>
      <c r="H47" s="2"/>
      <c r="I47" s="390">
        <f>SUM(I48+I50)</f>
        <v>474000</v>
      </c>
    </row>
    <row r="48" spans="1:9" ht="47.25" x14ac:dyDescent="0.25">
      <c r="A48" s="96" t="s">
        <v>134</v>
      </c>
      <c r="B48" s="544" t="s">
        <v>50</v>
      </c>
      <c r="C48" s="2" t="s">
        <v>10</v>
      </c>
      <c r="D48" s="2" t="s">
        <v>20</v>
      </c>
      <c r="E48" s="305" t="s">
        <v>211</v>
      </c>
      <c r="F48" s="306" t="s">
        <v>10</v>
      </c>
      <c r="G48" s="307" t="s">
        <v>712</v>
      </c>
      <c r="H48" s="2"/>
      <c r="I48" s="390">
        <f>SUM(I49)</f>
        <v>237000</v>
      </c>
    </row>
    <row r="49" spans="1:9" ht="63" x14ac:dyDescent="0.25">
      <c r="A49" s="96" t="s">
        <v>92</v>
      </c>
      <c r="B49" s="544" t="s">
        <v>50</v>
      </c>
      <c r="C49" s="2" t="s">
        <v>10</v>
      </c>
      <c r="D49" s="2" t="s">
        <v>20</v>
      </c>
      <c r="E49" s="305" t="s">
        <v>211</v>
      </c>
      <c r="F49" s="306" t="s">
        <v>10</v>
      </c>
      <c r="G49" s="307" t="s">
        <v>712</v>
      </c>
      <c r="H49" s="2" t="s">
        <v>13</v>
      </c>
      <c r="I49" s="391">
        <v>237000</v>
      </c>
    </row>
    <row r="50" spans="1:9" ht="47.25" x14ac:dyDescent="0.25">
      <c r="A50" s="96" t="s">
        <v>95</v>
      </c>
      <c r="B50" s="544" t="s">
        <v>50</v>
      </c>
      <c r="C50" s="2" t="s">
        <v>10</v>
      </c>
      <c r="D50" s="2" t="s">
        <v>20</v>
      </c>
      <c r="E50" s="305" t="s">
        <v>211</v>
      </c>
      <c r="F50" s="306" t="s">
        <v>10</v>
      </c>
      <c r="G50" s="307" t="s">
        <v>713</v>
      </c>
      <c r="H50" s="2"/>
      <c r="I50" s="390">
        <f>SUM(I51)</f>
        <v>237000</v>
      </c>
    </row>
    <row r="51" spans="1:9" ht="63" x14ac:dyDescent="0.25">
      <c r="A51" s="96" t="s">
        <v>92</v>
      </c>
      <c r="B51" s="544" t="s">
        <v>50</v>
      </c>
      <c r="C51" s="2" t="s">
        <v>10</v>
      </c>
      <c r="D51" s="2" t="s">
        <v>20</v>
      </c>
      <c r="E51" s="305" t="s">
        <v>211</v>
      </c>
      <c r="F51" s="306" t="s">
        <v>10</v>
      </c>
      <c r="G51" s="307" t="s">
        <v>713</v>
      </c>
      <c r="H51" s="2" t="s">
        <v>13</v>
      </c>
      <c r="I51" s="392">
        <v>237000</v>
      </c>
    </row>
    <row r="52" spans="1:9" ht="47.25" x14ac:dyDescent="0.25">
      <c r="A52" s="86" t="s">
        <v>135</v>
      </c>
      <c r="B52" s="37" t="s">
        <v>50</v>
      </c>
      <c r="C52" s="35" t="s">
        <v>10</v>
      </c>
      <c r="D52" s="35" t="s">
        <v>20</v>
      </c>
      <c r="E52" s="302" t="s">
        <v>212</v>
      </c>
      <c r="F52" s="303" t="s">
        <v>696</v>
      </c>
      <c r="G52" s="304" t="s">
        <v>697</v>
      </c>
      <c r="H52" s="35"/>
      <c r="I52" s="389">
        <f>SUM(I53)</f>
        <v>237000</v>
      </c>
    </row>
    <row r="53" spans="1:9" ht="47.25" x14ac:dyDescent="0.25">
      <c r="A53" s="87" t="s">
        <v>136</v>
      </c>
      <c r="B53" s="62" t="s">
        <v>50</v>
      </c>
      <c r="C53" s="2" t="s">
        <v>10</v>
      </c>
      <c r="D53" s="2" t="s">
        <v>20</v>
      </c>
      <c r="E53" s="305" t="s">
        <v>213</v>
      </c>
      <c r="F53" s="306" t="s">
        <v>696</v>
      </c>
      <c r="G53" s="307" t="s">
        <v>697</v>
      </c>
      <c r="H53" s="51"/>
      <c r="I53" s="390">
        <f>SUM(I54)</f>
        <v>237000</v>
      </c>
    </row>
    <row r="54" spans="1:9" ht="47.25" x14ac:dyDescent="0.25">
      <c r="A54" s="87" t="s">
        <v>714</v>
      </c>
      <c r="B54" s="62" t="s">
        <v>50</v>
      </c>
      <c r="C54" s="2" t="s">
        <v>10</v>
      </c>
      <c r="D54" s="2" t="s">
        <v>20</v>
      </c>
      <c r="E54" s="305" t="s">
        <v>213</v>
      </c>
      <c r="F54" s="306" t="s">
        <v>12</v>
      </c>
      <c r="G54" s="307" t="s">
        <v>697</v>
      </c>
      <c r="H54" s="51"/>
      <c r="I54" s="390">
        <f>SUM(I55)</f>
        <v>237000</v>
      </c>
    </row>
    <row r="55" spans="1:9" ht="47.25" x14ac:dyDescent="0.25">
      <c r="A55" s="3" t="s">
        <v>94</v>
      </c>
      <c r="B55" s="544" t="s">
        <v>50</v>
      </c>
      <c r="C55" s="2" t="s">
        <v>10</v>
      </c>
      <c r="D55" s="2" t="s">
        <v>20</v>
      </c>
      <c r="E55" s="305" t="s">
        <v>213</v>
      </c>
      <c r="F55" s="306" t="s">
        <v>12</v>
      </c>
      <c r="G55" s="307" t="s">
        <v>715</v>
      </c>
      <c r="H55" s="2"/>
      <c r="I55" s="390">
        <f>SUM(I56)</f>
        <v>237000</v>
      </c>
    </row>
    <row r="56" spans="1:9" ht="63" x14ac:dyDescent="0.25">
      <c r="A56" s="96" t="s">
        <v>92</v>
      </c>
      <c r="B56" s="544" t="s">
        <v>50</v>
      </c>
      <c r="C56" s="2" t="s">
        <v>10</v>
      </c>
      <c r="D56" s="2" t="s">
        <v>20</v>
      </c>
      <c r="E56" s="305" t="s">
        <v>213</v>
      </c>
      <c r="F56" s="306" t="s">
        <v>12</v>
      </c>
      <c r="G56" s="307" t="s">
        <v>715</v>
      </c>
      <c r="H56" s="2" t="s">
        <v>13</v>
      </c>
      <c r="I56" s="392">
        <v>237000</v>
      </c>
    </row>
    <row r="57" spans="1:9" ht="15.75" x14ac:dyDescent="0.25">
      <c r="A57" s="34" t="s">
        <v>139</v>
      </c>
      <c r="B57" s="37" t="s">
        <v>50</v>
      </c>
      <c r="C57" s="35" t="s">
        <v>10</v>
      </c>
      <c r="D57" s="35" t="s">
        <v>20</v>
      </c>
      <c r="E57" s="302" t="s">
        <v>214</v>
      </c>
      <c r="F57" s="303" t="s">
        <v>696</v>
      </c>
      <c r="G57" s="304" t="s">
        <v>697</v>
      </c>
      <c r="H57" s="35"/>
      <c r="I57" s="389">
        <f>SUM(I58)</f>
        <v>11271000</v>
      </c>
    </row>
    <row r="58" spans="1:9" ht="31.5" x14ac:dyDescent="0.25">
      <c r="A58" s="3" t="s">
        <v>140</v>
      </c>
      <c r="B58" s="544" t="s">
        <v>50</v>
      </c>
      <c r="C58" s="2" t="s">
        <v>10</v>
      </c>
      <c r="D58" s="2" t="s">
        <v>20</v>
      </c>
      <c r="E58" s="305" t="s">
        <v>215</v>
      </c>
      <c r="F58" s="306" t="s">
        <v>696</v>
      </c>
      <c r="G58" s="307" t="s">
        <v>697</v>
      </c>
      <c r="H58" s="2"/>
      <c r="I58" s="390">
        <f>SUM(I59)</f>
        <v>11271000</v>
      </c>
    </row>
    <row r="59" spans="1:9" ht="31.5" x14ac:dyDescent="0.25">
      <c r="A59" s="3" t="s">
        <v>91</v>
      </c>
      <c r="B59" s="544" t="s">
        <v>50</v>
      </c>
      <c r="C59" s="2" t="s">
        <v>10</v>
      </c>
      <c r="D59" s="2" t="s">
        <v>20</v>
      </c>
      <c r="E59" s="305" t="s">
        <v>215</v>
      </c>
      <c r="F59" s="306" t="s">
        <v>696</v>
      </c>
      <c r="G59" s="307" t="s">
        <v>701</v>
      </c>
      <c r="H59" s="2"/>
      <c r="I59" s="390">
        <f>SUM(I60:I61)</f>
        <v>11271000</v>
      </c>
    </row>
    <row r="60" spans="1:9" ht="63" x14ac:dyDescent="0.25">
      <c r="A60" s="96" t="s">
        <v>92</v>
      </c>
      <c r="B60" s="544" t="s">
        <v>50</v>
      </c>
      <c r="C60" s="2" t="s">
        <v>10</v>
      </c>
      <c r="D60" s="2" t="s">
        <v>20</v>
      </c>
      <c r="E60" s="305" t="s">
        <v>215</v>
      </c>
      <c r="F60" s="306" t="s">
        <v>696</v>
      </c>
      <c r="G60" s="307" t="s">
        <v>701</v>
      </c>
      <c r="H60" s="2" t="s">
        <v>13</v>
      </c>
      <c r="I60" s="391">
        <v>11259000</v>
      </c>
    </row>
    <row r="61" spans="1:9" ht="15.75" x14ac:dyDescent="0.25">
      <c r="A61" s="3" t="s">
        <v>18</v>
      </c>
      <c r="B61" s="544" t="s">
        <v>50</v>
      </c>
      <c r="C61" s="2" t="s">
        <v>10</v>
      </c>
      <c r="D61" s="2" t="s">
        <v>20</v>
      </c>
      <c r="E61" s="305" t="s">
        <v>215</v>
      </c>
      <c r="F61" s="306" t="s">
        <v>696</v>
      </c>
      <c r="G61" s="307" t="s">
        <v>701</v>
      </c>
      <c r="H61" s="2" t="s">
        <v>17</v>
      </c>
      <c r="I61" s="391">
        <v>12000</v>
      </c>
    </row>
    <row r="62" spans="1:9" ht="15.75" x14ac:dyDescent="0.25">
      <c r="A62" s="110" t="s">
        <v>1021</v>
      </c>
      <c r="B62" s="30" t="s">
        <v>50</v>
      </c>
      <c r="C62" s="26" t="s">
        <v>10</v>
      </c>
      <c r="D62" s="65" t="s">
        <v>116</v>
      </c>
      <c r="E62" s="111"/>
      <c r="F62" s="421"/>
      <c r="G62" s="422"/>
      <c r="H62" s="26"/>
      <c r="I62" s="417">
        <f>SUM(I63)</f>
        <v>5400</v>
      </c>
    </row>
    <row r="63" spans="1:9" ht="31.5" x14ac:dyDescent="0.25">
      <c r="A63" s="86" t="s">
        <v>202</v>
      </c>
      <c r="B63" s="37" t="s">
        <v>50</v>
      </c>
      <c r="C63" s="35" t="s">
        <v>10</v>
      </c>
      <c r="D63" s="49" t="s">
        <v>116</v>
      </c>
      <c r="E63" s="308" t="s">
        <v>222</v>
      </c>
      <c r="F63" s="309" t="s">
        <v>696</v>
      </c>
      <c r="G63" s="310" t="s">
        <v>697</v>
      </c>
      <c r="H63" s="35"/>
      <c r="I63" s="389">
        <f>SUM(I64)</f>
        <v>5400</v>
      </c>
    </row>
    <row r="64" spans="1:9" ht="31.5" x14ac:dyDescent="0.25">
      <c r="A64" s="99" t="s">
        <v>201</v>
      </c>
      <c r="B64" s="6" t="s">
        <v>50</v>
      </c>
      <c r="C64" s="2" t="s">
        <v>10</v>
      </c>
      <c r="D64" s="8" t="s">
        <v>116</v>
      </c>
      <c r="E64" s="323" t="s">
        <v>222</v>
      </c>
      <c r="F64" s="324" t="s">
        <v>696</v>
      </c>
      <c r="G64" s="325" t="s">
        <v>697</v>
      </c>
      <c r="H64" s="2"/>
      <c r="I64" s="390">
        <f>SUM(I65)</f>
        <v>5400</v>
      </c>
    </row>
    <row r="65" spans="1:9" ht="47.25" x14ac:dyDescent="0.25">
      <c r="A65" s="3" t="s">
        <v>1022</v>
      </c>
      <c r="B65" s="544" t="s">
        <v>50</v>
      </c>
      <c r="C65" s="2" t="s">
        <v>10</v>
      </c>
      <c r="D65" s="8" t="s">
        <v>116</v>
      </c>
      <c r="E65" s="323" t="s">
        <v>222</v>
      </c>
      <c r="F65" s="324" t="s">
        <v>696</v>
      </c>
      <c r="G65" s="554">
        <v>51200</v>
      </c>
      <c r="H65" s="2"/>
      <c r="I65" s="390">
        <f>SUM(I66)</f>
        <v>5400</v>
      </c>
    </row>
    <row r="66" spans="1:9" ht="31.5" x14ac:dyDescent="0.25">
      <c r="A66" s="101" t="s">
        <v>903</v>
      </c>
      <c r="B66" s="544" t="s">
        <v>50</v>
      </c>
      <c r="C66" s="2" t="s">
        <v>10</v>
      </c>
      <c r="D66" s="8" t="s">
        <v>116</v>
      </c>
      <c r="E66" s="323" t="s">
        <v>222</v>
      </c>
      <c r="F66" s="324" t="s">
        <v>696</v>
      </c>
      <c r="G66" s="554">
        <v>51200</v>
      </c>
      <c r="H66" s="2" t="s">
        <v>16</v>
      </c>
      <c r="I66" s="391">
        <v>5400</v>
      </c>
    </row>
    <row r="67" spans="1:9" ht="31.5" x14ac:dyDescent="0.25">
      <c r="A67" s="110" t="s">
        <v>905</v>
      </c>
      <c r="B67" s="30" t="s">
        <v>50</v>
      </c>
      <c r="C67" s="26" t="s">
        <v>10</v>
      </c>
      <c r="D67" s="65" t="s">
        <v>29</v>
      </c>
      <c r="E67" s="111"/>
      <c r="F67" s="421"/>
      <c r="G67" s="422"/>
      <c r="H67" s="26"/>
      <c r="I67" s="417">
        <f>SUM(I68)</f>
        <v>8000</v>
      </c>
    </row>
    <row r="68" spans="1:9" ht="31.5" x14ac:dyDescent="0.25">
      <c r="A68" s="86" t="s">
        <v>202</v>
      </c>
      <c r="B68" s="37" t="s">
        <v>50</v>
      </c>
      <c r="C68" s="35" t="s">
        <v>10</v>
      </c>
      <c r="D68" s="49" t="s">
        <v>29</v>
      </c>
      <c r="E68" s="308" t="s">
        <v>221</v>
      </c>
      <c r="F68" s="309" t="s">
        <v>696</v>
      </c>
      <c r="G68" s="310" t="s">
        <v>697</v>
      </c>
      <c r="H68" s="35"/>
      <c r="I68" s="389">
        <f>SUM(I69)</f>
        <v>8000</v>
      </c>
    </row>
    <row r="69" spans="1:9" ht="31.5" x14ac:dyDescent="0.25">
      <c r="A69" s="99" t="s">
        <v>906</v>
      </c>
      <c r="B69" s="6" t="s">
        <v>50</v>
      </c>
      <c r="C69" s="2" t="s">
        <v>10</v>
      </c>
      <c r="D69" s="8" t="s">
        <v>29</v>
      </c>
      <c r="E69" s="323" t="s">
        <v>907</v>
      </c>
      <c r="F69" s="324" t="s">
        <v>696</v>
      </c>
      <c r="G69" s="325" t="s">
        <v>697</v>
      </c>
      <c r="H69" s="2"/>
      <c r="I69" s="390">
        <f>SUM(I70)</f>
        <v>8000</v>
      </c>
    </row>
    <row r="70" spans="1:9" ht="31.5" x14ac:dyDescent="0.25">
      <c r="A70" s="3" t="s">
        <v>908</v>
      </c>
      <c r="B70" s="544" t="s">
        <v>50</v>
      </c>
      <c r="C70" s="2" t="s">
        <v>10</v>
      </c>
      <c r="D70" s="8" t="s">
        <v>29</v>
      </c>
      <c r="E70" s="323" t="s">
        <v>907</v>
      </c>
      <c r="F70" s="324" t="s">
        <v>696</v>
      </c>
      <c r="G70" s="325" t="s">
        <v>909</v>
      </c>
      <c r="H70" s="2"/>
      <c r="I70" s="390">
        <f>SUM(I71)</f>
        <v>8000</v>
      </c>
    </row>
    <row r="71" spans="1:9" ht="31.5" x14ac:dyDescent="0.25">
      <c r="A71" s="101" t="s">
        <v>903</v>
      </c>
      <c r="B71" s="544" t="s">
        <v>50</v>
      </c>
      <c r="C71" s="2" t="s">
        <v>10</v>
      </c>
      <c r="D71" s="8" t="s">
        <v>29</v>
      </c>
      <c r="E71" s="323" t="s">
        <v>907</v>
      </c>
      <c r="F71" s="324" t="s">
        <v>696</v>
      </c>
      <c r="G71" s="325" t="s">
        <v>909</v>
      </c>
      <c r="H71" s="2" t="s">
        <v>16</v>
      </c>
      <c r="I71" s="391">
        <v>8000</v>
      </c>
    </row>
    <row r="72" spans="1:9" ht="15.75" x14ac:dyDescent="0.25">
      <c r="A72" s="110" t="s">
        <v>22</v>
      </c>
      <c r="B72" s="30" t="s">
        <v>50</v>
      </c>
      <c r="C72" s="26" t="s">
        <v>10</v>
      </c>
      <c r="D72" s="30">
        <v>11</v>
      </c>
      <c r="E72" s="111"/>
      <c r="F72" s="421"/>
      <c r="G72" s="422"/>
      <c r="H72" s="26"/>
      <c r="I72" s="417">
        <f>SUM(I73)</f>
        <v>72835</v>
      </c>
    </row>
    <row r="73" spans="1:9" ht="31.5" x14ac:dyDescent="0.25">
      <c r="A73" s="86" t="s">
        <v>97</v>
      </c>
      <c r="B73" s="37" t="s">
        <v>50</v>
      </c>
      <c r="C73" s="35" t="s">
        <v>10</v>
      </c>
      <c r="D73" s="37">
        <v>11</v>
      </c>
      <c r="E73" s="308" t="s">
        <v>216</v>
      </c>
      <c r="F73" s="309" t="s">
        <v>696</v>
      </c>
      <c r="G73" s="310" t="s">
        <v>697</v>
      </c>
      <c r="H73" s="35"/>
      <c r="I73" s="389">
        <f>SUM(I74)</f>
        <v>72835</v>
      </c>
    </row>
    <row r="74" spans="1:9" ht="31.5" x14ac:dyDescent="0.25">
      <c r="A74" s="99" t="s">
        <v>98</v>
      </c>
      <c r="B74" s="6" t="s">
        <v>50</v>
      </c>
      <c r="C74" s="2" t="s">
        <v>10</v>
      </c>
      <c r="D74" s="544">
        <v>11</v>
      </c>
      <c r="E74" s="323" t="s">
        <v>217</v>
      </c>
      <c r="F74" s="324" t="s">
        <v>696</v>
      </c>
      <c r="G74" s="325" t="s">
        <v>697</v>
      </c>
      <c r="H74" s="2"/>
      <c r="I74" s="390">
        <f>SUM(I75)</f>
        <v>72835</v>
      </c>
    </row>
    <row r="75" spans="1:9" ht="31.5" x14ac:dyDescent="0.25">
      <c r="A75" s="3" t="s">
        <v>118</v>
      </c>
      <c r="B75" s="544" t="s">
        <v>50</v>
      </c>
      <c r="C75" s="2" t="s">
        <v>10</v>
      </c>
      <c r="D75" s="544">
        <v>11</v>
      </c>
      <c r="E75" s="323" t="s">
        <v>217</v>
      </c>
      <c r="F75" s="324" t="s">
        <v>696</v>
      </c>
      <c r="G75" s="325" t="s">
        <v>719</v>
      </c>
      <c r="H75" s="2"/>
      <c r="I75" s="390">
        <f>SUM(I76)</f>
        <v>72835</v>
      </c>
    </row>
    <row r="76" spans="1:9" ht="31.5" x14ac:dyDescent="0.25">
      <c r="A76" s="3" t="s">
        <v>18</v>
      </c>
      <c r="B76" s="544" t="s">
        <v>50</v>
      </c>
      <c r="C76" s="2" t="s">
        <v>10</v>
      </c>
      <c r="D76" s="544">
        <v>11</v>
      </c>
      <c r="E76" s="323" t="s">
        <v>217</v>
      </c>
      <c r="F76" s="324" t="s">
        <v>696</v>
      </c>
      <c r="G76" s="325" t="s">
        <v>719</v>
      </c>
      <c r="H76" s="2" t="s">
        <v>17</v>
      </c>
      <c r="I76" s="391">
        <v>72835</v>
      </c>
    </row>
    <row r="77" spans="1:9" ht="15.75" x14ac:dyDescent="0.25">
      <c r="A77" s="110" t="s">
        <v>23</v>
      </c>
      <c r="B77" s="30" t="s">
        <v>50</v>
      </c>
      <c r="C77" s="26" t="s">
        <v>10</v>
      </c>
      <c r="D77" s="30">
        <v>13</v>
      </c>
      <c r="E77" s="111"/>
      <c r="F77" s="421"/>
      <c r="G77" s="422"/>
      <c r="H77" s="26"/>
      <c r="I77" s="417">
        <f>SUM(I83+I88+I112+I117+I136+I97+I102+I107+I142+I78+I132)</f>
        <v>8967609</v>
      </c>
    </row>
    <row r="78" spans="1:9" ht="47.25" x14ac:dyDescent="0.25">
      <c r="A78" s="86" t="s">
        <v>130</v>
      </c>
      <c r="B78" s="37" t="s">
        <v>50</v>
      </c>
      <c r="C78" s="35" t="s">
        <v>10</v>
      </c>
      <c r="D78" s="37">
        <v>13</v>
      </c>
      <c r="E78" s="308" t="s">
        <v>1036</v>
      </c>
      <c r="F78" s="309" t="s">
        <v>696</v>
      </c>
      <c r="G78" s="310" t="s">
        <v>697</v>
      </c>
      <c r="H78" s="35"/>
      <c r="I78" s="389">
        <f>SUM(I79)</f>
        <v>113000</v>
      </c>
    </row>
    <row r="79" spans="1:9" ht="78.75" x14ac:dyDescent="0.25">
      <c r="A79" s="87" t="s">
        <v>131</v>
      </c>
      <c r="B79" s="62" t="s">
        <v>50</v>
      </c>
      <c r="C79" s="2" t="s">
        <v>10</v>
      </c>
      <c r="D79" s="544">
        <v>13</v>
      </c>
      <c r="E79" s="323" t="s">
        <v>239</v>
      </c>
      <c r="F79" s="324" t="s">
        <v>696</v>
      </c>
      <c r="G79" s="325" t="s">
        <v>697</v>
      </c>
      <c r="H79" s="2"/>
      <c r="I79" s="390">
        <f>SUM(I80)</f>
        <v>113000</v>
      </c>
    </row>
    <row r="80" spans="1:9" ht="47.25" x14ac:dyDescent="0.25">
      <c r="A80" s="87" t="s">
        <v>704</v>
      </c>
      <c r="B80" s="62" t="s">
        <v>50</v>
      </c>
      <c r="C80" s="2" t="s">
        <v>10</v>
      </c>
      <c r="D80" s="544">
        <v>13</v>
      </c>
      <c r="E80" s="323" t="s">
        <v>239</v>
      </c>
      <c r="F80" s="324" t="s">
        <v>10</v>
      </c>
      <c r="G80" s="325" t="s">
        <v>697</v>
      </c>
      <c r="H80" s="2"/>
      <c r="I80" s="390">
        <f>SUM(I81)</f>
        <v>113000</v>
      </c>
    </row>
    <row r="81" spans="1:9" ht="110.25" x14ac:dyDescent="0.25">
      <c r="A81" s="96" t="s">
        <v>1023</v>
      </c>
      <c r="B81" s="544" t="s">
        <v>50</v>
      </c>
      <c r="C81" s="2" t="s">
        <v>10</v>
      </c>
      <c r="D81" s="544">
        <v>13</v>
      </c>
      <c r="E81" s="323" t="s">
        <v>239</v>
      </c>
      <c r="F81" s="324" t="s">
        <v>10</v>
      </c>
      <c r="G81" s="554">
        <v>13603</v>
      </c>
      <c r="H81" s="2"/>
      <c r="I81" s="390">
        <f>SUM(I82)</f>
        <v>113000</v>
      </c>
    </row>
    <row r="82" spans="1:9" ht="31.5" x14ac:dyDescent="0.25">
      <c r="A82" s="101" t="s">
        <v>903</v>
      </c>
      <c r="B82" s="409" t="s">
        <v>50</v>
      </c>
      <c r="C82" s="2" t="s">
        <v>10</v>
      </c>
      <c r="D82" s="544">
        <v>13</v>
      </c>
      <c r="E82" s="323" t="s">
        <v>239</v>
      </c>
      <c r="F82" s="324" t="s">
        <v>10</v>
      </c>
      <c r="G82" s="554">
        <v>13603</v>
      </c>
      <c r="H82" s="2" t="s">
        <v>16</v>
      </c>
      <c r="I82" s="391">
        <v>113000</v>
      </c>
    </row>
    <row r="83" spans="1:9" ht="47.25" x14ac:dyDescent="0.25">
      <c r="A83" s="34" t="s">
        <v>145</v>
      </c>
      <c r="B83" s="37" t="s">
        <v>50</v>
      </c>
      <c r="C83" s="35" t="s">
        <v>10</v>
      </c>
      <c r="D83" s="37">
        <v>13</v>
      </c>
      <c r="E83" s="308" t="s">
        <v>722</v>
      </c>
      <c r="F83" s="309" t="s">
        <v>696</v>
      </c>
      <c r="G83" s="310" t="s">
        <v>697</v>
      </c>
      <c r="H83" s="35"/>
      <c r="I83" s="389">
        <f>SUM(I84)</f>
        <v>3000</v>
      </c>
    </row>
    <row r="84" spans="1:9" ht="78.75" x14ac:dyDescent="0.25">
      <c r="A84" s="63" t="s">
        <v>146</v>
      </c>
      <c r="B84" s="62" t="s">
        <v>50</v>
      </c>
      <c r="C84" s="2" t="s">
        <v>10</v>
      </c>
      <c r="D84" s="544">
        <v>13</v>
      </c>
      <c r="E84" s="323" t="s">
        <v>218</v>
      </c>
      <c r="F84" s="324" t="s">
        <v>696</v>
      </c>
      <c r="G84" s="325" t="s">
        <v>697</v>
      </c>
      <c r="H84" s="2"/>
      <c r="I84" s="390">
        <f>SUM(I85)</f>
        <v>3000</v>
      </c>
    </row>
    <row r="85" spans="1:9" ht="47.25" x14ac:dyDescent="0.25">
      <c r="A85" s="63" t="s">
        <v>723</v>
      </c>
      <c r="B85" s="62" t="s">
        <v>50</v>
      </c>
      <c r="C85" s="2" t="s">
        <v>10</v>
      </c>
      <c r="D85" s="544">
        <v>13</v>
      </c>
      <c r="E85" s="323" t="s">
        <v>218</v>
      </c>
      <c r="F85" s="324" t="s">
        <v>10</v>
      </c>
      <c r="G85" s="325" t="s">
        <v>697</v>
      </c>
      <c r="H85" s="2"/>
      <c r="I85" s="390">
        <f>SUM(I86)</f>
        <v>3000</v>
      </c>
    </row>
    <row r="86" spans="1:9" ht="31.5" x14ac:dyDescent="0.25">
      <c r="A86" s="96" t="s">
        <v>725</v>
      </c>
      <c r="B86" s="544" t="s">
        <v>50</v>
      </c>
      <c r="C86" s="2" t="s">
        <v>10</v>
      </c>
      <c r="D86" s="544">
        <v>13</v>
      </c>
      <c r="E86" s="323" t="s">
        <v>218</v>
      </c>
      <c r="F86" s="324" t="s">
        <v>10</v>
      </c>
      <c r="G86" s="325" t="s">
        <v>724</v>
      </c>
      <c r="H86" s="2"/>
      <c r="I86" s="390">
        <f>SUM(I87)</f>
        <v>3000</v>
      </c>
    </row>
    <row r="87" spans="1:9" ht="31.5" x14ac:dyDescent="0.25">
      <c r="A87" s="101" t="s">
        <v>903</v>
      </c>
      <c r="B87" s="409" t="s">
        <v>50</v>
      </c>
      <c r="C87" s="2" t="s">
        <v>10</v>
      </c>
      <c r="D87" s="544">
        <v>13</v>
      </c>
      <c r="E87" s="323" t="s">
        <v>218</v>
      </c>
      <c r="F87" s="324" t="s">
        <v>10</v>
      </c>
      <c r="G87" s="325" t="s">
        <v>724</v>
      </c>
      <c r="H87" s="2" t="s">
        <v>16</v>
      </c>
      <c r="I87" s="391">
        <v>3000</v>
      </c>
    </row>
    <row r="88" spans="1:9" ht="47.25" x14ac:dyDescent="0.25">
      <c r="A88" s="86" t="s">
        <v>204</v>
      </c>
      <c r="B88" s="37" t="s">
        <v>50</v>
      </c>
      <c r="C88" s="35" t="s">
        <v>10</v>
      </c>
      <c r="D88" s="37">
        <v>13</v>
      </c>
      <c r="E88" s="308" t="s">
        <v>751</v>
      </c>
      <c r="F88" s="309" t="s">
        <v>696</v>
      </c>
      <c r="G88" s="310" t="s">
        <v>697</v>
      </c>
      <c r="H88" s="35"/>
      <c r="I88" s="389">
        <f>SUM(I89+I93)</f>
        <v>229600</v>
      </c>
    </row>
    <row r="89" spans="1:9" ht="78.75" x14ac:dyDescent="0.25">
      <c r="A89" s="96" t="s">
        <v>262</v>
      </c>
      <c r="B89" s="544" t="s">
        <v>50</v>
      </c>
      <c r="C89" s="2" t="s">
        <v>10</v>
      </c>
      <c r="D89" s="544">
        <v>13</v>
      </c>
      <c r="E89" s="323" t="s">
        <v>261</v>
      </c>
      <c r="F89" s="324" t="s">
        <v>696</v>
      </c>
      <c r="G89" s="325" t="s">
        <v>697</v>
      </c>
      <c r="H89" s="2"/>
      <c r="I89" s="390">
        <f>SUM(I90)</f>
        <v>182200</v>
      </c>
    </row>
    <row r="90" spans="1:9" ht="47.25" x14ac:dyDescent="0.25">
      <c r="A90" s="3" t="s">
        <v>752</v>
      </c>
      <c r="B90" s="544" t="s">
        <v>50</v>
      </c>
      <c r="C90" s="2" t="s">
        <v>10</v>
      </c>
      <c r="D90" s="544">
        <v>13</v>
      </c>
      <c r="E90" s="323" t="s">
        <v>261</v>
      </c>
      <c r="F90" s="324" t="s">
        <v>10</v>
      </c>
      <c r="G90" s="325" t="s">
        <v>697</v>
      </c>
      <c r="H90" s="2"/>
      <c r="I90" s="390">
        <f>SUM(I91)</f>
        <v>182200</v>
      </c>
    </row>
    <row r="91" spans="1:9" ht="31.5" x14ac:dyDescent="0.25">
      <c r="A91" s="125" t="s">
        <v>764</v>
      </c>
      <c r="B91" s="410" t="s">
        <v>50</v>
      </c>
      <c r="C91" s="2" t="s">
        <v>10</v>
      </c>
      <c r="D91" s="544">
        <v>13</v>
      </c>
      <c r="E91" s="323" t="s">
        <v>261</v>
      </c>
      <c r="F91" s="324" t="s">
        <v>10</v>
      </c>
      <c r="G91" s="325" t="s">
        <v>763</v>
      </c>
      <c r="H91" s="2"/>
      <c r="I91" s="390">
        <f>SUM(I92)</f>
        <v>182200</v>
      </c>
    </row>
    <row r="92" spans="1:9" ht="31.5" x14ac:dyDescent="0.25">
      <c r="A92" s="102" t="s">
        <v>21</v>
      </c>
      <c r="B92" s="410" t="s">
        <v>50</v>
      </c>
      <c r="C92" s="2" t="s">
        <v>10</v>
      </c>
      <c r="D92" s="544">
        <v>13</v>
      </c>
      <c r="E92" s="323" t="s">
        <v>261</v>
      </c>
      <c r="F92" s="324" t="s">
        <v>10</v>
      </c>
      <c r="G92" s="325" t="s">
        <v>763</v>
      </c>
      <c r="H92" s="2" t="s">
        <v>75</v>
      </c>
      <c r="I92" s="391">
        <v>182200</v>
      </c>
    </row>
    <row r="93" spans="1:9" ht="94.5" x14ac:dyDescent="0.25">
      <c r="A93" s="96" t="s">
        <v>205</v>
      </c>
      <c r="B93" s="544" t="s">
        <v>50</v>
      </c>
      <c r="C93" s="2" t="s">
        <v>10</v>
      </c>
      <c r="D93" s="544">
        <v>13</v>
      </c>
      <c r="E93" s="323" t="s">
        <v>235</v>
      </c>
      <c r="F93" s="324" t="s">
        <v>696</v>
      </c>
      <c r="G93" s="325" t="s">
        <v>697</v>
      </c>
      <c r="H93" s="2"/>
      <c r="I93" s="390">
        <f>SUM(I94)</f>
        <v>47400</v>
      </c>
    </row>
    <row r="94" spans="1:9" ht="47.25" x14ac:dyDescent="0.25">
      <c r="A94" s="3" t="s">
        <v>765</v>
      </c>
      <c r="B94" s="544" t="s">
        <v>50</v>
      </c>
      <c r="C94" s="2" t="s">
        <v>10</v>
      </c>
      <c r="D94" s="544">
        <v>13</v>
      </c>
      <c r="E94" s="323" t="s">
        <v>235</v>
      </c>
      <c r="F94" s="324" t="s">
        <v>10</v>
      </c>
      <c r="G94" s="325" t="s">
        <v>697</v>
      </c>
      <c r="H94" s="2"/>
      <c r="I94" s="390">
        <f>SUM(I95)</f>
        <v>47400</v>
      </c>
    </row>
    <row r="95" spans="1:9" ht="31.5" x14ac:dyDescent="0.25">
      <c r="A95" s="125" t="s">
        <v>764</v>
      </c>
      <c r="B95" s="410" t="s">
        <v>50</v>
      </c>
      <c r="C95" s="2" t="s">
        <v>10</v>
      </c>
      <c r="D95" s="544">
        <v>13</v>
      </c>
      <c r="E95" s="323" t="s">
        <v>235</v>
      </c>
      <c r="F95" s="324" t="s">
        <v>10</v>
      </c>
      <c r="G95" s="325" t="s">
        <v>763</v>
      </c>
      <c r="H95" s="2"/>
      <c r="I95" s="390">
        <f>SUM(I96)</f>
        <v>47400</v>
      </c>
    </row>
    <row r="96" spans="1:9" ht="31.5" x14ac:dyDescent="0.25">
      <c r="A96" s="102" t="s">
        <v>21</v>
      </c>
      <c r="B96" s="410" t="s">
        <v>50</v>
      </c>
      <c r="C96" s="2" t="s">
        <v>10</v>
      </c>
      <c r="D96" s="544">
        <v>13</v>
      </c>
      <c r="E96" s="323" t="s">
        <v>235</v>
      </c>
      <c r="F96" s="324" t="s">
        <v>10</v>
      </c>
      <c r="G96" s="325" t="s">
        <v>763</v>
      </c>
      <c r="H96" s="2" t="s">
        <v>75</v>
      </c>
      <c r="I96" s="391">
        <v>47400</v>
      </c>
    </row>
    <row r="97" spans="1:9" ht="31.5" x14ac:dyDescent="0.25">
      <c r="A97" s="86" t="s">
        <v>138</v>
      </c>
      <c r="B97" s="37" t="s">
        <v>50</v>
      </c>
      <c r="C97" s="35" t="s">
        <v>10</v>
      </c>
      <c r="D97" s="35">
        <v>13</v>
      </c>
      <c r="E97" s="302" t="s">
        <v>708</v>
      </c>
      <c r="F97" s="303" t="s">
        <v>696</v>
      </c>
      <c r="G97" s="304" t="s">
        <v>697</v>
      </c>
      <c r="H97" s="35"/>
      <c r="I97" s="389">
        <f>SUM(I98)</f>
        <v>2000</v>
      </c>
    </row>
    <row r="98" spans="1:9" ht="63" x14ac:dyDescent="0.25">
      <c r="A98" s="87" t="s">
        <v>842</v>
      </c>
      <c r="B98" s="410" t="s">
        <v>50</v>
      </c>
      <c r="C98" s="2" t="s">
        <v>10</v>
      </c>
      <c r="D98" s="2">
        <v>13</v>
      </c>
      <c r="E98" s="305" t="s">
        <v>841</v>
      </c>
      <c r="F98" s="306" t="s">
        <v>696</v>
      </c>
      <c r="G98" s="307" t="s">
        <v>697</v>
      </c>
      <c r="H98" s="2"/>
      <c r="I98" s="390">
        <f>SUM(I99)</f>
        <v>2000</v>
      </c>
    </row>
    <row r="99" spans="1:9" ht="31.5" x14ac:dyDescent="0.25">
      <c r="A99" s="87" t="s">
        <v>843</v>
      </c>
      <c r="B99" s="410" t="s">
        <v>50</v>
      </c>
      <c r="C99" s="2" t="s">
        <v>10</v>
      </c>
      <c r="D99" s="2">
        <v>13</v>
      </c>
      <c r="E99" s="305" t="s">
        <v>841</v>
      </c>
      <c r="F99" s="306" t="s">
        <v>10</v>
      </c>
      <c r="G99" s="307" t="s">
        <v>697</v>
      </c>
      <c r="H99" s="2"/>
      <c r="I99" s="390">
        <f>SUM(I100)</f>
        <v>2000</v>
      </c>
    </row>
    <row r="100" spans="1:9" ht="31.5" x14ac:dyDescent="0.25">
      <c r="A100" s="87" t="s">
        <v>845</v>
      </c>
      <c r="B100" s="410" t="s">
        <v>50</v>
      </c>
      <c r="C100" s="2" t="s">
        <v>10</v>
      </c>
      <c r="D100" s="2">
        <v>13</v>
      </c>
      <c r="E100" s="305" t="s">
        <v>841</v>
      </c>
      <c r="F100" s="306" t="s">
        <v>10</v>
      </c>
      <c r="G100" s="307" t="s">
        <v>844</v>
      </c>
      <c r="H100" s="2"/>
      <c r="I100" s="390">
        <f>SUM(I101)</f>
        <v>2000</v>
      </c>
    </row>
    <row r="101" spans="1:9" ht="31.5" x14ac:dyDescent="0.25">
      <c r="A101" s="101" t="s">
        <v>903</v>
      </c>
      <c r="B101" s="410" t="s">
        <v>50</v>
      </c>
      <c r="C101" s="2" t="s">
        <v>10</v>
      </c>
      <c r="D101" s="2">
        <v>13</v>
      </c>
      <c r="E101" s="305" t="s">
        <v>841</v>
      </c>
      <c r="F101" s="306" t="s">
        <v>10</v>
      </c>
      <c r="G101" s="307" t="s">
        <v>844</v>
      </c>
      <c r="H101" s="2" t="s">
        <v>16</v>
      </c>
      <c r="I101" s="392">
        <v>2000</v>
      </c>
    </row>
    <row r="102" spans="1:9" ht="47.25" x14ac:dyDescent="0.25">
      <c r="A102" s="106" t="s">
        <v>132</v>
      </c>
      <c r="B102" s="37" t="s">
        <v>50</v>
      </c>
      <c r="C102" s="35" t="s">
        <v>10</v>
      </c>
      <c r="D102" s="35">
        <v>13</v>
      </c>
      <c r="E102" s="302" t="s">
        <v>711</v>
      </c>
      <c r="F102" s="303" t="s">
        <v>696</v>
      </c>
      <c r="G102" s="304" t="s">
        <v>697</v>
      </c>
      <c r="H102" s="35"/>
      <c r="I102" s="389">
        <f>SUM(I103)</f>
        <v>30000</v>
      </c>
    </row>
    <row r="103" spans="1:9" ht="63" x14ac:dyDescent="0.25">
      <c r="A103" s="87" t="s">
        <v>169</v>
      </c>
      <c r="B103" s="410" t="s">
        <v>50</v>
      </c>
      <c r="C103" s="2" t="s">
        <v>10</v>
      </c>
      <c r="D103" s="2">
        <v>13</v>
      </c>
      <c r="E103" s="348" t="s">
        <v>249</v>
      </c>
      <c r="F103" s="349" t="s">
        <v>696</v>
      </c>
      <c r="G103" s="350" t="s">
        <v>697</v>
      </c>
      <c r="H103" s="82"/>
      <c r="I103" s="393">
        <f>SUM(I104)</f>
        <v>30000</v>
      </c>
    </row>
    <row r="104" spans="1:9" ht="31.5" x14ac:dyDescent="0.25">
      <c r="A104" s="87" t="s">
        <v>780</v>
      </c>
      <c r="B104" s="410" t="s">
        <v>50</v>
      </c>
      <c r="C104" s="2" t="s">
        <v>10</v>
      </c>
      <c r="D104" s="2">
        <v>13</v>
      </c>
      <c r="E104" s="348" t="s">
        <v>249</v>
      </c>
      <c r="F104" s="349" t="s">
        <v>10</v>
      </c>
      <c r="G104" s="350" t="s">
        <v>697</v>
      </c>
      <c r="H104" s="82"/>
      <c r="I104" s="393">
        <f>SUM(I105)</f>
        <v>30000</v>
      </c>
    </row>
    <row r="105" spans="1:9" ht="31.5" x14ac:dyDescent="0.25">
      <c r="A105" s="80" t="s">
        <v>846</v>
      </c>
      <c r="B105" s="410" t="s">
        <v>50</v>
      </c>
      <c r="C105" s="2" t="s">
        <v>10</v>
      </c>
      <c r="D105" s="2">
        <v>13</v>
      </c>
      <c r="E105" s="348" t="s">
        <v>249</v>
      </c>
      <c r="F105" s="349" t="s">
        <v>10</v>
      </c>
      <c r="G105" s="350" t="s">
        <v>847</v>
      </c>
      <c r="H105" s="82"/>
      <c r="I105" s="393">
        <f>SUM(I106)</f>
        <v>30000</v>
      </c>
    </row>
    <row r="106" spans="1:9" ht="31.5" x14ac:dyDescent="0.25">
      <c r="A106" s="104" t="s">
        <v>903</v>
      </c>
      <c r="B106" s="410" t="s">
        <v>50</v>
      </c>
      <c r="C106" s="2" t="s">
        <v>10</v>
      </c>
      <c r="D106" s="2">
        <v>13</v>
      </c>
      <c r="E106" s="348" t="s">
        <v>249</v>
      </c>
      <c r="F106" s="349" t="s">
        <v>10</v>
      </c>
      <c r="G106" s="350" t="s">
        <v>847</v>
      </c>
      <c r="H106" s="82" t="s">
        <v>16</v>
      </c>
      <c r="I106" s="394">
        <v>30000</v>
      </c>
    </row>
    <row r="107" spans="1:9" ht="63" x14ac:dyDescent="0.25">
      <c r="A107" s="86" t="s">
        <v>149</v>
      </c>
      <c r="B107" s="37" t="s">
        <v>50</v>
      </c>
      <c r="C107" s="35" t="s">
        <v>10</v>
      </c>
      <c r="D107" s="49">
        <v>13</v>
      </c>
      <c r="E107" s="314" t="s">
        <v>225</v>
      </c>
      <c r="F107" s="315" t="s">
        <v>696</v>
      </c>
      <c r="G107" s="316" t="s">
        <v>697</v>
      </c>
      <c r="H107" s="35"/>
      <c r="I107" s="389">
        <f>SUM(I108)</f>
        <v>47400</v>
      </c>
    </row>
    <row r="108" spans="1:9" ht="110.25" x14ac:dyDescent="0.25">
      <c r="A108" s="63" t="s">
        <v>165</v>
      </c>
      <c r="B108" s="544" t="s">
        <v>50</v>
      </c>
      <c r="C108" s="2" t="s">
        <v>10</v>
      </c>
      <c r="D108" s="2">
        <v>13</v>
      </c>
      <c r="E108" s="317" t="s">
        <v>227</v>
      </c>
      <c r="F108" s="318" t="s">
        <v>696</v>
      </c>
      <c r="G108" s="319" t="s">
        <v>697</v>
      </c>
      <c r="H108" s="82"/>
      <c r="I108" s="393">
        <f>SUM(I109)</f>
        <v>47400</v>
      </c>
    </row>
    <row r="109" spans="1:9" ht="47.25" x14ac:dyDescent="0.25">
      <c r="A109" s="63" t="s">
        <v>716</v>
      </c>
      <c r="B109" s="544" t="s">
        <v>50</v>
      </c>
      <c r="C109" s="2" t="s">
        <v>10</v>
      </c>
      <c r="D109" s="2">
        <v>13</v>
      </c>
      <c r="E109" s="317" t="s">
        <v>227</v>
      </c>
      <c r="F109" s="318" t="s">
        <v>10</v>
      </c>
      <c r="G109" s="319" t="s">
        <v>697</v>
      </c>
      <c r="H109" s="82"/>
      <c r="I109" s="393">
        <f>SUM(I110)</f>
        <v>47400</v>
      </c>
    </row>
    <row r="110" spans="1:9" ht="31.5" x14ac:dyDescent="0.25">
      <c r="A110" s="101" t="s">
        <v>764</v>
      </c>
      <c r="B110" s="544" t="s">
        <v>50</v>
      </c>
      <c r="C110" s="2" t="s">
        <v>10</v>
      </c>
      <c r="D110" s="2">
        <v>13</v>
      </c>
      <c r="E110" s="342" t="s">
        <v>227</v>
      </c>
      <c r="F110" s="343" t="s">
        <v>10</v>
      </c>
      <c r="G110" s="344" t="s">
        <v>763</v>
      </c>
      <c r="H110" s="82"/>
      <c r="I110" s="393">
        <f>SUM(I111)</f>
        <v>47400</v>
      </c>
    </row>
    <row r="111" spans="1:9" ht="31.5" x14ac:dyDescent="0.25">
      <c r="A111" s="102" t="s">
        <v>21</v>
      </c>
      <c r="B111" s="544" t="s">
        <v>50</v>
      </c>
      <c r="C111" s="2" t="s">
        <v>10</v>
      </c>
      <c r="D111" s="2">
        <v>13</v>
      </c>
      <c r="E111" s="342" t="s">
        <v>227</v>
      </c>
      <c r="F111" s="343" t="s">
        <v>10</v>
      </c>
      <c r="G111" s="344" t="s">
        <v>763</v>
      </c>
      <c r="H111" s="82" t="s">
        <v>75</v>
      </c>
      <c r="I111" s="394">
        <v>47400</v>
      </c>
    </row>
    <row r="112" spans="1:9" ht="31.5" x14ac:dyDescent="0.25">
      <c r="A112" s="86" t="s">
        <v>24</v>
      </c>
      <c r="B112" s="37" t="s">
        <v>50</v>
      </c>
      <c r="C112" s="35" t="s">
        <v>10</v>
      </c>
      <c r="D112" s="37">
        <v>13</v>
      </c>
      <c r="E112" s="308" t="s">
        <v>219</v>
      </c>
      <c r="F112" s="309" t="s">
        <v>696</v>
      </c>
      <c r="G112" s="310" t="s">
        <v>697</v>
      </c>
      <c r="H112" s="35"/>
      <c r="I112" s="389">
        <f>SUM(I113)</f>
        <v>112146</v>
      </c>
    </row>
    <row r="113" spans="1:9" ht="31.5" x14ac:dyDescent="0.25">
      <c r="A113" s="96" t="s">
        <v>101</v>
      </c>
      <c r="B113" s="544" t="s">
        <v>50</v>
      </c>
      <c r="C113" s="2" t="s">
        <v>10</v>
      </c>
      <c r="D113" s="544">
        <v>13</v>
      </c>
      <c r="E113" s="323" t="s">
        <v>220</v>
      </c>
      <c r="F113" s="324" t="s">
        <v>696</v>
      </c>
      <c r="G113" s="325" t="s">
        <v>697</v>
      </c>
      <c r="H113" s="2"/>
      <c r="I113" s="390">
        <f>SUM(I114)</f>
        <v>112146</v>
      </c>
    </row>
    <row r="114" spans="1:9" ht="31.5" x14ac:dyDescent="0.25">
      <c r="A114" s="3" t="s">
        <v>119</v>
      </c>
      <c r="B114" s="544" t="s">
        <v>50</v>
      </c>
      <c r="C114" s="2" t="s">
        <v>10</v>
      </c>
      <c r="D114" s="544">
        <v>13</v>
      </c>
      <c r="E114" s="323" t="s">
        <v>220</v>
      </c>
      <c r="F114" s="324" t="s">
        <v>696</v>
      </c>
      <c r="G114" s="325" t="s">
        <v>726</v>
      </c>
      <c r="H114" s="2"/>
      <c r="I114" s="390">
        <f>SUM(I115:I116)</f>
        <v>112146</v>
      </c>
    </row>
    <row r="115" spans="1:9" ht="31.5" x14ac:dyDescent="0.25">
      <c r="A115" s="101" t="s">
        <v>903</v>
      </c>
      <c r="B115" s="582" t="s">
        <v>50</v>
      </c>
      <c r="C115" s="2" t="s">
        <v>10</v>
      </c>
      <c r="D115" s="544">
        <v>13</v>
      </c>
      <c r="E115" s="323" t="s">
        <v>220</v>
      </c>
      <c r="F115" s="324" t="s">
        <v>696</v>
      </c>
      <c r="G115" s="325" t="s">
        <v>726</v>
      </c>
      <c r="H115" s="2" t="s">
        <v>16</v>
      </c>
      <c r="I115" s="391">
        <v>104146</v>
      </c>
    </row>
    <row r="116" spans="1:9" ht="31.5" x14ac:dyDescent="0.25">
      <c r="A116" s="3" t="s">
        <v>18</v>
      </c>
      <c r="B116" s="409" t="s">
        <v>50</v>
      </c>
      <c r="C116" s="2" t="s">
        <v>10</v>
      </c>
      <c r="D116" s="544">
        <v>13</v>
      </c>
      <c r="E116" s="323" t="s">
        <v>220</v>
      </c>
      <c r="F116" s="324" t="s">
        <v>696</v>
      </c>
      <c r="G116" s="325" t="s">
        <v>726</v>
      </c>
      <c r="H116" s="2" t="s">
        <v>17</v>
      </c>
      <c r="I116" s="391">
        <v>8000</v>
      </c>
    </row>
    <row r="117" spans="1:9" ht="31.5" x14ac:dyDescent="0.25">
      <c r="A117" s="86" t="s">
        <v>202</v>
      </c>
      <c r="B117" s="37" t="s">
        <v>50</v>
      </c>
      <c r="C117" s="35" t="s">
        <v>10</v>
      </c>
      <c r="D117" s="37">
        <v>13</v>
      </c>
      <c r="E117" s="308" t="s">
        <v>221</v>
      </c>
      <c r="F117" s="309" t="s">
        <v>696</v>
      </c>
      <c r="G117" s="310" t="s">
        <v>697</v>
      </c>
      <c r="H117" s="35"/>
      <c r="I117" s="389">
        <f>SUM(I118)</f>
        <v>1489663</v>
      </c>
    </row>
    <row r="118" spans="1:9" ht="31.5" x14ac:dyDescent="0.25">
      <c r="A118" s="96" t="s">
        <v>201</v>
      </c>
      <c r="B118" s="544" t="s">
        <v>50</v>
      </c>
      <c r="C118" s="2" t="s">
        <v>10</v>
      </c>
      <c r="D118" s="544">
        <v>13</v>
      </c>
      <c r="E118" s="323" t="s">
        <v>222</v>
      </c>
      <c r="F118" s="324" t="s">
        <v>696</v>
      </c>
      <c r="G118" s="325" t="s">
        <v>697</v>
      </c>
      <c r="H118" s="2"/>
      <c r="I118" s="390">
        <f>SUM(I119+I121+I123+I125+I127+I129)</f>
        <v>1489663</v>
      </c>
    </row>
    <row r="119" spans="1:9" ht="31.5" x14ac:dyDescent="0.25">
      <c r="A119" s="96" t="s">
        <v>910</v>
      </c>
      <c r="B119" s="544" t="s">
        <v>50</v>
      </c>
      <c r="C119" s="2" t="s">
        <v>10</v>
      </c>
      <c r="D119" s="544">
        <v>13</v>
      </c>
      <c r="E119" s="323" t="s">
        <v>222</v>
      </c>
      <c r="F119" s="324" t="s">
        <v>696</v>
      </c>
      <c r="G119" s="325">
        <v>12700</v>
      </c>
      <c r="H119" s="2"/>
      <c r="I119" s="390">
        <f>SUM(I120)</f>
        <v>40381</v>
      </c>
    </row>
    <row r="120" spans="1:9" ht="31.5" x14ac:dyDescent="0.25">
      <c r="A120" s="96" t="s">
        <v>903</v>
      </c>
      <c r="B120" s="544" t="s">
        <v>50</v>
      </c>
      <c r="C120" s="2" t="s">
        <v>10</v>
      </c>
      <c r="D120" s="544">
        <v>13</v>
      </c>
      <c r="E120" s="323" t="s">
        <v>222</v>
      </c>
      <c r="F120" s="324" t="s">
        <v>696</v>
      </c>
      <c r="G120" s="325">
        <v>12700</v>
      </c>
      <c r="H120" s="2" t="s">
        <v>16</v>
      </c>
      <c r="I120" s="392">
        <v>40381</v>
      </c>
    </row>
    <row r="121" spans="1:9" ht="47.25" x14ac:dyDescent="0.25">
      <c r="A121" s="96" t="s">
        <v>911</v>
      </c>
      <c r="B121" s="544" t="s">
        <v>50</v>
      </c>
      <c r="C121" s="2" t="s">
        <v>10</v>
      </c>
      <c r="D121" s="544">
        <v>13</v>
      </c>
      <c r="E121" s="323" t="s">
        <v>222</v>
      </c>
      <c r="F121" s="324" t="s">
        <v>696</v>
      </c>
      <c r="G121" s="325">
        <v>12712</v>
      </c>
      <c r="H121" s="2"/>
      <c r="I121" s="390">
        <f>SUM(I122)</f>
        <v>23700</v>
      </c>
    </row>
    <row r="122" spans="1:9" ht="63" x14ac:dyDescent="0.25">
      <c r="A122" s="96" t="s">
        <v>92</v>
      </c>
      <c r="B122" s="544" t="s">
        <v>50</v>
      </c>
      <c r="C122" s="2" t="s">
        <v>10</v>
      </c>
      <c r="D122" s="544">
        <v>13</v>
      </c>
      <c r="E122" s="323" t="s">
        <v>222</v>
      </c>
      <c r="F122" s="324" t="s">
        <v>696</v>
      </c>
      <c r="G122" s="325">
        <v>12712</v>
      </c>
      <c r="H122" s="2" t="s">
        <v>13</v>
      </c>
      <c r="I122" s="392">
        <v>23700</v>
      </c>
    </row>
    <row r="123" spans="1:9" ht="47.25" x14ac:dyDescent="0.25">
      <c r="A123" s="96" t="s">
        <v>912</v>
      </c>
      <c r="B123" s="544" t="s">
        <v>50</v>
      </c>
      <c r="C123" s="2" t="s">
        <v>10</v>
      </c>
      <c r="D123" s="544">
        <v>13</v>
      </c>
      <c r="E123" s="323" t="s">
        <v>222</v>
      </c>
      <c r="F123" s="324" t="s">
        <v>696</v>
      </c>
      <c r="G123" s="325">
        <v>53910</v>
      </c>
      <c r="H123" s="2"/>
      <c r="I123" s="390">
        <f>SUM(I124)</f>
        <v>502999</v>
      </c>
    </row>
    <row r="124" spans="1:9" ht="31.5" x14ac:dyDescent="0.25">
      <c r="A124" s="96" t="s">
        <v>903</v>
      </c>
      <c r="B124" s="544" t="s">
        <v>50</v>
      </c>
      <c r="C124" s="2" t="s">
        <v>10</v>
      </c>
      <c r="D124" s="544">
        <v>13</v>
      </c>
      <c r="E124" s="323" t="s">
        <v>222</v>
      </c>
      <c r="F124" s="324" t="s">
        <v>696</v>
      </c>
      <c r="G124" s="325">
        <v>53910</v>
      </c>
      <c r="H124" s="2" t="s">
        <v>16</v>
      </c>
      <c r="I124" s="392">
        <v>502999</v>
      </c>
    </row>
    <row r="125" spans="1:9" ht="31.5" x14ac:dyDescent="0.25">
      <c r="A125" s="3" t="s">
        <v>203</v>
      </c>
      <c r="B125" s="544" t="s">
        <v>50</v>
      </c>
      <c r="C125" s="2" t="s">
        <v>10</v>
      </c>
      <c r="D125" s="544">
        <v>13</v>
      </c>
      <c r="E125" s="323" t="s">
        <v>222</v>
      </c>
      <c r="F125" s="324" t="s">
        <v>696</v>
      </c>
      <c r="G125" s="325" t="s">
        <v>727</v>
      </c>
      <c r="H125" s="2"/>
      <c r="I125" s="390">
        <f>SUM(I126)</f>
        <v>85000</v>
      </c>
    </row>
    <row r="126" spans="1:9" ht="31.5" x14ac:dyDescent="0.25">
      <c r="A126" s="101" t="s">
        <v>903</v>
      </c>
      <c r="B126" s="409" t="s">
        <v>50</v>
      </c>
      <c r="C126" s="2" t="s">
        <v>10</v>
      </c>
      <c r="D126" s="544">
        <v>13</v>
      </c>
      <c r="E126" s="323" t="s">
        <v>222</v>
      </c>
      <c r="F126" s="324" t="s">
        <v>696</v>
      </c>
      <c r="G126" s="325" t="s">
        <v>727</v>
      </c>
      <c r="H126" s="2" t="s">
        <v>16</v>
      </c>
      <c r="I126" s="391">
        <v>85000</v>
      </c>
    </row>
    <row r="127" spans="1:9" ht="31.5" x14ac:dyDescent="0.25">
      <c r="A127" s="101" t="s">
        <v>913</v>
      </c>
      <c r="B127" s="544" t="s">
        <v>50</v>
      </c>
      <c r="C127" s="2" t="s">
        <v>10</v>
      </c>
      <c r="D127" s="544">
        <v>13</v>
      </c>
      <c r="E127" s="323" t="s">
        <v>222</v>
      </c>
      <c r="F127" s="324" t="s">
        <v>696</v>
      </c>
      <c r="G127" s="325" t="s">
        <v>763</v>
      </c>
      <c r="H127" s="2"/>
      <c r="I127" s="390">
        <f>SUM(I128)</f>
        <v>60000</v>
      </c>
    </row>
    <row r="128" spans="1:9" ht="63" x14ac:dyDescent="0.25">
      <c r="A128" s="96" t="s">
        <v>92</v>
      </c>
      <c r="B128" s="409" t="s">
        <v>50</v>
      </c>
      <c r="C128" s="2" t="s">
        <v>10</v>
      </c>
      <c r="D128" s="544">
        <v>13</v>
      </c>
      <c r="E128" s="323" t="s">
        <v>222</v>
      </c>
      <c r="F128" s="324" t="s">
        <v>696</v>
      </c>
      <c r="G128" s="325" t="s">
        <v>763</v>
      </c>
      <c r="H128" s="2" t="s">
        <v>13</v>
      </c>
      <c r="I128" s="391">
        <v>60000</v>
      </c>
    </row>
    <row r="129" spans="1:9" ht="78.75" x14ac:dyDescent="0.25">
      <c r="A129" s="102" t="s">
        <v>729</v>
      </c>
      <c r="B129" s="410" t="s">
        <v>50</v>
      </c>
      <c r="C129" s="2" t="s">
        <v>10</v>
      </c>
      <c r="D129" s="544">
        <v>13</v>
      </c>
      <c r="E129" s="323" t="s">
        <v>222</v>
      </c>
      <c r="F129" s="324" t="s">
        <v>696</v>
      </c>
      <c r="G129" s="325" t="s">
        <v>728</v>
      </c>
      <c r="H129" s="2"/>
      <c r="I129" s="390">
        <f>SUM(I130:I131)</f>
        <v>777583</v>
      </c>
    </row>
    <row r="130" spans="1:9" ht="63" x14ac:dyDescent="0.25">
      <c r="A130" s="96" t="s">
        <v>92</v>
      </c>
      <c r="B130" s="544" t="s">
        <v>50</v>
      </c>
      <c r="C130" s="2" t="s">
        <v>10</v>
      </c>
      <c r="D130" s="544">
        <v>13</v>
      </c>
      <c r="E130" s="323" t="s">
        <v>222</v>
      </c>
      <c r="F130" s="324" t="s">
        <v>696</v>
      </c>
      <c r="G130" s="325" t="s">
        <v>728</v>
      </c>
      <c r="H130" s="2" t="s">
        <v>13</v>
      </c>
      <c r="I130" s="391">
        <v>628583</v>
      </c>
    </row>
    <row r="131" spans="1:9" ht="31.5" x14ac:dyDescent="0.25">
      <c r="A131" s="101" t="s">
        <v>903</v>
      </c>
      <c r="B131" s="409" t="s">
        <v>50</v>
      </c>
      <c r="C131" s="2" t="s">
        <v>10</v>
      </c>
      <c r="D131" s="544">
        <v>13</v>
      </c>
      <c r="E131" s="323" t="s">
        <v>222</v>
      </c>
      <c r="F131" s="324" t="s">
        <v>696</v>
      </c>
      <c r="G131" s="325" t="s">
        <v>728</v>
      </c>
      <c r="H131" s="2" t="s">
        <v>16</v>
      </c>
      <c r="I131" s="391">
        <v>149000</v>
      </c>
    </row>
    <row r="132" spans="1:9" ht="31.5" x14ac:dyDescent="0.25">
      <c r="A132" s="86" t="s">
        <v>97</v>
      </c>
      <c r="B132" s="37" t="s">
        <v>50</v>
      </c>
      <c r="C132" s="35" t="s">
        <v>10</v>
      </c>
      <c r="D132" s="37">
        <v>13</v>
      </c>
      <c r="E132" s="308" t="s">
        <v>216</v>
      </c>
      <c r="F132" s="309" t="s">
        <v>696</v>
      </c>
      <c r="G132" s="310" t="s">
        <v>697</v>
      </c>
      <c r="H132" s="35"/>
      <c r="I132" s="389">
        <f>SUM(I133)</f>
        <v>160000</v>
      </c>
    </row>
    <row r="133" spans="1:9" ht="31.5" x14ac:dyDescent="0.25">
      <c r="A133" s="99" t="s">
        <v>98</v>
      </c>
      <c r="B133" s="544" t="s">
        <v>50</v>
      </c>
      <c r="C133" s="2" t="s">
        <v>10</v>
      </c>
      <c r="D133" s="544">
        <v>13</v>
      </c>
      <c r="E133" s="323" t="s">
        <v>217</v>
      </c>
      <c r="F133" s="324" t="s">
        <v>696</v>
      </c>
      <c r="G133" s="325" t="s">
        <v>697</v>
      </c>
      <c r="H133" s="2"/>
      <c r="I133" s="390">
        <f>SUM(I134)</f>
        <v>160000</v>
      </c>
    </row>
    <row r="134" spans="1:9" ht="31.5" x14ac:dyDescent="0.25">
      <c r="A134" s="3" t="s">
        <v>917</v>
      </c>
      <c r="B134" s="544" t="s">
        <v>50</v>
      </c>
      <c r="C134" s="2" t="s">
        <v>10</v>
      </c>
      <c r="D134" s="544">
        <v>13</v>
      </c>
      <c r="E134" s="323" t="s">
        <v>217</v>
      </c>
      <c r="F134" s="324" t="s">
        <v>696</v>
      </c>
      <c r="G134" s="554">
        <v>10030</v>
      </c>
      <c r="H134" s="2"/>
      <c r="I134" s="390">
        <f>SUM(I135)</f>
        <v>160000</v>
      </c>
    </row>
    <row r="135" spans="1:9" ht="31.5" x14ac:dyDescent="0.25">
      <c r="A135" s="72" t="s">
        <v>40</v>
      </c>
      <c r="B135" s="544" t="s">
        <v>50</v>
      </c>
      <c r="C135" s="2" t="s">
        <v>10</v>
      </c>
      <c r="D135" s="544">
        <v>13</v>
      </c>
      <c r="E135" s="323" t="s">
        <v>217</v>
      </c>
      <c r="F135" s="324" t="s">
        <v>696</v>
      </c>
      <c r="G135" s="554">
        <v>10030</v>
      </c>
      <c r="H135" s="2" t="s">
        <v>39</v>
      </c>
      <c r="I135" s="391">
        <v>160000</v>
      </c>
    </row>
    <row r="136" spans="1:9" ht="31.5" x14ac:dyDescent="0.25">
      <c r="A136" s="34" t="s">
        <v>147</v>
      </c>
      <c r="B136" s="37" t="s">
        <v>50</v>
      </c>
      <c r="C136" s="35" t="s">
        <v>10</v>
      </c>
      <c r="D136" s="37">
        <v>13</v>
      </c>
      <c r="E136" s="308" t="s">
        <v>223</v>
      </c>
      <c r="F136" s="309" t="s">
        <v>696</v>
      </c>
      <c r="G136" s="310" t="s">
        <v>697</v>
      </c>
      <c r="H136" s="35"/>
      <c r="I136" s="389">
        <f>SUM(I137)</f>
        <v>6780800</v>
      </c>
    </row>
    <row r="137" spans="1:9" ht="31.5" x14ac:dyDescent="0.25">
      <c r="A137" s="96" t="s">
        <v>148</v>
      </c>
      <c r="B137" s="544" t="s">
        <v>50</v>
      </c>
      <c r="C137" s="2" t="s">
        <v>10</v>
      </c>
      <c r="D137" s="544">
        <v>13</v>
      </c>
      <c r="E137" s="323" t="s">
        <v>224</v>
      </c>
      <c r="F137" s="324" t="s">
        <v>696</v>
      </c>
      <c r="G137" s="325" t="s">
        <v>697</v>
      </c>
      <c r="H137" s="2"/>
      <c r="I137" s="390">
        <f>SUM(I138)</f>
        <v>6780800</v>
      </c>
    </row>
    <row r="138" spans="1:9" ht="31.5" x14ac:dyDescent="0.25">
      <c r="A138" s="3" t="s">
        <v>102</v>
      </c>
      <c r="B138" s="544" t="s">
        <v>50</v>
      </c>
      <c r="C138" s="2" t="s">
        <v>10</v>
      </c>
      <c r="D138" s="544">
        <v>13</v>
      </c>
      <c r="E138" s="323" t="s">
        <v>224</v>
      </c>
      <c r="F138" s="324" t="s">
        <v>696</v>
      </c>
      <c r="G138" s="325" t="s">
        <v>730</v>
      </c>
      <c r="H138" s="2"/>
      <c r="I138" s="390">
        <f>SUM(I139:I141)</f>
        <v>6780800</v>
      </c>
    </row>
    <row r="139" spans="1:9" ht="63" x14ac:dyDescent="0.25">
      <c r="A139" s="96" t="s">
        <v>92</v>
      </c>
      <c r="B139" s="544" t="s">
        <v>50</v>
      </c>
      <c r="C139" s="2" t="s">
        <v>10</v>
      </c>
      <c r="D139" s="544">
        <v>13</v>
      </c>
      <c r="E139" s="323" t="s">
        <v>224</v>
      </c>
      <c r="F139" s="324" t="s">
        <v>696</v>
      </c>
      <c r="G139" s="325" t="s">
        <v>730</v>
      </c>
      <c r="H139" s="2" t="s">
        <v>13</v>
      </c>
      <c r="I139" s="391">
        <v>3178800</v>
      </c>
    </row>
    <row r="140" spans="1:9" ht="31.5" x14ac:dyDescent="0.25">
      <c r="A140" s="101" t="s">
        <v>903</v>
      </c>
      <c r="B140" s="409" t="s">
        <v>50</v>
      </c>
      <c r="C140" s="2" t="s">
        <v>10</v>
      </c>
      <c r="D140" s="544">
        <v>13</v>
      </c>
      <c r="E140" s="323" t="s">
        <v>224</v>
      </c>
      <c r="F140" s="324" t="s">
        <v>696</v>
      </c>
      <c r="G140" s="325" t="s">
        <v>730</v>
      </c>
      <c r="H140" s="2" t="s">
        <v>16</v>
      </c>
      <c r="I140" s="391">
        <v>3528000</v>
      </c>
    </row>
    <row r="141" spans="1:9" ht="31.5" x14ac:dyDescent="0.25">
      <c r="A141" s="3" t="s">
        <v>18</v>
      </c>
      <c r="B141" s="544" t="s">
        <v>50</v>
      </c>
      <c r="C141" s="2" t="s">
        <v>10</v>
      </c>
      <c r="D141" s="544">
        <v>13</v>
      </c>
      <c r="E141" s="323" t="s">
        <v>224</v>
      </c>
      <c r="F141" s="324" t="s">
        <v>696</v>
      </c>
      <c r="G141" s="325" t="s">
        <v>730</v>
      </c>
      <c r="H141" s="2" t="s">
        <v>17</v>
      </c>
      <c r="I141" s="391">
        <v>74000</v>
      </c>
    </row>
    <row r="142" spans="1:9" ht="31.5" x14ac:dyDescent="0.25">
      <c r="A142" s="34" t="s">
        <v>914</v>
      </c>
      <c r="B142" s="37" t="s">
        <v>50</v>
      </c>
      <c r="C142" s="35" t="s">
        <v>10</v>
      </c>
      <c r="D142" s="37">
        <v>13</v>
      </c>
      <c r="E142" s="308" t="s">
        <v>915</v>
      </c>
      <c r="F142" s="309" t="s">
        <v>696</v>
      </c>
      <c r="G142" s="310" t="s">
        <v>697</v>
      </c>
      <c r="H142" s="35"/>
      <c r="I142" s="389">
        <f>SUM(I143)</f>
        <v>0</v>
      </c>
    </row>
    <row r="143" spans="1:9" ht="31.5" x14ac:dyDescent="0.25">
      <c r="A143" s="3" t="s">
        <v>22</v>
      </c>
      <c r="B143" s="544" t="s">
        <v>50</v>
      </c>
      <c r="C143" s="2" t="s">
        <v>10</v>
      </c>
      <c r="D143" s="544">
        <v>13</v>
      </c>
      <c r="E143" s="323" t="s">
        <v>916</v>
      </c>
      <c r="F143" s="324" t="s">
        <v>696</v>
      </c>
      <c r="G143" s="325" t="s">
        <v>697</v>
      </c>
      <c r="H143" s="2"/>
      <c r="I143" s="390">
        <f>SUM(I144)</f>
        <v>0</v>
      </c>
    </row>
    <row r="144" spans="1:9" ht="31.5" x14ac:dyDescent="0.25">
      <c r="A144" s="3" t="s">
        <v>917</v>
      </c>
      <c r="B144" s="544" t="s">
        <v>50</v>
      </c>
      <c r="C144" s="2" t="s">
        <v>10</v>
      </c>
      <c r="D144" s="544">
        <v>13</v>
      </c>
      <c r="E144" s="323" t="s">
        <v>916</v>
      </c>
      <c r="F144" s="324" t="s">
        <v>696</v>
      </c>
      <c r="G144" s="554">
        <v>10030</v>
      </c>
      <c r="H144" s="2"/>
      <c r="I144" s="390">
        <f>SUM(I145)</f>
        <v>0</v>
      </c>
    </row>
    <row r="145" spans="1:9" ht="17.25" hidden="1" customHeight="1" x14ac:dyDescent="0.25">
      <c r="A145" s="72" t="s">
        <v>40</v>
      </c>
      <c r="B145" s="544" t="s">
        <v>50</v>
      </c>
      <c r="C145" s="2" t="s">
        <v>10</v>
      </c>
      <c r="D145" s="544">
        <v>13</v>
      </c>
      <c r="E145" s="323" t="s">
        <v>916</v>
      </c>
      <c r="F145" s="324" t="s">
        <v>696</v>
      </c>
      <c r="G145" s="554">
        <v>10030</v>
      </c>
      <c r="H145" s="2" t="s">
        <v>39</v>
      </c>
      <c r="I145" s="391"/>
    </row>
    <row r="146" spans="1:9" ht="31.5" x14ac:dyDescent="0.25">
      <c r="A146" s="398" t="s">
        <v>81</v>
      </c>
      <c r="B146" s="20" t="s">
        <v>50</v>
      </c>
      <c r="C146" s="16" t="s">
        <v>15</v>
      </c>
      <c r="D146" s="20"/>
      <c r="E146" s="418"/>
      <c r="F146" s="419"/>
      <c r="G146" s="420"/>
      <c r="H146" s="16"/>
      <c r="I146" s="416">
        <f>SUM(I147)</f>
        <v>2210324</v>
      </c>
    </row>
    <row r="147" spans="1:9" ht="31.5" x14ac:dyDescent="0.25">
      <c r="A147" s="110" t="s">
        <v>82</v>
      </c>
      <c r="B147" s="30" t="s">
        <v>50</v>
      </c>
      <c r="C147" s="26" t="s">
        <v>15</v>
      </c>
      <c r="D147" s="65" t="s">
        <v>32</v>
      </c>
      <c r="E147" s="427"/>
      <c r="F147" s="428"/>
      <c r="G147" s="429"/>
      <c r="H147" s="26"/>
      <c r="I147" s="417">
        <f>SUM(I148)</f>
        <v>2210324</v>
      </c>
    </row>
    <row r="148" spans="1:9" ht="63" x14ac:dyDescent="0.25">
      <c r="A148" s="86" t="s">
        <v>149</v>
      </c>
      <c r="B148" s="37" t="s">
        <v>50</v>
      </c>
      <c r="C148" s="35" t="s">
        <v>15</v>
      </c>
      <c r="D148" s="49" t="s">
        <v>32</v>
      </c>
      <c r="E148" s="314" t="s">
        <v>225</v>
      </c>
      <c r="F148" s="315" t="s">
        <v>696</v>
      </c>
      <c r="G148" s="316" t="s">
        <v>697</v>
      </c>
      <c r="H148" s="35"/>
      <c r="I148" s="389">
        <f>SUM(I149,I155+I159)</f>
        <v>2210324</v>
      </c>
    </row>
    <row r="149" spans="1:9" ht="96" customHeight="1" x14ac:dyDescent="0.25">
      <c r="A149" s="87" t="s">
        <v>150</v>
      </c>
      <c r="B149" s="62" t="s">
        <v>50</v>
      </c>
      <c r="C149" s="2" t="s">
        <v>15</v>
      </c>
      <c r="D149" s="8" t="s">
        <v>32</v>
      </c>
      <c r="E149" s="342" t="s">
        <v>226</v>
      </c>
      <c r="F149" s="343" t="s">
        <v>696</v>
      </c>
      <c r="G149" s="344" t="s">
        <v>697</v>
      </c>
      <c r="H149" s="2"/>
      <c r="I149" s="390">
        <f>SUM(I150)</f>
        <v>2002000</v>
      </c>
    </row>
    <row r="150" spans="1:9" ht="47.25" x14ac:dyDescent="0.25">
      <c r="A150" s="87" t="s">
        <v>731</v>
      </c>
      <c r="B150" s="62" t="s">
        <v>50</v>
      </c>
      <c r="C150" s="2" t="s">
        <v>15</v>
      </c>
      <c r="D150" s="8" t="s">
        <v>32</v>
      </c>
      <c r="E150" s="342" t="s">
        <v>226</v>
      </c>
      <c r="F150" s="343" t="s">
        <v>10</v>
      </c>
      <c r="G150" s="344" t="s">
        <v>697</v>
      </c>
      <c r="H150" s="2"/>
      <c r="I150" s="390">
        <f>SUM(I151)</f>
        <v>2002000</v>
      </c>
    </row>
    <row r="151" spans="1:9" ht="31.5" x14ac:dyDescent="0.25">
      <c r="A151" s="3" t="s">
        <v>102</v>
      </c>
      <c r="B151" s="544" t="s">
        <v>50</v>
      </c>
      <c r="C151" s="2" t="s">
        <v>15</v>
      </c>
      <c r="D151" s="8" t="s">
        <v>32</v>
      </c>
      <c r="E151" s="342" t="s">
        <v>226</v>
      </c>
      <c r="F151" s="343" t="s">
        <v>10</v>
      </c>
      <c r="G151" s="344" t="s">
        <v>730</v>
      </c>
      <c r="H151" s="2"/>
      <c r="I151" s="390">
        <f>SUM(I152:I154)</f>
        <v>2002000</v>
      </c>
    </row>
    <row r="152" spans="1:9" ht="63" x14ac:dyDescent="0.25">
      <c r="A152" s="96" t="s">
        <v>92</v>
      </c>
      <c r="B152" s="544" t="s">
        <v>50</v>
      </c>
      <c r="C152" s="2" t="s">
        <v>15</v>
      </c>
      <c r="D152" s="8" t="s">
        <v>32</v>
      </c>
      <c r="E152" s="342" t="s">
        <v>226</v>
      </c>
      <c r="F152" s="343" t="s">
        <v>10</v>
      </c>
      <c r="G152" s="344" t="s">
        <v>730</v>
      </c>
      <c r="H152" s="2" t="s">
        <v>13</v>
      </c>
      <c r="I152" s="391">
        <v>1877000</v>
      </c>
    </row>
    <row r="153" spans="1:9" ht="33.75" customHeight="1" x14ac:dyDescent="0.25">
      <c r="A153" s="101" t="s">
        <v>903</v>
      </c>
      <c r="B153" s="409" t="s">
        <v>50</v>
      </c>
      <c r="C153" s="2" t="s">
        <v>15</v>
      </c>
      <c r="D153" s="8" t="s">
        <v>32</v>
      </c>
      <c r="E153" s="342" t="s">
        <v>226</v>
      </c>
      <c r="F153" s="343" t="s">
        <v>10</v>
      </c>
      <c r="G153" s="344" t="s">
        <v>730</v>
      </c>
      <c r="H153" s="2" t="s">
        <v>16</v>
      </c>
      <c r="I153" s="391">
        <v>123000</v>
      </c>
    </row>
    <row r="154" spans="1:9" ht="16.5" customHeight="1" x14ac:dyDescent="0.25">
      <c r="A154" s="3" t="s">
        <v>18</v>
      </c>
      <c r="B154" s="544" t="s">
        <v>50</v>
      </c>
      <c r="C154" s="2" t="s">
        <v>15</v>
      </c>
      <c r="D154" s="8" t="s">
        <v>32</v>
      </c>
      <c r="E154" s="342" t="s">
        <v>226</v>
      </c>
      <c r="F154" s="343" t="s">
        <v>10</v>
      </c>
      <c r="G154" s="344" t="s">
        <v>730</v>
      </c>
      <c r="H154" s="2" t="s">
        <v>17</v>
      </c>
      <c r="I154" s="391">
        <v>2000</v>
      </c>
    </row>
    <row r="155" spans="1:9" ht="110.25" x14ac:dyDescent="0.25">
      <c r="A155" s="63" t="s">
        <v>165</v>
      </c>
      <c r="B155" s="62" t="s">
        <v>50</v>
      </c>
      <c r="C155" s="51" t="s">
        <v>15</v>
      </c>
      <c r="D155" s="71" t="s">
        <v>32</v>
      </c>
      <c r="E155" s="317" t="s">
        <v>227</v>
      </c>
      <c r="F155" s="318" t="s">
        <v>696</v>
      </c>
      <c r="G155" s="319" t="s">
        <v>697</v>
      </c>
      <c r="H155" s="51"/>
      <c r="I155" s="390">
        <f>SUM(I156)</f>
        <v>46324</v>
      </c>
    </row>
    <row r="156" spans="1:9" ht="47.25" x14ac:dyDescent="0.25">
      <c r="A156" s="63" t="s">
        <v>716</v>
      </c>
      <c r="B156" s="62" t="s">
        <v>50</v>
      </c>
      <c r="C156" s="51" t="s">
        <v>15</v>
      </c>
      <c r="D156" s="71" t="s">
        <v>32</v>
      </c>
      <c r="E156" s="317" t="s">
        <v>227</v>
      </c>
      <c r="F156" s="318" t="s">
        <v>10</v>
      </c>
      <c r="G156" s="319" t="s">
        <v>697</v>
      </c>
      <c r="H156" s="51"/>
      <c r="I156" s="390">
        <f>SUM(I157)</f>
        <v>46324</v>
      </c>
    </row>
    <row r="157" spans="1:9" ht="48.75" customHeight="1" x14ac:dyDescent="0.25">
      <c r="A157" s="400" t="s">
        <v>733</v>
      </c>
      <c r="B157" s="437" t="s">
        <v>50</v>
      </c>
      <c r="C157" s="2" t="s">
        <v>15</v>
      </c>
      <c r="D157" s="8" t="s">
        <v>32</v>
      </c>
      <c r="E157" s="342" t="s">
        <v>227</v>
      </c>
      <c r="F157" s="343" t="s">
        <v>10</v>
      </c>
      <c r="G157" s="344" t="s">
        <v>732</v>
      </c>
      <c r="H157" s="2"/>
      <c r="I157" s="390">
        <f>SUM(I158)</f>
        <v>46324</v>
      </c>
    </row>
    <row r="158" spans="1:9" ht="17.25" customHeight="1" x14ac:dyDescent="0.25">
      <c r="A158" s="126" t="s">
        <v>21</v>
      </c>
      <c r="B158" s="543" t="s">
        <v>50</v>
      </c>
      <c r="C158" s="2" t="s">
        <v>15</v>
      </c>
      <c r="D158" s="8" t="s">
        <v>32</v>
      </c>
      <c r="E158" s="342" t="s">
        <v>227</v>
      </c>
      <c r="F158" s="343" t="s">
        <v>10</v>
      </c>
      <c r="G158" s="344" t="s">
        <v>732</v>
      </c>
      <c r="H158" s="2" t="s">
        <v>75</v>
      </c>
      <c r="I158" s="391">
        <v>46324</v>
      </c>
    </row>
    <row r="159" spans="1:9" ht="111.75" customHeight="1" x14ac:dyDescent="0.25">
      <c r="A159" s="496" t="s">
        <v>852</v>
      </c>
      <c r="B159" s="62" t="s">
        <v>50</v>
      </c>
      <c r="C159" s="51" t="s">
        <v>15</v>
      </c>
      <c r="D159" s="71" t="s">
        <v>32</v>
      </c>
      <c r="E159" s="317" t="s">
        <v>848</v>
      </c>
      <c r="F159" s="318" t="s">
        <v>696</v>
      </c>
      <c r="G159" s="319" t="s">
        <v>697</v>
      </c>
      <c r="H159" s="2"/>
      <c r="I159" s="390">
        <f>SUM(I160)</f>
        <v>162000</v>
      </c>
    </row>
    <row r="160" spans="1:9" ht="48" customHeight="1" x14ac:dyDescent="0.25">
      <c r="A160" s="114" t="s">
        <v>850</v>
      </c>
      <c r="B160" s="62" t="s">
        <v>50</v>
      </c>
      <c r="C160" s="51" t="s">
        <v>15</v>
      </c>
      <c r="D160" s="71" t="s">
        <v>32</v>
      </c>
      <c r="E160" s="317" t="s">
        <v>848</v>
      </c>
      <c r="F160" s="318" t="s">
        <v>10</v>
      </c>
      <c r="G160" s="319" t="s">
        <v>697</v>
      </c>
      <c r="H160" s="2"/>
      <c r="I160" s="390">
        <f>SUM(I161)</f>
        <v>162000</v>
      </c>
    </row>
    <row r="161" spans="1:9" ht="47.25" x14ac:dyDescent="0.25">
      <c r="A161" s="3" t="s">
        <v>851</v>
      </c>
      <c r="B161" s="62" t="s">
        <v>50</v>
      </c>
      <c r="C161" s="51" t="s">
        <v>15</v>
      </c>
      <c r="D161" s="71" t="s">
        <v>32</v>
      </c>
      <c r="E161" s="317" t="s">
        <v>848</v>
      </c>
      <c r="F161" s="318" t="s">
        <v>10</v>
      </c>
      <c r="G161" s="325" t="s">
        <v>849</v>
      </c>
      <c r="H161" s="2"/>
      <c r="I161" s="390">
        <f>SUM(I162)</f>
        <v>162000</v>
      </c>
    </row>
    <row r="162" spans="1:9" ht="31.5" x14ac:dyDescent="0.25">
      <c r="A162" s="101" t="s">
        <v>903</v>
      </c>
      <c r="B162" s="62" t="s">
        <v>50</v>
      </c>
      <c r="C162" s="51" t="s">
        <v>15</v>
      </c>
      <c r="D162" s="71" t="s">
        <v>32</v>
      </c>
      <c r="E162" s="317" t="s">
        <v>848</v>
      </c>
      <c r="F162" s="318" t="s">
        <v>10</v>
      </c>
      <c r="G162" s="325" t="s">
        <v>849</v>
      </c>
      <c r="H162" s="2" t="s">
        <v>16</v>
      </c>
      <c r="I162" s="391">
        <v>162000</v>
      </c>
    </row>
    <row r="163" spans="1:9" ht="15.75" x14ac:dyDescent="0.25">
      <c r="A163" s="398" t="s">
        <v>25</v>
      </c>
      <c r="B163" s="20" t="s">
        <v>50</v>
      </c>
      <c r="C163" s="16" t="s">
        <v>20</v>
      </c>
      <c r="D163" s="20"/>
      <c r="E163" s="418"/>
      <c r="F163" s="419"/>
      <c r="G163" s="420"/>
      <c r="H163" s="16"/>
      <c r="I163" s="416">
        <f>SUM(I164+I170+I188)</f>
        <v>12844352</v>
      </c>
    </row>
    <row r="164" spans="1:9" ht="15.75" x14ac:dyDescent="0.25">
      <c r="A164" s="110" t="s">
        <v>273</v>
      </c>
      <c r="B164" s="30" t="s">
        <v>50</v>
      </c>
      <c r="C164" s="26" t="s">
        <v>20</v>
      </c>
      <c r="D164" s="65" t="s">
        <v>35</v>
      </c>
      <c r="E164" s="427"/>
      <c r="F164" s="428"/>
      <c r="G164" s="429"/>
      <c r="H164" s="26"/>
      <c r="I164" s="417">
        <f>SUM(I165)</f>
        <v>450000</v>
      </c>
    </row>
    <row r="165" spans="1:9" ht="63" x14ac:dyDescent="0.25">
      <c r="A165" s="86" t="s">
        <v>153</v>
      </c>
      <c r="B165" s="37" t="s">
        <v>50</v>
      </c>
      <c r="C165" s="35" t="s">
        <v>20</v>
      </c>
      <c r="D165" s="37" t="s">
        <v>35</v>
      </c>
      <c r="E165" s="308" t="s">
        <v>734</v>
      </c>
      <c r="F165" s="309" t="s">
        <v>696</v>
      </c>
      <c r="G165" s="310" t="s">
        <v>697</v>
      </c>
      <c r="H165" s="35"/>
      <c r="I165" s="389">
        <f>SUM(I166)</f>
        <v>450000</v>
      </c>
    </row>
    <row r="166" spans="1:9" ht="78.75" x14ac:dyDescent="0.25">
      <c r="A166" s="87" t="s">
        <v>198</v>
      </c>
      <c r="B166" s="62" t="s">
        <v>50</v>
      </c>
      <c r="C166" s="51" t="s">
        <v>20</v>
      </c>
      <c r="D166" s="62" t="s">
        <v>35</v>
      </c>
      <c r="E166" s="311" t="s">
        <v>236</v>
      </c>
      <c r="F166" s="312" t="s">
        <v>696</v>
      </c>
      <c r="G166" s="313" t="s">
        <v>697</v>
      </c>
      <c r="H166" s="51"/>
      <c r="I166" s="390">
        <f>SUM(I167)</f>
        <v>450000</v>
      </c>
    </row>
    <row r="167" spans="1:9" ht="31.5" x14ac:dyDescent="0.25">
      <c r="A167" s="87" t="s">
        <v>735</v>
      </c>
      <c r="B167" s="62" t="s">
        <v>50</v>
      </c>
      <c r="C167" s="51" t="s">
        <v>20</v>
      </c>
      <c r="D167" s="62" t="s">
        <v>35</v>
      </c>
      <c r="E167" s="311" t="s">
        <v>236</v>
      </c>
      <c r="F167" s="312" t="s">
        <v>10</v>
      </c>
      <c r="G167" s="313" t="s">
        <v>697</v>
      </c>
      <c r="H167" s="51"/>
      <c r="I167" s="390">
        <f>SUM(I168)</f>
        <v>450000</v>
      </c>
    </row>
    <row r="168" spans="1:9" ht="31.5" x14ac:dyDescent="0.25">
      <c r="A168" s="87" t="s">
        <v>199</v>
      </c>
      <c r="B168" s="62" t="s">
        <v>50</v>
      </c>
      <c r="C168" s="51" t="s">
        <v>20</v>
      </c>
      <c r="D168" s="62" t="s">
        <v>35</v>
      </c>
      <c r="E168" s="311" t="s">
        <v>236</v>
      </c>
      <c r="F168" s="312" t="s">
        <v>10</v>
      </c>
      <c r="G168" s="313" t="s">
        <v>736</v>
      </c>
      <c r="H168" s="51"/>
      <c r="I168" s="390">
        <f>SUM(I169)</f>
        <v>450000</v>
      </c>
    </row>
    <row r="169" spans="1:9" ht="31.5" x14ac:dyDescent="0.25">
      <c r="A169" s="3" t="s">
        <v>18</v>
      </c>
      <c r="B169" s="544" t="s">
        <v>50</v>
      </c>
      <c r="C169" s="51" t="s">
        <v>20</v>
      </c>
      <c r="D169" s="62" t="s">
        <v>35</v>
      </c>
      <c r="E169" s="311" t="s">
        <v>236</v>
      </c>
      <c r="F169" s="312" t="s">
        <v>10</v>
      </c>
      <c r="G169" s="313" t="s">
        <v>736</v>
      </c>
      <c r="H169" s="51" t="s">
        <v>17</v>
      </c>
      <c r="I169" s="392">
        <v>450000</v>
      </c>
    </row>
    <row r="170" spans="1:9" ht="15.75" x14ac:dyDescent="0.25">
      <c r="A170" s="110" t="s">
        <v>152</v>
      </c>
      <c r="B170" s="30" t="s">
        <v>50</v>
      </c>
      <c r="C170" s="26" t="s">
        <v>20</v>
      </c>
      <c r="D170" s="30" t="s">
        <v>32</v>
      </c>
      <c r="E170" s="111"/>
      <c r="F170" s="421"/>
      <c r="G170" s="422"/>
      <c r="H170" s="26"/>
      <c r="I170" s="417">
        <f>SUM(I171)</f>
        <v>11265572</v>
      </c>
    </row>
    <row r="171" spans="1:9" ht="63" x14ac:dyDescent="0.25">
      <c r="A171" s="86" t="s">
        <v>153</v>
      </c>
      <c r="B171" s="37" t="s">
        <v>50</v>
      </c>
      <c r="C171" s="35" t="s">
        <v>20</v>
      </c>
      <c r="D171" s="37" t="s">
        <v>32</v>
      </c>
      <c r="E171" s="308" t="s">
        <v>734</v>
      </c>
      <c r="F171" s="309" t="s">
        <v>696</v>
      </c>
      <c r="G171" s="310" t="s">
        <v>697</v>
      </c>
      <c r="H171" s="35"/>
      <c r="I171" s="389">
        <f>SUM(I172+I184)</f>
        <v>11265572</v>
      </c>
    </row>
    <row r="172" spans="1:9" ht="78.75" x14ac:dyDescent="0.25">
      <c r="A172" s="87" t="s">
        <v>154</v>
      </c>
      <c r="B172" s="62" t="s">
        <v>50</v>
      </c>
      <c r="C172" s="51" t="s">
        <v>20</v>
      </c>
      <c r="D172" s="62" t="s">
        <v>32</v>
      </c>
      <c r="E172" s="311" t="s">
        <v>228</v>
      </c>
      <c r="F172" s="312" t="s">
        <v>696</v>
      </c>
      <c r="G172" s="313" t="s">
        <v>697</v>
      </c>
      <c r="H172" s="51"/>
      <c r="I172" s="390">
        <f>SUM(I173)</f>
        <v>11217572</v>
      </c>
    </row>
    <row r="173" spans="1:9" ht="47.25" x14ac:dyDescent="0.25">
      <c r="A173" s="87" t="s">
        <v>737</v>
      </c>
      <c r="B173" s="62" t="s">
        <v>50</v>
      </c>
      <c r="C173" s="51" t="s">
        <v>20</v>
      </c>
      <c r="D173" s="62" t="s">
        <v>32</v>
      </c>
      <c r="E173" s="311" t="s">
        <v>228</v>
      </c>
      <c r="F173" s="312" t="s">
        <v>10</v>
      </c>
      <c r="G173" s="313" t="s">
        <v>697</v>
      </c>
      <c r="H173" s="51"/>
      <c r="I173" s="390">
        <f>SUM(I178+I180+I182+I176+I174)</f>
        <v>11217572</v>
      </c>
    </row>
    <row r="174" spans="1:9" ht="47.25" x14ac:dyDescent="0.25">
      <c r="A174" s="87" t="s">
        <v>1024</v>
      </c>
      <c r="B174" s="62" t="s">
        <v>50</v>
      </c>
      <c r="C174" s="51" t="s">
        <v>20</v>
      </c>
      <c r="D174" s="62" t="s">
        <v>32</v>
      </c>
      <c r="E174" s="311" t="s">
        <v>228</v>
      </c>
      <c r="F174" s="312" t="s">
        <v>10</v>
      </c>
      <c r="G174" s="313">
        <v>13390</v>
      </c>
      <c r="H174" s="51"/>
      <c r="I174" s="390">
        <f>SUM(I175)</f>
        <v>4220915</v>
      </c>
    </row>
    <row r="175" spans="1:9" ht="31.5" x14ac:dyDescent="0.25">
      <c r="A175" s="87" t="s">
        <v>197</v>
      </c>
      <c r="B175" s="62" t="s">
        <v>50</v>
      </c>
      <c r="C175" s="51" t="s">
        <v>20</v>
      </c>
      <c r="D175" s="62" t="s">
        <v>32</v>
      </c>
      <c r="E175" s="311" t="s">
        <v>228</v>
      </c>
      <c r="F175" s="312" t="s">
        <v>10</v>
      </c>
      <c r="G175" s="313">
        <v>13390</v>
      </c>
      <c r="H175" s="51" t="s">
        <v>192</v>
      </c>
      <c r="I175" s="392">
        <v>4220915</v>
      </c>
    </row>
    <row r="176" spans="1:9" ht="47.25" x14ac:dyDescent="0.25">
      <c r="A176" s="87" t="s">
        <v>1025</v>
      </c>
      <c r="B176" s="62" t="s">
        <v>50</v>
      </c>
      <c r="C176" s="51" t="s">
        <v>20</v>
      </c>
      <c r="D176" s="62" t="s">
        <v>32</v>
      </c>
      <c r="E176" s="311" t="s">
        <v>228</v>
      </c>
      <c r="F176" s="312" t="s">
        <v>10</v>
      </c>
      <c r="G176" s="313" t="s">
        <v>1026</v>
      </c>
      <c r="H176" s="51"/>
      <c r="I176" s="390">
        <f>SUM(I177)</f>
        <v>24765</v>
      </c>
    </row>
    <row r="177" spans="1:12" ht="33.75" customHeight="1" x14ac:dyDescent="0.25">
      <c r="A177" s="87" t="s">
        <v>197</v>
      </c>
      <c r="B177" s="62" t="s">
        <v>50</v>
      </c>
      <c r="C177" s="51" t="s">
        <v>20</v>
      </c>
      <c r="D177" s="62" t="s">
        <v>32</v>
      </c>
      <c r="E177" s="311" t="s">
        <v>228</v>
      </c>
      <c r="F177" s="312" t="s">
        <v>10</v>
      </c>
      <c r="G177" s="313" t="s">
        <v>1026</v>
      </c>
      <c r="H177" s="51" t="s">
        <v>192</v>
      </c>
      <c r="I177" s="392">
        <v>24765</v>
      </c>
    </row>
    <row r="178" spans="1:12" ht="33.75" customHeight="1" x14ac:dyDescent="0.25">
      <c r="A178" s="87" t="s">
        <v>155</v>
      </c>
      <c r="B178" s="62" t="s">
        <v>50</v>
      </c>
      <c r="C178" s="51" t="s">
        <v>20</v>
      </c>
      <c r="D178" s="62" t="s">
        <v>32</v>
      </c>
      <c r="E178" s="311" t="s">
        <v>228</v>
      </c>
      <c r="F178" s="312" t="s">
        <v>10</v>
      </c>
      <c r="G178" s="313" t="s">
        <v>738</v>
      </c>
      <c r="H178" s="51"/>
      <c r="I178" s="390">
        <f>SUM(I179)</f>
        <v>1186580</v>
      </c>
      <c r="J178" s="604"/>
      <c r="K178" s="605"/>
      <c r="L178" s="605"/>
    </row>
    <row r="179" spans="1:12" ht="33.75" customHeight="1" x14ac:dyDescent="0.25">
      <c r="A179" s="87" t="s">
        <v>197</v>
      </c>
      <c r="B179" s="62" t="s">
        <v>50</v>
      </c>
      <c r="C179" s="51" t="s">
        <v>20</v>
      </c>
      <c r="D179" s="62" t="s">
        <v>32</v>
      </c>
      <c r="E179" s="311" t="s">
        <v>228</v>
      </c>
      <c r="F179" s="312" t="s">
        <v>10</v>
      </c>
      <c r="G179" s="313" t="s">
        <v>738</v>
      </c>
      <c r="H179" s="51" t="s">
        <v>192</v>
      </c>
      <c r="I179" s="392">
        <v>1186580</v>
      </c>
    </row>
    <row r="180" spans="1:12" ht="30" customHeight="1" x14ac:dyDescent="0.25">
      <c r="A180" s="87" t="s">
        <v>739</v>
      </c>
      <c r="B180" s="62" t="s">
        <v>50</v>
      </c>
      <c r="C180" s="51" t="s">
        <v>20</v>
      </c>
      <c r="D180" s="62" t="s">
        <v>32</v>
      </c>
      <c r="E180" s="311" t="s">
        <v>228</v>
      </c>
      <c r="F180" s="312" t="s">
        <v>10</v>
      </c>
      <c r="G180" s="313" t="s">
        <v>740</v>
      </c>
      <c r="H180" s="51"/>
      <c r="I180" s="390">
        <f>SUM(I181)</f>
        <v>4918537</v>
      </c>
    </row>
    <row r="181" spans="1:12" ht="19.5" customHeight="1" x14ac:dyDescent="0.25">
      <c r="A181" s="87" t="s">
        <v>21</v>
      </c>
      <c r="B181" s="62" t="s">
        <v>50</v>
      </c>
      <c r="C181" s="51" t="s">
        <v>20</v>
      </c>
      <c r="D181" s="62" t="s">
        <v>32</v>
      </c>
      <c r="E181" s="116" t="s">
        <v>228</v>
      </c>
      <c r="F181" s="358" t="s">
        <v>10</v>
      </c>
      <c r="G181" s="359" t="s">
        <v>740</v>
      </c>
      <c r="H181" s="51" t="s">
        <v>75</v>
      </c>
      <c r="I181" s="392">
        <v>4918537</v>
      </c>
    </row>
    <row r="182" spans="1:12" ht="47.25" x14ac:dyDescent="0.25">
      <c r="A182" s="87" t="s">
        <v>741</v>
      </c>
      <c r="B182" s="62" t="s">
        <v>50</v>
      </c>
      <c r="C182" s="51" t="s">
        <v>20</v>
      </c>
      <c r="D182" s="62" t="s">
        <v>32</v>
      </c>
      <c r="E182" s="311" t="s">
        <v>228</v>
      </c>
      <c r="F182" s="312" t="s">
        <v>10</v>
      </c>
      <c r="G182" s="313" t="s">
        <v>742</v>
      </c>
      <c r="H182" s="51"/>
      <c r="I182" s="390">
        <f>SUM(I183)</f>
        <v>866775</v>
      </c>
    </row>
    <row r="183" spans="1:12" ht="18" customHeight="1" x14ac:dyDescent="0.25">
      <c r="A183" s="87" t="s">
        <v>21</v>
      </c>
      <c r="B183" s="62" t="s">
        <v>50</v>
      </c>
      <c r="C183" s="51" t="s">
        <v>20</v>
      </c>
      <c r="D183" s="62" t="s">
        <v>32</v>
      </c>
      <c r="E183" s="311" t="s">
        <v>228</v>
      </c>
      <c r="F183" s="312" t="s">
        <v>10</v>
      </c>
      <c r="G183" s="313" t="s">
        <v>742</v>
      </c>
      <c r="H183" s="51" t="s">
        <v>75</v>
      </c>
      <c r="I183" s="392">
        <v>866775</v>
      </c>
    </row>
    <row r="184" spans="1:12" ht="78.75" x14ac:dyDescent="0.25">
      <c r="A184" s="87" t="s">
        <v>271</v>
      </c>
      <c r="B184" s="62" t="s">
        <v>50</v>
      </c>
      <c r="C184" s="51" t="s">
        <v>20</v>
      </c>
      <c r="D184" s="137" t="s">
        <v>32</v>
      </c>
      <c r="E184" s="311" t="s">
        <v>269</v>
      </c>
      <c r="F184" s="312" t="s">
        <v>696</v>
      </c>
      <c r="G184" s="313" t="s">
        <v>697</v>
      </c>
      <c r="H184" s="51"/>
      <c r="I184" s="390">
        <f>SUM(I185)</f>
        <v>48000</v>
      </c>
    </row>
    <row r="185" spans="1:12" ht="47.25" x14ac:dyDescent="0.25">
      <c r="A185" s="87" t="s">
        <v>743</v>
      </c>
      <c r="B185" s="62" t="s">
        <v>50</v>
      </c>
      <c r="C185" s="51" t="s">
        <v>20</v>
      </c>
      <c r="D185" s="137" t="s">
        <v>32</v>
      </c>
      <c r="E185" s="311" t="s">
        <v>269</v>
      </c>
      <c r="F185" s="312" t="s">
        <v>10</v>
      </c>
      <c r="G185" s="313" t="s">
        <v>697</v>
      </c>
      <c r="H185" s="51"/>
      <c r="I185" s="390">
        <f>SUM(I186)</f>
        <v>48000</v>
      </c>
    </row>
    <row r="186" spans="1:12" ht="31.5" x14ac:dyDescent="0.25">
      <c r="A186" s="87" t="s">
        <v>270</v>
      </c>
      <c r="B186" s="62" t="s">
        <v>50</v>
      </c>
      <c r="C186" s="51" t="s">
        <v>20</v>
      </c>
      <c r="D186" s="137" t="s">
        <v>32</v>
      </c>
      <c r="E186" s="311" t="s">
        <v>269</v>
      </c>
      <c r="F186" s="312" t="s">
        <v>10</v>
      </c>
      <c r="G186" s="313" t="s">
        <v>744</v>
      </c>
      <c r="H186" s="51"/>
      <c r="I186" s="390">
        <f>SUM(I187)</f>
        <v>48000</v>
      </c>
    </row>
    <row r="187" spans="1:12" ht="31.5" customHeight="1" x14ac:dyDescent="0.25">
      <c r="A187" s="101" t="s">
        <v>903</v>
      </c>
      <c r="B187" s="409" t="s">
        <v>50</v>
      </c>
      <c r="C187" s="51" t="s">
        <v>20</v>
      </c>
      <c r="D187" s="137" t="s">
        <v>32</v>
      </c>
      <c r="E187" s="311" t="s">
        <v>269</v>
      </c>
      <c r="F187" s="312" t="s">
        <v>10</v>
      </c>
      <c r="G187" s="313" t="s">
        <v>744</v>
      </c>
      <c r="H187" s="51" t="s">
        <v>16</v>
      </c>
      <c r="I187" s="392">
        <v>48000</v>
      </c>
    </row>
    <row r="188" spans="1:12" ht="15.75" x14ac:dyDescent="0.25">
      <c r="A188" s="110" t="s">
        <v>26</v>
      </c>
      <c r="B188" s="30" t="s">
        <v>50</v>
      </c>
      <c r="C188" s="26" t="s">
        <v>20</v>
      </c>
      <c r="D188" s="30">
        <v>12</v>
      </c>
      <c r="E188" s="111"/>
      <c r="F188" s="421"/>
      <c r="G188" s="422"/>
      <c r="H188" s="26"/>
      <c r="I188" s="417">
        <f>SUM(I189,I194,I199,I210)</f>
        <v>1128780</v>
      </c>
    </row>
    <row r="189" spans="1:12" ht="47.25" x14ac:dyDescent="0.25">
      <c r="A189" s="34" t="s">
        <v>145</v>
      </c>
      <c r="B189" s="37" t="s">
        <v>50</v>
      </c>
      <c r="C189" s="35" t="s">
        <v>20</v>
      </c>
      <c r="D189" s="37">
        <v>12</v>
      </c>
      <c r="E189" s="308" t="s">
        <v>722</v>
      </c>
      <c r="F189" s="309" t="s">
        <v>696</v>
      </c>
      <c r="G189" s="310" t="s">
        <v>697</v>
      </c>
      <c r="H189" s="35"/>
      <c r="I189" s="389">
        <f>SUM(I190)</f>
        <v>244000</v>
      </c>
    </row>
    <row r="190" spans="1:12" ht="66.75" customHeight="1" x14ac:dyDescent="0.25">
      <c r="A190" s="63" t="s">
        <v>146</v>
      </c>
      <c r="B190" s="62" t="s">
        <v>50</v>
      </c>
      <c r="C190" s="2" t="s">
        <v>20</v>
      </c>
      <c r="D190" s="544">
        <v>12</v>
      </c>
      <c r="E190" s="323" t="s">
        <v>218</v>
      </c>
      <c r="F190" s="324" t="s">
        <v>696</v>
      </c>
      <c r="G190" s="325" t="s">
        <v>697</v>
      </c>
      <c r="H190" s="2"/>
      <c r="I190" s="390">
        <f>SUM(I191)</f>
        <v>244000</v>
      </c>
    </row>
    <row r="191" spans="1:12" ht="47.25" x14ac:dyDescent="0.25">
      <c r="A191" s="63" t="s">
        <v>723</v>
      </c>
      <c r="B191" s="62" t="s">
        <v>50</v>
      </c>
      <c r="C191" s="2" t="s">
        <v>20</v>
      </c>
      <c r="D191" s="544">
        <v>12</v>
      </c>
      <c r="E191" s="323" t="s">
        <v>218</v>
      </c>
      <c r="F191" s="324" t="s">
        <v>10</v>
      </c>
      <c r="G191" s="325" t="s">
        <v>697</v>
      </c>
      <c r="H191" s="2"/>
      <c r="I191" s="390">
        <f>SUM(I192)</f>
        <v>244000</v>
      </c>
    </row>
    <row r="192" spans="1:12" ht="16.5" customHeight="1" x14ac:dyDescent="0.25">
      <c r="A192" s="96" t="s">
        <v>725</v>
      </c>
      <c r="B192" s="544" t="s">
        <v>50</v>
      </c>
      <c r="C192" s="2" t="s">
        <v>20</v>
      </c>
      <c r="D192" s="544">
        <v>12</v>
      </c>
      <c r="E192" s="323" t="s">
        <v>218</v>
      </c>
      <c r="F192" s="324" t="s">
        <v>10</v>
      </c>
      <c r="G192" s="325" t="s">
        <v>724</v>
      </c>
      <c r="H192" s="2"/>
      <c r="I192" s="390">
        <f>SUM(I193)</f>
        <v>244000</v>
      </c>
    </row>
    <row r="193" spans="1:9" ht="31.5" x14ac:dyDescent="0.25">
      <c r="A193" s="101" t="s">
        <v>903</v>
      </c>
      <c r="B193" s="409" t="s">
        <v>50</v>
      </c>
      <c r="C193" s="2" t="s">
        <v>20</v>
      </c>
      <c r="D193" s="544">
        <v>12</v>
      </c>
      <c r="E193" s="323" t="s">
        <v>218</v>
      </c>
      <c r="F193" s="324" t="s">
        <v>10</v>
      </c>
      <c r="G193" s="325" t="s">
        <v>724</v>
      </c>
      <c r="H193" s="2" t="s">
        <v>16</v>
      </c>
      <c r="I193" s="391">
        <v>244000</v>
      </c>
    </row>
    <row r="194" spans="1:9" ht="63" x14ac:dyDescent="0.25">
      <c r="A194" s="86" t="s">
        <v>153</v>
      </c>
      <c r="B194" s="37" t="s">
        <v>50</v>
      </c>
      <c r="C194" s="35" t="s">
        <v>20</v>
      </c>
      <c r="D194" s="37">
        <v>12</v>
      </c>
      <c r="E194" s="308" t="s">
        <v>734</v>
      </c>
      <c r="F194" s="309" t="s">
        <v>696</v>
      </c>
      <c r="G194" s="310" t="s">
        <v>697</v>
      </c>
      <c r="H194" s="35"/>
      <c r="I194" s="389">
        <f>SUM(I195)</f>
        <v>14000</v>
      </c>
    </row>
    <row r="195" spans="1:9" ht="78.75" x14ac:dyDescent="0.25">
      <c r="A195" s="87" t="s">
        <v>154</v>
      </c>
      <c r="B195" s="62" t="s">
        <v>50</v>
      </c>
      <c r="C195" s="51" t="s">
        <v>20</v>
      </c>
      <c r="D195" s="62">
        <v>12</v>
      </c>
      <c r="E195" s="311" t="s">
        <v>228</v>
      </c>
      <c r="F195" s="312" t="s">
        <v>696</v>
      </c>
      <c r="G195" s="313" t="s">
        <v>697</v>
      </c>
      <c r="H195" s="51"/>
      <c r="I195" s="390">
        <f>SUM(I196)</f>
        <v>14000</v>
      </c>
    </row>
    <row r="196" spans="1:9" ht="47.25" x14ac:dyDescent="0.25">
      <c r="A196" s="87" t="s">
        <v>737</v>
      </c>
      <c r="B196" s="62" t="s">
        <v>50</v>
      </c>
      <c r="C196" s="51" t="s">
        <v>20</v>
      </c>
      <c r="D196" s="62">
        <v>12</v>
      </c>
      <c r="E196" s="311" t="s">
        <v>228</v>
      </c>
      <c r="F196" s="312" t="s">
        <v>10</v>
      </c>
      <c r="G196" s="313" t="s">
        <v>697</v>
      </c>
      <c r="H196" s="51"/>
      <c r="I196" s="390">
        <f>SUM(I197)</f>
        <v>14000</v>
      </c>
    </row>
    <row r="197" spans="1:9" ht="31.5" x14ac:dyDescent="0.25">
      <c r="A197" s="87" t="s">
        <v>918</v>
      </c>
      <c r="B197" s="62" t="s">
        <v>50</v>
      </c>
      <c r="C197" s="51" t="s">
        <v>20</v>
      </c>
      <c r="D197" s="62">
        <v>12</v>
      </c>
      <c r="E197" s="311" t="s">
        <v>228</v>
      </c>
      <c r="F197" s="312" t="s">
        <v>10</v>
      </c>
      <c r="G197" s="313" t="s">
        <v>919</v>
      </c>
      <c r="H197" s="51"/>
      <c r="I197" s="390">
        <f>SUM(I198)</f>
        <v>14000</v>
      </c>
    </row>
    <row r="198" spans="1:9" ht="31.5" x14ac:dyDescent="0.25">
      <c r="A198" s="101" t="s">
        <v>903</v>
      </c>
      <c r="B198" s="62" t="s">
        <v>50</v>
      </c>
      <c r="C198" s="51" t="s">
        <v>20</v>
      </c>
      <c r="D198" s="62">
        <v>12</v>
      </c>
      <c r="E198" s="311" t="s">
        <v>228</v>
      </c>
      <c r="F198" s="312" t="s">
        <v>10</v>
      </c>
      <c r="G198" s="313" t="s">
        <v>919</v>
      </c>
      <c r="H198" s="51" t="s">
        <v>16</v>
      </c>
      <c r="I198" s="392">
        <v>14000</v>
      </c>
    </row>
    <row r="199" spans="1:9" ht="31.5" x14ac:dyDescent="0.25">
      <c r="A199" s="76" t="s">
        <v>156</v>
      </c>
      <c r="B199" s="40" t="s">
        <v>50</v>
      </c>
      <c r="C199" s="36" t="s">
        <v>20</v>
      </c>
      <c r="D199" s="36" t="s">
        <v>85</v>
      </c>
      <c r="E199" s="302" t="s">
        <v>230</v>
      </c>
      <c r="F199" s="303" t="s">
        <v>696</v>
      </c>
      <c r="G199" s="304" t="s">
        <v>697</v>
      </c>
      <c r="H199" s="35"/>
      <c r="I199" s="389">
        <f>SUM(I200)</f>
        <v>471000</v>
      </c>
    </row>
    <row r="200" spans="1:9" ht="63" x14ac:dyDescent="0.25">
      <c r="A200" s="96" t="s">
        <v>157</v>
      </c>
      <c r="B200" s="546" t="s">
        <v>50</v>
      </c>
      <c r="C200" s="5" t="s">
        <v>20</v>
      </c>
      <c r="D200" s="546">
        <v>12</v>
      </c>
      <c r="E200" s="323" t="s">
        <v>231</v>
      </c>
      <c r="F200" s="324" t="s">
        <v>696</v>
      </c>
      <c r="G200" s="325" t="s">
        <v>697</v>
      </c>
      <c r="H200" s="357"/>
      <c r="I200" s="390">
        <f>SUM(I201)</f>
        <v>471000</v>
      </c>
    </row>
    <row r="201" spans="1:9" ht="63" x14ac:dyDescent="0.25">
      <c r="A201" s="96" t="s">
        <v>748</v>
      </c>
      <c r="B201" s="546" t="s">
        <v>50</v>
      </c>
      <c r="C201" s="5" t="s">
        <v>20</v>
      </c>
      <c r="D201" s="546">
        <v>12</v>
      </c>
      <c r="E201" s="323" t="s">
        <v>231</v>
      </c>
      <c r="F201" s="324" t="s">
        <v>10</v>
      </c>
      <c r="G201" s="325" t="s">
        <v>697</v>
      </c>
      <c r="H201" s="357"/>
      <c r="I201" s="390">
        <f>SUM(I202+I204+I206+I208)</f>
        <v>471000</v>
      </c>
    </row>
    <row r="202" spans="1:9" ht="31.5" x14ac:dyDescent="0.25">
      <c r="A202" s="3" t="s">
        <v>750</v>
      </c>
      <c r="B202" s="546" t="s">
        <v>50</v>
      </c>
      <c r="C202" s="5" t="s">
        <v>20</v>
      </c>
      <c r="D202" s="546">
        <v>12</v>
      </c>
      <c r="E202" s="323" t="s">
        <v>231</v>
      </c>
      <c r="F202" s="324" t="s">
        <v>10</v>
      </c>
      <c r="G202" s="325" t="s">
        <v>749</v>
      </c>
      <c r="H202" s="357"/>
      <c r="I202" s="390">
        <f>SUM(I203)</f>
        <v>100000</v>
      </c>
    </row>
    <row r="203" spans="1:9" ht="31.5" x14ac:dyDescent="0.25">
      <c r="A203" s="96" t="s">
        <v>18</v>
      </c>
      <c r="B203" s="546" t="s">
        <v>50</v>
      </c>
      <c r="C203" s="5" t="s">
        <v>20</v>
      </c>
      <c r="D203" s="546">
        <v>12</v>
      </c>
      <c r="E203" s="323" t="s">
        <v>231</v>
      </c>
      <c r="F203" s="324" t="s">
        <v>10</v>
      </c>
      <c r="G203" s="325" t="s">
        <v>749</v>
      </c>
      <c r="H203" s="357" t="s">
        <v>17</v>
      </c>
      <c r="I203" s="392">
        <v>100000</v>
      </c>
    </row>
    <row r="204" spans="1:9" ht="31.5" x14ac:dyDescent="0.25">
      <c r="A204" s="3" t="s">
        <v>1027</v>
      </c>
      <c r="B204" s="546" t="s">
        <v>50</v>
      </c>
      <c r="C204" s="5" t="s">
        <v>20</v>
      </c>
      <c r="D204" s="546">
        <v>12</v>
      </c>
      <c r="E204" s="323" t="s">
        <v>231</v>
      </c>
      <c r="F204" s="324" t="s">
        <v>10</v>
      </c>
      <c r="G204" s="554">
        <v>50640</v>
      </c>
      <c r="H204" s="357"/>
      <c r="I204" s="390">
        <f>SUM(I205)</f>
        <v>221739</v>
      </c>
    </row>
    <row r="205" spans="1:9" ht="31.5" x14ac:dyDescent="0.25">
      <c r="A205" s="96" t="s">
        <v>18</v>
      </c>
      <c r="B205" s="546" t="s">
        <v>50</v>
      </c>
      <c r="C205" s="5" t="s">
        <v>20</v>
      </c>
      <c r="D205" s="546">
        <v>12</v>
      </c>
      <c r="E205" s="323" t="s">
        <v>231</v>
      </c>
      <c r="F205" s="324" t="s">
        <v>10</v>
      </c>
      <c r="G205" s="554">
        <v>50640</v>
      </c>
      <c r="H205" s="357" t="s">
        <v>17</v>
      </c>
      <c r="I205" s="392">
        <v>221739</v>
      </c>
    </row>
    <row r="206" spans="1:9" ht="31.5" x14ac:dyDescent="0.25">
      <c r="A206" s="581" t="s">
        <v>1028</v>
      </c>
      <c r="B206" s="546" t="s">
        <v>50</v>
      </c>
      <c r="C206" s="5" t="s">
        <v>20</v>
      </c>
      <c r="D206" s="546">
        <v>12</v>
      </c>
      <c r="E206" s="323" t="s">
        <v>231</v>
      </c>
      <c r="F206" s="324" t="s">
        <v>10</v>
      </c>
      <c r="G206" s="325" t="s">
        <v>1029</v>
      </c>
      <c r="H206" s="357"/>
      <c r="I206" s="390">
        <f>SUM(I207)</f>
        <v>100000</v>
      </c>
    </row>
    <row r="207" spans="1:9" ht="31.5" x14ac:dyDescent="0.25">
      <c r="A207" s="96" t="s">
        <v>18</v>
      </c>
      <c r="B207" s="546" t="s">
        <v>50</v>
      </c>
      <c r="C207" s="5" t="s">
        <v>20</v>
      </c>
      <c r="D207" s="546">
        <v>12</v>
      </c>
      <c r="E207" s="323" t="s">
        <v>231</v>
      </c>
      <c r="F207" s="324" t="s">
        <v>10</v>
      </c>
      <c r="G207" s="325" t="s">
        <v>1029</v>
      </c>
      <c r="H207" s="357" t="s">
        <v>17</v>
      </c>
      <c r="I207" s="392">
        <v>100000</v>
      </c>
    </row>
    <row r="208" spans="1:9" ht="47.25" x14ac:dyDescent="0.25">
      <c r="A208" s="581" t="s">
        <v>1030</v>
      </c>
      <c r="B208" s="546" t="s">
        <v>50</v>
      </c>
      <c r="C208" s="5" t="s">
        <v>20</v>
      </c>
      <c r="D208" s="546">
        <v>12</v>
      </c>
      <c r="E208" s="323" t="s">
        <v>231</v>
      </c>
      <c r="F208" s="324" t="s">
        <v>10</v>
      </c>
      <c r="G208" s="325" t="s">
        <v>1031</v>
      </c>
      <c r="H208" s="357"/>
      <c r="I208" s="390">
        <f>SUM(I209)</f>
        <v>49261</v>
      </c>
    </row>
    <row r="209" spans="1:9" ht="31.5" x14ac:dyDescent="0.25">
      <c r="A209" s="96" t="s">
        <v>18</v>
      </c>
      <c r="B209" s="546" t="s">
        <v>50</v>
      </c>
      <c r="C209" s="5" t="s">
        <v>20</v>
      </c>
      <c r="D209" s="546">
        <v>12</v>
      </c>
      <c r="E209" s="323" t="s">
        <v>231</v>
      </c>
      <c r="F209" s="324" t="s">
        <v>10</v>
      </c>
      <c r="G209" s="325" t="s">
        <v>1031</v>
      </c>
      <c r="H209" s="357" t="s">
        <v>17</v>
      </c>
      <c r="I209" s="392">
        <v>49261</v>
      </c>
    </row>
    <row r="210" spans="1:9" ht="31.5" x14ac:dyDescent="0.25">
      <c r="A210" s="76" t="s">
        <v>147</v>
      </c>
      <c r="B210" s="40" t="s">
        <v>50</v>
      </c>
      <c r="C210" s="36" t="s">
        <v>20</v>
      </c>
      <c r="D210" s="36" t="s">
        <v>85</v>
      </c>
      <c r="E210" s="302" t="s">
        <v>223</v>
      </c>
      <c r="F210" s="303" t="s">
        <v>696</v>
      </c>
      <c r="G210" s="304" t="s">
        <v>697</v>
      </c>
      <c r="H210" s="35"/>
      <c r="I210" s="389">
        <f>SUM(I211)</f>
        <v>399780</v>
      </c>
    </row>
    <row r="211" spans="1:9" ht="31.5" x14ac:dyDescent="0.25">
      <c r="A211" s="96" t="s">
        <v>148</v>
      </c>
      <c r="B211" s="546" t="s">
        <v>50</v>
      </c>
      <c r="C211" s="5" t="s">
        <v>20</v>
      </c>
      <c r="D211" s="546">
        <v>12</v>
      </c>
      <c r="E211" s="323" t="s">
        <v>224</v>
      </c>
      <c r="F211" s="324" t="s">
        <v>696</v>
      </c>
      <c r="G211" s="325" t="s">
        <v>697</v>
      </c>
      <c r="H211" s="357"/>
      <c r="I211" s="390">
        <f>SUM(I212)</f>
        <v>399780</v>
      </c>
    </row>
    <row r="212" spans="1:9" ht="31.5" x14ac:dyDescent="0.25">
      <c r="A212" s="3" t="s">
        <v>102</v>
      </c>
      <c r="B212" s="546" t="s">
        <v>50</v>
      </c>
      <c r="C212" s="5" t="s">
        <v>20</v>
      </c>
      <c r="D212" s="546">
        <v>12</v>
      </c>
      <c r="E212" s="323" t="s">
        <v>224</v>
      </c>
      <c r="F212" s="324" t="s">
        <v>696</v>
      </c>
      <c r="G212" s="325" t="s">
        <v>730</v>
      </c>
      <c r="H212" s="357"/>
      <c r="I212" s="390">
        <f>SUM(I213:I215)</f>
        <v>399780</v>
      </c>
    </row>
    <row r="213" spans="1:9" ht="63" x14ac:dyDescent="0.25">
      <c r="A213" s="114" t="s">
        <v>92</v>
      </c>
      <c r="B213" s="544" t="s">
        <v>50</v>
      </c>
      <c r="C213" s="5" t="s">
        <v>20</v>
      </c>
      <c r="D213" s="546">
        <v>12</v>
      </c>
      <c r="E213" s="323" t="s">
        <v>224</v>
      </c>
      <c r="F213" s="324" t="s">
        <v>696</v>
      </c>
      <c r="G213" s="325" t="s">
        <v>730</v>
      </c>
      <c r="H213" s="357" t="s">
        <v>13</v>
      </c>
      <c r="I213" s="392">
        <v>382780</v>
      </c>
    </row>
    <row r="214" spans="1:9" ht="31.5" x14ac:dyDescent="0.25">
      <c r="A214" s="125" t="s">
        <v>903</v>
      </c>
      <c r="B214" s="410" t="s">
        <v>50</v>
      </c>
      <c r="C214" s="5" t="s">
        <v>20</v>
      </c>
      <c r="D214" s="546">
        <v>12</v>
      </c>
      <c r="E214" s="323" t="s">
        <v>224</v>
      </c>
      <c r="F214" s="324" t="s">
        <v>696</v>
      </c>
      <c r="G214" s="325" t="s">
        <v>730</v>
      </c>
      <c r="H214" s="357" t="s">
        <v>16</v>
      </c>
      <c r="I214" s="392">
        <v>16000</v>
      </c>
    </row>
    <row r="215" spans="1:9" ht="31.5" x14ac:dyDescent="0.25">
      <c r="A215" s="3" t="s">
        <v>18</v>
      </c>
      <c r="B215" s="546" t="s">
        <v>50</v>
      </c>
      <c r="C215" s="5" t="s">
        <v>20</v>
      </c>
      <c r="D215" s="546">
        <v>12</v>
      </c>
      <c r="E215" s="323" t="s">
        <v>224</v>
      </c>
      <c r="F215" s="324" t="s">
        <v>696</v>
      </c>
      <c r="G215" s="325" t="s">
        <v>730</v>
      </c>
      <c r="H215" s="357" t="s">
        <v>17</v>
      </c>
      <c r="I215" s="392">
        <v>1000</v>
      </c>
    </row>
    <row r="216" spans="1:9" ht="15.75" x14ac:dyDescent="0.25">
      <c r="A216" s="18" t="s">
        <v>160</v>
      </c>
      <c r="B216" s="24" t="s">
        <v>50</v>
      </c>
      <c r="C216" s="19" t="s">
        <v>116</v>
      </c>
      <c r="D216" s="24"/>
      <c r="E216" s="418"/>
      <c r="F216" s="419"/>
      <c r="G216" s="420"/>
      <c r="H216" s="367"/>
      <c r="I216" s="416">
        <f>SUM(I217+I225+I255)</f>
        <v>14453306</v>
      </c>
    </row>
    <row r="217" spans="1:9" s="10" customFormat="1" ht="15.75" x14ac:dyDescent="0.25">
      <c r="A217" s="25" t="s">
        <v>260</v>
      </c>
      <c r="B217" s="413" t="s">
        <v>50</v>
      </c>
      <c r="C217" s="29" t="s">
        <v>116</v>
      </c>
      <c r="D217" s="368" t="s">
        <v>10</v>
      </c>
      <c r="E217" s="354"/>
      <c r="F217" s="355"/>
      <c r="G217" s="356"/>
      <c r="H217" s="28"/>
      <c r="I217" s="417">
        <f>SUM(I218)</f>
        <v>33379</v>
      </c>
    </row>
    <row r="218" spans="1:9" ht="47.25" x14ac:dyDescent="0.25">
      <c r="A218" s="34" t="s">
        <v>204</v>
      </c>
      <c r="B218" s="40" t="s">
        <v>50</v>
      </c>
      <c r="C218" s="36" t="s">
        <v>116</v>
      </c>
      <c r="D218" s="139" t="s">
        <v>10</v>
      </c>
      <c r="E218" s="308" t="s">
        <v>751</v>
      </c>
      <c r="F218" s="309" t="s">
        <v>696</v>
      </c>
      <c r="G218" s="310" t="s">
        <v>697</v>
      </c>
      <c r="H218" s="38"/>
      <c r="I218" s="389">
        <f>SUM(I219)</f>
        <v>33379</v>
      </c>
    </row>
    <row r="219" spans="1:9" ht="78.75" x14ac:dyDescent="0.25">
      <c r="A219" s="3" t="s">
        <v>262</v>
      </c>
      <c r="B219" s="546" t="s">
        <v>50</v>
      </c>
      <c r="C219" s="5" t="s">
        <v>116</v>
      </c>
      <c r="D219" s="138" t="s">
        <v>10</v>
      </c>
      <c r="E219" s="323" t="s">
        <v>261</v>
      </c>
      <c r="F219" s="324" t="s">
        <v>696</v>
      </c>
      <c r="G219" s="325" t="s">
        <v>697</v>
      </c>
      <c r="H219" s="70"/>
      <c r="I219" s="390">
        <f>SUM(I220)</f>
        <v>33379</v>
      </c>
    </row>
    <row r="220" spans="1:9" ht="47.25" x14ac:dyDescent="0.25">
      <c r="A220" s="72" t="s">
        <v>962</v>
      </c>
      <c r="B220" s="138" t="s">
        <v>50</v>
      </c>
      <c r="C220" s="5" t="s">
        <v>116</v>
      </c>
      <c r="D220" s="138" t="s">
        <v>10</v>
      </c>
      <c r="E220" s="323" t="s">
        <v>261</v>
      </c>
      <c r="F220" s="324" t="s">
        <v>10</v>
      </c>
      <c r="G220" s="325" t="s">
        <v>697</v>
      </c>
      <c r="H220" s="70"/>
      <c r="I220" s="390">
        <f>SUM(I221+I223)</f>
        <v>33379</v>
      </c>
    </row>
    <row r="221" spans="1:9" ht="31.5" x14ac:dyDescent="0.25">
      <c r="A221" s="119" t="s">
        <v>272</v>
      </c>
      <c r="B221" s="62" t="s">
        <v>50</v>
      </c>
      <c r="C221" s="5" t="s">
        <v>116</v>
      </c>
      <c r="D221" s="138" t="s">
        <v>10</v>
      </c>
      <c r="E221" s="323" t="s">
        <v>261</v>
      </c>
      <c r="F221" s="324" t="s">
        <v>10</v>
      </c>
      <c r="G221" s="325" t="s">
        <v>753</v>
      </c>
      <c r="H221" s="70"/>
      <c r="I221" s="390">
        <f>SUM(I222)</f>
        <v>0</v>
      </c>
    </row>
    <row r="222" spans="1:9" ht="31.5" x14ac:dyDescent="0.25">
      <c r="A222" s="125" t="s">
        <v>903</v>
      </c>
      <c r="B222" s="410" t="s">
        <v>50</v>
      </c>
      <c r="C222" s="5" t="s">
        <v>116</v>
      </c>
      <c r="D222" s="138" t="s">
        <v>10</v>
      </c>
      <c r="E222" s="323" t="s">
        <v>261</v>
      </c>
      <c r="F222" s="324" t="s">
        <v>10</v>
      </c>
      <c r="G222" s="325" t="s">
        <v>753</v>
      </c>
      <c r="H222" s="70" t="s">
        <v>16</v>
      </c>
      <c r="I222" s="392"/>
    </row>
    <row r="223" spans="1:9" ht="31.5" x14ac:dyDescent="0.25">
      <c r="A223" s="119" t="s">
        <v>754</v>
      </c>
      <c r="B223" s="438" t="s">
        <v>50</v>
      </c>
      <c r="C223" s="5" t="s">
        <v>116</v>
      </c>
      <c r="D223" s="138" t="s">
        <v>10</v>
      </c>
      <c r="E223" s="323" t="s">
        <v>261</v>
      </c>
      <c r="F223" s="324" t="s">
        <v>10</v>
      </c>
      <c r="G223" s="325" t="s">
        <v>755</v>
      </c>
      <c r="H223" s="70"/>
      <c r="I223" s="390">
        <f>SUM(I224)</f>
        <v>33379</v>
      </c>
    </row>
    <row r="224" spans="1:9" ht="31.5" x14ac:dyDescent="0.25">
      <c r="A224" s="87" t="s">
        <v>21</v>
      </c>
      <c r="B224" s="435" t="s">
        <v>50</v>
      </c>
      <c r="C224" s="5" t="s">
        <v>116</v>
      </c>
      <c r="D224" s="138" t="s">
        <v>10</v>
      </c>
      <c r="E224" s="323" t="s">
        <v>261</v>
      </c>
      <c r="F224" s="324" t="s">
        <v>10</v>
      </c>
      <c r="G224" s="325" t="s">
        <v>755</v>
      </c>
      <c r="H224" s="70" t="s">
        <v>75</v>
      </c>
      <c r="I224" s="392">
        <v>33379</v>
      </c>
    </row>
    <row r="225" spans="1:9" ht="15.75" x14ac:dyDescent="0.25">
      <c r="A225" s="25" t="s">
        <v>161</v>
      </c>
      <c r="B225" s="413" t="s">
        <v>50</v>
      </c>
      <c r="C225" s="29" t="s">
        <v>116</v>
      </c>
      <c r="D225" s="26" t="s">
        <v>12</v>
      </c>
      <c r="E225" s="354"/>
      <c r="F225" s="355"/>
      <c r="G225" s="356"/>
      <c r="H225" s="28"/>
      <c r="I225" s="417">
        <f>SUM(I226+I239+I244)</f>
        <v>14419927</v>
      </c>
    </row>
    <row r="226" spans="1:9" ht="47.25" x14ac:dyDescent="0.25">
      <c r="A226" s="34" t="s">
        <v>193</v>
      </c>
      <c r="B226" s="40" t="s">
        <v>50</v>
      </c>
      <c r="C226" s="36" t="s">
        <v>116</v>
      </c>
      <c r="D226" s="40" t="s">
        <v>12</v>
      </c>
      <c r="E226" s="308" t="s">
        <v>756</v>
      </c>
      <c r="F226" s="309" t="s">
        <v>696</v>
      </c>
      <c r="G226" s="310" t="s">
        <v>697</v>
      </c>
      <c r="H226" s="38"/>
      <c r="I226" s="389">
        <f>SUM(I227)</f>
        <v>2859704</v>
      </c>
    </row>
    <row r="227" spans="1:9" ht="47.25" x14ac:dyDescent="0.25">
      <c r="A227" s="63" t="s">
        <v>194</v>
      </c>
      <c r="B227" s="435" t="s">
        <v>50</v>
      </c>
      <c r="C227" s="5" t="s">
        <v>116</v>
      </c>
      <c r="D227" s="546" t="s">
        <v>12</v>
      </c>
      <c r="E227" s="323" t="s">
        <v>232</v>
      </c>
      <c r="F227" s="324" t="s">
        <v>696</v>
      </c>
      <c r="G227" s="325" t="s">
        <v>697</v>
      </c>
      <c r="H227" s="70"/>
      <c r="I227" s="390">
        <f>SUM(I228)</f>
        <v>2859704</v>
      </c>
    </row>
    <row r="228" spans="1:9" ht="31.5" x14ac:dyDescent="0.25">
      <c r="A228" s="119" t="s">
        <v>757</v>
      </c>
      <c r="B228" s="438" t="s">
        <v>50</v>
      </c>
      <c r="C228" s="5" t="s">
        <v>116</v>
      </c>
      <c r="D228" s="546" t="s">
        <v>12</v>
      </c>
      <c r="E228" s="323" t="s">
        <v>232</v>
      </c>
      <c r="F228" s="324" t="s">
        <v>10</v>
      </c>
      <c r="G228" s="325" t="s">
        <v>697</v>
      </c>
      <c r="H228" s="70"/>
      <c r="I228" s="390">
        <f>SUM(I229+I231+I233+I235+I237)</f>
        <v>2859704</v>
      </c>
    </row>
    <row r="229" spans="1:9" ht="63" x14ac:dyDescent="0.25">
      <c r="A229" s="119" t="s">
        <v>920</v>
      </c>
      <c r="B229" s="438" t="s">
        <v>50</v>
      </c>
      <c r="C229" s="5" t="s">
        <v>116</v>
      </c>
      <c r="D229" s="546" t="s">
        <v>12</v>
      </c>
      <c r="E229" s="323" t="s">
        <v>232</v>
      </c>
      <c r="F229" s="324" t="s">
        <v>10</v>
      </c>
      <c r="G229" s="554">
        <v>13421</v>
      </c>
      <c r="H229" s="70"/>
      <c r="I229" s="390">
        <f>SUM(I230)</f>
        <v>1216000</v>
      </c>
    </row>
    <row r="230" spans="1:9" ht="31.5" x14ac:dyDescent="0.25">
      <c r="A230" s="119" t="s">
        <v>21</v>
      </c>
      <c r="B230" s="438" t="s">
        <v>50</v>
      </c>
      <c r="C230" s="5" t="s">
        <v>116</v>
      </c>
      <c r="D230" s="546" t="s">
        <v>12</v>
      </c>
      <c r="E230" s="323" t="s">
        <v>232</v>
      </c>
      <c r="F230" s="324" t="s">
        <v>10</v>
      </c>
      <c r="G230" s="554">
        <v>13421</v>
      </c>
      <c r="H230" s="70" t="s">
        <v>75</v>
      </c>
      <c r="I230" s="392">
        <v>1216000</v>
      </c>
    </row>
    <row r="231" spans="1:9" ht="47.25" x14ac:dyDescent="0.25">
      <c r="A231" s="119" t="s">
        <v>921</v>
      </c>
      <c r="B231" s="438" t="s">
        <v>50</v>
      </c>
      <c r="C231" s="5" t="s">
        <v>116</v>
      </c>
      <c r="D231" s="546" t="s">
        <v>12</v>
      </c>
      <c r="E231" s="323" t="s">
        <v>232</v>
      </c>
      <c r="F231" s="324" t="s">
        <v>10</v>
      </c>
      <c r="G231" s="554">
        <v>13431</v>
      </c>
      <c r="H231" s="70"/>
      <c r="I231" s="390">
        <f>SUM(I232)</f>
        <v>1318000</v>
      </c>
    </row>
    <row r="232" spans="1:9" ht="31.5" x14ac:dyDescent="0.25">
      <c r="A232" s="119" t="s">
        <v>21</v>
      </c>
      <c r="B232" s="438" t="s">
        <v>50</v>
      </c>
      <c r="C232" s="5" t="s">
        <v>116</v>
      </c>
      <c r="D232" s="546" t="s">
        <v>12</v>
      </c>
      <c r="E232" s="323" t="s">
        <v>232</v>
      </c>
      <c r="F232" s="324" t="s">
        <v>10</v>
      </c>
      <c r="G232" s="554">
        <v>13431</v>
      </c>
      <c r="H232" s="70" t="s">
        <v>75</v>
      </c>
      <c r="I232" s="392">
        <v>1318000</v>
      </c>
    </row>
    <row r="233" spans="1:9" ht="31.5" x14ac:dyDescent="0.25">
      <c r="A233" s="119" t="s">
        <v>922</v>
      </c>
      <c r="B233" s="438" t="s">
        <v>50</v>
      </c>
      <c r="C233" s="5" t="s">
        <v>116</v>
      </c>
      <c r="D233" s="546" t="s">
        <v>12</v>
      </c>
      <c r="E233" s="323" t="s">
        <v>232</v>
      </c>
      <c r="F233" s="324" t="s">
        <v>10</v>
      </c>
      <c r="G233" s="325" t="s">
        <v>923</v>
      </c>
      <c r="H233" s="70"/>
      <c r="I233" s="390">
        <f>SUM(I234)</f>
        <v>112000</v>
      </c>
    </row>
    <row r="234" spans="1:9" ht="31.5" x14ac:dyDescent="0.25">
      <c r="A234" s="87" t="s">
        <v>21</v>
      </c>
      <c r="B234" s="438" t="s">
        <v>50</v>
      </c>
      <c r="C234" s="5" t="s">
        <v>116</v>
      </c>
      <c r="D234" s="546" t="s">
        <v>12</v>
      </c>
      <c r="E234" s="323" t="s">
        <v>232</v>
      </c>
      <c r="F234" s="324" t="s">
        <v>10</v>
      </c>
      <c r="G234" s="325" t="s">
        <v>923</v>
      </c>
      <c r="H234" s="70" t="s">
        <v>75</v>
      </c>
      <c r="I234" s="392">
        <v>112000</v>
      </c>
    </row>
    <row r="235" spans="1:9" s="50" customFormat="1" ht="63" x14ac:dyDescent="0.25">
      <c r="A235" s="87" t="s">
        <v>761</v>
      </c>
      <c r="B235" s="435" t="s">
        <v>50</v>
      </c>
      <c r="C235" s="5" t="s">
        <v>116</v>
      </c>
      <c r="D235" s="546" t="s">
        <v>12</v>
      </c>
      <c r="E235" s="323" t="s">
        <v>232</v>
      </c>
      <c r="F235" s="324" t="s">
        <v>10</v>
      </c>
      <c r="G235" s="325" t="s">
        <v>762</v>
      </c>
      <c r="H235" s="70"/>
      <c r="I235" s="390">
        <f>SUM(I236)</f>
        <v>61488</v>
      </c>
    </row>
    <row r="236" spans="1:9" s="50" customFormat="1" ht="31.5" x14ac:dyDescent="0.25">
      <c r="A236" s="87" t="s">
        <v>21</v>
      </c>
      <c r="B236" s="435" t="s">
        <v>50</v>
      </c>
      <c r="C236" s="5" t="s">
        <v>116</v>
      </c>
      <c r="D236" s="546" t="s">
        <v>12</v>
      </c>
      <c r="E236" s="323" t="s">
        <v>232</v>
      </c>
      <c r="F236" s="324" t="s">
        <v>10</v>
      </c>
      <c r="G236" s="325" t="s">
        <v>762</v>
      </c>
      <c r="H236" s="70" t="s">
        <v>75</v>
      </c>
      <c r="I236" s="392">
        <v>61488</v>
      </c>
    </row>
    <row r="237" spans="1:9" s="50" customFormat="1" ht="63" x14ac:dyDescent="0.25">
      <c r="A237" s="87" t="s">
        <v>924</v>
      </c>
      <c r="B237" s="435" t="s">
        <v>50</v>
      </c>
      <c r="C237" s="5" t="s">
        <v>116</v>
      </c>
      <c r="D237" s="546" t="s">
        <v>12</v>
      </c>
      <c r="E237" s="323" t="s">
        <v>232</v>
      </c>
      <c r="F237" s="324" t="s">
        <v>10</v>
      </c>
      <c r="G237" s="325" t="s">
        <v>925</v>
      </c>
      <c r="H237" s="70"/>
      <c r="I237" s="390">
        <f>SUM(I238)</f>
        <v>152216</v>
      </c>
    </row>
    <row r="238" spans="1:9" s="50" customFormat="1" ht="31.5" x14ac:dyDescent="0.25">
      <c r="A238" s="87" t="s">
        <v>21</v>
      </c>
      <c r="B238" s="435" t="s">
        <v>50</v>
      </c>
      <c r="C238" s="5" t="s">
        <v>116</v>
      </c>
      <c r="D238" s="546" t="s">
        <v>12</v>
      </c>
      <c r="E238" s="323" t="s">
        <v>232</v>
      </c>
      <c r="F238" s="324" t="s">
        <v>10</v>
      </c>
      <c r="G238" s="325" t="s">
        <v>925</v>
      </c>
      <c r="H238" s="70" t="s">
        <v>75</v>
      </c>
      <c r="I238" s="392">
        <v>152216</v>
      </c>
    </row>
    <row r="239" spans="1:9" s="50" customFormat="1" ht="47.25" x14ac:dyDescent="0.25">
      <c r="A239" s="34" t="s">
        <v>204</v>
      </c>
      <c r="B239" s="40" t="s">
        <v>50</v>
      </c>
      <c r="C239" s="36" t="s">
        <v>116</v>
      </c>
      <c r="D239" s="139" t="s">
        <v>12</v>
      </c>
      <c r="E239" s="308" t="s">
        <v>751</v>
      </c>
      <c r="F239" s="309" t="s">
        <v>696</v>
      </c>
      <c r="G239" s="310" t="s">
        <v>697</v>
      </c>
      <c r="H239" s="38"/>
      <c r="I239" s="389">
        <f>SUM(I240)</f>
        <v>394358</v>
      </c>
    </row>
    <row r="240" spans="1:9" s="50" customFormat="1" ht="78.75" x14ac:dyDescent="0.25">
      <c r="A240" s="63" t="s">
        <v>262</v>
      </c>
      <c r="B240" s="435" t="s">
        <v>50</v>
      </c>
      <c r="C240" s="5" t="s">
        <v>116</v>
      </c>
      <c r="D240" s="138" t="s">
        <v>12</v>
      </c>
      <c r="E240" s="323" t="s">
        <v>261</v>
      </c>
      <c r="F240" s="324" t="s">
        <v>696</v>
      </c>
      <c r="G240" s="325" t="s">
        <v>697</v>
      </c>
      <c r="H240" s="357"/>
      <c r="I240" s="390">
        <f>SUM(I241)</f>
        <v>394358</v>
      </c>
    </row>
    <row r="241" spans="1:9" s="50" customFormat="1" ht="47.25" x14ac:dyDescent="0.25">
      <c r="A241" s="119" t="s">
        <v>752</v>
      </c>
      <c r="B241" s="438" t="s">
        <v>50</v>
      </c>
      <c r="C241" s="5" t="s">
        <v>116</v>
      </c>
      <c r="D241" s="138" t="s">
        <v>12</v>
      </c>
      <c r="E241" s="323" t="s">
        <v>261</v>
      </c>
      <c r="F241" s="324" t="s">
        <v>10</v>
      </c>
      <c r="G241" s="325" t="s">
        <v>697</v>
      </c>
      <c r="H241" s="357"/>
      <c r="I241" s="390">
        <f>SUM(I242)</f>
        <v>394358</v>
      </c>
    </row>
    <row r="242" spans="1:9" s="50" customFormat="1" ht="31.5" x14ac:dyDescent="0.25">
      <c r="A242" s="119" t="s">
        <v>839</v>
      </c>
      <c r="B242" s="438" t="s">
        <v>50</v>
      </c>
      <c r="C242" s="5" t="s">
        <v>116</v>
      </c>
      <c r="D242" s="138" t="s">
        <v>12</v>
      </c>
      <c r="E242" s="323" t="s">
        <v>261</v>
      </c>
      <c r="F242" s="324" t="s">
        <v>10</v>
      </c>
      <c r="G242" s="325" t="s">
        <v>840</v>
      </c>
      <c r="H242" s="357"/>
      <c r="I242" s="390">
        <f>SUM(I243)</f>
        <v>394358</v>
      </c>
    </row>
    <row r="243" spans="1:9" s="50" customFormat="1" ht="31.5" x14ac:dyDescent="0.25">
      <c r="A243" s="87" t="s">
        <v>21</v>
      </c>
      <c r="B243" s="435" t="s">
        <v>50</v>
      </c>
      <c r="C243" s="5" t="s">
        <v>116</v>
      </c>
      <c r="D243" s="138" t="s">
        <v>12</v>
      </c>
      <c r="E243" s="323" t="s">
        <v>261</v>
      </c>
      <c r="F243" s="324" t="s">
        <v>10</v>
      </c>
      <c r="G243" s="325" t="s">
        <v>840</v>
      </c>
      <c r="H243" s="357" t="s">
        <v>75</v>
      </c>
      <c r="I243" s="392">
        <v>394358</v>
      </c>
    </row>
    <row r="244" spans="1:9" s="50" customFormat="1" ht="31.5" x14ac:dyDescent="0.25">
      <c r="A244" s="34" t="s">
        <v>195</v>
      </c>
      <c r="B244" s="40" t="s">
        <v>50</v>
      </c>
      <c r="C244" s="36" t="s">
        <v>116</v>
      </c>
      <c r="D244" s="40" t="s">
        <v>12</v>
      </c>
      <c r="E244" s="308" t="s">
        <v>233</v>
      </c>
      <c r="F244" s="309" t="s">
        <v>696</v>
      </c>
      <c r="G244" s="310" t="s">
        <v>697</v>
      </c>
      <c r="H244" s="38"/>
      <c r="I244" s="389">
        <f>SUM(I245)</f>
        <v>11165865</v>
      </c>
    </row>
    <row r="245" spans="1:9" s="50" customFormat="1" ht="63" x14ac:dyDescent="0.25">
      <c r="A245" s="63" t="s">
        <v>196</v>
      </c>
      <c r="B245" s="435" t="s">
        <v>50</v>
      </c>
      <c r="C245" s="5" t="s">
        <v>116</v>
      </c>
      <c r="D245" s="546" t="s">
        <v>12</v>
      </c>
      <c r="E245" s="323" t="s">
        <v>234</v>
      </c>
      <c r="F245" s="324" t="s">
        <v>696</v>
      </c>
      <c r="G245" s="325" t="s">
        <v>697</v>
      </c>
      <c r="H245" s="70"/>
      <c r="I245" s="390">
        <f>SUM(I246)</f>
        <v>11165865</v>
      </c>
    </row>
    <row r="246" spans="1:9" s="50" customFormat="1" ht="47.25" x14ac:dyDescent="0.25">
      <c r="A246" s="63" t="s">
        <v>758</v>
      </c>
      <c r="B246" s="435" t="s">
        <v>50</v>
      </c>
      <c r="C246" s="5" t="s">
        <v>116</v>
      </c>
      <c r="D246" s="546" t="s">
        <v>12</v>
      </c>
      <c r="E246" s="323" t="s">
        <v>234</v>
      </c>
      <c r="F246" s="324" t="s">
        <v>12</v>
      </c>
      <c r="G246" s="325" t="s">
        <v>697</v>
      </c>
      <c r="H246" s="70"/>
      <c r="I246" s="390">
        <f>SUM(I247+I249+I251+I253)</f>
        <v>11165865</v>
      </c>
    </row>
    <row r="247" spans="1:9" s="50" customFormat="1" ht="47.25" x14ac:dyDescent="0.25">
      <c r="A247" s="63" t="s">
        <v>928</v>
      </c>
      <c r="B247" s="435" t="s">
        <v>50</v>
      </c>
      <c r="C247" s="5" t="s">
        <v>116</v>
      </c>
      <c r="D247" s="546" t="s">
        <v>12</v>
      </c>
      <c r="E247" s="323" t="s">
        <v>234</v>
      </c>
      <c r="F247" s="324" t="s">
        <v>12</v>
      </c>
      <c r="G247" s="554">
        <v>50181</v>
      </c>
      <c r="H247" s="70"/>
      <c r="I247" s="390">
        <f>SUM(I248)</f>
        <v>3229486</v>
      </c>
    </row>
    <row r="248" spans="1:9" s="50" customFormat="1" ht="31.5" x14ac:dyDescent="0.25">
      <c r="A248" s="3" t="s">
        <v>21</v>
      </c>
      <c r="B248" s="435" t="s">
        <v>50</v>
      </c>
      <c r="C248" s="5" t="s">
        <v>116</v>
      </c>
      <c r="D248" s="546" t="s">
        <v>12</v>
      </c>
      <c r="E248" s="323" t="s">
        <v>234</v>
      </c>
      <c r="F248" s="324" t="s">
        <v>12</v>
      </c>
      <c r="G248" s="554">
        <v>50181</v>
      </c>
      <c r="H248" s="70" t="s">
        <v>75</v>
      </c>
      <c r="I248" s="392">
        <v>3229486</v>
      </c>
    </row>
    <row r="249" spans="1:9" s="50" customFormat="1" ht="31.5" hidden="1" customHeight="1" x14ac:dyDescent="0.25">
      <c r="A249" s="63" t="s">
        <v>759</v>
      </c>
      <c r="B249" s="435" t="s">
        <v>50</v>
      </c>
      <c r="C249" s="5" t="s">
        <v>116</v>
      </c>
      <c r="D249" s="546" t="s">
        <v>12</v>
      </c>
      <c r="E249" s="323" t="s">
        <v>234</v>
      </c>
      <c r="F249" s="324" t="s">
        <v>12</v>
      </c>
      <c r="G249" s="325" t="s">
        <v>760</v>
      </c>
      <c r="H249" s="70"/>
      <c r="I249" s="390">
        <f>SUM(I250)</f>
        <v>1897886</v>
      </c>
    </row>
    <row r="250" spans="1:9" s="50" customFormat="1" ht="31.5" x14ac:dyDescent="0.25">
      <c r="A250" s="3" t="s">
        <v>21</v>
      </c>
      <c r="B250" s="546" t="s">
        <v>50</v>
      </c>
      <c r="C250" s="5" t="s">
        <v>116</v>
      </c>
      <c r="D250" s="546" t="s">
        <v>12</v>
      </c>
      <c r="E250" s="323" t="s">
        <v>234</v>
      </c>
      <c r="F250" s="324" t="s">
        <v>12</v>
      </c>
      <c r="G250" s="325" t="s">
        <v>760</v>
      </c>
      <c r="H250" s="70" t="s">
        <v>75</v>
      </c>
      <c r="I250" s="392">
        <v>1897886</v>
      </c>
    </row>
    <row r="251" spans="1:9" s="50" customFormat="1" ht="31.5" x14ac:dyDescent="0.25">
      <c r="A251" s="3" t="s">
        <v>929</v>
      </c>
      <c r="B251" s="546" t="s">
        <v>50</v>
      </c>
      <c r="C251" s="5" t="s">
        <v>116</v>
      </c>
      <c r="D251" s="546" t="s">
        <v>12</v>
      </c>
      <c r="E251" s="323" t="s">
        <v>234</v>
      </c>
      <c r="F251" s="324" t="s">
        <v>12</v>
      </c>
      <c r="G251" s="325" t="s">
        <v>930</v>
      </c>
      <c r="H251" s="70"/>
      <c r="I251" s="390">
        <f>SUM(I252)</f>
        <v>5858522</v>
      </c>
    </row>
    <row r="252" spans="1:9" s="50" customFormat="1" ht="31.5" x14ac:dyDescent="0.25">
      <c r="A252" s="3" t="s">
        <v>21</v>
      </c>
      <c r="B252" s="546" t="s">
        <v>50</v>
      </c>
      <c r="C252" s="5" t="s">
        <v>116</v>
      </c>
      <c r="D252" s="546" t="s">
        <v>12</v>
      </c>
      <c r="E252" s="323" t="s">
        <v>234</v>
      </c>
      <c r="F252" s="324" t="s">
        <v>12</v>
      </c>
      <c r="G252" s="325" t="s">
        <v>930</v>
      </c>
      <c r="H252" s="70" t="s">
        <v>75</v>
      </c>
      <c r="I252" s="392">
        <v>5858522</v>
      </c>
    </row>
    <row r="253" spans="1:9" s="50" customFormat="1" ht="47.25" x14ac:dyDescent="0.25">
      <c r="A253" s="72" t="s">
        <v>931</v>
      </c>
      <c r="B253" s="546" t="s">
        <v>50</v>
      </c>
      <c r="C253" s="5" t="s">
        <v>116</v>
      </c>
      <c r="D253" s="546" t="s">
        <v>12</v>
      </c>
      <c r="E253" s="323" t="s">
        <v>234</v>
      </c>
      <c r="F253" s="324" t="s">
        <v>12</v>
      </c>
      <c r="G253" s="325" t="s">
        <v>932</v>
      </c>
      <c r="H253" s="70"/>
      <c r="I253" s="390">
        <f>SUM(I254)</f>
        <v>179971</v>
      </c>
    </row>
    <row r="254" spans="1:9" s="50" customFormat="1" ht="31.5" x14ac:dyDescent="0.25">
      <c r="A254" s="3" t="s">
        <v>21</v>
      </c>
      <c r="B254" s="546" t="s">
        <v>50</v>
      </c>
      <c r="C254" s="5" t="s">
        <v>116</v>
      </c>
      <c r="D254" s="546" t="s">
        <v>12</v>
      </c>
      <c r="E254" s="323" t="s">
        <v>234</v>
      </c>
      <c r="F254" s="324" t="s">
        <v>12</v>
      </c>
      <c r="G254" s="325" t="s">
        <v>932</v>
      </c>
      <c r="H254" s="70" t="s">
        <v>75</v>
      </c>
      <c r="I254" s="392">
        <v>179971</v>
      </c>
    </row>
    <row r="255" spans="1:9" s="50" customFormat="1" ht="15.75" x14ac:dyDescent="0.25">
      <c r="A255" s="124" t="s">
        <v>933</v>
      </c>
      <c r="B255" s="30" t="s">
        <v>50</v>
      </c>
      <c r="C255" s="30" t="s">
        <v>116</v>
      </c>
      <c r="D255" s="26" t="s">
        <v>15</v>
      </c>
      <c r="E255" s="354"/>
      <c r="F255" s="355"/>
      <c r="G255" s="356"/>
      <c r="H255" s="26"/>
      <c r="I255" s="417">
        <f>SUM(I256)</f>
        <v>0</v>
      </c>
    </row>
    <row r="256" spans="1:9" ht="47.25" x14ac:dyDescent="0.25">
      <c r="A256" s="34" t="s">
        <v>193</v>
      </c>
      <c r="B256" s="40" t="s">
        <v>50</v>
      </c>
      <c r="C256" s="36" t="s">
        <v>116</v>
      </c>
      <c r="D256" s="40" t="s">
        <v>15</v>
      </c>
      <c r="E256" s="308" t="s">
        <v>756</v>
      </c>
      <c r="F256" s="309" t="s">
        <v>696</v>
      </c>
      <c r="G256" s="310" t="s">
        <v>697</v>
      </c>
      <c r="H256" s="38"/>
      <c r="I256" s="389">
        <f>SUM(I257)</f>
        <v>0</v>
      </c>
    </row>
    <row r="257" spans="1:9" s="50" customFormat="1" ht="47.25" x14ac:dyDescent="0.25">
      <c r="A257" s="63" t="s">
        <v>194</v>
      </c>
      <c r="B257" s="435" t="s">
        <v>50</v>
      </c>
      <c r="C257" s="5" t="s">
        <v>116</v>
      </c>
      <c r="D257" s="546" t="s">
        <v>15</v>
      </c>
      <c r="E257" s="323" t="s">
        <v>232</v>
      </c>
      <c r="F257" s="324" t="s">
        <v>696</v>
      </c>
      <c r="G257" s="325" t="s">
        <v>697</v>
      </c>
      <c r="H257" s="70"/>
      <c r="I257" s="390">
        <f>SUM(I258)</f>
        <v>0</v>
      </c>
    </row>
    <row r="258" spans="1:9" s="50" customFormat="1" ht="31.5" x14ac:dyDescent="0.25">
      <c r="A258" s="119" t="s">
        <v>757</v>
      </c>
      <c r="B258" s="438" t="s">
        <v>50</v>
      </c>
      <c r="C258" s="5" t="s">
        <v>116</v>
      </c>
      <c r="D258" s="546" t="s">
        <v>15</v>
      </c>
      <c r="E258" s="323" t="s">
        <v>232</v>
      </c>
      <c r="F258" s="324" t="s">
        <v>10</v>
      </c>
      <c r="G258" s="325" t="s">
        <v>697</v>
      </c>
      <c r="H258" s="70"/>
      <c r="I258" s="390">
        <f>SUM(I259)</f>
        <v>0</v>
      </c>
    </row>
    <row r="259" spans="1:9" s="50" customFormat="1" ht="31.5" x14ac:dyDescent="0.25">
      <c r="A259" s="119" t="s">
        <v>934</v>
      </c>
      <c r="B259" s="438" t="s">
        <v>50</v>
      </c>
      <c r="C259" s="5" t="s">
        <v>116</v>
      </c>
      <c r="D259" s="546" t="s">
        <v>15</v>
      </c>
      <c r="E259" s="323" t="s">
        <v>232</v>
      </c>
      <c r="F259" s="324" t="s">
        <v>10</v>
      </c>
      <c r="G259" s="325" t="s">
        <v>935</v>
      </c>
      <c r="H259" s="70"/>
      <c r="I259" s="390">
        <f>SUM(I260)</f>
        <v>0</v>
      </c>
    </row>
    <row r="260" spans="1:9" s="50" customFormat="1" ht="31.5" x14ac:dyDescent="0.25">
      <c r="A260" s="87" t="s">
        <v>197</v>
      </c>
      <c r="B260" s="435" t="s">
        <v>50</v>
      </c>
      <c r="C260" s="5" t="s">
        <v>116</v>
      </c>
      <c r="D260" s="546" t="s">
        <v>15</v>
      </c>
      <c r="E260" s="323" t="s">
        <v>232</v>
      </c>
      <c r="F260" s="324" t="s">
        <v>10</v>
      </c>
      <c r="G260" s="325" t="s">
        <v>935</v>
      </c>
      <c r="H260" s="70" t="s">
        <v>192</v>
      </c>
      <c r="I260" s="392"/>
    </row>
    <row r="261" spans="1:9" s="50" customFormat="1" ht="15.75" x14ac:dyDescent="0.25">
      <c r="A261" s="128" t="s">
        <v>37</v>
      </c>
      <c r="B261" s="20" t="s">
        <v>50</v>
      </c>
      <c r="C261" s="20">
        <v>10</v>
      </c>
      <c r="D261" s="20"/>
      <c r="E261" s="336"/>
      <c r="F261" s="337"/>
      <c r="G261" s="338"/>
      <c r="H261" s="16"/>
      <c r="I261" s="387">
        <f>SUM(I262+I272)</f>
        <v>3504730</v>
      </c>
    </row>
    <row r="262" spans="1:9" s="50" customFormat="1" ht="15.75" x14ac:dyDescent="0.25">
      <c r="A262" s="124" t="s">
        <v>41</v>
      </c>
      <c r="B262" s="30" t="s">
        <v>50</v>
      </c>
      <c r="C262" s="30">
        <v>10</v>
      </c>
      <c r="D262" s="26" t="s">
        <v>15</v>
      </c>
      <c r="E262" s="354"/>
      <c r="F262" s="355"/>
      <c r="G262" s="356"/>
      <c r="H262" s="26"/>
      <c r="I262" s="417">
        <f>SUM(I263)</f>
        <v>264600</v>
      </c>
    </row>
    <row r="263" spans="1:9" ht="47.25" x14ac:dyDescent="0.25">
      <c r="A263" s="112" t="s">
        <v>204</v>
      </c>
      <c r="B263" s="37" t="s">
        <v>50</v>
      </c>
      <c r="C263" s="37">
        <v>10</v>
      </c>
      <c r="D263" s="35" t="s">
        <v>15</v>
      </c>
      <c r="E263" s="302" t="s">
        <v>751</v>
      </c>
      <c r="F263" s="303" t="s">
        <v>696</v>
      </c>
      <c r="G263" s="304" t="s">
        <v>697</v>
      </c>
      <c r="H263" s="35"/>
      <c r="I263" s="389">
        <f>SUM(I264)</f>
        <v>264600</v>
      </c>
    </row>
    <row r="264" spans="1:9" ht="94.5" x14ac:dyDescent="0.25">
      <c r="A264" s="72" t="s">
        <v>205</v>
      </c>
      <c r="B264" s="544" t="s">
        <v>50</v>
      </c>
      <c r="C264" s="544">
        <v>10</v>
      </c>
      <c r="D264" s="2" t="s">
        <v>15</v>
      </c>
      <c r="E264" s="305" t="s">
        <v>235</v>
      </c>
      <c r="F264" s="306" t="s">
        <v>696</v>
      </c>
      <c r="G264" s="307" t="s">
        <v>697</v>
      </c>
      <c r="H264" s="2"/>
      <c r="I264" s="390">
        <f>SUM(I265)</f>
        <v>264600</v>
      </c>
    </row>
    <row r="265" spans="1:9" ht="47.25" x14ac:dyDescent="0.25">
      <c r="A265" s="72" t="s">
        <v>765</v>
      </c>
      <c r="B265" s="544" t="s">
        <v>50</v>
      </c>
      <c r="C265" s="544">
        <v>10</v>
      </c>
      <c r="D265" s="2" t="s">
        <v>15</v>
      </c>
      <c r="E265" s="305" t="s">
        <v>235</v>
      </c>
      <c r="F265" s="306" t="s">
        <v>10</v>
      </c>
      <c r="G265" s="307" t="s">
        <v>697</v>
      </c>
      <c r="H265" s="2"/>
      <c r="I265" s="390">
        <f>SUM(I266+I268+I270)</f>
        <v>264600</v>
      </c>
    </row>
    <row r="266" spans="1:9" ht="47.25" x14ac:dyDescent="0.25">
      <c r="A266" s="72" t="s">
        <v>955</v>
      </c>
      <c r="B266" s="544" t="s">
        <v>50</v>
      </c>
      <c r="C266" s="544">
        <v>10</v>
      </c>
      <c r="D266" s="2" t="s">
        <v>15</v>
      </c>
      <c r="E266" s="305" t="s">
        <v>235</v>
      </c>
      <c r="F266" s="306" t="s">
        <v>10</v>
      </c>
      <c r="G266" s="557" t="s">
        <v>956</v>
      </c>
      <c r="H266" s="2"/>
      <c r="I266" s="390">
        <f>SUM(I267)</f>
        <v>96620</v>
      </c>
    </row>
    <row r="267" spans="1:9" ht="15.75" x14ac:dyDescent="0.25">
      <c r="A267" s="72" t="s">
        <v>21</v>
      </c>
      <c r="B267" s="544" t="s">
        <v>50</v>
      </c>
      <c r="C267" s="544">
        <v>10</v>
      </c>
      <c r="D267" s="2" t="s">
        <v>15</v>
      </c>
      <c r="E267" s="305" t="s">
        <v>235</v>
      </c>
      <c r="F267" s="306" t="s">
        <v>10</v>
      </c>
      <c r="G267" s="557" t="s">
        <v>956</v>
      </c>
      <c r="H267" s="2" t="s">
        <v>75</v>
      </c>
      <c r="I267" s="392">
        <v>96620</v>
      </c>
    </row>
    <row r="268" spans="1:9" ht="31.5" x14ac:dyDescent="0.25">
      <c r="A268" s="72" t="s">
        <v>878</v>
      </c>
      <c r="B268" s="544" t="s">
        <v>50</v>
      </c>
      <c r="C268" s="544">
        <v>10</v>
      </c>
      <c r="D268" s="2" t="s">
        <v>15</v>
      </c>
      <c r="E268" s="305" t="s">
        <v>235</v>
      </c>
      <c r="F268" s="306" t="s">
        <v>10</v>
      </c>
      <c r="G268" s="307" t="s">
        <v>877</v>
      </c>
      <c r="H268" s="2"/>
      <c r="I268" s="390">
        <f>SUM(I269)</f>
        <v>96544</v>
      </c>
    </row>
    <row r="269" spans="1:9" ht="15.75" x14ac:dyDescent="0.25">
      <c r="A269" s="116" t="s">
        <v>21</v>
      </c>
      <c r="B269" s="62" t="s">
        <v>50</v>
      </c>
      <c r="C269" s="544">
        <v>10</v>
      </c>
      <c r="D269" s="2" t="s">
        <v>15</v>
      </c>
      <c r="E269" s="305" t="s">
        <v>235</v>
      </c>
      <c r="F269" s="306" t="s">
        <v>10</v>
      </c>
      <c r="G269" s="307" t="s">
        <v>877</v>
      </c>
      <c r="H269" s="2" t="s">
        <v>75</v>
      </c>
      <c r="I269" s="392">
        <v>96544</v>
      </c>
    </row>
    <row r="270" spans="1:9" ht="31.5" x14ac:dyDescent="0.25">
      <c r="A270" s="116" t="s">
        <v>957</v>
      </c>
      <c r="B270" s="544" t="s">
        <v>50</v>
      </c>
      <c r="C270" s="544">
        <v>10</v>
      </c>
      <c r="D270" s="2" t="s">
        <v>15</v>
      </c>
      <c r="E270" s="305" t="s">
        <v>235</v>
      </c>
      <c r="F270" s="306" t="s">
        <v>10</v>
      </c>
      <c r="G270" s="307" t="s">
        <v>958</v>
      </c>
      <c r="H270" s="2"/>
      <c r="I270" s="390">
        <f>SUM(I271)</f>
        <v>71436</v>
      </c>
    </row>
    <row r="271" spans="1:9" ht="15.75" x14ac:dyDescent="0.25">
      <c r="A271" s="116" t="s">
        <v>21</v>
      </c>
      <c r="B271" s="544" t="s">
        <v>50</v>
      </c>
      <c r="C271" s="544">
        <v>10</v>
      </c>
      <c r="D271" s="2" t="s">
        <v>15</v>
      </c>
      <c r="E271" s="305" t="s">
        <v>235</v>
      </c>
      <c r="F271" s="306" t="s">
        <v>10</v>
      </c>
      <c r="G271" s="307" t="s">
        <v>958</v>
      </c>
      <c r="H271" s="2" t="s">
        <v>75</v>
      </c>
      <c r="I271" s="392">
        <v>71436</v>
      </c>
    </row>
    <row r="272" spans="1:9" ht="15.75" x14ac:dyDescent="0.25">
      <c r="A272" s="124" t="s">
        <v>42</v>
      </c>
      <c r="B272" s="30" t="s">
        <v>50</v>
      </c>
      <c r="C272" s="30">
        <v>10</v>
      </c>
      <c r="D272" s="26" t="s">
        <v>20</v>
      </c>
      <c r="E272" s="354"/>
      <c r="F272" s="355"/>
      <c r="G272" s="356"/>
      <c r="H272" s="26"/>
      <c r="I272" s="417">
        <f>SUM(I273)</f>
        <v>3240130</v>
      </c>
    </row>
    <row r="273" spans="1:9" ht="47.25" x14ac:dyDescent="0.25">
      <c r="A273" s="115" t="s">
        <v>130</v>
      </c>
      <c r="B273" s="37" t="s">
        <v>50</v>
      </c>
      <c r="C273" s="37">
        <v>10</v>
      </c>
      <c r="D273" s="35" t="s">
        <v>20</v>
      </c>
      <c r="E273" s="302" t="s">
        <v>206</v>
      </c>
      <c r="F273" s="303" t="s">
        <v>696</v>
      </c>
      <c r="G273" s="304" t="s">
        <v>697</v>
      </c>
      <c r="H273" s="35"/>
      <c r="I273" s="389">
        <f>SUM(I274)</f>
        <v>3240130</v>
      </c>
    </row>
    <row r="274" spans="1:9" ht="78.75" x14ac:dyDescent="0.25">
      <c r="A274" s="72" t="s">
        <v>131</v>
      </c>
      <c r="B274" s="544" t="s">
        <v>50</v>
      </c>
      <c r="C274" s="6">
        <v>10</v>
      </c>
      <c r="D274" s="2" t="s">
        <v>20</v>
      </c>
      <c r="E274" s="305" t="s">
        <v>239</v>
      </c>
      <c r="F274" s="306" t="s">
        <v>696</v>
      </c>
      <c r="G274" s="307" t="s">
        <v>697</v>
      </c>
      <c r="H274" s="2"/>
      <c r="I274" s="390">
        <f>SUM(I275)</f>
        <v>3240130</v>
      </c>
    </row>
    <row r="275" spans="1:9" ht="47.25" x14ac:dyDescent="0.25">
      <c r="A275" s="72" t="s">
        <v>704</v>
      </c>
      <c r="B275" s="544" t="s">
        <v>50</v>
      </c>
      <c r="C275" s="6">
        <v>10</v>
      </c>
      <c r="D275" s="2" t="s">
        <v>20</v>
      </c>
      <c r="E275" s="305" t="s">
        <v>239</v>
      </c>
      <c r="F275" s="306" t="s">
        <v>10</v>
      </c>
      <c r="G275" s="307" t="s">
        <v>697</v>
      </c>
      <c r="H275" s="2"/>
      <c r="I275" s="390">
        <f>SUM(I276)</f>
        <v>3240130</v>
      </c>
    </row>
    <row r="276" spans="1:9" ht="47.25" x14ac:dyDescent="0.25">
      <c r="A276" s="72" t="s">
        <v>488</v>
      </c>
      <c r="B276" s="544" t="s">
        <v>50</v>
      </c>
      <c r="C276" s="6">
        <v>10</v>
      </c>
      <c r="D276" s="2" t="s">
        <v>20</v>
      </c>
      <c r="E276" s="305" t="s">
        <v>239</v>
      </c>
      <c r="F276" s="306" t="s">
        <v>10</v>
      </c>
      <c r="G276" s="307" t="s">
        <v>814</v>
      </c>
      <c r="H276" s="2"/>
      <c r="I276" s="390">
        <f>SUM(I277:I278)</f>
        <v>3240130</v>
      </c>
    </row>
    <row r="277" spans="1:9" ht="31.5" x14ac:dyDescent="0.25">
      <c r="A277" s="125" t="s">
        <v>903</v>
      </c>
      <c r="B277" s="410" t="s">
        <v>50</v>
      </c>
      <c r="C277" s="6">
        <v>10</v>
      </c>
      <c r="D277" s="2" t="s">
        <v>20</v>
      </c>
      <c r="E277" s="305" t="s">
        <v>239</v>
      </c>
      <c r="F277" s="306" t="s">
        <v>10</v>
      </c>
      <c r="G277" s="307" t="s">
        <v>814</v>
      </c>
      <c r="H277" s="2" t="s">
        <v>16</v>
      </c>
      <c r="I277" s="392"/>
    </row>
    <row r="278" spans="1:9" ht="15.75" x14ac:dyDescent="0.25">
      <c r="A278" s="72" t="s">
        <v>40</v>
      </c>
      <c r="B278" s="544" t="s">
        <v>50</v>
      </c>
      <c r="C278" s="6">
        <v>10</v>
      </c>
      <c r="D278" s="2" t="s">
        <v>20</v>
      </c>
      <c r="E278" s="305" t="s">
        <v>239</v>
      </c>
      <c r="F278" s="306" t="s">
        <v>10</v>
      </c>
      <c r="G278" s="307" t="s">
        <v>814</v>
      </c>
      <c r="H278" s="2" t="s">
        <v>39</v>
      </c>
      <c r="I278" s="392">
        <v>3240130</v>
      </c>
    </row>
    <row r="279" spans="1:9" s="50" customFormat="1" ht="31.5" x14ac:dyDescent="0.25">
      <c r="A279" s="123" t="s">
        <v>55</v>
      </c>
      <c r="B279" s="129" t="s">
        <v>56</v>
      </c>
      <c r="C279" s="404"/>
      <c r="D279" s="405"/>
      <c r="E279" s="406"/>
      <c r="F279" s="407"/>
      <c r="G279" s="408"/>
      <c r="H279" s="369"/>
      <c r="I279" s="397">
        <f>SUM(I280+I308+I347)</f>
        <v>16997490</v>
      </c>
    </row>
    <row r="280" spans="1:9" s="50" customFormat="1" ht="15.75" x14ac:dyDescent="0.25">
      <c r="A280" s="399" t="s">
        <v>9</v>
      </c>
      <c r="B280" s="434" t="s">
        <v>56</v>
      </c>
      <c r="C280" s="16" t="s">
        <v>10</v>
      </c>
      <c r="D280" s="16"/>
      <c r="E280" s="424"/>
      <c r="F280" s="425"/>
      <c r="G280" s="426"/>
      <c r="H280" s="16"/>
      <c r="I280" s="416">
        <f>SUM(I281+I298)</f>
        <v>2826236</v>
      </c>
    </row>
    <row r="281" spans="1:9" ht="31.5" x14ac:dyDescent="0.25">
      <c r="A281" s="110" t="s">
        <v>79</v>
      </c>
      <c r="B281" s="30" t="s">
        <v>56</v>
      </c>
      <c r="C281" s="26" t="s">
        <v>10</v>
      </c>
      <c r="D281" s="26" t="s">
        <v>78</v>
      </c>
      <c r="E281" s="299"/>
      <c r="F281" s="300"/>
      <c r="G281" s="301"/>
      <c r="H281" s="27"/>
      <c r="I281" s="417">
        <f>SUM(I282,I287,I292)</f>
        <v>2713836</v>
      </c>
    </row>
    <row r="282" spans="1:9" ht="47.25" x14ac:dyDescent="0.25">
      <c r="A282" s="86" t="s">
        <v>123</v>
      </c>
      <c r="B282" s="37" t="s">
        <v>56</v>
      </c>
      <c r="C282" s="35" t="s">
        <v>10</v>
      </c>
      <c r="D282" s="35" t="s">
        <v>78</v>
      </c>
      <c r="E282" s="302" t="s">
        <v>699</v>
      </c>
      <c r="F282" s="303" t="s">
        <v>696</v>
      </c>
      <c r="G282" s="304" t="s">
        <v>697</v>
      </c>
      <c r="H282" s="35"/>
      <c r="I282" s="389">
        <f>SUM(I283)</f>
        <v>448000</v>
      </c>
    </row>
    <row r="283" spans="1:9" ht="63" x14ac:dyDescent="0.25">
      <c r="A283" s="87" t="s">
        <v>137</v>
      </c>
      <c r="B283" s="62" t="s">
        <v>56</v>
      </c>
      <c r="C283" s="2" t="s">
        <v>10</v>
      </c>
      <c r="D283" s="2" t="s">
        <v>78</v>
      </c>
      <c r="E283" s="305" t="s">
        <v>700</v>
      </c>
      <c r="F283" s="306" t="s">
        <v>696</v>
      </c>
      <c r="G283" s="307" t="s">
        <v>697</v>
      </c>
      <c r="H283" s="51"/>
      <c r="I283" s="390">
        <f>SUM(I284)</f>
        <v>448000</v>
      </c>
    </row>
    <row r="284" spans="1:9" ht="47.25" x14ac:dyDescent="0.25">
      <c r="A284" s="87" t="s">
        <v>703</v>
      </c>
      <c r="B284" s="62" t="s">
        <v>56</v>
      </c>
      <c r="C284" s="2" t="s">
        <v>10</v>
      </c>
      <c r="D284" s="2" t="s">
        <v>78</v>
      </c>
      <c r="E284" s="305" t="s">
        <v>700</v>
      </c>
      <c r="F284" s="306" t="s">
        <v>10</v>
      </c>
      <c r="G284" s="307" t="s">
        <v>697</v>
      </c>
      <c r="H284" s="51"/>
      <c r="I284" s="390">
        <f>SUM(I285)</f>
        <v>448000</v>
      </c>
    </row>
    <row r="285" spans="1:9" ht="15.75" x14ac:dyDescent="0.25">
      <c r="A285" s="87" t="s">
        <v>125</v>
      </c>
      <c r="B285" s="62" t="s">
        <v>56</v>
      </c>
      <c r="C285" s="2" t="s">
        <v>10</v>
      </c>
      <c r="D285" s="2" t="s">
        <v>78</v>
      </c>
      <c r="E285" s="305" t="s">
        <v>700</v>
      </c>
      <c r="F285" s="306" t="s">
        <v>10</v>
      </c>
      <c r="G285" s="307" t="s">
        <v>702</v>
      </c>
      <c r="H285" s="51"/>
      <c r="I285" s="390">
        <f>SUM(I286)</f>
        <v>448000</v>
      </c>
    </row>
    <row r="286" spans="1:9" ht="31.5" x14ac:dyDescent="0.25">
      <c r="A286" s="101" t="s">
        <v>903</v>
      </c>
      <c r="B286" s="409" t="s">
        <v>56</v>
      </c>
      <c r="C286" s="2" t="s">
        <v>10</v>
      </c>
      <c r="D286" s="2" t="s">
        <v>78</v>
      </c>
      <c r="E286" s="305" t="s">
        <v>700</v>
      </c>
      <c r="F286" s="306" t="s">
        <v>10</v>
      </c>
      <c r="G286" s="307" t="s">
        <v>702</v>
      </c>
      <c r="H286" s="2" t="s">
        <v>16</v>
      </c>
      <c r="I286" s="392">
        <v>448000</v>
      </c>
    </row>
    <row r="287" spans="1:9" s="44" customFormat="1" ht="63" x14ac:dyDescent="0.25">
      <c r="A287" s="86" t="s">
        <v>149</v>
      </c>
      <c r="B287" s="37" t="s">
        <v>56</v>
      </c>
      <c r="C287" s="35" t="s">
        <v>10</v>
      </c>
      <c r="D287" s="35" t="s">
        <v>78</v>
      </c>
      <c r="E287" s="302" t="s">
        <v>225</v>
      </c>
      <c r="F287" s="303" t="s">
        <v>696</v>
      </c>
      <c r="G287" s="304" t="s">
        <v>697</v>
      </c>
      <c r="H287" s="35"/>
      <c r="I287" s="389">
        <f>SUM(I288)</f>
        <v>24000</v>
      </c>
    </row>
    <row r="288" spans="1:9" s="44" customFormat="1" ht="110.25" x14ac:dyDescent="0.25">
      <c r="A288" s="87" t="s">
        <v>165</v>
      </c>
      <c r="B288" s="62" t="s">
        <v>56</v>
      </c>
      <c r="C288" s="2" t="s">
        <v>10</v>
      </c>
      <c r="D288" s="2" t="s">
        <v>78</v>
      </c>
      <c r="E288" s="305" t="s">
        <v>227</v>
      </c>
      <c r="F288" s="306" t="s">
        <v>696</v>
      </c>
      <c r="G288" s="307" t="s">
        <v>697</v>
      </c>
      <c r="H288" s="2"/>
      <c r="I288" s="390">
        <f>SUM(I289)</f>
        <v>24000</v>
      </c>
    </row>
    <row r="289" spans="1:9" s="44" customFormat="1" ht="47.25" x14ac:dyDescent="0.25">
      <c r="A289" s="87" t="s">
        <v>716</v>
      </c>
      <c r="B289" s="62" t="s">
        <v>56</v>
      </c>
      <c r="C289" s="2" t="s">
        <v>10</v>
      </c>
      <c r="D289" s="2" t="s">
        <v>78</v>
      </c>
      <c r="E289" s="305" t="s">
        <v>227</v>
      </c>
      <c r="F289" s="306" t="s">
        <v>10</v>
      </c>
      <c r="G289" s="307" t="s">
        <v>697</v>
      </c>
      <c r="H289" s="2"/>
      <c r="I289" s="390">
        <f>SUM(I290)</f>
        <v>24000</v>
      </c>
    </row>
    <row r="290" spans="1:9" s="44" customFormat="1" ht="31.5" x14ac:dyDescent="0.25">
      <c r="A290" s="3" t="s">
        <v>117</v>
      </c>
      <c r="B290" s="544" t="s">
        <v>56</v>
      </c>
      <c r="C290" s="2" t="s">
        <v>10</v>
      </c>
      <c r="D290" s="2" t="s">
        <v>78</v>
      </c>
      <c r="E290" s="305" t="s">
        <v>227</v>
      </c>
      <c r="F290" s="306" t="s">
        <v>10</v>
      </c>
      <c r="G290" s="307" t="s">
        <v>717</v>
      </c>
      <c r="H290" s="2"/>
      <c r="I290" s="390">
        <f>SUM(I291)</f>
        <v>24000</v>
      </c>
    </row>
    <row r="291" spans="1:9" s="44" customFormat="1" ht="31.5" x14ac:dyDescent="0.25">
      <c r="A291" s="101" t="s">
        <v>903</v>
      </c>
      <c r="B291" s="409" t="s">
        <v>56</v>
      </c>
      <c r="C291" s="2" t="s">
        <v>10</v>
      </c>
      <c r="D291" s="2" t="s">
        <v>78</v>
      </c>
      <c r="E291" s="305" t="s">
        <v>227</v>
      </c>
      <c r="F291" s="306" t="s">
        <v>10</v>
      </c>
      <c r="G291" s="307" t="s">
        <v>717</v>
      </c>
      <c r="H291" s="2" t="s">
        <v>16</v>
      </c>
      <c r="I291" s="391">
        <v>24000</v>
      </c>
    </row>
    <row r="292" spans="1:9" ht="47.25" x14ac:dyDescent="0.25">
      <c r="A292" s="34" t="s">
        <v>141</v>
      </c>
      <c r="B292" s="37" t="s">
        <v>56</v>
      </c>
      <c r="C292" s="35" t="s">
        <v>10</v>
      </c>
      <c r="D292" s="35" t="s">
        <v>78</v>
      </c>
      <c r="E292" s="302" t="s">
        <v>237</v>
      </c>
      <c r="F292" s="303" t="s">
        <v>696</v>
      </c>
      <c r="G292" s="304" t="s">
        <v>697</v>
      </c>
      <c r="H292" s="35"/>
      <c r="I292" s="389">
        <f>SUM(I293)</f>
        <v>2241836</v>
      </c>
    </row>
    <row r="293" spans="1:9" ht="63" x14ac:dyDescent="0.25">
      <c r="A293" s="3" t="s">
        <v>142</v>
      </c>
      <c r="B293" s="544" t="s">
        <v>56</v>
      </c>
      <c r="C293" s="2" t="s">
        <v>10</v>
      </c>
      <c r="D293" s="2" t="s">
        <v>78</v>
      </c>
      <c r="E293" s="305" t="s">
        <v>238</v>
      </c>
      <c r="F293" s="306" t="s">
        <v>696</v>
      </c>
      <c r="G293" s="307" t="s">
        <v>697</v>
      </c>
      <c r="H293" s="2"/>
      <c r="I293" s="390">
        <f>SUM(I294)</f>
        <v>2241836</v>
      </c>
    </row>
    <row r="294" spans="1:9" ht="78.75" x14ac:dyDescent="0.25">
      <c r="A294" s="3" t="s">
        <v>718</v>
      </c>
      <c r="B294" s="544" t="s">
        <v>56</v>
      </c>
      <c r="C294" s="2" t="s">
        <v>10</v>
      </c>
      <c r="D294" s="2" t="s">
        <v>78</v>
      </c>
      <c r="E294" s="305" t="s">
        <v>238</v>
      </c>
      <c r="F294" s="306" t="s">
        <v>10</v>
      </c>
      <c r="G294" s="307" t="s">
        <v>697</v>
      </c>
      <c r="H294" s="2"/>
      <c r="I294" s="390">
        <f>SUM(I295)</f>
        <v>2241836</v>
      </c>
    </row>
    <row r="295" spans="1:9" ht="31.5" x14ac:dyDescent="0.25">
      <c r="A295" s="3" t="s">
        <v>91</v>
      </c>
      <c r="B295" s="544" t="s">
        <v>56</v>
      </c>
      <c r="C295" s="2" t="s">
        <v>10</v>
      </c>
      <c r="D295" s="2" t="s">
        <v>78</v>
      </c>
      <c r="E295" s="305" t="s">
        <v>238</v>
      </c>
      <c r="F295" s="306" t="s">
        <v>10</v>
      </c>
      <c r="G295" s="307" t="s">
        <v>701</v>
      </c>
      <c r="H295" s="2"/>
      <c r="I295" s="390">
        <f>SUM(I296:I297)</f>
        <v>2241836</v>
      </c>
    </row>
    <row r="296" spans="1:9" ht="63" x14ac:dyDescent="0.25">
      <c r="A296" s="96" t="s">
        <v>92</v>
      </c>
      <c r="B296" s="544" t="s">
        <v>56</v>
      </c>
      <c r="C296" s="2" t="s">
        <v>10</v>
      </c>
      <c r="D296" s="2" t="s">
        <v>78</v>
      </c>
      <c r="E296" s="305" t="s">
        <v>238</v>
      </c>
      <c r="F296" s="306" t="s">
        <v>10</v>
      </c>
      <c r="G296" s="307" t="s">
        <v>701</v>
      </c>
      <c r="H296" s="2" t="s">
        <v>13</v>
      </c>
      <c r="I296" s="391">
        <v>2236836</v>
      </c>
    </row>
    <row r="297" spans="1:9" ht="15.75" x14ac:dyDescent="0.25">
      <c r="A297" s="3" t="s">
        <v>18</v>
      </c>
      <c r="B297" s="544" t="s">
        <v>56</v>
      </c>
      <c r="C297" s="2" t="s">
        <v>10</v>
      </c>
      <c r="D297" s="2" t="s">
        <v>78</v>
      </c>
      <c r="E297" s="305" t="s">
        <v>238</v>
      </c>
      <c r="F297" s="306" t="s">
        <v>10</v>
      </c>
      <c r="G297" s="307" t="s">
        <v>701</v>
      </c>
      <c r="H297" s="2" t="s">
        <v>17</v>
      </c>
      <c r="I297" s="391">
        <v>5000</v>
      </c>
    </row>
    <row r="298" spans="1:9" ht="15.75" x14ac:dyDescent="0.25">
      <c r="A298" s="110" t="s">
        <v>23</v>
      </c>
      <c r="B298" s="30" t="s">
        <v>56</v>
      </c>
      <c r="C298" s="26" t="s">
        <v>10</v>
      </c>
      <c r="D298" s="30">
        <v>13</v>
      </c>
      <c r="E298" s="326"/>
      <c r="F298" s="327"/>
      <c r="G298" s="328"/>
      <c r="H298" s="26"/>
      <c r="I298" s="417">
        <f>SUM(I299+I304)</f>
        <v>112400</v>
      </c>
    </row>
    <row r="299" spans="1:9" ht="47.25" x14ac:dyDescent="0.25">
      <c r="A299" s="86" t="s">
        <v>144</v>
      </c>
      <c r="B299" s="37" t="s">
        <v>56</v>
      </c>
      <c r="C299" s="35" t="s">
        <v>10</v>
      </c>
      <c r="D299" s="39">
        <v>13</v>
      </c>
      <c r="E299" s="333" t="s">
        <v>206</v>
      </c>
      <c r="F299" s="334" t="s">
        <v>696</v>
      </c>
      <c r="G299" s="335" t="s">
        <v>697</v>
      </c>
      <c r="H299" s="35"/>
      <c r="I299" s="389">
        <f>SUM(I300)</f>
        <v>112400</v>
      </c>
    </row>
    <row r="300" spans="1:9" ht="63" x14ac:dyDescent="0.25">
      <c r="A300" s="99" t="s">
        <v>143</v>
      </c>
      <c r="B300" s="6" t="s">
        <v>56</v>
      </c>
      <c r="C300" s="2" t="s">
        <v>10</v>
      </c>
      <c r="D300" s="6">
        <v>13</v>
      </c>
      <c r="E300" s="320" t="s">
        <v>240</v>
      </c>
      <c r="F300" s="321" t="s">
        <v>696</v>
      </c>
      <c r="G300" s="322" t="s">
        <v>697</v>
      </c>
      <c r="H300" s="2"/>
      <c r="I300" s="390">
        <f>SUM(I301)</f>
        <v>112400</v>
      </c>
    </row>
    <row r="301" spans="1:9" ht="47.25" x14ac:dyDescent="0.25">
      <c r="A301" s="99" t="s">
        <v>720</v>
      </c>
      <c r="B301" s="6" t="s">
        <v>56</v>
      </c>
      <c r="C301" s="2" t="s">
        <v>10</v>
      </c>
      <c r="D301" s="6">
        <v>13</v>
      </c>
      <c r="E301" s="320" t="s">
        <v>240</v>
      </c>
      <c r="F301" s="321" t="s">
        <v>10</v>
      </c>
      <c r="G301" s="322" t="s">
        <v>697</v>
      </c>
      <c r="H301" s="2"/>
      <c r="I301" s="390">
        <f>SUM(I302)</f>
        <v>112400</v>
      </c>
    </row>
    <row r="302" spans="1:9" ht="47.25" x14ac:dyDescent="0.25">
      <c r="A302" s="3" t="s">
        <v>99</v>
      </c>
      <c r="B302" s="544" t="s">
        <v>56</v>
      </c>
      <c r="C302" s="2" t="s">
        <v>10</v>
      </c>
      <c r="D302" s="6">
        <v>13</v>
      </c>
      <c r="E302" s="320" t="s">
        <v>240</v>
      </c>
      <c r="F302" s="321" t="s">
        <v>10</v>
      </c>
      <c r="G302" s="322" t="s">
        <v>721</v>
      </c>
      <c r="H302" s="2"/>
      <c r="I302" s="390">
        <f>SUM(I303)</f>
        <v>112400</v>
      </c>
    </row>
    <row r="303" spans="1:9" ht="31.5" x14ac:dyDescent="0.25">
      <c r="A303" s="101" t="s">
        <v>100</v>
      </c>
      <c r="B303" s="409" t="s">
        <v>56</v>
      </c>
      <c r="C303" s="2" t="s">
        <v>10</v>
      </c>
      <c r="D303" s="6">
        <v>13</v>
      </c>
      <c r="E303" s="320" t="s">
        <v>240</v>
      </c>
      <c r="F303" s="321" t="s">
        <v>10</v>
      </c>
      <c r="G303" s="322" t="s">
        <v>721</v>
      </c>
      <c r="H303" s="2" t="s">
        <v>86</v>
      </c>
      <c r="I303" s="391">
        <v>112400</v>
      </c>
    </row>
    <row r="304" spans="1:9" ht="31.5" x14ac:dyDescent="0.25">
      <c r="A304" s="86" t="s">
        <v>24</v>
      </c>
      <c r="B304" s="37" t="s">
        <v>56</v>
      </c>
      <c r="C304" s="35" t="s">
        <v>10</v>
      </c>
      <c r="D304" s="37">
        <v>13</v>
      </c>
      <c r="E304" s="308" t="s">
        <v>219</v>
      </c>
      <c r="F304" s="309" t="s">
        <v>696</v>
      </c>
      <c r="G304" s="310" t="s">
        <v>697</v>
      </c>
      <c r="H304" s="35"/>
      <c r="I304" s="389">
        <f>SUM(I305)</f>
        <v>0</v>
      </c>
    </row>
    <row r="305" spans="1:9" ht="31.5" x14ac:dyDescent="0.25">
      <c r="A305" s="96" t="s">
        <v>101</v>
      </c>
      <c r="B305" s="544" t="s">
        <v>56</v>
      </c>
      <c r="C305" s="2" t="s">
        <v>10</v>
      </c>
      <c r="D305" s="544">
        <v>13</v>
      </c>
      <c r="E305" s="323" t="s">
        <v>220</v>
      </c>
      <c r="F305" s="324" t="s">
        <v>696</v>
      </c>
      <c r="G305" s="325" t="s">
        <v>697</v>
      </c>
      <c r="H305" s="2"/>
      <c r="I305" s="390">
        <f>SUM(I306)</f>
        <v>0</v>
      </c>
    </row>
    <row r="306" spans="1:9" ht="31.5" x14ac:dyDescent="0.25">
      <c r="A306" s="3" t="s">
        <v>119</v>
      </c>
      <c r="B306" s="544" t="s">
        <v>56</v>
      </c>
      <c r="C306" s="2" t="s">
        <v>10</v>
      </c>
      <c r="D306" s="544">
        <v>13</v>
      </c>
      <c r="E306" s="323" t="s">
        <v>220</v>
      </c>
      <c r="F306" s="324" t="s">
        <v>696</v>
      </c>
      <c r="G306" s="325" t="s">
        <v>726</v>
      </c>
      <c r="H306" s="2"/>
      <c r="I306" s="390">
        <f>SUM(I307)</f>
        <v>0</v>
      </c>
    </row>
    <row r="307" spans="1:9" ht="31.5" x14ac:dyDescent="0.25">
      <c r="A307" s="3" t="s">
        <v>18</v>
      </c>
      <c r="B307" s="544" t="s">
        <v>56</v>
      </c>
      <c r="C307" s="2" t="s">
        <v>10</v>
      </c>
      <c r="D307" s="544">
        <v>13</v>
      </c>
      <c r="E307" s="323" t="s">
        <v>220</v>
      </c>
      <c r="F307" s="324" t="s">
        <v>696</v>
      </c>
      <c r="G307" s="325" t="s">
        <v>726</v>
      </c>
      <c r="H307" s="2" t="s">
        <v>17</v>
      </c>
      <c r="I307" s="391"/>
    </row>
    <row r="308" spans="1:9" ht="15.75" x14ac:dyDescent="0.25">
      <c r="A308" s="128" t="s">
        <v>37</v>
      </c>
      <c r="B308" s="20" t="s">
        <v>56</v>
      </c>
      <c r="C308" s="20">
        <v>10</v>
      </c>
      <c r="D308" s="20"/>
      <c r="E308" s="336"/>
      <c r="F308" s="337"/>
      <c r="G308" s="338"/>
      <c r="H308" s="16"/>
      <c r="I308" s="416">
        <f>SUM(I309+I315+I333)</f>
        <v>9322917</v>
      </c>
    </row>
    <row r="309" spans="1:9" ht="15.75" x14ac:dyDescent="0.25">
      <c r="A309" s="124" t="s">
        <v>38</v>
      </c>
      <c r="B309" s="30" t="s">
        <v>56</v>
      </c>
      <c r="C309" s="30">
        <v>10</v>
      </c>
      <c r="D309" s="26" t="s">
        <v>10</v>
      </c>
      <c r="E309" s="299"/>
      <c r="F309" s="300"/>
      <c r="G309" s="301"/>
      <c r="H309" s="26"/>
      <c r="I309" s="417">
        <f>SUM(I310)</f>
        <v>577338</v>
      </c>
    </row>
    <row r="310" spans="1:9" ht="47.25" x14ac:dyDescent="0.25">
      <c r="A310" s="115" t="s">
        <v>130</v>
      </c>
      <c r="B310" s="37" t="s">
        <v>56</v>
      </c>
      <c r="C310" s="37">
        <v>10</v>
      </c>
      <c r="D310" s="35" t="s">
        <v>10</v>
      </c>
      <c r="E310" s="302" t="s">
        <v>206</v>
      </c>
      <c r="F310" s="303" t="s">
        <v>696</v>
      </c>
      <c r="G310" s="304" t="s">
        <v>697</v>
      </c>
      <c r="H310" s="35"/>
      <c r="I310" s="389">
        <f>SUM(I311)</f>
        <v>577338</v>
      </c>
    </row>
    <row r="311" spans="1:9" ht="63" x14ac:dyDescent="0.25">
      <c r="A311" s="72" t="s">
        <v>182</v>
      </c>
      <c r="B311" s="544" t="s">
        <v>56</v>
      </c>
      <c r="C311" s="544">
        <v>10</v>
      </c>
      <c r="D311" s="2" t="s">
        <v>10</v>
      </c>
      <c r="E311" s="305" t="s">
        <v>208</v>
      </c>
      <c r="F311" s="306" t="s">
        <v>696</v>
      </c>
      <c r="G311" s="307" t="s">
        <v>697</v>
      </c>
      <c r="H311" s="2"/>
      <c r="I311" s="390">
        <f>SUM(I312)</f>
        <v>577338</v>
      </c>
    </row>
    <row r="312" spans="1:9" ht="47.25" x14ac:dyDescent="0.25">
      <c r="A312" s="72" t="s">
        <v>804</v>
      </c>
      <c r="B312" s="544" t="s">
        <v>56</v>
      </c>
      <c r="C312" s="544">
        <v>10</v>
      </c>
      <c r="D312" s="2" t="s">
        <v>10</v>
      </c>
      <c r="E312" s="305" t="s">
        <v>208</v>
      </c>
      <c r="F312" s="306" t="s">
        <v>10</v>
      </c>
      <c r="G312" s="307" t="s">
        <v>697</v>
      </c>
      <c r="H312" s="2"/>
      <c r="I312" s="390">
        <f>SUM(I313)</f>
        <v>577338</v>
      </c>
    </row>
    <row r="313" spans="1:9" ht="31.5" x14ac:dyDescent="0.25">
      <c r="A313" s="72" t="s">
        <v>183</v>
      </c>
      <c r="B313" s="544" t="s">
        <v>56</v>
      </c>
      <c r="C313" s="544">
        <v>10</v>
      </c>
      <c r="D313" s="2" t="s">
        <v>10</v>
      </c>
      <c r="E313" s="305" t="s">
        <v>208</v>
      </c>
      <c r="F313" s="306" t="s">
        <v>10</v>
      </c>
      <c r="G313" s="307" t="s">
        <v>805</v>
      </c>
      <c r="H313" s="2"/>
      <c r="I313" s="390">
        <f>SUM(I314)</f>
        <v>577338</v>
      </c>
    </row>
    <row r="314" spans="1:9" ht="15.75" x14ac:dyDescent="0.25">
      <c r="A314" s="72" t="s">
        <v>40</v>
      </c>
      <c r="B314" s="544" t="s">
        <v>56</v>
      </c>
      <c r="C314" s="544">
        <v>10</v>
      </c>
      <c r="D314" s="2" t="s">
        <v>10</v>
      </c>
      <c r="E314" s="305" t="s">
        <v>208</v>
      </c>
      <c r="F314" s="306" t="s">
        <v>10</v>
      </c>
      <c r="G314" s="307" t="s">
        <v>805</v>
      </c>
      <c r="H314" s="2" t="s">
        <v>39</v>
      </c>
      <c r="I314" s="391">
        <v>577338</v>
      </c>
    </row>
    <row r="315" spans="1:9" ht="15.75" x14ac:dyDescent="0.25">
      <c r="A315" s="124" t="s">
        <v>41</v>
      </c>
      <c r="B315" s="30" t="s">
        <v>56</v>
      </c>
      <c r="C315" s="30">
        <v>10</v>
      </c>
      <c r="D315" s="26" t="s">
        <v>15</v>
      </c>
      <c r="E315" s="299"/>
      <c r="F315" s="300"/>
      <c r="G315" s="301"/>
      <c r="H315" s="26"/>
      <c r="I315" s="417">
        <f>SUM(I316)</f>
        <v>6453168</v>
      </c>
    </row>
    <row r="316" spans="1:9" ht="47.25" x14ac:dyDescent="0.25">
      <c r="A316" s="115" t="s">
        <v>130</v>
      </c>
      <c r="B316" s="37" t="s">
        <v>56</v>
      </c>
      <c r="C316" s="37">
        <v>10</v>
      </c>
      <c r="D316" s="35" t="s">
        <v>15</v>
      </c>
      <c r="E316" s="302" t="s">
        <v>206</v>
      </c>
      <c r="F316" s="303" t="s">
        <v>696</v>
      </c>
      <c r="G316" s="304" t="s">
        <v>697</v>
      </c>
      <c r="H316" s="35"/>
      <c r="I316" s="389">
        <f>SUM(I317)</f>
        <v>6453168</v>
      </c>
    </row>
    <row r="317" spans="1:9" ht="63" x14ac:dyDescent="0.25">
      <c r="A317" s="72" t="s">
        <v>182</v>
      </c>
      <c r="B317" s="544" t="s">
        <v>56</v>
      </c>
      <c r="C317" s="544">
        <v>10</v>
      </c>
      <c r="D317" s="2" t="s">
        <v>15</v>
      </c>
      <c r="E317" s="305" t="s">
        <v>208</v>
      </c>
      <c r="F317" s="306" t="s">
        <v>696</v>
      </c>
      <c r="G317" s="307" t="s">
        <v>697</v>
      </c>
      <c r="H317" s="2"/>
      <c r="I317" s="390">
        <f>SUM(I318)</f>
        <v>6453168</v>
      </c>
    </row>
    <row r="318" spans="1:9" ht="47.25" x14ac:dyDescent="0.25">
      <c r="A318" s="72" t="s">
        <v>804</v>
      </c>
      <c r="B318" s="544" t="s">
        <v>56</v>
      </c>
      <c r="C318" s="544">
        <v>10</v>
      </c>
      <c r="D318" s="2" t="s">
        <v>15</v>
      </c>
      <c r="E318" s="305" t="s">
        <v>208</v>
      </c>
      <c r="F318" s="306" t="s">
        <v>10</v>
      </c>
      <c r="G318" s="307" t="s">
        <v>697</v>
      </c>
      <c r="H318" s="2"/>
      <c r="I318" s="390">
        <f>SUM(I319+I321+I324+I327+I330)</f>
        <v>6453168</v>
      </c>
    </row>
    <row r="319" spans="1:9" ht="15.75" x14ac:dyDescent="0.25">
      <c r="A319" s="114" t="s">
        <v>954</v>
      </c>
      <c r="B319" s="544" t="s">
        <v>56</v>
      </c>
      <c r="C319" s="544">
        <v>10</v>
      </c>
      <c r="D319" s="2" t="s">
        <v>15</v>
      </c>
      <c r="E319" s="305" t="s">
        <v>208</v>
      </c>
      <c r="F319" s="306" t="s">
        <v>10</v>
      </c>
      <c r="G319" s="307" t="s">
        <v>809</v>
      </c>
      <c r="H319" s="2"/>
      <c r="I319" s="390">
        <f>SUM(I320)</f>
        <v>1528082</v>
      </c>
    </row>
    <row r="320" spans="1:9" ht="15.75" x14ac:dyDescent="0.25">
      <c r="A320" s="72" t="s">
        <v>40</v>
      </c>
      <c r="B320" s="544" t="s">
        <v>56</v>
      </c>
      <c r="C320" s="544">
        <v>10</v>
      </c>
      <c r="D320" s="2" t="s">
        <v>15</v>
      </c>
      <c r="E320" s="305" t="s">
        <v>208</v>
      </c>
      <c r="F320" s="306" t="s">
        <v>10</v>
      </c>
      <c r="G320" s="307" t="s">
        <v>809</v>
      </c>
      <c r="H320" s="2" t="s">
        <v>39</v>
      </c>
      <c r="I320" s="392">
        <v>1528082</v>
      </c>
    </row>
    <row r="321" spans="1:9" ht="31.5" x14ac:dyDescent="0.25">
      <c r="A321" s="114" t="s">
        <v>105</v>
      </c>
      <c r="B321" s="544" t="s">
        <v>56</v>
      </c>
      <c r="C321" s="544">
        <v>10</v>
      </c>
      <c r="D321" s="2" t="s">
        <v>15</v>
      </c>
      <c r="E321" s="305" t="s">
        <v>208</v>
      </c>
      <c r="F321" s="306" t="s">
        <v>10</v>
      </c>
      <c r="G321" s="307" t="s">
        <v>810</v>
      </c>
      <c r="H321" s="2"/>
      <c r="I321" s="390">
        <f>SUM(I322:I323)</f>
        <v>68784</v>
      </c>
    </row>
    <row r="322" spans="1:9" ht="31.5" x14ac:dyDescent="0.25">
      <c r="A322" s="125" t="s">
        <v>903</v>
      </c>
      <c r="B322" s="410" t="s">
        <v>56</v>
      </c>
      <c r="C322" s="544">
        <v>10</v>
      </c>
      <c r="D322" s="2" t="s">
        <v>15</v>
      </c>
      <c r="E322" s="305" t="s">
        <v>208</v>
      </c>
      <c r="F322" s="306" t="s">
        <v>10</v>
      </c>
      <c r="G322" s="307" t="s">
        <v>810</v>
      </c>
      <c r="H322" s="2" t="s">
        <v>16</v>
      </c>
      <c r="I322" s="392">
        <v>1067</v>
      </c>
    </row>
    <row r="323" spans="1:9" ht="15.75" x14ac:dyDescent="0.25">
      <c r="A323" s="72" t="s">
        <v>40</v>
      </c>
      <c r="B323" s="544" t="s">
        <v>56</v>
      </c>
      <c r="C323" s="544">
        <v>10</v>
      </c>
      <c r="D323" s="2" t="s">
        <v>15</v>
      </c>
      <c r="E323" s="305" t="s">
        <v>208</v>
      </c>
      <c r="F323" s="306" t="s">
        <v>10</v>
      </c>
      <c r="G323" s="307" t="s">
        <v>810</v>
      </c>
      <c r="H323" s="2" t="s">
        <v>39</v>
      </c>
      <c r="I323" s="391">
        <v>67717</v>
      </c>
    </row>
    <row r="324" spans="1:9" ht="31.5" x14ac:dyDescent="0.25">
      <c r="A324" s="114" t="s">
        <v>106</v>
      </c>
      <c r="B324" s="544" t="s">
        <v>56</v>
      </c>
      <c r="C324" s="544">
        <v>10</v>
      </c>
      <c r="D324" s="2" t="s">
        <v>15</v>
      </c>
      <c r="E324" s="305" t="s">
        <v>208</v>
      </c>
      <c r="F324" s="306" t="s">
        <v>10</v>
      </c>
      <c r="G324" s="307" t="s">
        <v>811</v>
      </c>
      <c r="H324" s="2"/>
      <c r="I324" s="390">
        <f>SUM(I325:I326)</f>
        <v>426331</v>
      </c>
    </row>
    <row r="325" spans="1:9" s="90" customFormat="1" ht="31.5" x14ac:dyDescent="0.25">
      <c r="A325" s="125" t="s">
        <v>903</v>
      </c>
      <c r="B325" s="410" t="s">
        <v>56</v>
      </c>
      <c r="C325" s="544">
        <v>10</v>
      </c>
      <c r="D325" s="2" t="s">
        <v>15</v>
      </c>
      <c r="E325" s="305" t="s">
        <v>208</v>
      </c>
      <c r="F325" s="306" t="s">
        <v>10</v>
      </c>
      <c r="G325" s="307" t="s">
        <v>811</v>
      </c>
      <c r="H325" s="89" t="s">
        <v>16</v>
      </c>
      <c r="I325" s="395">
        <v>6150</v>
      </c>
    </row>
    <row r="326" spans="1:9" ht="15.75" x14ac:dyDescent="0.25">
      <c r="A326" s="72" t="s">
        <v>40</v>
      </c>
      <c r="B326" s="544" t="s">
        <v>56</v>
      </c>
      <c r="C326" s="544">
        <v>10</v>
      </c>
      <c r="D326" s="2" t="s">
        <v>15</v>
      </c>
      <c r="E326" s="305" t="s">
        <v>208</v>
      </c>
      <c r="F326" s="306" t="s">
        <v>10</v>
      </c>
      <c r="G326" s="307" t="s">
        <v>811</v>
      </c>
      <c r="H326" s="2" t="s">
        <v>39</v>
      </c>
      <c r="I326" s="392">
        <v>420181</v>
      </c>
    </row>
    <row r="327" spans="1:9" ht="15.75" x14ac:dyDescent="0.25">
      <c r="A327" s="126" t="s">
        <v>107</v>
      </c>
      <c r="B327" s="58" t="s">
        <v>56</v>
      </c>
      <c r="C327" s="544">
        <v>10</v>
      </c>
      <c r="D327" s="2" t="s">
        <v>15</v>
      </c>
      <c r="E327" s="305" t="s">
        <v>208</v>
      </c>
      <c r="F327" s="306" t="s">
        <v>10</v>
      </c>
      <c r="G327" s="307" t="s">
        <v>812</v>
      </c>
      <c r="H327" s="2"/>
      <c r="I327" s="390">
        <f>SUM(I328:I329)</f>
        <v>3708536</v>
      </c>
    </row>
    <row r="328" spans="1:9" ht="31.5" x14ac:dyDescent="0.25">
      <c r="A328" s="125" t="s">
        <v>903</v>
      </c>
      <c r="B328" s="410" t="s">
        <v>56</v>
      </c>
      <c r="C328" s="544">
        <v>10</v>
      </c>
      <c r="D328" s="2" t="s">
        <v>15</v>
      </c>
      <c r="E328" s="305" t="s">
        <v>208</v>
      </c>
      <c r="F328" s="306" t="s">
        <v>10</v>
      </c>
      <c r="G328" s="307" t="s">
        <v>812</v>
      </c>
      <c r="H328" s="2" t="s">
        <v>16</v>
      </c>
      <c r="I328" s="392">
        <v>56915</v>
      </c>
    </row>
    <row r="329" spans="1:9" ht="37.5" customHeight="1" x14ac:dyDescent="0.25">
      <c r="A329" s="72" t="s">
        <v>40</v>
      </c>
      <c r="B329" s="544" t="s">
        <v>56</v>
      </c>
      <c r="C329" s="544">
        <v>10</v>
      </c>
      <c r="D329" s="2" t="s">
        <v>15</v>
      </c>
      <c r="E329" s="305" t="s">
        <v>208</v>
      </c>
      <c r="F329" s="306" t="s">
        <v>10</v>
      </c>
      <c r="G329" s="307" t="s">
        <v>812</v>
      </c>
      <c r="H329" s="2" t="s">
        <v>39</v>
      </c>
      <c r="I329" s="391">
        <v>3651621</v>
      </c>
    </row>
    <row r="330" spans="1:9" ht="15.75" x14ac:dyDescent="0.25">
      <c r="A330" s="114" t="s">
        <v>108</v>
      </c>
      <c r="B330" s="544" t="s">
        <v>56</v>
      </c>
      <c r="C330" s="544">
        <v>10</v>
      </c>
      <c r="D330" s="2" t="s">
        <v>15</v>
      </c>
      <c r="E330" s="305" t="s">
        <v>208</v>
      </c>
      <c r="F330" s="306" t="s">
        <v>10</v>
      </c>
      <c r="G330" s="307" t="s">
        <v>813</v>
      </c>
      <c r="H330" s="2"/>
      <c r="I330" s="390">
        <f>SUM(I331:I332)</f>
        <v>721435</v>
      </c>
    </row>
    <row r="331" spans="1:9" ht="31.5" x14ac:dyDescent="0.25">
      <c r="A331" s="125" t="s">
        <v>903</v>
      </c>
      <c r="B331" s="410" t="s">
        <v>56</v>
      </c>
      <c r="C331" s="544">
        <v>10</v>
      </c>
      <c r="D331" s="2" t="s">
        <v>15</v>
      </c>
      <c r="E331" s="305" t="s">
        <v>208</v>
      </c>
      <c r="F331" s="306" t="s">
        <v>10</v>
      </c>
      <c r="G331" s="307" t="s">
        <v>813</v>
      </c>
      <c r="H331" s="2" t="s">
        <v>16</v>
      </c>
      <c r="I331" s="392">
        <v>11856</v>
      </c>
    </row>
    <row r="332" spans="1:9" ht="15.75" x14ac:dyDescent="0.25">
      <c r="A332" s="72" t="s">
        <v>40</v>
      </c>
      <c r="B332" s="544" t="s">
        <v>56</v>
      </c>
      <c r="C332" s="544">
        <v>10</v>
      </c>
      <c r="D332" s="2" t="s">
        <v>15</v>
      </c>
      <c r="E332" s="305" t="s">
        <v>208</v>
      </c>
      <c r="F332" s="306" t="s">
        <v>10</v>
      </c>
      <c r="G332" s="307" t="s">
        <v>813</v>
      </c>
      <c r="H332" s="2" t="s">
        <v>39</v>
      </c>
      <c r="I332" s="392">
        <v>709579</v>
      </c>
    </row>
    <row r="333" spans="1:9" s="10" customFormat="1" ht="15.75" x14ac:dyDescent="0.25">
      <c r="A333" s="113" t="s">
        <v>80</v>
      </c>
      <c r="B333" s="30" t="s">
        <v>56</v>
      </c>
      <c r="C333" s="30">
        <v>10</v>
      </c>
      <c r="D333" s="29" t="s">
        <v>78</v>
      </c>
      <c r="E333" s="299"/>
      <c r="F333" s="300"/>
      <c r="G333" s="301"/>
      <c r="H333" s="61"/>
      <c r="I333" s="417">
        <f>SUM(I334)</f>
        <v>2292411</v>
      </c>
    </row>
    <row r="334" spans="1:9" ht="47.25" x14ac:dyDescent="0.25">
      <c r="A334" s="120" t="s">
        <v>144</v>
      </c>
      <c r="B334" s="411" t="s">
        <v>56</v>
      </c>
      <c r="C334" s="78">
        <v>10</v>
      </c>
      <c r="D334" s="79" t="s">
        <v>78</v>
      </c>
      <c r="E334" s="351" t="s">
        <v>206</v>
      </c>
      <c r="F334" s="352" t="s">
        <v>696</v>
      </c>
      <c r="G334" s="353" t="s">
        <v>697</v>
      </c>
      <c r="H334" s="38"/>
      <c r="I334" s="389">
        <f>SUM(I335+I343)</f>
        <v>2292411</v>
      </c>
    </row>
    <row r="335" spans="1:9" ht="63" x14ac:dyDescent="0.25">
      <c r="A335" s="127" t="s">
        <v>143</v>
      </c>
      <c r="B335" s="6" t="s">
        <v>56</v>
      </c>
      <c r="C335" s="41">
        <v>10</v>
      </c>
      <c r="D335" s="42" t="s">
        <v>78</v>
      </c>
      <c r="E335" s="348" t="s">
        <v>240</v>
      </c>
      <c r="F335" s="349" t="s">
        <v>696</v>
      </c>
      <c r="G335" s="350" t="s">
        <v>697</v>
      </c>
      <c r="H335" s="357"/>
      <c r="I335" s="390">
        <f>SUM(I336)</f>
        <v>2287411</v>
      </c>
    </row>
    <row r="336" spans="1:9" ht="47.25" x14ac:dyDescent="0.25">
      <c r="A336" s="127" t="s">
        <v>720</v>
      </c>
      <c r="B336" s="6" t="s">
        <v>56</v>
      </c>
      <c r="C336" s="41">
        <v>10</v>
      </c>
      <c r="D336" s="42" t="s">
        <v>78</v>
      </c>
      <c r="E336" s="348" t="s">
        <v>240</v>
      </c>
      <c r="F336" s="349" t="s">
        <v>10</v>
      </c>
      <c r="G336" s="350" t="s">
        <v>697</v>
      </c>
      <c r="H336" s="357"/>
      <c r="I336" s="390">
        <f>SUM(I337+I341)</f>
        <v>2287411</v>
      </c>
    </row>
    <row r="337" spans="1:9" ht="31.5" x14ac:dyDescent="0.25">
      <c r="A337" s="72" t="s">
        <v>109</v>
      </c>
      <c r="B337" s="544" t="s">
        <v>56</v>
      </c>
      <c r="C337" s="41">
        <v>10</v>
      </c>
      <c r="D337" s="42" t="s">
        <v>78</v>
      </c>
      <c r="E337" s="348" t="s">
        <v>240</v>
      </c>
      <c r="F337" s="349" t="s">
        <v>10</v>
      </c>
      <c r="G337" s="350" t="s">
        <v>816</v>
      </c>
      <c r="H337" s="357"/>
      <c r="I337" s="390">
        <f>SUM(I338:I340)</f>
        <v>1896000</v>
      </c>
    </row>
    <row r="338" spans="1:9" ht="63" x14ac:dyDescent="0.25">
      <c r="A338" s="114" t="s">
        <v>92</v>
      </c>
      <c r="B338" s="544" t="s">
        <v>56</v>
      </c>
      <c r="C338" s="41">
        <v>10</v>
      </c>
      <c r="D338" s="42" t="s">
        <v>78</v>
      </c>
      <c r="E338" s="348" t="s">
        <v>240</v>
      </c>
      <c r="F338" s="349" t="s">
        <v>10</v>
      </c>
      <c r="G338" s="350" t="s">
        <v>816</v>
      </c>
      <c r="H338" s="2" t="s">
        <v>13</v>
      </c>
      <c r="I338" s="392">
        <v>1700000</v>
      </c>
    </row>
    <row r="339" spans="1:9" ht="31.5" x14ac:dyDescent="0.25">
      <c r="A339" s="125" t="s">
        <v>903</v>
      </c>
      <c r="B339" s="410" t="s">
        <v>56</v>
      </c>
      <c r="C339" s="41">
        <v>10</v>
      </c>
      <c r="D339" s="42" t="s">
        <v>78</v>
      </c>
      <c r="E339" s="348" t="s">
        <v>240</v>
      </c>
      <c r="F339" s="349" t="s">
        <v>10</v>
      </c>
      <c r="G339" s="350" t="s">
        <v>816</v>
      </c>
      <c r="H339" s="2" t="s">
        <v>16</v>
      </c>
      <c r="I339" s="392">
        <v>196000</v>
      </c>
    </row>
    <row r="340" spans="1:9" ht="15.75" x14ac:dyDescent="0.25">
      <c r="A340" s="72" t="s">
        <v>18</v>
      </c>
      <c r="B340" s="544" t="s">
        <v>56</v>
      </c>
      <c r="C340" s="41">
        <v>10</v>
      </c>
      <c r="D340" s="42" t="s">
        <v>78</v>
      </c>
      <c r="E340" s="348" t="s">
        <v>240</v>
      </c>
      <c r="F340" s="349" t="s">
        <v>10</v>
      </c>
      <c r="G340" s="350" t="s">
        <v>816</v>
      </c>
      <c r="H340" s="2" t="s">
        <v>17</v>
      </c>
      <c r="I340" s="392"/>
    </row>
    <row r="341" spans="1:9" ht="31.5" x14ac:dyDescent="0.25">
      <c r="A341" s="3" t="s">
        <v>91</v>
      </c>
      <c r="B341" s="410" t="s">
        <v>56</v>
      </c>
      <c r="C341" s="41">
        <v>10</v>
      </c>
      <c r="D341" s="42" t="s">
        <v>78</v>
      </c>
      <c r="E341" s="348" t="s">
        <v>240</v>
      </c>
      <c r="F341" s="349" t="s">
        <v>10</v>
      </c>
      <c r="G341" s="350" t="s">
        <v>701</v>
      </c>
      <c r="H341" s="2"/>
      <c r="I341" s="390">
        <f>SUM(I342)</f>
        <v>391411</v>
      </c>
    </row>
    <row r="342" spans="1:9" ht="63" x14ac:dyDescent="0.25">
      <c r="A342" s="96" t="s">
        <v>92</v>
      </c>
      <c r="B342" s="410" t="s">
        <v>56</v>
      </c>
      <c r="C342" s="41">
        <v>10</v>
      </c>
      <c r="D342" s="42" t="s">
        <v>78</v>
      </c>
      <c r="E342" s="348" t="s">
        <v>240</v>
      </c>
      <c r="F342" s="349" t="s">
        <v>10</v>
      </c>
      <c r="G342" s="350" t="s">
        <v>701</v>
      </c>
      <c r="H342" s="2" t="s">
        <v>13</v>
      </c>
      <c r="I342" s="392">
        <v>391411</v>
      </c>
    </row>
    <row r="343" spans="1:9" ht="78.75" x14ac:dyDescent="0.25">
      <c r="A343" s="116" t="s">
        <v>131</v>
      </c>
      <c r="B343" s="62" t="s">
        <v>56</v>
      </c>
      <c r="C343" s="41">
        <v>10</v>
      </c>
      <c r="D343" s="42" t="s">
        <v>78</v>
      </c>
      <c r="E343" s="348" t="s">
        <v>239</v>
      </c>
      <c r="F343" s="349" t="s">
        <v>696</v>
      </c>
      <c r="G343" s="350" t="s">
        <v>697</v>
      </c>
      <c r="H343" s="2"/>
      <c r="I343" s="390">
        <f>SUM(I344)</f>
        <v>5000</v>
      </c>
    </row>
    <row r="344" spans="1:9" ht="47.25" x14ac:dyDescent="0.25">
      <c r="A344" s="358" t="s">
        <v>704</v>
      </c>
      <c r="B344" s="62" t="s">
        <v>56</v>
      </c>
      <c r="C344" s="41">
        <v>10</v>
      </c>
      <c r="D344" s="42" t="s">
        <v>78</v>
      </c>
      <c r="E344" s="348" t="s">
        <v>239</v>
      </c>
      <c r="F344" s="349" t="s">
        <v>10</v>
      </c>
      <c r="G344" s="350" t="s">
        <v>697</v>
      </c>
      <c r="H344" s="2"/>
      <c r="I344" s="390">
        <f>SUM(I345)</f>
        <v>5000</v>
      </c>
    </row>
    <row r="345" spans="1:9" ht="31.5" x14ac:dyDescent="0.25">
      <c r="A345" s="91" t="s">
        <v>120</v>
      </c>
      <c r="B345" s="62" t="s">
        <v>56</v>
      </c>
      <c r="C345" s="41">
        <v>10</v>
      </c>
      <c r="D345" s="42" t="s">
        <v>78</v>
      </c>
      <c r="E345" s="348" t="s">
        <v>239</v>
      </c>
      <c r="F345" s="349" t="s">
        <v>10</v>
      </c>
      <c r="G345" s="350" t="s">
        <v>706</v>
      </c>
      <c r="H345" s="2"/>
      <c r="I345" s="390">
        <f>SUM(I346)</f>
        <v>5000</v>
      </c>
    </row>
    <row r="346" spans="1:9" ht="31.5" x14ac:dyDescent="0.25">
      <c r="A346" s="125" t="s">
        <v>903</v>
      </c>
      <c r="B346" s="410" t="s">
        <v>56</v>
      </c>
      <c r="C346" s="41">
        <v>10</v>
      </c>
      <c r="D346" s="42" t="s">
        <v>78</v>
      </c>
      <c r="E346" s="348" t="s">
        <v>239</v>
      </c>
      <c r="F346" s="349" t="s">
        <v>10</v>
      </c>
      <c r="G346" s="350" t="s">
        <v>706</v>
      </c>
      <c r="H346" s="2" t="s">
        <v>16</v>
      </c>
      <c r="I346" s="391">
        <v>5000</v>
      </c>
    </row>
    <row r="347" spans="1:9" ht="47.25" x14ac:dyDescent="0.25">
      <c r="A347" s="128" t="s">
        <v>46</v>
      </c>
      <c r="B347" s="20" t="s">
        <v>56</v>
      </c>
      <c r="C347" s="20">
        <v>14</v>
      </c>
      <c r="D347" s="20"/>
      <c r="E347" s="336"/>
      <c r="F347" s="337"/>
      <c r="G347" s="338"/>
      <c r="H347" s="16"/>
      <c r="I347" s="416">
        <f>SUM(I348+I354)</f>
        <v>4848337</v>
      </c>
    </row>
    <row r="348" spans="1:9" ht="31.5" x14ac:dyDescent="0.25">
      <c r="A348" s="124" t="s">
        <v>47</v>
      </c>
      <c r="B348" s="30" t="s">
        <v>56</v>
      </c>
      <c r="C348" s="30">
        <v>14</v>
      </c>
      <c r="D348" s="26" t="s">
        <v>10</v>
      </c>
      <c r="E348" s="299"/>
      <c r="F348" s="300"/>
      <c r="G348" s="301"/>
      <c r="H348" s="26"/>
      <c r="I348" s="417">
        <f>SUM(I349)</f>
        <v>4423438</v>
      </c>
    </row>
    <row r="349" spans="1:9" ht="47.25" x14ac:dyDescent="0.25">
      <c r="A349" s="115" t="s">
        <v>141</v>
      </c>
      <c r="B349" s="37" t="s">
        <v>56</v>
      </c>
      <c r="C349" s="37">
        <v>14</v>
      </c>
      <c r="D349" s="35" t="s">
        <v>10</v>
      </c>
      <c r="E349" s="302" t="s">
        <v>237</v>
      </c>
      <c r="F349" s="303" t="s">
        <v>696</v>
      </c>
      <c r="G349" s="304" t="s">
        <v>697</v>
      </c>
      <c r="H349" s="35"/>
      <c r="I349" s="389">
        <f>SUM(I350)</f>
        <v>4423438</v>
      </c>
    </row>
    <row r="350" spans="1:9" ht="63" x14ac:dyDescent="0.25">
      <c r="A350" s="114" t="s">
        <v>191</v>
      </c>
      <c r="B350" s="544" t="s">
        <v>56</v>
      </c>
      <c r="C350" s="544">
        <v>14</v>
      </c>
      <c r="D350" s="2" t="s">
        <v>10</v>
      </c>
      <c r="E350" s="305" t="s">
        <v>241</v>
      </c>
      <c r="F350" s="306" t="s">
        <v>696</v>
      </c>
      <c r="G350" s="307" t="s">
        <v>697</v>
      </c>
      <c r="H350" s="2"/>
      <c r="I350" s="390">
        <f>SUM(I351)</f>
        <v>4423438</v>
      </c>
    </row>
    <row r="351" spans="1:9" ht="47.25" x14ac:dyDescent="0.25">
      <c r="A351" s="114" t="s">
        <v>821</v>
      </c>
      <c r="B351" s="544" t="s">
        <v>56</v>
      </c>
      <c r="C351" s="544">
        <v>14</v>
      </c>
      <c r="D351" s="2" t="s">
        <v>10</v>
      </c>
      <c r="E351" s="305" t="s">
        <v>241</v>
      </c>
      <c r="F351" s="306" t="s">
        <v>12</v>
      </c>
      <c r="G351" s="307" t="s">
        <v>697</v>
      </c>
      <c r="H351" s="2"/>
      <c r="I351" s="390">
        <f>SUM(I352)</f>
        <v>4423438</v>
      </c>
    </row>
    <row r="352" spans="1:9" ht="47.25" x14ac:dyDescent="0.25">
      <c r="A352" s="114" t="s">
        <v>823</v>
      </c>
      <c r="B352" s="544" t="s">
        <v>56</v>
      </c>
      <c r="C352" s="544">
        <v>14</v>
      </c>
      <c r="D352" s="2" t="s">
        <v>10</v>
      </c>
      <c r="E352" s="305" t="s">
        <v>241</v>
      </c>
      <c r="F352" s="306" t="s">
        <v>12</v>
      </c>
      <c r="G352" s="307" t="s">
        <v>822</v>
      </c>
      <c r="H352" s="2"/>
      <c r="I352" s="390">
        <f>SUM(I353)</f>
        <v>4423438</v>
      </c>
    </row>
    <row r="353" spans="1:9" ht="15.75" x14ac:dyDescent="0.25">
      <c r="A353" s="114" t="s">
        <v>21</v>
      </c>
      <c r="B353" s="544" t="s">
        <v>56</v>
      </c>
      <c r="C353" s="544">
        <v>14</v>
      </c>
      <c r="D353" s="2" t="s">
        <v>10</v>
      </c>
      <c r="E353" s="305" t="s">
        <v>241</v>
      </c>
      <c r="F353" s="306" t="s">
        <v>12</v>
      </c>
      <c r="G353" s="307" t="s">
        <v>822</v>
      </c>
      <c r="H353" s="2" t="s">
        <v>75</v>
      </c>
      <c r="I353" s="392">
        <v>4423438</v>
      </c>
    </row>
    <row r="354" spans="1:9" ht="15.75" x14ac:dyDescent="0.25">
      <c r="A354" s="124" t="s">
        <v>200</v>
      </c>
      <c r="B354" s="30" t="s">
        <v>56</v>
      </c>
      <c r="C354" s="30">
        <v>14</v>
      </c>
      <c r="D354" s="26" t="s">
        <v>15</v>
      </c>
      <c r="E354" s="299"/>
      <c r="F354" s="300"/>
      <c r="G354" s="301"/>
      <c r="H354" s="27"/>
      <c r="I354" s="417">
        <f>SUM(I355)</f>
        <v>424899</v>
      </c>
    </row>
    <row r="355" spans="1:9" ht="47.25" x14ac:dyDescent="0.25">
      <c r="A355" s="115" t="s">
        <v>141</v>
      </c>
      <c r="B355" s="37" t="s">
        <v>56</v>
      </c>
      <c r="C355" s="37">
        <v>14</v>
      </c>
      <c r="D355" s="35" t="s">
        <v>15</v>
      </c>
      <c r="E355" s="302" t="s">
        <v>237</v>
      </c>
      <c r="F355" s="303" t="s">
        <v>696</v>
      </c>
      <c r="G355" s="304" t="s">
        <v>697</v>
      </c>
      <c r="H355" s="35"/>
      <c r="I355" s="389">
        <f>SUM(I356)</f>
        <v>424899</v>
      </c>
    </row>
    <row r="356" spans="1:9" ht="63" x14ac:dyDescent="0.25">
      <c r="A356" s="114" t="s">
        <v>191</v>
      </c>
      <c r="B356" s="544" t="s">
        <v>56</v>
      </c>
      <c r="C356" s="544">
        <v>14</v>
      </c>
      <c r="D356" s="2" t="s">
        <v>15</v>
      </c>
      <c r="E356" s="305" t="s">
        <v>241</v>
      </c>
      <c r="F356" s="306" t="s">
        <v>696</v>
      </c>
      <c r="G356" s="307" t="s">
        <v>697</v>
      </c>
      <c r="H356" s="83"/>
      <c r="I356" s="390">
        <f>SUM(I357)</f>
        <v>424899</v>
      </c>
    </row>
    <row r="357" spans="1:9" ht="63" x14ac:dyDescent="0.25">
      <c r="A357" s="561" t="s">
        <v>959</v>
      </c>
      <c r="B357" s="414" t="s">
        <v>56</v>
      </c>
      <c r="C357" s="544">
        <v>14</v>
      </c>
      <c r="D357" s="2" t="s">
        <v>15</v>
      </c>
      <c r="E357" s="348" t="s">
        <v>241</v>
      </c>
      <c r="F357" s="349" t="s">
        <v>20</v>
      </c>
      <c r="G357" s="350" t="s">
        <v>697</v>
      </c>
      <c r="H357" s="562"/>
      <c r="I357" s="390">
        <f>SUM(I358)</f>
        <v>424899</v>
      </c>
    </row>
    <row r="358" spans="1:9" ht="47.25" x14ac:dyDescent="0.25">
      <c r="A358" s="117" t="s">
        <v>960</v>
      </c>
      <c r="B358" s="414" t="s">
        <v>56</v>
      </c>
      <c r="C358" s="544">
        <v>14</v>
      </c>
      <c r="D358" s="2" t="s">
        <v>15</v>
      </c>
      <c r="E358" s="348" t="s">
        <v>241</v>
      </c>
      <c r="F358" s="349" t="s">
        <v>20</v>
      </c>
      <c r="G358" s="350" t="s">
        <v>961</v>
      </c>
      <c r="H358" s="562"/>
      <c r="I358" s="390">
        <f>SUM(I359)</f>
        <v>424899</v>
      </c>
    </row>
    <row r="359" spans="1:9" ht="15.75" x14ac:dyDescent="0.25">
      <c r="A359" s="126" t="s">
        <v>21</v>
      </c>
      <c r="B359" s="58" t="s">
        <v>56</v>
      </c>
      <c r="C359" s="544">
        <v>14</v>
      </c>
      <c r="D359" s="2" t="s">
        <v>15</v>
      </c>
      <c r="E359" s="348" t="s">
        <v>241</v>
      </c>
      <c r="F359" s="349" t="s">
        <v>20</v>
      </c>
      <c r="G359" s="350" t="s">
        <v>961</v>
      </c>
      <c r="H359" s="43" t="s">
        <v>75</v>
      </c>
      <c r="I359" s="396">
        <v>424899</v>
      </c>
    </row>
    <row r="360" spans="1:9" ht="31.5" x14ac:dyDescent="0.25">
      <c r="A360" s="31" t="s">
        <v>53</v>
      </c>
      <c r="B360" s="32" t="s">
        <v>54</v>
      </c>
      <c r="C360" s="23"/>
      <c r="D360" s="141"/>
      <c r="E360" s="147"/>
      <c r="F360" s="291"/>
      <c r="G360" s="142"/>
      <c r="H360" s="33"/>
      <c r="I360" s="397">
        <f>SUM(I361)</f>
        <v>1103600</v>
      </c>
    </row>
    <row r="361" spans="1:9" ht="15.75" x14ac:dyDescent="0.25">
      <c r="A361" s="399" t="s">
        <v>9</v>
      </c>
      <c r="B361" s="434" t="s">
        <v>54</v>
      </c>
      <c r="C361" s="16" t="s">
        <v>10</v>
      </c>
      <c r="D361" s="16"/>
      <c r="E361" s="424"/>
      <c r="F361" s="425"/>
      <c r="G361" s="426"/>
      <c r="H361" s="16"/>
      <c r="I361" s="416">
        <f>SUM(I362)</f>
        <v>1103600</v>
      </c>
    </row>
    <row r="362" spans="1:9" ht="47.25" x14ac:dyDescent="0.25">
      <c r="A362" s="25" t="s">
        <v>14</v>
      </c>
      <c r="B362" s="30" t="s">
        <v>54</v>
      </c>
      <c r="C362" s="26" t="s">
        <v>10</v>
      </c>
      <c r="D362" s="26" t="s">
        <v>15</v>
      </c>
      <c r="E362" s="299"/>
      <c r="F362" s="300"/>
      <c r="G362" s="301"/>
      <c r="H362" s="27"/>
      <c r="I362" s="417">
        <f>SUM(I363,I368,I372)</f>
        <v>1103600</v>
      </c>
    </row>
    <row r="363" spans="1:9" ht="47.25" x14ac:dyDescent="0.25">
      <c r="A363" s="86" t="s">
        <v>123</v>
      </c>
      <c r="B363" s="37" t="s">
        <v>54</v>
      </c>
      <c r="C363" s="35" t="s">
        <v>10</v>
      </c>
      <c r="D363" s="35" t="s">
        <v>15</v>
      </c>
      <c r="E363" s="314" t="s">
        <v>699</v>
      </c>
      <c r="F363" s="315" t="s">
        <v>696</v>
      </c>
      <c r="G363" s="316" t="s">
        <v>697</v>
      </c>
      <c r="H363" s="35"/>
      <c r="I363" s="389">
        <f>SUM(I364)</f>
        <v>47000</v>
      </c>
    </row>
    <row r="364" spans="1:9" ht="63" x14ac:dyDescent="0.25">
      <c r="A364" s="87" t="s">
        <v>124</v>
      </c>
      <c r="B364" s="62" t="s">
        <v>54</v>
      </c>
      <c r="C364" s="2" t="s">
        <v>10</v>
      </c>
      <c r="D364" s="2" t="s">
        <v>15</v>
      </c>
      <c r="E364" s="317" t="s">
        <v>700</v>
      </c>
      <c r="F364" s="318" t="s">
        <v>696</v>
      </c>
      <c r="G364" s="319" t="s">
        <v>697</v>
      </c>
      <c r="H364" s="51"/>
      <c r="I364" s="390">
        <f>SUM(I365)</f>
        <v>47000</v>
      </c>
    </row>
    <row r="365" spans="1:9" ht="47.25" x14ac:dyDescent="0.25">
      <c r="A365" s="87" t="s">
        <v>703</v>
      </c>
      <c r="B365" s="62" t="s">
        <v>54</v>
      </c>
      <c r="C365" s="2" t="s">
        <v>10</v>
      </c>
      <c r="D365" s="2" t="s">
        <v>15</v>
      </c>
      <c r="E365" s="317" t="s">
        <v>700</v>
      </c>
      <c r="F365" s="318" t="s">
        <v>10</v>
      </c>
      <c r="G365" s="319" t="s">
        <v>697</v>
      </c>
      <c r="H365" s="51"/>
      <c r="I365" s="390">
        <f>SUM(I366)</f>
        <v>47000</v>
      </c>
    </row>
    <row r="366" spans="1:9" ht="31.5" x14ac:dyDescent="0.25">
      <c r="A366" s="87" t="s">
        <v>125</v>
      </c>
      <c r="B366" s="62" t="s">
        <v>54</v>
      </c>
      <c r="C366" s="2" t="s">
        <v>10</v>
      </c>
      <c r="D366" s="2" t="s">
        <v>15</v>
      </c>
      <c r="E366" s="317" t="s">
        <v>700</v>
      </c>
      <c r="F366" s="318" t="s">
        <v>10</v>
      </c>
      <c r="G366" s="319" t="s">
        <v>702</v>
      </c>
      <c r="H366" s="51"/>
      <c r="I366" s="390">
        <f>SUM(I367)</f>
        <v>47000</v>
      </c>
    </row>
    <row r="367" spans="1:9" ht="31.5" x14ac:dyDescent="0.25">
      <c r="A367" s="97" t="s">
        <v>903</v>
      </c>
      <c r="B367" s="409" t="s">
        <v>54</v>
      </c>
      <c r="C367" s="2" t="s">
        <v>10</v>
      </c>
      <c r="D367" s="2" t="s">
        <v>15</v>
      </c>
      <c r="E367" s="317" t="s">
        <v>700</v>
      </c>
      <c r="F367" s="318" t="s">
        <v>10</v>
      </c>
      <c r="G367" s="319" t="s">
        <v>702</v>
      </c>
      <c r="H367" s="2" t="s">
        <v>16</v>
      </c>
      <c r="I367" s="392">
        <v>47000</v>
      </c>
    </row>
    <row r="368" spans="1:9" ht="31.5" x14ac:dyDescent="0.25">
      <c r="A368" s="34" t="s">
        <v>126</v>
      </c>
      <c r="B368" s="37" t="s">
        <v>54</v>
      </c>
      <c r="C368" s="35" t="s">
        <v>10</v>
      </c>
      <c r="D368" s="35" t="s">
        <v>15</v>
      </c>
      <c r="E368" s="302" t="s">
        <v>242</v>
      </c>
      <c r="F368" s="303" t="s">
        <v>696</v>
      </c>
      <c r="G368" s="304" t="s">
        <v>697</v>
      </c>
      <c r="H368" s="35"/>
      <c r="I368" s="389">
        <f>SUM(I369)</f>
        <v>436600</v>
      </c>
    </row>
    <row r="369" spans="1:10" ht="31.5" x14ac:dyDescent="0.25">
      <c r="A369" s="3" t="s">
        <v>127</v>
      </c>
      <c r="B369" s="544" t="s">
        <v>54</v>
      </c>
      <c r="C369" s="2" t="s">
        <v>10</v>
      </c>
      <c r="D369" s="2" t="s">
        <v>15</v>
      </c>
      <c r="E369" s="305" t="s">
        <v>243</v>
      </c>
      <c r="F369" s="306" t="s">
        <v>696</v>
      </c>
      <c r="G369" s="307" t="s">
        <v>697</v>
      </c>
      <c r="H369" s="2"/>
      <c r="I369" s="390">
        <f>SUM(I370)</f>
        <v>436600</v>
      </c>
    </row>
    <row r="370" spans="1:10" ht="31.5" x14ac:dyDescent="0.25">
      <c r="A370" s="3" t="s">
        <v>91</v>
      </c>
      <c r="B370" s="544" t="s">
        <v>54</v>
      </c>
      <c r="C370" s="2" t="s">
        <v>10</v>
      </c>
      <c r="D370" s="2" t="s">
        <v>15</v>
      </c>
      <c r="E370" s="305" t="s">
        <v>243</v>
      </c>
      <c r="F370" s="306" t="s">
        <v>696</v>
      </c>
      <c r="G370" s="307" t="s">
        <v>701</v>
      </c>
      <c r="H370" s="2"/>
      <c r="I370" s="390">
        <f>SUM(I371)</f>
        <v>436600</v>
      </c>
    </row>
    <row r="371" spans="1:10" ht="63" x14ac:dyDescent="0.25">
      <c r="A371" s="96" t="s">
        <v>92</v>
      </c>
      <c r="B371" s="544" t="s">
        <v>54</v>
      </c>
      <c r="C371" s="2" t="s">
        <v>10</v>
      </c>
      <c r="D371" s="2" t="s">
        <v>15</v>
      </c>
      <c r="E371" s="305" t="s">
        <v>243</v>
      </c>
      <c r="F371" s="306" t="s">
        <v>696</v>
      </c>
      <c r="G371" s="307" t="s">
        <v>701</v>
      </c>
      <c r="H371" s="2" t="s">
        <v>13</v>
      </c>
      <c r="I371" s="391">
        <v>436600</v>
      </c>
    </row>
    <row r="372" spans="1:10" ht="31.5" x14ac:dyDescent="0.25">
      <c r="A372" s="34" t="s">
        <v>128</v>
      </c>
      <c r="B372" s="37" t="s">
        <v>54</v>
      </c>
      <c r="C372" s="35" t="s">
        <v>10</v>
      </c>
      <c r="D372" s="35" t="s">
        <v>15</v>
      </c>
      <c r="E372" s="302" t="s">
        <v>244</v>
      </c>
      <c r="F372" s="303" t="s">
        <v>696</v>
      </c>
      <c r="G372" s="304" t="s">
        <v>697</v>
      </c>
      <c r="H372" s="35"/>
      <c r="I372" s="389">
        <f>SUM(I373)</f>
        <v>620000</v>
      </c>
    </row>
    <row r="373" spans="1:10" ht="15.75" x14ac:dyDescent="0.25">
      <c r="A373" s="3" t="s">
        <v>129</v>
      </c>
      <c r="B373" s="544" t="s">
        <v>54</v>
      </c>
      <c r="C373" s="2" t="s">
        <v>10</v>
      </c>
      <c r="D373" s="2" t="s">
        <v>15</v>
      </c>
      <c r="E373" s="305" t="s">
        <v>245</v>
      </c>
      <c r="F373" s="306" t="s">
        <v>696</v>
      </c>
      <c r="G373" s="307" t="s">
        <v>697</v>
      </c>
      <c r="H373" s="2"/>
      <c r="I373" s="390">
        <f>SUM(I374)</f>
        <v>620000</v>
      </c>
    </row>
    <row r="374" spans="1:10" ht="31.5" x14ac:dyDescent="0.25">
      <c r="A374" s="3" t="s">
        <v>91</v>
      </c>
      <c r="B374" s="544" t="s">
        <v>54</v>
      </c>
      <c r="C374" s="2" t="s">
        <v>10</v>
      </c>
      <c r="D374" s="2" t="s">
        <v>15</v>
      </c>
      <c r="E374" s="305" t="s">
        <v>245</v>
      </c>
      <c r="F374" s="306" t="s">
        <v>696</v>
      </c>
      <c r="G374" s="307" t="s">
        <v>701</v>
      </c>
      <c r="H374" s="2"/>
      <c r="I374" s="390">
        <f>SUM(I375:I376)</f>
        <v>620000</v>
      </c>
    </row>
    <row r="375" spans="1:10" ht="63" x14ac:dyDescent="0.25">
      <c r="A375" s="96" t="s">
        <v>92</v>
      </c>
      <c r="B375" s="544" t="s">
        <v>54</v>
      </c>
      <c r="C375" s="2" t="s">
        <v>10</v>
      </c>
      <c r="D375" s="2" t="s">
        <v>15</v>
      </c>
      <c r="E375" s="305" t="s">
        <v>245</v>
      </c>
      <c r="F375" s="306" t="s">
        <v>696</v>
      </c>
      <c r="G375" s="307" t="s">
        <v>701</v>
      </c>
      <c r="H375" s="2" t="s">
        <v>13</v>
      </c>
      <c r="I375" s="391">
        <v>618000</v>
      </c>
    </row>
    <row r="376" spans="1:10" ht="15.75" x14ac:dyDescent="0.25">
      <c r="A376" s="3" t="s">
        <v>18</v>
      </c>
      <c r="B376" s="544" t="s">
        <v>54</v>
      </c>
      <c r="C376" s="2" t="s">
        <v>10</v>
      </c>
      <c r="D376" s="2" t="s">
        <v>15</v>
      </c>
      <c r="E376" s="305" t="s">
        <v>245</v>
      </c>
      <c r="F376" s="306" t="s">
        <v>696</v>
      </c>
      <c r="G376" s="307" t="s">
        <v>701</v>
      </c>
      <c r="H376" s="2" t="s">
        <v>17</v>
      </c>
      <c r="I376" s="391">
        <v>2000</v>
      </c>
    </row>
    <row r="377" spans="1:10" ht="31.5" x14ac:dyDescent="0.25">
      <c r="A377" s="21" t="s">
        <v>51</v>
      </c>
      <c r="B377" s="22" t="s">
        <v>52</v>
      </c>
      <c r="C377" s="23"/>
      <c r="D377" s="140"/>
      <c r="E377" s="146"/>
      <c r="F377" s="290"/>
      <c r="G377" s="142"/>
      <c r="H377" s="33"/>
      <c r="I377" s="397">
        <f>SUM(I378+I388+I401+I406+I464+I472+I502)</f>
        <v>194085990</v>
      </c>
      <c r="J377" s="495"/>
    </row>
    <row r="378" spans="1:10" ht="15.75" x14ac:dyDescent="0.25">
      <c r="A378" s="398" t="s">
        <v>25</v>
      </c>
      <c r="B378" s="20" t="s">
        <v>52</v>
      </c>
      <c r="C378" s="16" t="s">
        <v>20</v>
      </c>
      <c r="D378" s="20"/>
      <c r="E378" s="418"/>
      <c r="F378" s="419"/>
      <c r="G378" s="420"/>
      <c r="H378" s="16"/>
      <c r="I378" s="416">
        <f t="shared" ref="I378:I383" si="0">SUM(I379)</f>
        <v>400000</v>
      </c>
    </row>
    <row r="379" spans="1:10" ht="15.75" x14ac:dyDescent="0.25">
      <c r="A379" s="110" t="s">
        <v>26</v>
      </c>
      <c r="B379" s="30" t="s">
        <v>52</v>
      </c>
      <c r="C379" s="26" t="s">
        <v>20</v>
      </c>
      <c r="D379" s="30">
        <v>12</v>
      </c>
      <c r="E379" s="111"/>
      <c r="F379" s="421"/>
      <c r="G379" s="422"/>
      <c r="H379" s="26"/>
      <c r="I379" s="417">
        <f t="shared" si="0"/>
        <v>400000</v>
      </c>
    </row>
    <row r="380" spans="1:10" ht="47.25" x14ac:dyDescent="0.25">
      <c r="A380" s="34" t="s">
        <v>158</v>
      </c>
      <c r="B380" s="37" t="s">
        <v>52</v>
      </c>
      <c r="C380" s="35" t="s">
        <v>20</v>
      </c>
      <c r="D380" s="37">
        <v>12</v>
      </c>
      <c r="E380" s="308" t="s">
        <v>745</v>
      </c>
      <c r="F380" s="309" t="s">
        <v>696</v>
      </c>
      <c r="G380" s="310" t="s">
        <v>697</v>
      </c>
      <c r="H380" s="35"/>
      <c r="I380" s="389">
        <f t="shared" si="0"/>
        <v>400000</v>
      </c>
    </row>
    <row r="381" spans="1:10" ht="63" x14ac:dyDescent="0.25">
      <c r="A381" s="360" t="s">
        <v>159</v>
      </c>
      <c r="B381" s="423" t="s">
        <v>52</v>
      </c>
      <c r="C381" s="5" t="s">
        <v>20</v>
      </c>
      <c r="D381" s="546">
        <v>12</v>
      </c>
      <c r="E381" s="323" t="s">
        <v>229</v>
      </c>
      <c r="F381" s="324" t="s">
        <v>696</v>
      </c>
      <c r="G381" s="325" t="s">
        <v>697</v>
      </c>
      <c r="H381" s="2"/>
      <c r="I381" s="390">
        <f t="shared" si="0"/>
        <v>400000</v>
      </c>
    </row>
    <row r="382" spans="1:10" ht="47.25" x14ac:dyDescent="0.25">
      <c r="A382" s="102" t="s">
        <v>746</v>
      </c>
      <c r="B382" s="410" t="s">
        <v>52</v>
      </c>
      <c r="C382" s="5" t="s">
        <v>20</v>
      </c>
      <c r="D382" s="546">
        <v>12</v>
      </c>
      <c r="E382" s="323" t="s">
        <v>229</v>
      </c>
      <c r="F382" s="324" t="s">
        <v>10</v>
      </c>
      <c r="G382" s="325" t="s">
        <v>697</v>
      </c>
      <c r="H382" s="357"/>
      <c r="I382" s="390">
        <f t="shared" si="0"/>
        <v>400000</v>
      </c>
    </row>
    <row r="383" spans="1:10" ht="31.5" x14ac:dyDescent="0.25">
      <c r="A383" s="72" t="s">
        <v>115</v>
      </c>
      <c r="B383" s="544" t="s">
        <v>52</v>
      </c>
      <c r="C383" s="5" t="s">
        <v>20</v>
      </c>
      <c r="D383" s="546">
        <v>12</v>
      </c>
      <c r="E383" s="323" t="s">
        <v>229</v>
      </c>
      <c r="F383" s="324" t="s">
        <v>10</v>
      </c>
      <c r="G383" s="325" t="s">
        <v>747</v>
      </c>
      <c r="H383" s="70"/>
      <c r="I383" s="390">
        <f t="shared" si="0"/>
        <v>400000</v>
      </c>
    </row>
    <row r="384" spans="1:10" ht="31.5" x14ac:dyDescent="0.25">
      <c r="A384" s="125" t="s">
        <v>903</v>
      </c>
      <c r="B384" s="410" t="s">
        <v>52</v>
      </c>
      <c r="C384" s="5" t="s">
        <v>20</v>
      </c>
      <c r="D384" s="546">
        <v>12</v>
      </c>
      <c r="E384" s="323" t="s">
        <v>229</v>
      </c>
      <c r="F384" s="324" t="s">
        <v>10</v>
      </c>
      <c r="G384" s="325" t="s">
        <v>747</v>
      </c>
      <c r="H384" s="70" t="s">
        <v>16</v>
      </c>
      <c r="I384" s="392">
        <v>400000</v>
      </c>
    </row>
    <row r="385" spans="1:9" ht="15.75" x14ac:dyDescent="0.25">
      <c r="A385" s="398" t="s">
        <v>27</v>
      </c>
      <c r="B385" s="20" t="s">
        <v>52</v>
      </c>
      <c r="C385" s="16" t="s">
        <v>29</v>
      </c>
      <c r="D385" s="20"/>
      <c r="E385" s="418"/>
      <c r="F385" s="419"/>
      <c r="G385" s="420"/>
      <c r="H385" s="16"/>
      <c r="I385" s="416">
        <f>SUM(I386,I406,I464,I472)</f>
        <v>185487084</v>
      </c>
    </row>
    <row r="386" spans="1:9" ht="15.75" x14ac:dyDescent="0.25">
      <c r="A386" s="110" t="s">
        <v>28</v>
      </c>
      <c r="B386" s="30" t="s">
        <v>52</v>
      </c>
      <c r="C386" s="26" t="s">
        <v>29</v>
      </c>
      <c r="D386" s="26" t="s">
        <v>10</v>
      </c>
      <c r="E386" s="354"/>
      <c r="F386" s="355"/>
      <c r="G386" s="356"/>
      <c r="H386" s="26"/>
      <c r="I386" s="417">
        <f>SUM(I387,I401)</f>
        <v>21473655</v>
      </c>
    </row>
    <row r="387" spans="1:9" ht="31.5" x14ac:dyDescent="0.25">
      <c r="A387" s="34" t="s">
        <v>162</v>
      </c>
      <c r="B387" s="40" t="s">
        <v>52</v>
      </c>
      <c r="C387" s="36" t="s">
        <v>29</v>
      </c>
      <c r="D387" s="36" t="s">
        <v>10</v>
      </c>
      <c r="E387" s="302" t="s">
        <v>766</v>
      </c>
      <c r="F387" s="303" t="s">
        <v>696</v>
      </c>
      <c r="G387" s="304" t="s">
        <v>697</v>
      </c>
      <c r="H387" s="38"/>
      <c r="I387" s="389">
        <f>SUM(I388)</f>
        <v>21365055</v>
      </c>
    </row>
    <row r="388" spans="1:9" ht="47.25" x14ac:dyDescent="0.25">
      <c r="A388" s="3" t="s">
        <v>163</v>
      </c>
      <c r="B388" s="546" t="s">
        <v>52</v>
      </c>
      <c r="C388" s="5" t="s">
        <v>29</v>
      </c>
      <c r="D388" s="5" t="s">
        <v>10</v>
      </c>
      <c r="E388" s="305" t="s">
        <v>246</v>
      </c>
      <c r="F388" s="306" t="s">
        <v>696</v>
      </c>
      <c r="G388" s="307" t="s">
        <v>697</v>
      </c>
      <c r="H388" s="70"/>
      <c r="I388" s="390">
        <f>SUM(I389)</f>
        <v>21365055</v>
      </c>
    </row>
    <row r="389" spans="1:9" ht="15.75" x14ac:dyDescent="0.25">
      <c r="A389" s="3" t="s">
        <v>767</v>
      </c>
      <c r="B389" s="546" t="s">
        <v>52</v>
      </c>
      <c r="C389" s="5" t="s">
        <v>29</v>
      </c>
      <c r="D389" s="5" t="s">
        <v>10</v>
      </c>
      <c r="E389" s="305" t="s">
        <v>246</v>
      </c>
      <c r="F389" s="306" t="s">
        <v>10</v>
      </c>
      <c r="G389" s="307" t="s">
        <v>697</v>
      </c>
      <c r="H389" s="70"/>
      <c r="I389" s="390">
        <f>SUM(I390+I393+I395+I397)</f>
        <v>21365055</v>
      </c>
    </row>
    <row r="390" spans="1:9" ht="94.5" x14ac:dyDescent="0.25">
      <c r="A390" s="3" t="s">
        <v>768</v>
      </c>
      <c r="B390" s="546" t="s">
        <v>52</v>
      </c>
      <c r="C390" s="5" t="s">
        <v>29</v>
      </c>
      <c r="D390" s="5" t="s">
        <v>10</v>
      </c>
      <c r="E390" s="305" t="s">
        <v>246</v>
      </c>
      <c r="F390" s="306" t="s">
        <v>10</v>
      </c>
      <c r="G390" s="307" t="s">
        <v>769</v>
      </c>
      <c r="H390" s="2"/>
      <c r="I390" s="390">
        <f>SUM(I391:I392)</f>
        <v>10023335</v>
      </c>
    </row>
    <row r="391" spans="1:9" ht="63" x14ac:dyDescent="0.25">
      <c r="A391" s="114" t="s">
        <v>92</v>
      </c>
      <c r="B391" s="544" t="s">
        <v>52</v>
      </c>
      <c r="C391" s="5" t="s">
        <v>29</v>
      </c>
      <c r="D391" s="5" t="s">
        <v>10</v>
      </c>
      <c r="E391" s="305" t="s">
        <v>246</v>
      </c>
      <c r="F391" s="306" t="s">
        <v>10</v>
      </c>
      <c r="G391" s="307" t="s">
        <v>769</v>
      </c>
      <c r="H391" s="357" t="s">
        <v>13</v>
      </c>
      <c r="I391" s="392">
        <v>9985096</v>
      </c>
    </row>
    <row r="392" spans="1:9" ht="31.5" x14ac:dyDescent="0.25">
      <c r="A392" s="125" t="s">
        <v>903</v>
      </c>
      <c r="B392" s="410" t="s">
        <v>52</v>
      </c>
      <c r="C392" s="5" t="s">
        <v>29</v>
      </c>
      <c r="D392" s="5" t="s">
        <v>10</v>
      </c>
      <c r="E392" s="305" t="s">
        <v>246</v>
      </c>
      <c r="F392" s="306" t="s">
        <v>10</v>
      </c>
      <c r="G392" s="307" t="s">
        <v>769</v>
      </c>
      <c r="H392" s="357" t="s">
        <v>16</v>
      </c>
      <c r="I392" s="392">
        <v>38239</v>
      </c>
    </row>
    <row r="393" spans="1:9" ht="31.5" x14ac:dyDescent="0.25">
      <c r="A393" s="556" t="s">
        <v>1032</v>
      </c>
      <c r="B393" s="410" t="s">
        <v>52</v>
      </c>
      <c r="C393" s="5" t="s">
        <v>29</v>
      </c>
      <c r="D393" s="5" t="s">
        <v>10</v>
      </c>
      <c r="E393" s="305" t="s">
        <v>246</v>
      </c>
      <c r="F393" s="306" t="s">
        <v>10</v>
      </c>
      <c r="G393" s="307" t="s">
        <v>939</v>
      </c>
      <c r="H393" s="357"/>
      <c r="I393" s="390">
        <f>SUM(I394)</f>
        <v>1625000</v>
      </c>
    </row>
    <row r="394" spans="1:9" ht="31.5" x14ac:dyDescent="0.25">
      <c r="A394" s="125" t="s">
        <v>903</v>
      </c>
      <c r="B394" s="410" t="s">
        <v>52</v>
      </c>
      <c r="C394" s="5" t="s">
        <v>29</v>
      </c>
      <c r="D394" s="5" t="s">
        <v>10</v>
      </c>
      <c r="E394" s="305" t="s">
        <v>246</v>
      </c>
      <c r="F394" s="306" t="s">
        <v>10</v>
      </c>
      <c r="G394" s="307" t="s">
        <v>939</v>
      </c>
      <c r="H394" s="357" t="s">
        <v>16</v>
      </c>
      <c r="I394" s="392">
        <v>1625000</v>
      </c>
    </row>
    <row r="395" spans="1:9" ht="31.5" x14ac:dyDescent="0.25">
      <c r="A395" s="556" t="s">
        <v>936</v>
      </c>
      <c r="B395" s="410" t="s">
        <v>52</v>
      </c>
      <c r="C395" s="5" t="s">
        <v>29</v>
      </c>
      <c r="D395" s="5" t="s">
        <v>10</v>
      </c>
      <c r="E395" s="305" t="s">
        <v>246</v>
      </c>
      <c r="F395" s="306" t="s">
        <v>10</v>
      </c>
      <c r="G395" s="307" t="s">
        <v>937</v>
      </c>
      <c r="H395" s="357"/>
      <c r="I395" s="390">
        <f>SUM(I396)</f>
        <v>800373</v>
      </c>
    </row>
    <row r="396" spans="1:9" ht="31.5" x14ac:dyDescent="0.25">
      <c r="A396" s="125" t="s">
        <v>903</v>
      </c>
      <c r="B396" s="410" t="s">
        <v>52</v>
      </c>
      <c r="C396" s="5" t="s">
        <v>29</v>
      </c>
      <c r="D396" s="5" t="s">
        <v>10</v>
      </c>
      <c r="E396" s="305" t="s">
        <v>246</v>
      </c>
      <c r="F396" s="306" t="s">
        <v>10</v>
      </c>
      <c r="G396" s="307" t="s">
        <v>937</v>
      </c>
      <c r="H396" s="357" t="s">
        <v>16</v>
      </c>
      <c r="I396" s="392">
        <v>800373</v>
      </c>
    </row>
    <row r="397" spans="1:9" ht="31.5" x14ac:dyDescent="0.25">
      <c r="A397" s="3" t="s">
        <v>102</v>
      </c>
      <c r="B397" s="546" t="s">
        <v>52</v>
      </c>
      <c r="C397" s="5" t="s">
        <v>29</v>
      </c>
      <c r="D397" s="5" t="s">
        <v>10</v>
      </c>
      <c r="E397" s="305" t="s">
        <v>246</v>
      </c>
      <c r="F397" s="306" t="s">
        <v>10</v>
      </c>
      <c r="G397" s="307" t="s">
        <v>730</v>
      </c>
      <c r="H397" s="70"/>
      <c r="I397" s="390">
        <f>SUM(I398:I400)</f>
        <v>8916347</v>
      </c>
    </row>
    <row r="398" spans="1:9" ht="63" x14ac:dyDescent="0.25">
      <c r="A398" s="114" t="s">
        <v>92</v>
      </c>
      <c r="B398" s="544" t="s">
        <v>52</v>
      </c>
      <c r="C398" s="5" t="s">
        <v>29</v>
      </c>
      <c r="D398" s="5" t="s">
        <v>10</v>
      </c>
      <c r="E398" s="305" t="s">
        <v>246</v>
      </c>
      <c r="F398" s="306" t="s">
        <v>10</v>
      </c>
      <c r="G398" s="307" t="s">
        <v>730</v>
      </c>
      <c r="H398" s="70" t="s">
        <v>13</v>
      </c>
      <c r="I398" s="392">
        <v>3530397</v>
      </c>
    </row>
    <row r="399" spans="1:9" ht="31.5" x14ac:dyDescent="0.25">
      <c r="A399" s="125" t="s">
        <v>903</v>
      </c>
      <c r="B399" s="410" t="s">
        <v>52</v>
      </c>
      <c r="C399" s="5" t="s">
        <v>29</v>
      </c>
      <c r="D399" s="5" t="s">
        <v>10</v>
      </c>
      <c r="E399" s="305" t="s">
        <v>246</v>
      </c>
      <c r="F399" s="306" t="s">
        <v>10</v>
      </c>
      <c r="G399" s="307" t="s">
        <v>730</v>
      </c>
      <c r="H399" s="70" t="s">
        <v>16</v>
      </c>
      <c r="I399" s="392">
        <v>5276550</v>
      </c>
    </row>
    <row r="400" spans="1:9" ht="15.75" x14ac:dyDescent="0.25">
      <c r="A400" s="3" t="s">
        <v>18</v>
      </c>
      <c r="B400" s="546" t="s">
        <v>52</v>
      </c>
      <c r="C400" s="5" t="s">
        <v>29</v>
      </c>
      <c r="D400" s="5" t="s">
        <v>10</v>
      </c>
      <c r="E400" s="305" t="s">
        <v>246</v>
      </c>
      <c r="F400" s="306" t="s">
        <v>10</v>
      </c>
      <c r="G400" s="307" t="s">
        <v>730</v>
      </c>
      <c r="H400" s="70" t="s">
        <v>17</v>
      </c>
      <c r="I400" s="392">
        <v>109400</v>
      </c>
    </row>
    <row r="401" spans="1:9" ht="63" x14ac:dyDescent="0.25">
      <c r="A401" s="86" t="s">
        <v>149</v>
      </c>
      <c r="B401" s="37" t="s">
        <v>52</v>
      </c>
      <c r="C401" s="35" t="s">
        <v>29</v>
      </c>
      <c r="D401" s="49" t="s">
        <v>10</v>
      </c>
      <c r="E401" s="314" t="s">
        <v>225</v>
      </c>
      <c r="F401" s="315" t="s">
        <v>696</v>
      </c>
      <c r="G401" s="316" t="s">
        <v>697</v>
      </c>
      <c r="H401" s="35"/>
      <c r="I401" s="389">
        <f>SUM(I402)</f>
        <v>108600</v>
      </c>
    </row>
    <row r="402" spans="1:9" ht="110.25" x14ac:dyDescent="0.25">
      <c r="A402" s="87" t="s">
        <v>165</v>
      </c>
      <c r="B402" s="62" t="s">
        <v>52</v>
      </c>
      <c r="C402" s="2" t="s">
        <v>29</v>
      </c>
      <c r="D402" s="8" t="s">
        <v>10</v>
      </c>
      <c r="E402" s="342" t="s">
        <v>227</v>
      </c>
      <c r="F402" s="343" t="s">
        <v>696</v>
      </c>
      <c r="G402" s="344" t="s">
        <v>697</v>
      </c>
      <c r="H402" s="2"/>
      <c r="I402" s="390">
        <f>SUM(I403)</f>
        <v>108600</v>
      </c>
    </row>
    <row r="403" spans="1:9" ht="47.25" x14ac:dyDescent="0.25">
      <c r="A403" s="87" t="s">
        <v>716</v>
      </c>
      <c r="B403" s="62" t="s">
        <v>52</v>
      </c>
      <c r="C403" s="2" t="s">
        <v>29</v>
      </c>
      <c r="D403" s="8" t="s">
        <v>10</v>
      </c>
      <c r="E403" s="342" t="s">
        <v>227</v>
      </c>
      <c r="F403" s="343" t="s">
        <v>10</v>
      </c>
      <c r="G403" s="344" t="s">
        <v>697</v>
      </c>
      <c r="H403" s="2"/>
      <c r="I403" s="390">
        <f>SUM(I404)</f>
        <v>108600</v>
      </c>
    </row>
    <row r="404" spans="1:9" ht="31.5" x14ac:dyDescent="0.25">
      <c r="A404" s="3" t="s">
        <v>117</v>
      </c>
      <c r="B404" s="544" t="s">
        <v>52</v>
      </c>
      <c r="C404" s="2" t="s">
        <v>29</v>
      </c>
      <c r="D404" s="8" t="s">
        <v>10</v>
      </c>
      <c r="E404" s="342" t="s">
        <v>227</v>
      </c>
      <c r="F404" s="343" t="s">
        <v>10</v>
      </c>
      <c r="G404" s="344" t="s">
        <v>717</v>
      </c>
      <c r="H404" s="2"/>
      <c r="I404" s="390">
        <f>SUM(I405)</f>
        <v>108600</v>
      </c>
    </row>
    <row r="405" spans="1:9" ht="31.5" x14ac:dyDescent="0.25">
      <c r="A405" s="101" t="s">
        <v>903</v>
      </c>
      <c r="B405" s="409" t="s">
        <v>52</v>
      </c>
      <c r="C405" s="2" t="s">
        <v>29</v>
      </c>
      <c r="D405" s="8" t="s">
        <v>10</v>
      </c>
      <c r="E405" s="342" t="s">
        <v>227</v>
      </c>
      <c r="F405" s="343" t="s">
        <v>10</v>
      </c>
      <c r="G405" s="344" t="s">
        <v>717</v>
      </c>
      <c r="H405" s="2" t="s">
        <v>16</v>
      </c>
      <c r="I405" s="391">
        <v>108600</v>
      </c>
    </row>
    <row r="406" spans="1:9" ht="15.75" x14ac:dyDescent="0.25">
      <c r="A406" s="110" t="s">
        <v>30</v>
      </c>
      <c r="B406" s="30" t="s">
        <v>52</v>
      </c>
      <c r="C406" s="26" t="s">
        <v>29</v>
      </c>
      <c r="D406" s="26" t="s">
        <v>12</v>
      </c>
      <c r="E406" s="354"/>
      <c r="F406" s="355"/>
      <c r="G406" s="356"/>
      <c r="H406" s="26"/>
      <c r="I406" s="417">
        <f>SUM(I407+I446+I451+I459)</f>
        <v>155307707</v>
      </c>
    </row>
    <row r="407" spans="1:9" ht="31.5" x14ac:dyDescent="0.25">
      <c r="A407" s="34" t="s">
        <v>162</v>
      </c>
      <c r="B407" s="37" t="s">
        <v>52</v>
      </c>
      <c r="C407" s="35" t="s">
        <v>29</v>
      </c>
      <c r="D407" s="35" t="s">
        <v>12</v>
      </c>
      <c r="E407" s="302" t="s">
        <v>766</v>
      </c>
      <c r="F407" s="303" t="s">
        <v>696</v>
      </c>
      <c r="G407" s="304" t="s">
        <v>697</v>
      </c>
      <c r="H407" s="35"/>
      <c r="I407" s="389">
        <f>SUM(I408+I436+I442)</f>
        <v>150136807</v>
      </c>
    </row>
    <row r="408" spans="1:9" ht="47.25" x14ac:dyDescent="0.25">
      <c r="A408" s="72" t="s">
        <v>163</v>
      </c>
      <c r="B408" s="544" t="s">
        <v>52</v>
      </c>
      <c r="C408" s="2" t="s">
        <v>29</v>
      </c>
      <c r="D408" s="2" t="s">
        <v>12</v>
      </c>
      <c r="E408" s="305" t="s">
        <v>246</v>
      </c>
      <c r="F408" s="306" t="s">
        <v>696</v>
      </c>
      <c r="G408" s="307" t="s">
        <v>697</v>
      </c>
      <c r="H408" s="2"/>
      <c r="I408" s="390">
        <f>SUM(I409)</f>
        <v>142638395</v>
      </c>
    </row>
    <row r="409" spans="1:9" ht="15.75" x14ac:dyDescent="0.25">
      <c r="A409" s="401" t="s">
        <v>779</v>
      </c>
      <c r="B409" s="544" t="s">
        <v>52</v>
      </c>
      <c r="C409" s="2" t="s">
        <v>29</v>
      </c>
      <c r="D409" s="2" t="s">
        <v>12</v>
      </c>
      <c r="E409" s="305" t="s">
        <v>246</v>
      </c>
      <c r="F409" s="306" t="s">
        <v>12</v>
      </c>
      <c r="G409" s="307" t="s">
        <v>697</v>
      </c>
      <c r="H409" s="2"/>
      <c r="I409" s="390">
        <f>SUM(I410+I413+I415+I419+I417+I421+I424+I426+I428+I432+I434)</f>
        <v>142638395</v>
      </c>
    </row>
    <row r="410" spans="1:9" ht="94.5" x14ac:dyDescent="0.25">
      <c r="A410" s="59" t="s">
        <v>166</v>
      </c>
      <c r="B410" s="544" t="s">
        <v>52</v>
      </c>
      <c r="C410" s="2" t="s">
        <v>29</v>
      </c>
      <c r="D410" s="2" t="s">
        <v>12</v>
      </c>
      <c r="E410" s="305" t="s">
        <v>246</v>
      </c>
      <c r="F410" s="306" t="s">
        <v>12</v>
      </c>
      <c r="G410" s="307" t="s">
        <v>770</v>
      </c>
      <c r="H410" s="2"/>
      <c r="I410" s="390">
        <f>SUM(I411:I412)</f>
        <v>117173621</v>
      </c>
    </row>
    <row r="411" spans="1:9" ht="63" x14ac:dyDescent="0.25">
      <c r="A411" s="114" t="s">
        <v>92</v>
      </c>
      <c r="B411" s="544" t="s">
        <v>52</v>
      </c>
      <c r="C411" s="2" t="s">
        <v>29</v>
      </c>
      <c r="D411" s="2" t="s">
        <v>12</v>
      </c>
      <c r="E411" s="305" t="s">
        <v>246</v>
      </c>
      <c r="F411" s="306" t="s">
        <v>12</v>
      </c>
      <c r="G411" s="307" t="s">
        <v>770</v>
      </c>
      <c r="H411" s="2" t="s">
        <v>13</v>
      </c>
      <c r="I411" s="392">
        <v>112777234</v>
      </c>
    </row>
    <row r="412" spans="1:9" ht="31.5" x14ac:dyDescent="0.25">
      <c r="A412" s="125" t="s">
        <v>903</v>
      </c>
      <c r="B412" s="410" t="s">
        <v>52</v>
      </c>
      <c r="C412" s="2" t="s">
        <v>29</v>
      </c>
      <c r="D412" s="2" t="s">
        <v>12</v>
      </c>
      <c r="E412" s="305" t="s">
        <v>246</v>
      </c>
      <c r="F412" s="306" t="s">
        <v>12</v>
      </c>
      <c r="G412" s="307" t="s">
        <v>770</v>
      </c>
      <c r="H412" s="2" t="s">
        <v>16</v>
      </c>
      <c r="I412" s="392">
        <v>4396387</v>
      </c>
    </row>
    <row r="413" spans="1:9" ht="31.5" x14ac:dyDescent="0.25">
      <c r="A413" s="556" t="s">
        <v>938</v>
      </c>
      <c r="B413" s="410" t="s">
        <v>52</v>
      </c>
      <c r="C413" s="2" t="s">
        <v>29</v>
      </c>
      <c r="D413" s="2" t="s">
        <v>12</v>
      </c>
      <c r="E413" s="305" t="s">
        <v>246</v>
      </c>
      <c r="F413" s="306" t="s">
        <v>12</v>
      </c>
      <c r="G413" s="307" t="s">
        <v>939</v>
      </c>
      <c r="H413" s="2"/>
      <c r="I413" s="390">
        <f>SUM(I414)</f>
        <v>1695123</v>
      </c>
    </row>
    <row r="414" spans="1:9" ht="31.5" x14ac:dyDescent="0.25">
      <c r="A414" s="125" t="s">
        <v>903</v>
      </c>
      <c r="B414" s="410" t="s">
        <v>52</v>
      </c>
      <c r="C414" s="2" t="s">
        <v>29</v>
      </c>
      <c r="D414" s="2" t="s">
        <v>12</v>
      </c>
      <c r="E414" s="305" t="s">
        <v>246</v>
      </c>
      <c r="F414" s="306" t="s">
        <v>12</v>
      </c>
      <c r="G414" s="307" t="s">
        <v>939</v>
      </c>
      <c r="H414" s="2" t="s">
        <v>16</v>
      </c>
      <c r="I414" s="392">
        <v>1695123</v>
      </c>
    </row>
    <row r="415" spans="1:9" ht="31.5" x14ac:dyDescent="0.25">
      <c r="A415" s="556" t="s">
        <v>940</v>
      </c>
      <c r="B415" s="410" t="s">
        <v>52</v>
      </c>
      <c r="C415" s="2" t="s">
        <v>29</v>
      </c>
      <c r="D415" s="2" t="s">
        <v>12</v>
      </c>
      <c r="E415" s="305" t="s">
        <v>246</v>
      </c>
      <c r="F415" s="306" t="s">
        <v>12</v>
      </c>
      <c r="G415" s="307" t="s">
        <v>941</v>
      </c>
      <c r="H415" s="2"/>
      <c r="I415" s="390">
        <f>SUM(I416)</f>
        <v>52884</v>
      </c>
    </row>
    <row r="416" spans="1:9" ht="63" x14ac:dyDescent="0.25">
      <c r="A416" s="114" t="s">
        <v>92</v>
      </c>
      <c r="B416" s="410" t="s">
        <v>52</v>
      </c>
      <c r="C416" s="2" t="s">
        <v>29</v>
      </c>
      <c r="D416" s="2" t="s">
        <v>12</v>
      </c>
      <c r="E416" s="305" t="s">
        <v>246</v>
      </c>
      <c r="F416" s="306" t="s">
        <v>12</v>
      </c>
      <c r="G416" s="307" t="s">
        <v>941</v>
      </c>
      <c r="H416" s="2" t="s">
        <v>13</v>
      </c>
      <c r="I416" s="392">
        <v>52884</v>
      </c>
    </row>
    <row r="417" spans="1:9" ht="63" x14ac:dyDescent="0.25">
      <c r="A417" s="556" t="s">
        <v>942</v>
      </c>
      <c r="B417" s="410" t="s">
        <v>52</v>
      </c>
      <c r="C417" s="2" t="s">
        <v>29</v>
      </c>
      <c r="D417" s="2" t="s">
        <v>12</v>
      </c>
      <c r="E417" s="305" t="s">
        <v>246</v>
      </c>
      <c r="F417" s="306" t="s">
        <v>12</v>
      </c>
      <c r="G417" s="307" t="s">
        <v>943</v>
      </c>
      <c r="H417" s="2"/>
      <c r="I417" s="390">
        <f>SUM(I418)</f>
        <v>188736</v>
      </c>
    </row>
    <row r="418" spans="1:9" ht="31.5" x14ac:dyDescent="0.25">
      <c r="A418" s="125" t="s">
        <v>903</v>
      </c>
      <c r="B418" s="410" t="s">
        <v>52</v>
      </c>
      <c r="C418" s="2" t="s">
        <v>29</v>
      </c>
      <c r="D418" s="2" t="s">
        <v>12</v>
      </c>
      <c r="E418" s="305" t="s">
        <v>246</v>
      </c>
      <c r="F418" s="306" t="s">
        <v>12</v>
      </c>
      <c r="G418" s="307" t="s">
        <v>943</v>
      </c>
      <c r="H418" s="2" t="s">
        <v>16</v>
      </c>
      <c r="I418" s="392">
        <v>188736</v>
      </c>
    </row>
    <row r="419" spans="1:9" ht="63" hidden="1" customHeight="1" x14ac:dyDescent="0.25">
      <c r="A419" s="556" t="s">
        <v>936</v>
      </c>
      <c r="B419" s="410" t="s">
        <v>52</v>
      </c>
      <c r="C419" s="2" t="s">
        <v>29</v>
      </c>
      <c r="D419" s="2" t="s">
        <v>12</v>
      </c>
      <c r="E419" s="305" t="s">
        <v>246</v>
      </c>
      <c r="F419" s="306" t="s">
        <v>12</v>
      </c>
      <c r="G419" s="307" t="s">
        <v>937</v>
      </c>
      <c r="H419" s="2"/>
      <c r="I419" s="390">
        <f>SUM(I420)</f>
        <v>834911</v>
      </c>
    </row>
    <row r="420" spans="1:9" ht="31.5" hidden="1" customHeight="1" x14ac:dyDescent="0.25">
      <c r="A420" s="125" t="s">
        <v>903</v>
      </c>
      <c r="B420" s="410" t="s">
        <v>52</v>
      </c>
      <c r="C420" s="2" t="s">
        <v>29</v>
      </c>
      <c r="D420" s="2" t="s">
        <v>12</v>
      </c>
      <c r="E420" s="305" t="s">
        <v>246</v>
      </c>
      <c r="F420" s="306" t="s">
        <v>12</v>
      </c>
      <c r="G420" s="307" t="s">
        <v>937</v>
      </c>
      <c r="H420" s="2" t="s">
        <v>16</v>
      </c>
      <c r="I420" s="392">
        <v>834911</v>
      </c>
    </row>
    <row r="421" spans="1:9" ht="15.75" hidden="1" customHeight="1" x14ac:dyDescent="0.25">
      <c r="A421" s="363" t="s">
        <v>772</v>
      </c>
      <c r="B421" s="410" t="s">
        <v>52</v>
      </c>
      <c r="C421" s="2" t="s">
        <v>29</v>
      </c>
      <c r="D421" s="2" t="s">
        <v>12</v>
      </c>
      <c r="E421" s="305" t="s">
        <v>246</v>
      </c>
      <c r="F421" s="306" t="s">
        <v>12</v>
      </c>
      <c r="G421" s="307" t="s">
        <v>773</v>
      </c>
      <c r="H421" s="2"/>
      <c r="I421" s="390">
        <f>SUM(I422:I423)</f>
        <v>308200</v>
      </c>
    </row>
    <row r="422" spans="1:9" ht="31.5" hidden="1" customHeight="1" x14ac:dyDescent="0.25">
      <c r="A422" s="114" t="s">
        <v>92</v>
      </c>
      <c r="B422" s="544" t="s">
        <v>52</v>
      </c>
      <c r="C422" s="2" t="s">
        <v>29</v>
      </c>
      <c r="D422" s="2" t="s">
        <v>12</v>
      </c>
      <c r="E422" s="305" t="s">
        <v>246</v>
      </c>
      <c r="F422" s="306" t="s">
        <v>12</v>
      </c>
      <c r="G422" s="307" t="s">
        <v>773</v>
      </c>
      <c r="H422" s="2" t="s">
        <v>13</v>
      </c>
      <c r="I422" s="392">
        <v>215326</v>
      </c>
    </row>
    <row r="423" spans="1:9" ht="47.25" hidden="1" customHeight="1" x14ac:dyDescent="0.25">
      <c r="A423" s="72" t="s">
        <v>40</v>
      </c>
      <c r="B423" s="544" t="s">
        <v>52</v>
      </c>
      <c r="C423" s="2" t="s">
        <v>29</v>
      </c>
      <c r="D423" s="2" t="s">
        <v>12</v>
      </c>
      <c r="E423" s="305" t="s">
        <v>246</v>
      </c>
      <c r="F423" s="306" t="s">
        <v>12</v>
      </c>
      <c r="G423" s="307" t="s">
        <v>773</v>
      </c>
      <c r="H423" s="357" t="s">
        <v>39</v>
      </c>
      <c r="I423" s="392">
        <v>92874</v>
      </c>
    </row>
    <row r="424" spans="1:9" ht="63" hidden="1" customHeight="1" x14ac:dyDescent="0.25">
      <c r="A424" s="363" t="s">
        <v>774</v>
      </c>
      <c r="B424" s="410" t="s">
        <v>52</v>
      </c>
      <c r="C424" s="51" t="s">
        <v>29</v>
      </c>
      <c r="D424" s="51" t="s">
        <v>12</v>
      </c>
      <c r="E424" s="345" t="s">
        <v>246</v>
      </c>
      <c r="F424" s="346" t="s">
        <v>12</v>
      </c>
      <c r="G424" s="347" t="s">
        <v>775</v>
      </c>
      <c r="H424" s="51"/>
      <c r="I424" s="390">
        <f>SUM(I425)</f>
        <v>1475000</v>
      </c>
    </row>
    <row r="425" spans="1:9" ht="31.5" hidden="1" customHeight="1" x14ac:dyDescent="0.25">
      <c r="A425" s="402" t="s">
        <v>903</v>
      </c>
      <c r="B425" s="410" t="s">
        <v>52</v>
      </c>
      <c r="C425" s="70" t="s">
        <v>29</v>
      </c>
      <c r="D425" s="51" t="s">
        <v>12</v>
      </c>
      <c r="E425" s="345" t="s">
        <v>246</v>
      </c>
      <c r="F425" s="346" t="s">
        <v>12</v>
      </c>
      <c r="G425" s="347" t="s">
        <v>775</v>
      </c>
      <c r="H425" s="51" t="s">
        <v>16</v>
      </c>
      <c r="I425" s="392">
        <v>1475000</v>
      </c>
    </row>
    <row r="426" spans="1:9" ht="31.5" hidden="1" customHeight="1" x14ac:dyDescent="0.25">
      <c r="A426" s="103" t="s">
        <v>487</v>
      </c>
      <c r="B426" s="544" t="s">
        <v>52</v>
      </c>
      <c r="C426" s="5" t="s">
        <v>29</v>
      </c>
      <c r="D426" s="5" t="s">
        <v>12</v>
      </c>
      <c r="E426" s="305" t="s">
        <v>246</v>
      </c>
      <c r="F426" s="306" t="s">
        <v>12</v>
      </c>
      <c r="G426" s="307" t="s">
        <v>771</v>
      </c>
      <c r="H426" s="2"/>
      <c r="I426" s="390">
        <f>SUM(I427)</f>
        <v>920826</v>
      </c>
    </row>
    <row r="427" spans="1:9" ht="31.5" hidden="1" customHeight="1" x14ac:dyDescent="0.25">
      <c r="A427" s="114" t="s">
        <v>92</v>
      </c>
      <c r="B427" s="544" t="s">
        <v>52</v>
      </c>
      <c r="C427" s="5" t="s">
        <v>29</v>
      </c>
      <c r="D427" s="5" t="s">
        <v>12</v>
      </c>
      <c r="E427" s="305" t="s">
        <v>246</v>
      </c>
      <c r="F427" s="306" t="s">
        <v>12</v>
      </c>
      <c r="G427" s="307" t="s">
        <v>771</v>
      </c>
      <c r="H427" s="2" t="s">
        <v>13</v>
      </c>
      <c r="I427" s="392">
        <v>920826</v>
      </c>
    </row>
    <row r="428" spans="1:9" ht="31.5" x14ac:dyDescent="0.25">
      <c r="A428" s="72" t="s">
        <v>102</v>
      </c>
      <c r="B428" s="544" t="s">
        <v>52</v>
      </c>
      <c r="C428" s="5" t="s">
        <v>29</v>
      </c>
      <c r="D428" s="5" t="s">
        <v>12</v>
      </c>
      <c r="E428" s="305" t="s">
        <v>246</v>
      </c>
      <c r="F428" s="306" t="s">
        <v>12</v>
      </c>
      <c r="G428" s="307" t="s">
        <v>730</v>
      </c>
      <c r="H428" s="2"/>
      <c r="I428" s="390">
        <f>SUM(I429:I431)</f>
        <v>19268846</v>
      </c>
    </row>
    <row r="429" spans="1:9" ht="63" x14ac:dyDescent="0.25">
      <c r="A429" s="114" t="s">
        <v>92</v>
      </c>
      <c r="B429" s="544" t="s">
        <v>52</v>
      </c>
      <c r="C429" s="5" t="s">
        <v>29</v>
      </c>
      <c r="D429" s="5" t="s">
        <v>12</v>
      </c>
      <c r="E429" s="305" t="s">
        <v>246</v>
      </c>
      <c r="F429" s="306" t="s">
        <v>12</v>
      </c>
      <c r="G429" s="307" t="s">
        <v>730</v>
      </c>
      <c r="H429" s="2" t="s">
        <v>13</v>
      </c>
      <c r="I429" s="391">
        <v>4560</v>
      </c>
    </row>
    <row r="430" spans="1:9" ht="31.5" x14ac:dyDescent="0.25">
      <c r="A430" s="125" t="s">
        <v>903</v>
      </c>
      <c r="B430" s="410" t="s">
        <v>52</v>
      </c>
      <c r="C430" s="5" t="s">
        <v>29</v>
      </c>
      <c r="D430" s="5" t="s">
        <v>12</v>
      </c>
      <c r="E430" s="305" t="s">
        <v>246</v>
      </c>
      <c r="F430" s="306" t="s">
        <v>12</v>
      </c>
      <c r="G430" s="307" t="s">
        <v>730</v>
      </c>
      <c r="H430" s="2" t="s">
        <v>16</v>
      </c>
      <c r="I430" s="391">
        <v>16187886</v>
      </c>
    </row>
    <row r="431" spans="1:9" ht="15.75" x14ac:dyDescent="0.25">
      <c r="A431" s="72" t="s">
        <v>18</v>
      </c>
      <c r="B431" s="544" t="s">
        <v>52</v>
      </c>
      <c r="C431" s="51" t="s">
        <v>29</v>
      </c>
      <c r="D431" s="51" t="s">
        <v>12</v>
      </c>
      <c r="E431" s="345" t="s">
        <v>246</v>
      </c>
      <c r="F431" s="346" t="s">
        <v>12</v>
      </c>
      <c r="G431" s="347" t="s">
        <v>730</v>
      </c>
      <c r="H431" s="51" t="s">
        <v>17</v>
      </c>
      <c r="I431" s="391">
        <v>3076400</v>
      </c>
    </row>
    <row r="432" spans="1:9" ht="31.5" x14ac:dyDescent="0.25">
      <c r="A432" s="72" t="s">
        <v>944</v>
      </c>
      <c r="B432" s="544" t="s">
        <v>52</v>
      </c>
      <c r="C432" s="51" t="s">
        <v>29</v>
      </c>
      <c r="D432" s="51" t="s">
        <v>12</v>
      </c>
      <c r="E432" s="345" t="s">
        <v>246</v>
      </c>
      <c r="F432" s="346" t="s">
        <v>12</v>
      </c>
      <c r="G432" s="347" t="s">
        <v>945</v>
      </c>
      <c r="H432" s="51"/>
      <c r="I432" s="390">
        <f>SUM(I433)</f>
        <v>399000</v>
      </c>
    </row>
    <row r="433" spans="1:9" ht="31.5" x14ac:dyDescent="0.25">
      <c r="A433" s="125" t="s">
        <v>903</v>
      </c>
      <c r="B433" s="544" t="s">
        <v>52</v>
      </c>
      <c r="C433" s="51" t="s">
        <v>29</v>
      </c>
      <c r="D433" s="51" t="s">
        <v>12</v>
      </c>
      <c r="E433" s="345" t="s">
        <v>246</v>
      </c>
      <c r="F433" s="346" t="s">
        <v>12</v>
      </c>
      <c r="G433" s="347" t="s">
        <v>945</v>
      </c>
      <c r="H433" s="51" t="s">
        <v>16</v>
      </c>
      <c r="I433" s="391">
        <v>399000</v>
      </c>
    </row>
    <row r="434" spans="1:9" ht="15.75" x14ac:dyDescent="0.25">
      <c r="A434" s="72" t="s">
        <v>946</v>
      </c>
      <c r="B434" s="544" t="s">
        <v>52</v>
      </c>
      <c r="C434" s="2" t="s">
        <v>29</v>
      </c>
      <c r="D434" s="2" t="s">
        <v>12</v>
      </c>
      <c r="E434" s="305" t="s">
        <v>246</v>
      </c>
      <c r="F434" s="306" t="s">
        <v>12</v>
      </c>
      <c r="G434" s="347" t="s">
        <v>947</v>
      </c>
      <c r="H434" s="2"/>
      <c r="I434" s="390">
        <f>SUM(I435)</f>
        <v>321248</v>
      </c>
    </row>
    <row r="435" spans="1:9" ht="31.5" x14ac:dyDescent="0.25">
      <c r="A435" s="402" t="s">
        <v>903</v>
      </c>
      <c r="B435" s="410" t="s">
        <v>52</v>
      </c>
      <c r="C435" s="70" t="s">
        <v>29</v>
      </c>
      <c r="D435" s="51" t="s">
        <v>12</v>
      </c>
      <c r="E435" s="345" t="s">
        <v>246</v>
      </c>
      <c r="F435" s="346" t="s">
        <v>12</v>
      </c>
      <c r="G435" s="347" t="s">
        <v>947</v>
      </c>
      <c r="H435" s="51" t="s">
        <v>16</v>
      </c>
      <c r="I435" s="392">
        <v>321248</v>
      </c>
    </row>
    <row r="436" spans="1:9" s="44" customFormat="1" ht="63" x14ac:dyDescent="0.25">
      <c r="A436" s="72" t="s">
        <v>167</v>
      </c>
      <c r="B436" s="544" t="s">
        <v>52</v>
      </c>
      <c r="C436" s="51" t="s">
        <v>29</v>
      </c>
      <c r="D436" s="51" t="s">
        <v>12</v>
      </c>
      <c r="E436" s="345" t="s">
        <v>247</v>
      </c>
      <c r="F436" s="346" t="s">
        <v>696</v>
      </c>
      <c r="G436" s="347" t="s">
        <v>697</v>
      </c>
      <c r="H436" s="51"/>
      <c r="I436" s="390">
        <f>SUM(I437)</f>
        <v>7498412</v>
      </c>
    </row>
    <row r="437" spans="1:9" s="44" customFormat="1" ht="31.5" x14ac:dyDescent="0.25">
      <c r="A437" s="72" t="s">
        <v>783</v>
      </c>
      <c r="B437" s="544" t="s">
        <v>52</v>
      </c>
      <c r="C437" s="51" t="s">
        <v>29</v>
      </c>
      <c r="D437" s="51" t="s">
        <v>12</v>
      </c>
      <c r="E437" s="345" t="s">
        <v>247</v>
      </c>
      <c r="F437" s="346" t="s">
        <v>10</v>
      </c>
      <c r="G437" s="347" t="s">
        <v>697</v>
      </c>
      <c r="H437" s="51"/>
      <c r="I437" s="390">
        <f>SUM(I438)</f>
        <v>7498412</v>
      </c>
    </row>
    <row r="438" spans="1:9" s="44" customFormat="1" ht="31.5" x14ac:dyDescent="0.25">
      <c r="A438" s="72" t="s">
        <v>102</v>
      </c>
      <c r="B438" s="544" t="s">
        <v>52</v>
      </c>
      <c r="C438" s="51" t="s">
        <v>29</v>
      </c>
      <c r="D438" s="51" t="s">
        <v>12</v>
      </c>
      <c r="E438" s="345" t="s">
        <v>247</v>
      </c>
      <c r="F438" s="346" t="s">
        <v>10</v>
      </c>
      <c r="G438" s="347" t="s">
        <v>730</v>
      </c>
      <c r="H438" s="51"/>
      <c r="I438" s="390">
        <f>SUM(I439:I441)</f>
        <v>7498412</v>
      </c>
    </row>
    <row r="439" spans="1:9" s="44" customFormat="1" ht="63" x14ac:dyDescent="0.25">
      <c r="A439" s="114" t="s">
        <v>92</v>
      </c>
      <c r="B439" s="544" t="s">
        <v>52</v>
      </c>
      <c r="C439" s="51" t="s">
        <v>29</v>
      </c>
      <c r="D439" s="51" t="s">
        <v>12</v>
      </c>
      <c r="E439" s="345" t="s">
        <v>247</v>
      </c>
      <c r="F439" s="346" t="s">
        <v>10</v>
      </c>
      <c r="G439" s="347" t="s">
        <v>730</v>
      </c>
      <c r="H439" s="51" t="s">
        <v>13</v>
      </c>
      <c r="I439" s="392">
        <v>4319474</v>
      </c>
    </row>
    <row r="440" spans="1:9" s="44" customFormat="1" ht="31.5" x14ac:dyDescent="0.25">
      <c r="A440" s="125" t="s">
        <v>903</v>
      </c>
      <c r="B440" s="410" t="s">
        <v>52</v>
      </c>
      <c r="C440" s="51" t="s">
        <v>29</v>
      </c>
      <c r="D440" s="51" t="s">
        <v>12</v>
      </c>
      <c r="E440" s="348" t="s">
        <v>247</v>
      </c>
      <c r="F440" s="349" t="s">
        <v>10</v>
      </c>
      <c r="G440" s="350" t="s">
        <v>730</v>
      </c>
      <c r="H440" s="2" t="s">
        <v>16</v>
      </c>
      <c r="I440" s="391">
        <v>1707938</v>
      </c>
    </row>
    <row r="441" spans="1:9" s="44" customFormat="1" ht="15.75" x14ac:dyDescent="0.25">
      <c r="A441" s="72" t="s">
        <v>18</v>
      </c>
      <c r="B441" s="544" t="s">
        <v>52</v>
      </c>
      <c r="C441" s="51" t="s">
        <v>29</v>
      </c>
      <c r="D441" s="51" t="s">
        <v>12</v>
      </c>
      <c r="E441" s="348" t="s">
        <v>247</v>
      </c>
      <c r="F441" s="349" t="s">
        <v>10</v>
      </c>
      <c r="G441" s="350" t="s">
        <v>730</v>
      </c>
      <c r="H441" s="2" t="s">
        <v>17</v>
      </c>
      <c r="I441" s="391">
        <v>1471000</v>
      </c>
    </row>
    <row r="442" spans="1:9" ht="63" x14ac:dyDescent="0.25">
      <c r="A442" s="116" t="s">
        <v>168</v>
      </c>
      <c r="B442" s="62" t="s">
        <v>52</v>
      </c>
      <c r="C442" s="51" t="s">
        <v>29</v>
      </c>
      <c r="D442" s="51" t="s">
        <v>12</v>
      </c>
      <c r="E442" s="345" t="s">
        <v>248</v>
      </c>
      <c r="F442" s="346" t="s">
        <v>696</v>
      </c>
      <c r="G442" s="347" t="s">
        <v>697</v>
      </c>
      <c r="H442" s="51"/>
      <c r="I442" s="390">
        <f>SUM(I443)</f>
        <v>0</v>
      </c>
    </row>
    <row r="443" spans="1:9" ht="31.5" x14ac:dyDescent="0.25">
      <c r="A443" s="358" t="s">
        <v>776</v>
      </c>
      <c r="B443" s="62" t="s">
        <v>52</v>
      </c>
      <c r="C443" s="51" t="s">
        <v>29</v>
      </c>
      <c r="D443" s="51" t="s">
        <v>12</v>
      </c>
      <c r="E443" s="345" t="s">
        <v>248</v>
      </c>
      <c r="F443" s="346" t="s">
        <v>10</v>
      </c>
      <c r="G443" s="347" t="s">
        <v>697</v>
      </c>
      <c r="H443" s="51"/>
      <c r="I443" s="390">
        <f>SUM(I444)</f>
        <v>0</v>
      </c>
    </row>
    <row r="444" spans="1:9" ht="15.75" x14ac:dyDescent="0.25">
      <c r="A444" s="91" t="s">
        <v>777</v>
      </c>
      <c r="B444" s="62" t="s">
        <v>52</v>
      </c>
      <c r="C444" s="51" t="s">
        <v>29</v>
      </c>
      <c r="D444" s="51" t="s">
        <v>12</v>
      </c>
      <c r="E444" s="345" t="s">
        <v>248</v>
      </c>
      <c r="F444" s="346" t="s">
        <v>10</v>
      </c>
      <c r="G444" s="347" t="s">
        <v>778</v>
      </c>
      <c r="H444" s="51"/>
      <c r="I444" s="390">
        <f>SUM(I445)</f>
        <v>0</v>
      </c>
    </row>
    <row r="445" spans="1:9" ht="31.5" x14ac:dyDescent="0.25">
      <c r="A445" s="125" t="s">
        <v>903</v>
      </c>
      <c r="B445" s="410" t="s">
        <v>52</v>
      </c>
      <c r="C445" s="2" t="s">
        <v>29</v>
      </c>
      <c r="D445" s="2" t="s">
        <v>12</v>
      </c>
      <c r="E445" s="305" t="s">
        <v>248</v>
      </c>
      <c r="F445" s="306" t="s">
        <v>10</v>
      </c>
      <c r="G445" s="307" t="s">
        <v>778</v>
      </c>
      <c r="H445" s="2" t="s">
        <v>16</v>
      </c>
      <c r="I445" s="392"/>
    </row>
    <row r="446" spans="1:9" s="75" customFormat="1" ht="47.25" x14ac:dyDescent="0.25">
      <c r="A446" s="115" t="s">
        <v>132</v>
      </c>
      <c r="B446" s="37" t="s">
        <v>52</v>
      </c>
      <c r="C446" s="35" t="s">
        <v>29</v>
      </c>
      <c r="D446" s="35" t="s">
        <v>12</v>
      </c>
      <c r="E446" s="302" t="s">
        <v>711</v>
      </c>
      <c r="F446" s="303" t="s">
        <v>696</v>
      </c>
      <c r="G446" s="304" t="s">
        <v>697</v>
      </c>
      <c r="H446" s="35"/>
      <c r="I446" s="389">
        <f>SUM(I447)</f>
        <v>0</v>
      </c>
    </row>
    <row r="447" spans="1:9" s="75" customFormat="1" ht="63" x14ac:dyDescent="0.25">
      <c r="A447" s="116" t="s">
        <v>169</v>
      </c>
      <c r="B447" s="62" t="s">
        <v>52</v>
      </c>
      <c r="C447" s="42" t="s">
        <v>29</v>
      </c>
      <c r="D447" s="42" t="s">
        <v>12</v>
      </c>
      <c r="E447" s="348" t="s">
        <v>249</v>
      </c>
      <c r="F447" s="349" t="s">
        <v>696</v>
      </c>
      <c r="G447" s="350" t="s">
        <v>697</v>
      </c>
      <c r="H447" s="82"/>
      <c r="I447" s="393">
        <f>SUM(I448)</f>
        <v>0</v>
      </c>
    </row>
    <row r="448" spans="1:9" s="75" customFormat="1" ht="31.5" x14ac:dyDescent="0.25">
      <c r="A448" s="116" t="s">
        <v>780</v>
      </c>
      <c r="B448" s="62" t="s">
        <v>52</v>
      </c>
      <c r="C448" s="42" t="s">
        <v>29</v>
      </c>
      <c r="D448" s="42" t="s">
        <v>12</v>
      </c>
      <c r="E448" s="348" t="s">
        <v>249</v>
      </c>
      <c r="F448" s="349" t="s">
        <v>10</v>
      </c>
      <c r="G448" s="350" t="s">
        <v>697</v>
      </c>
      <c r="H448" s="82"/>
      <c r="I448" s="393">
        <f>SUM(I449)</f>
        <v>0</v>
      </c>
    </row>
    <row r="449" spans="1:9" s="44" customFormat="1" ht="31.5" x14ac:dyDescent="0.25">
      <c r="A449" s="117" t="s">
        <v>170</v>
      </c>
      <c r="B449" s="414" t="s">
        <v>52</v>
      </c>
      <c r="C449" s="42" t="s">
        <v>29</v>
      </c>
      <c r="D449" s="42" t="s">
        <v>12</v>
      </c>
      <c r="E449" s="348" t="s">
        <v>249</v>
      </c>
      <c r="F449" s="349" t="s">
        <v>10</v>
      </c>
      <c r="G449" s="350" t="s">
        <v>781</v>
      </c>
      <c r="H449" s="82"/>
      <c r="I449" s="393">
        <f>SUM(I450)</f>
        <v>0</v>
      </c>
    </row>
    <row r="450" spans="1:9" s="44" customFormat="1" ht="31.5" x14ac:dyDescent="0.25">
      <c r="A450" s="118" t="s">
        <v>903</v>
      </c>
      <c r="B450" s="415" t="s">
        <v>52</v>
      </c>
      <c r="C450" s="42" t="s">
        <v>29</v>
      </c>
      <c r="D450" s="42" t="s">
        <v>12</v>
      </c>
      <c r="E450" s="348" t="s">
        <v>249</v>
      </c>
      <c r="F450" s="349" t="s">
        <v>10</v>
      </c>
      <c r="G450" s="350" t="s">
        <v>781</v>
      </c>
      <c r="H450" s="82" t="s">
        <v>16</v>
      </c>
      <c r="I450" s="394"/>
    </row>
    <row r="451" spans="1:9" ht="47.25" x14ac:dyDescent="0.25">
      <c r="A451" s="34" t="s">
        <v>204</v>
      </c>
      <c r="B451" s="37" t="s">
        <v>52</v>
      </c>
      <c r="C451" s="35" t="s">
        <v>29</v>
      </c>
      <c r="D451" s="49" t="s">
        <v>12</v>
      </c>
      <c r="E451" s="308" t="s">
        <v>751</v>
      </c>
      <c r="F451" s="309" t="s">
        <v>696</v>
      </c>
      <c r="G451" s="310" t="s">
        <v>697</v>
      </c>
      <c r="H451" s="35"/>
      <c r="I451" s="389">
        <f>SUM(I452)</f>
        <v>4325000</v>
      </c>
    </row>
    <row r="452" spans="1:9" ht="94.5" x14ac:dyDescent="0.25">
      <c r="A452" s="360" t="s">
        <v>205</v>
      </c>
      <c r="B452" s="423" t="s">
        <v>52</v>
      </c>
      <c r="C452" s="5" t="s">
        <v>29</v>
      </c>
      <c r="D452" s="563" t="s">
        <v>12</v>
      </c>
      <c r="E452" s="323" t="s">
        <v>235</v>
      </c>
      <c r="F452" s="324" t="s">
        <v>696</v>
      </c>
      <c r="G452" s="325" t="s">
        <v>697</v>
      </c>
      <c r="H452" s="2"/>
      <c r="I452" s="390">
        <f>SUM(I453)</f>
        <v>4325000</v>
      </c>
    </row>
    <row r="453" spans="1:9" ht="47.25" x14ac:dyDescent="0.25">
      <c r="A453" s="360" t="s">
        <v>765</v>
      </c>
      <c r="B453" s="410" t="s">
        <v>52</v>
      </c>
      <c r="C453" s="5" t="s">
        <v>29</v>
      </c>
      <c r="D453" s="563" t="s">
        <v>12</v>
      </c>
      <c r="E453" s="323" t="s">
        <v>235</v>
      </c>
      <c r="F453" s="324" t="s">
        <v>10</v>
      </c>
      <c r="G453" s="325" t="s">
        <v>697</v>
      </c>
      <c r="H453" s="357"/>
      <c r="I453" s="390">
        <f>SUM(I454+I456)</f>
        <v>4325000</v>
      </c>
    </row>
    <row r="454" spans="1:9" ht="31.5" x14ac:dyDescent="0.25">
      <c r="A454" s="102" t="s">
        <v>1033</v>
      </c>
      <c r="B454" s="544" t="s">
        <v>52</v>
      </c>
      <c r="C454" s="5" t="s">
        <v>29</v>
      </c>
      <c r="D454" s="563" t="s">
        <v>12</v>
      </c>
      <c r="E454" s="323" t="s">
        <v>235</v>
      </c>
      <c r="F454" s="324" t="s">
        <v>10</v>
      </c>
      <c r="G454" s="554">
        <v>11500</v>
      </c>
      <c r="H454" s="70"/>
      <c r="I454" s="390">
        <f>SUM(I455)</f>
        <v>3460000</v>
      </c>
    </row>
    <row r="455" spans="1:9" ht="31.5" x14ac:dyDescent="0.25">
      <c r="A455" s="125" t="s">
        <v>197</v>
      </c>
      <c r="B455" s="410" t="s">
        <v>52</v>
      </c>
      <c r="C455" s="5" t="s">
        <v>29</v>
      </c>
      <c r="D455" s="563" t="s">
        <v>12</v>
      </c>
      <c r="E455" s="323" t="s">
        <v>235</v>
      </c>
      <c r="F455" s="324" t="s">
        <v>10</v>
      </c>
      <c r="G455" s="554">
        <v>11500</v>
      </c>
      <c r="H455" s="70" t="s">
        <v>192</v>
      </c>
      <c r="I455" s="392">
        <v>3460000</v>
      </c>
    </row>
    <row r="456" spans="1:9" ht="31.5" x14ac:dyDescent="0.25">
      <c r="A456" s="125" t="s">
        <v>926</v>
      </c>
      <c r="B456" s="544" t="s">
        <v>52</v>
      </c>
      <c r="C456" s="5" t="s">
        <v>29</v>
      </c>
      <c r="D456" s="563" t="s">
        <v>12</v>
      </c>
      <c r="E456" s="323" t="s">
        <v>235</v>
      </c>
      <c r="F456" s="324" t="s">
        <v>10</v>
      </c>
      <c r="G456" s="325" t="s">
        <v>927</v>
      </c>
      <c r="H456" s="70"/>
      <c r="I456" s="390">
        <f>SUM(I457:I458)</f>
        <v>865000</v>
      </c>
    </row>
    <row r="457" spans="1:9" ht="31.5" x14ac:dyDescent="0.25">
      <c r="A457" s="125" t="s">
        <v>903</v>
      </c>
      <c r="B457" s="410" t="s">
        <v>52</v>
      </c>
      <c r="C457" s="5" t="s">
        <v>29</v>
      </c>
      <c r="D457" s="563" t="s">
        <v>12</v>
      </c>
      <c r="E457" s="323" t="s">
        <v>235</v>
      </c>
      <c r="F457" s="324" t="s">
        <v>10</v>
      </c>
      <c r="G457" s="325" t="s">
        <v>927</v>
      </c>
      <c r="H457" s="70" t="s">
        <v>16</v>
      </c>
      <c r="I457" s="392">
        <v>69986</v>
      </c>
    </row>
    <row r="458" spans="1:9" ht="31.5" x14ac:dyDescent="0.25">
      <c r="A458" s="125" t="s">
        <v>197</v>
      </c>
      <c r="B458" s="410" t="s">
        <v>52</v>
      </c>
      <c r="C458" s="5" t="s">
        <v>29</v>
      </c>
      <c r="D458" s="563" t="s">
        <v>12</v>
      </c>
      <c r="E458" s="323" t="s">
        <v>235</v>
      </c>
      <c r="F458" s="324" t="s">
        <v>10</v>
      </c>
      <c r="G458" s="325" t="s">
        <v>927</v>
      </c>
      <c r="H458" s="70" t="s">
        <v>192</v>
      </c>
      <c r="I458" s="392">
        <v>795014</v>
      </c>
    </row>
    <row r="459" spans="1:9" s="44" customFormat="1" ht="47.25" hidden="1" customHeight="1" x14ac:dyDescent="0.25">
      <c r="A459" s="115" t="s">
        <v>149</v>
      </c>
      <c r="B459" s="37" t="s">
        <v>52</v>
      </c>
      <c r="C459" s="35" t="s">
        <v>29</v>
      </c>
      <c r="D459" s="49" t="s">
        <v>12</v>
      </c>
      <c r="E459" s="314" t="s">
        <v>225</v>
      </c>
      <c r="F459" s="315" t="s">
        <v>696</v>
      </c>
      <c r="G459" s="316" t="s">
        <v>697</v>
      </c>
      <c r="H459" s="35"/>
      <c r="I459" s="389">
        <f>SUM(I460)</f>
        <v>845900</v>
      </c>
    </row>
    <row r="460" spans="1:9" s="44" customFormat="1" ht="63" hidden="1" customHeight="1" x14ac:dyDescent="0.25">
      <c r="A460" s="116" t="s">
        <v>165</v>
      </c>
      <c r="B460" s="62" t="s">
        <v>52</v>
      </c>
      <c r="C460" s="2" t="s">
        <v>29</v>
      </c>
      <c r="D460" s="42" t="s">
        <v>12</v>
      </c>
      <c r="E460" s="348" t="s">
        <v>227</v>
      </c>
      <c r="F460" s="349" t="s">
        <v>696</v>
      </c>
      <c r="G460" s="350" t="s">
        <v>697</v>
      </c>
      <c r="H460" s="2"/>
      <c r="I460" s="390">
        <f>SUM(I461)</f>
        <v>845900</v>
      </c>
    </row>
    <row r="461" spans="1:9" s="44" customFormat="1" ht="31.5" hidden="1" customHeight="1" x14ac:dyDescent="0.25">
      <c r="A461" s="116" t="s">
        <v>716</v>
      </c>
      <c r="B461" s="62" t="s">
        <v>52</v>
      </c>
      <c r="C461" s="2" t="s">
        <v>29</v>
      </c>
      <c r="D461" s="42" t="s">
        <v>12</v>
      </c>
      <c r="E461" s="348" t="s">
        <v>227</v>
      </c>
      <c r="F461" s="349" t="s">
        <v>10</v>
      </c>
      <c r="G461" s="350" t="s">
        <v>697</v>
      </c>
      <c r="H461" s="2"/>
      <c r="I461" s="390">
        <f>SUM(I462)</f>
        <v>845900</v>
      </c>
    </row>
    <row r="462" spans="1:9" s="44" customFormat="1" ht="31.5" hidden="1" customHeight="1" x14ac:dyDescent="0.25">
      <c r="A462" s="72" t="s">
        <v>117</v>
      </c>
      <c r="B462" s="544" t="s">
        <v>52</v>
      </c>
      <c r="C462" s="2" t="s">
        <v>29</v>
      </c>
      <c r="D462" s="42" t="s">
        <v>12</v>
      </c>
      <c r="E462" s="348" t="s">
        <v>227</v>
      </c>
      <c r="F462" s="349" t="s">
        <v>10</v>
      </c>
      <c r="G462" s="350" t="s">
        <v>717</v>
      </c>
      <c r="H462" s="2"/>
      <c r="I462" s="390">
        <f>SUM(I463)</f>
        <v>845900</v>
      </c>
    </row>
    <row r="463" spans="1:9" s="44" customFormat="1" ht="31.5" hidden="1" customHeight="1" x14ac:dyDescent="0.25">
      <c r="A463" s="125" t="s">
        <v>903</v>
      </c>
      <c r="B463" s="410" t="s">
        <v>52</v>
      </c>
      <c r="C463" s="2" t="s">
        <v>29</v>
      </c>
      <c r="D463" s="42" t="s">
        <v>12</v>
      </c>
      <c r="E463" s="348" t="s">
        <v>227</v>
      </c>
      <c r="F463" s="349" t="s">
        <v>10</v>
      </c>
      <c r="G463" s="350" t="s">
        <v>717</v>
      </c>
      <c r="H463" s="2" t="s">
        <v>16</v>
      </c>
      <c r="I463" s="391">
        <v>845900</v>
      </c>
    </row>
    <row r="464" spans="1:9" ht="15.75" x14ac:dyDescent="0.25">
      <c r="A464" s="124" t="s">
        <v>835</v>
      </c>
      <c r="B464" s="30" t="s">
        <v>52</v>
      </c>
      <c r="C464" s="26" t="s">
        <v>29</v>
      </c>
      <c r="D464" s="26" t="s">
        <v>29</v>
      </c>
      <c r="E464" s="354"/>
      <c r="F464" s="355"/>
      <c r="G464" s="356"/>
      <c r="H464" s="26"/>
      <c r="I464" s="417">
        <f>SUM(I465)</f>
        <v>562000</v>
      </c>
    </row>
    <row r="465" spans="1:9" ht="63" x14ac:dyDescent="0.25">
      <c r="A465" s="115" t="s">
        <v>173</v>
      </c>
      <c r="B465" s="37" t="s">
        <v>52</v>
      </c>
      <c r="C465" s="35" t="s">
        <v>29</v>
      </c>
      <c r="D465" s="35" t="s">
        <v>29</v>
      </c>
      <c r="E465" s="302" t="s">
        <v>784</v>
      </c>
      <c r="F465" s="303" t="s">
        <v>696</v>
      </c>
      <c r="G465" s="304" t="s">
        <v>697</v>
      </c>
      <c r="H465" s="35"/>
      <c r="I465" s="389">
        <f>SUM(I466)</f>
        <v>562000</v>
      </c>
    </row>
    <row r="466" spans="1:9" ht="78.75" x14ac:dyDescent="0.25">
      <c r="A466" s="116" t="s">
        <v>175</v>
      </c>
      <c r="B466" s="62" t="s">
        <v>52</v>
      </c>
      <c r="C466" s="51" t="s">
        <v>29</v>
      </c>
      <c r="D466" s="51" t="s">
        <v>29</v>
      </c>
      <c r="E466" s="345" t="s">
        <v>250</v>
      </c>
      <c r="F466" s="346" t="s">
        <v>696</v>
      </c>
      <c r="G466" s="347" t="s">
        <v>697</v>
      </c>
      <c r="H466" s="51"/>
      <c r="I466" s="390">
        <f>SUM(I467)</f>
        <v>562000</v>
      </c>
    </row>
    <row r="467" spans="1:9" ht="31.5" x14ac:dyDescent="0.25">
      <c r="A467" s="116" t="s">
        <v>787</v>
      </c>
      <c r="B467" s="62" t="s">
        <v>52</v>
      </c>
      <c r="C467" s="51" t="s">
        <v>29</v>
      </c>
      <c r="D467" s="51" t="s">
        <v>29</v>
      </c>
      <c r="E467" s="345" t="s">
        <v>250</v>
      </c>
      <c r="F467" s="346" t="s">
        <v>10</v>
      </c>
      <c r="G467" s="347" t="s">
        <v>697</v>
      </c>
      <c r="H467" s="51"/>
      <c r="I467" s="390">
        <f>SUM(I468+I470)</f>
        <v>562000</v>
      </c>
    </row>
    <row r="468" spans="1:9" ht="31.5" x14ac:dyDescent="0.25">
      <c r="A468" s="114" t="s">
        <v>788</v>
      </c>
      <c r="B468" s="544" t="s">
        <v>52</v>
      </c>
      <c r="C468" s="2" t="s">
        <v>29</v>
      </c>
      <c r="D468" s="2" t="s">
        <v>29</v>
      </c>
      <c r="E468" s="345" t="s">
        <v>250</v>
      </c>
      <c r="F468" s="306" t="s">
        <v>10</v>
      </c>
      <c r="G468" s="307" t="s">
        <v>789</v>
      </c>
      <c r="H468" s="2"/>
      <c r="I468" s="390">
        <f>SUM(I469)</f>
        <v>388800</v>
      </c>
    </row>
    <row r="469" spans="1:9" ht="31.5" x14ac:dyDescent="0.25">
      <c r="A469" s="125" t="s">
        <v>903</v>
      </c>
      <c r="B469" s="410" t="s">
        <v>52</v>
      </c>
      <c r="C469" s="2" t="s">
        <v>29</v>
      </c>
      <c r="D469" s="2" t="s">
        <v>29</v>
      </c>
      <c r="E469" s="345" t="s">
        <v>250</v>
      </c>
      <c r="F469" s="306" t="s">
        <v>10</v>
      </c>
      <c r="G469" s="307" t="s">
        <v>789</v>
      </c>
      <c r="H469" s="2" t="s">
        <v>16</v>
      </c>
      <c r="I469" s="392">
        <v>388800</v>
      </c>
    </row>
    <row r="470" spans="1:9" ht="15.75" x14ac:dyDescent="0.25">
      <c r="A470" s="102" t="s">
        <v>950</v>
      </c>
      <c r="B470" s="410" t="s">
        <v>52</v>
      </c>
      <c r="C470" s="2" t="s">
        <v>29</v>
      </c>
      <c r="D470" s="2" t="s">
        <v>29</v>
      </c>
      <c r="E470" s="345" t="s">
        <v>250</v>
      </c>
      <c r="F470" s="306" t="s">
        <v>10</v>
      </c>
      <c r="G470" s="307" t="s">
        <v>951</v>
      </c>
      <c r="H470" s="2"/>
      <c r="I470" s="390">
        <f>SUM(I471)</f>
        <v>173200</v>
      </c>
    </row>
    <row r="471" spans="1:9" ht="31.5" x14ac:dyDescent="0.25">
      <c r="A471" s="125" t="s">
        <v>903</v>
      </c>
      <c r="B471" s="410" t="s">
        <v>52</v>
      </c>
      <c r="C471" s="2" t="s">
        <v>29</v>
      </c>
      <c r="D471" s="2" t="s">
        <v>29</v>
      </c>
      <c r="E471" s="345" t="s">
        <v>250</v>
      </c>
      <c r="F471" s="306" t="s">
        <v>10</v>
      </c>
      <c r="G471" s="307" t="s">
        <v>951</v>
      </c>
      <c r="H471" s="2" t="s">
        <v>16</v>
      </c>
      <c r="I471" s="392">
        <v>173200</v>
      </c>
    </row>
    <row r="472" spans="1:9" ht="15.75" x14ac:dyDescent="0.25">
      <c r="A472" s="124" t="s">
        <v>31</v>
      </c>
      <c r="B472" s="30" t="s">
        <v>52</v>
      </c>
      <c r="C472" s="26" t="s">
        <v>29</v>
      </c>
      <c r="D472" s="26" t="s">
        <v>32</v>
      </c>
      <c r="E472" s="354"/>
      <c r="F472" s="355"/>
      <c r="G472" s="356"/>
      <c r="H472" s="26"/>
      <c r="I472" s="417">
        <f>SUM(I478,I473,I491,I497)</f>
        <v>8143722</v>
      </c>
    </row>
    <row r="473" spans="1:9" s="75" customFormat="1" ht="47.25" x14ac:dyDescent="0.25">
      <c r="A473" s="115" t="s">
        <v>130</v>
      </c>
      <c r="B473" s="37" t="s">
        <v>52</v>
      </c>
      <c r="C473" s="35" t="s">
        <v>29</v>
      </c>
      <c r="D473" s="35" t="s">
        <v>32</v>
      </c>
      <c r="E473" s="302" t="s">
        <v>206</v>
      </c>
      <c r="F473" s="303" t="s">
        <v>696</v>
      </c>
      <c r="G473" s="304" t="s">
        <v>697</v>
      </c>
      <c r="H473" s="35"/>
      <c r="I473" s="389">
        <f>SUM(I474)</f>
        <v>3000</v>
      </c>
    </row>
    <row r="474" spans="1:9" s="44" customFormat="1" ht="78.75" x14ac:dyDescent="0.25">
      <c r="A474" s="117" t="s">
        <v>131</v>
      </c>
      <c r="B474" s="414" t="s">
        <v>52</v>
      </c>
      <c r="C474" s="81" t="s">
        <v>29</v>
      </c>
      <c r="D474" s="42" t="s">
        <v>32</v>
      </c>
      <c r="E474" s="348" t="s">
        <v>239</v>
      </c>
      <c r="F474" s="349" t="s">
        <v>696</v>
      </c>
      <c r="G474" s="350" t="s">
        <v>697</v>
      </c>
      <c r="H474" s="82"/>
      <c r="I474" s="393">
        <f>SUM(I475)</f>
        <v>3000</v>
      </c>
    </row>
    <row r="475" spans="1:9" s="44" customFormat="1" ht="47.25" x14ac:dyDescent="0.25">
      <c r="A475" s="403" t="s">
        <v>704</v>
      </c>
      <c r="B475" s="414" t="s">
        <v>52</v>
      </c>
      <c r="C475" s="81" t="s">
        <v>29</v>
      </c>
      <c r="D475" s="42" t="s">
        <v>32</v>
      </c>
      <c r="E475" s="348" t="s">
        <v>239</v>
      </c>
      <c r="F475" s="349" t="s">
        <v>10</v>
      </c>
      <c r="G475" s="350" t="s">
        <v>697</v>
      </c>
      <c r="H475" s="82"/>
      <c r="I475" s="393">
        <f>SUM(I476)</f>
        <v>3000</v>
      </c>
    </row>
    <row r="476" spans="1:9" s="44" customFormat="1" ht="31.5" x14ac:dyDescent="0.25">
      <c r="A476" s="91" t="s">
        <v>120</v>
      </c>
      <c r="B476" s="62" t="s">
        <v>52</v>
      </c>
      <c r="C476" s="81" t="s">
        <v>29</v>
      </c>
      <c r="D476" s="42" t="s">
        <v>32</v>
      </c>
      <c r="E476" s="348" t="s">
        <v>239</v>
      </c>
      <c r="F476" s="349" t="s">
        <v>10</v>
      </c>
      <c r="G476" s="350" t="s">
        <v>706</v>
      </c>
      <c r="H476" s="2"/>
      <c r="I476" s="390">
        <f>SUM(I477)</f>
        <v>3000</v>
      </c>
    </row>
    <row r="477" spans="1:9" s="44" customFormat="1" ht="31.5" x14ac:dyDescent="0.25">
      <c r="A477" s="118" t="s">
        <v>903</v>
      </c>
      <c r="B477" s="415" t="s">
        <v>52</v>
      </c>
      <c r="C477" s="81" t="s">
        <v>29</v>
      </c>
      <c r="D477" s="42" t="s">
        <v>32</v>
      </c>
      <c r="E477" s="348" t="s">
        <v>239</v>
      </c>
      <c r="F477" s="349" t="s">
        <v>10</v>
      </c>
      <c r="G477" s="350" t="s">
        <v>706</v>
      </c>
      <c r="H477" s="82" t="s">
        <v>16</v>
      </c>
      <c r="I477" s="394">
        <v>3000</v>
      </c>
    </row>
    <row r="478" spans="1:9" ht="31.5" x14ac:dyDescent="0.25">
      <c r="A478" s="112" t="s">
        <v>162</v>
      </c>
      <c r="B478" s="37" t="s">
        <v>52</v>
      </c>
      <c r="C478" s="35" t="s">
        <v>29</v>
      </c>
      <c r="D478" s="35" t="s">
        <v>32</v>
      </c>
      <c r="E478" s="302" t="s">
        <v>766</v>
      </c>
      <c r="F478" s="303" t="s">
        <v>696</v>
      </c>
      <c r="G478" s="304" t="s">
        <v>697</v>
      </c>
      <c r="H478" s="35"/>
      <c r="I478" s="389">
        <f>SUM(I479)</f>
        <v>8113022</v>
      </c>
    </row>
    <row r="479" spans="1:9" ht="63" x14ac:dyDescent="0.25">
      <c r="A479" s="72" t="s">
        <v>176</v>
      </c>
      <c r="B479" s="544" t="s">
        <v>52</v>
      </c>
      <c r="C479" s="2" t="s">
        <v>29</v>
      </c>
      <c r="D479" s="2" t="s">
        <v>32</v>
      </c>
      <c r="E479" s="305" t="s">
        <v>251</v>
      </c>
      <c r="F479" s="306" t="s">
        <v>696</v>
      </c>
      <c r="G479" s="307" t="s">
        <v>697</v>
      </c>
      <c r="H479" s="2"/>
      <c r="I479" s="390">
        <f>SUM(I480+I487)</f>
        <v>8113022</v>
      </c>
    </row>
    <row r="480" spans="1:9" ht="47.25" x14ac:dyDescent="0.25">
      <c r="A480" s="72" t="s">
        <v>790</v>
      </c>
      <c r="B480" s="544" t="s">
        <v>52</v>
      </c>
      <c r="C480" s="2" t="s">
        <v>29</v>
      </c>
      <c r="D480" s="2" t="s">
        <v>32</v>
      </c>
      <c r="E480" s="305" t="s">
        <v>251</v>
      </c>
      <c r="F480" s="306" t="s">
        <v>10</v>
      </c>
      <c r="G480" s="307" t="s">
        <v>697</v>
      </c>
      <c r="H480" s="2"/>
      <c r="I480" s="390">
        <f>SUM(I481+I483)</f>
        <v>6831318</v>
      </c>
    </row>
    <row r="481" spans="1:9" ht="47.25" x14ac:dyDescent="0.25">
      <c r="A481" s="72" t="s">
        <v>177</v>
      </c>
      <c r="B481" s="544" t="s">
        <v>52</v>
      </c>
      <c r="C481" s="2" t="s">
        <v>29</v>
      </c>
      <c r="D481" s="2" t="s">
        <v>32</v>
      </c>
      <c r="E481" s="305" t="s">
        <v>251</v>
      </c>
      <c r="F481" s="306" t="s">
        <v>10</v>
      </c>
      <c r="G481" s="307" t="s">
        <v>791</v>
      </c>
      <c r="H481" s="2"/>
      <c r="I481" s="390">
        <f>SUM(I482)</f>
        <v>35149</v>
      </c>
    </row>
    <row r="482" spans="1:9" ht="63" x14ac:dyDescent="0.25">
      <c r="A482" s="114" t="s">
        <v>92</v>
      </c>
      <c r="B482" s="544" t="s">
        <v>52</v>
      </c>
      <c r="C482" s="2" t="s">
        <v>29</v>
      </c>
      <c r="D482" s="2" t="s">
        <v>32</v>
      </c>
      <c r="E482" s="305" t="s">
        <v>251</v>
      </c>
      <c r="F482" s="306" t="s">
        <v>10</v>
      </c>
      <c r="G482" s="307" t="s">
        <v>791</v>
      </c>
      <c r="H482" s="2" t="s">
        <v>13</v>
      </c>
      <c r="I482" s="392">
        <v>35149</v>
      </c>
    </row>
    <row r="483" spans="1:9" ht="31.5" x14ac:dyDescent="0.25">
      <c r="A483" s="72" t="s">
        <v>102</v>
      </c>
      <c r="B483" s="544" t="s">
        <v>52</v>
      </c>
      <c r="C483" s="51" t="s">
        <v>29</v>
      </c>
      <c r="D483" s="51" t="s">
        <v>32</v>
      </c>
      <c r="E483" s="345" t="s">
        <v>251</v>
      </c>
      <c r="F483" s="346" t="s">
        <v>10</v>
      </c>
      <c r="G483" s="347" t="s">
        <v>730</v>
      </c>
      <c r="H483" s="51"/>
      <c r="I483" s="390">
        <f>SUM(I484:I486)</f>
        <v>6796169</v>
      </c>
    </row>
    <row r="484" spans="1:9" ht="63" x14ac:dyDescent="0.25">
      <c r="A484" s="114" t="s">
        <v>92</v>
      </c>
      <c r="B484" s="544" t="s">
        <v>52</v>
      </c>
      <c r="C484" s="2" t="s">
        <v>29</v>
      </c>
      <c r="D484" s="2" t="s">
        <v>32</v>
      </c>
      <c r="E484" s="305" t="s">
        <v>251</v>
      </c>
      <c r="F484" s="306" t="s">
        <v>10</v>
      </c>
      <c r="G484" s="307" t="s">
        <v>730</v>
      </c>
      <c r="H484" s="2" t="s">
        <v>13</v>
      </c>
      <c r="I484" s="392">
        <v>5792979</v>
      </c>
    </row>
    <row r="485" spans="1:9" ht="31.5" x14ac:dyDescent="0.25">
      <c r="A485" s="125" t="s">
        <v>903</v>
      </c>
      <c r="B485" s="410" t="s">
        <v>52</v>
      </c>
      <c r="C485" s="2" t="s">
        <v>29</v>
      </c>
      <c r="D485" s="2" t="s">
        <v>32</v>
      </c>
      <c r="E485" s="305" t="s">
        <v>251</v>
      </c>
      <c r="F485" s="306" t="s">
        <v>10</v>
      </c>
      <c r="G485" s="307" t="s">
        <v>730</v>
      </c>
      <c r="H485" s="2" t="s">
        <v>16</v>
      </c>
      <c r="I485" s="392">
        <v>999700</v>
      </c>
    </row>
    <row r="486" spans="1:9" ht="15.75" x14ac:dyDescent="0.25">
      <c r="A486" s="72" t="s">
        <v>18</v>
      </c>
      <c r="B486" s="544" t="s">
        <v>52</v>
      </c>
      <c r="C486" s="2" t="s">
        <v>29</v>
      </c>
      <c r="D486" s="2" t="s">
        <v>32</v>
      </c>
      <c r="E486" s="305" t="s">
        <v>251</v>
      </c>
      <c r="F486" s="306" t="s">
        <v>10</v>
      </c>
      <c r="G486" s="307" t="s">
        <v>730</v>
      </c>
      <c r="H486" s="2" t="s">
        <v>17</v>
      </c>
      <c r="I486" s="392">
        <v>3490</v>
      </c>
    </row>
    <row r="487" spans="1:9" ht="78.75" x14ac:dyDescent="0.25">
      <c r="A487" s="72" t="s">
        <v>792</v>
      </c>
      <c r="B487" s="544" t="s">
        <v>52</v>
      </c>
      <c r="C487" s="2" t="s">
        <v>29</v>
      </c>
      <c r="D487" s="2" t="s">
        <v>32</v>
      </c>
      <c r="E487" s="305" t="s">
        <v>251</v>
      </c>
      <c r="F487" s="306" t="s">
        <v>12</v>
      </c>
      <c r="G487" s="307" t="s">
        <v>697</v>
      </c>
      <c r="H487" s="2"/>
      <c r="I487" s="390">
        <f>SUM(I488)</f>
        <v>1281704</v>
      </c>
    </row>
    <row r="488" spans="1:9" ht="31.5" x14ac:dyDescent="0.25">
      <c r="A488" s="72" t="s">
        <v>91</v>
      </c>
      <c r="B488" s="544" t="s">
        <v>52</v>
      </c>
      <c r="C488" s="2" t="s">
        <v>29</v>
      </c>
      <c r="D488" s="2" t="s">
        <v>32</v>
      </c>
      <c r="E488" s="305" t="s">
        <v>251</v>
      </c>
      <c r="F488" s="306" t="s">
        <v>12</v>
      </c>
      <c r="G488" s="307" t="s">
        <v>701</v>
      </c>
      <c r="H488" s="2"/>
      <c r="I488" s="390">
        <f>SUM(I489:I496)</f>
        <v>1281704</v>
      </c>
    </row>
    <row r="489" spans="1:9" ht="63" x14ac:dyDescent="0.25">
      <c r="A489" s="114" t="s">
        <v>92</v>
      </c>
      <c r="B489" s="544" t="s">
        <v>52</v>
      </c>
      <c r="C489" s="2" t="s">
        <v>29</v>
      </c>
      <c r="D489" s="2" t="s">
        <v>32</v>
      </c>
      <c r="E489" s="305" t="s">
        <v>251</v>
      </c>
      <c r="F489" s="306" t="s">
        <v>12</v>
      </c>
      <c r="G489" s="307" t="s">
        <v>701</v>
      </c>
      <c r="H489" s="2" t="s">
        <v>13</v>
      </c>
      <c r="I489" s="391">
        <v>1272739</v>
      </c>
    </row>
    <row r="490" spans="1:9" ht="31.5" x14ac:dyDescent="0.25">
      <c r="A490" s="118" t="s">
        <v>903</v>
      </c>
      <c r="B490" s="544" t="s">
        <v>52</v>
      </c>
      <c r="C490" s="2" t="s">
        <v>29</v>
      </c>
      <c r="D490" s="2" t="s">
        <v>32</v>
      </c>
      <c r="E490" s="305" t="s">
        <v>251</v>
      </c>
      <c r="F490" s="306" t="s">
        <v>12</v>
      </c>
      <c r="G490" s="307" t="s">
        <v>701</v>
      </c>
      <c r="H490" s="2" t="s">
        <v>16</v>
      </c>
      <c r="I490" s="391">
        <v>8955</v>
      </c>
    </row>
    <row r="491" spans="1:9" ht="47.25" x14ac:dyDescent="0.25">
      <c r="A491" s="115" t="s">
        <v>132</v>
      </c>
      <c r="B491" s="37" t="s">
        <v>52</v>
      </c>
      <c r="C491" s="35" t="s">
        <v>29</v>
      </c>
      <c r="D491" s="35" t="s">
        <v>32</v>
      </c>
      <c r="E491" s="302" t="s">
        <v>711</v>
      </c>
      <c r="F491" s="303" t="s">
        <v>696</v>
      </c>
      <c r="G491" s="304" t="s">
        <v>697</v>
      </c>
      <c r="H491" s="35"/>
      <c r="I491" s="389">
        <f>SUM(I492)</f>
        <v>0</v>
      </c>
    </row>
    <row r="492" spans="1:9" ht="63" x14ac:dyDescent="0.25">
      <c r="A492" s="116" t="s">
        <v>169</v>
      </c>
      <c r="B492" s="62" t="s">
        <v>52</v>
      </c>
      <c r="C492" s="42" t="s">
        <v>29</v>
      </c>
      <c r="D492" s="51" t="s">
        <v>32</v>
      </c>
      <c r="E492" s="345" t="s">
        <v>249</v>
      </c>
      <c r="F492" s="346" t="s">
        <v>696</v>
      </c>
      <c r="G492" s="347" t="s">
        <v>697</v>
      </c>
      <c r="H492" s="82"/>
      <c r="I492" s="393">
        <f>SUM(I493)</f>
        <v>0</v>
      </c>
    </row>
    <row r="493" spans="1:9" ht="31.5" x14ac:dyDescent="0.25">
      <c r="A493" s="116" t="s">
        <v>780</v>
      </c>
      <c r="B493" s="62" t="s">
        <v>52</v>
      </c>
      <c r="C493" s="42" t="s">
        <v>29</v>
      </c>
      <c r="D493" s="51" t="s">
        <v>32</v>
      </c>
      <c r="E493" s="345" t="s">
        <v>249</v>
      </c>
      <c r="F493" s="346" t="s">
        <v>10</v>
      </c>
      <c r="G493" s="347" t="s">
        <v>697</v>
      </c>
      <c r="H493" s="82"/>
      <c r="I493" s="393">
        <f>SUM(I494)</f>
        <v>0</v>
      </c>
    </row>
    <row r="494" spans="1:9" ht="31.5" hidden="1" customHeight="1" x14ac:dyDescent="0.25">
      <c r="A494" s="117" t="s">
        <v>170</v>
      </c>
      <c r="B494" s="414" t="s">
        <v>52</v>
      </c>
      <c r="C494" s="42" t="s">
        <v>29</v>
      </c>
      <c r="D494" s="51" t="s">
        <v>32</v>
      </c>
      <c r="E494" s="345" t="s">
        <v>249</v>
      </c>
      <c r="F494" s="346" t="s">
        <v>10</v>
      </c>
      <c r="G494" s="347" t="s">
        <v>781</v>
      </c>
      <c r="H494" s="82"/>
      <c r="I494" s="393">
        <f>SUM(I495)</f>
        <v>0</v>
      </c>
    </row>
    <row r="495" spans="1:9" ht="31.5" x14ac:dyDescent="0.25">
      <c r="A495" s="118" t="s">
        <v>903</v>
      </c>
      <c r="B495" s="415" t="s">
        <v>52</v>
      </c>
      <c r="C495" s="51" t="s">
        <v>29</v>
      </c>
      <c r="D495" s="51" t="s">
        <v>32</v>
      </c>
      <c r="E495" s="345" t="s">
        <v>249</v>
      </c>
      <c r="F495" s="346" t="s">
        <v>10</v>
      </c>
      <c r="G495" s="347" t="s">
        <v>781</v>
      </c>
      <c r="H495" s="82" t="s">
        <v>16</v>
      </c>
      <c r="I495" s="394"/>
    </row>
    <row r="496" spans="1:9" ht="15.75" x14ac:dyDescent="0.25">
      <c r="A496" s="72" t="s">
        <v>18</v>
      </c>
      <c r="B496" s="544" t="s">
        <v>52</v>
      </c>
      <c r="C496" s="2" t="s">
        <v>29</v>
      </c>
      <c r="D496" s="2" t="s">
        <v>32</v>
      </c>
      <c r="E496" s="305" t="s">
        <v>251</v>
      </c>
      <c r="F496" s="306" t="s">
        <v>12</v>
      </c>
      <c r="G496" s="307" t="s">
        <v>701</v>
      </c>
      <c r="H496" s="82" t="s">
        <v>17</v>
      </c>
      <c r="I496" s="394">
        <v>10</v>
      </c>
    </row>
    <row r="497" spans="1:9" s="44" customFormat="1" ht="63" x14ac:dyDescent="0.25">
      <c r="A497" s="115" t="s">
        <v>149</v>
      </c>
      <c r="B497" s="37" t="s">
        <v>52</v>
      </c>
      <c r="C497" s="35" t="s">
        <v>29</v>
      </c>
      <c r="D497" s="49" t="s">
        <v>32</v>
      </c>
      <c r="E497" s="314" t="s">
        <v>225</v>
      </c>
      <c r="F497" s="315" t="s">
        <v>696</v>
      </c>
      <c r="G497" s="316" t="s">
        <v>697</v>
      </c>
      <c r="H497" s="35"/>
      <c r="I497" s="389">
        <f>SUM(I498)</f>
        <v>27700</v>
      </c>
    </row>
    <row r="498" spans="1:9" s="44" customFormat="1" ht="110.25" x14ac:dyDescent="0.25">
      <c r="A498" s="116" t="s">
        <v>165</v>
      </c>
      <c r="B498" s="62" t="s">
        <v>52</v>
      </c>
      <c r="C498" s="2" t="s">
        <v>29</v>
      </c>
      <c r="D498" s="42" t="s">
        <v>32</v>
      </c>
      <c r="E498" s="348" t="s">
        <v>227</v>
      </c>
      <c r="F498" s="349" t="s">
        <v>696</v>
      </c>
      <c r="G498" s="350" t="s">
        <v>697</v>
      </c>
      <c r="H498" s="2"/>
      <c r="I498" s="390">
        <f>SUM(I499)</f>
        <v>27700</v>
      </c>
    </row>
    <row r="499" spans="1:9" s="44" customFormat="1" ht="47.25" x14ac:dyDescent="0.25">
      <c r="A499" s="116" t="s">
        <v>716</v>
      </c>
      <c r="B499" s="62" t="s">
        <v>52</v>
      </c>
      <c r="C499" s="2" t="s">
        <v>29</v>
      </c>
      <c r="D499" s="42" t="s">
        <v>32</v>
      </c>
      <c r="E499" s="348" t="s">
        <v>227</v>
      </c>
      <c r="F499" s="349" t="s">
        <v>10</v>
      </c>
      <c r="G499" s="350" t="s">
        <v>697</v>
      </c>
      <c r="H499" s="2"/>
      <c r="I499" s="390">
        <f>SUM(I500)</f>
        <v>27700</v>
      </c>
    </row>
    <row r="500" spans="1:9" s="44" customFormat="1" ht="31.5" x14ac:dyDescent="0.25">
      <c r="A500" s="72" t="s">
        <v>117</v>
      </c>
      <c r="B500" s="544" t="s">
        <v>52</v>
      </c>
      <c r="C500" s="2" t="s">
        <v>29</v>
      </c>
      <c r="D500" s="42" t="s">
        <v>32</v>
      </c>
      <c r="E500" s="348" t="s">
        <v>227</v>
      </c>
      <c r="F500" s="349" t="s">
        <v>10</v>
      </c>
      <c r="G500" s="350" t="s">
        <v>717</v>
      </c>
      <c r="H500" s="2"/>
      <c r="I500" s="390">
        <f>SUM(I501)</f>
        <v>27700</v>
      </c>
    </row>
    <row r="501" spans="1:9" s="44" customFormat="1" ht="31.5" x14ac:dyDescent="0.25">
      <c r="A501" s="125" t="s">
        <v>903</v>
      </c>
      <c r="B501" s="410" t="s">
        <v>52</v>
      </c>
      <c r="C501" s="2" t="s">
        <v>29</v>
      </c>
      <c r="D501" s="42" t="s">
        <v>32</v>
      </c>
      <c r="E501" s="348" t="s">
        <v>227</v>
      </c>
      <c r="F501" s="349" t="s">
        <v>10</v>
      </c>
      <c r="G501" s="350" t="s">
        <v>717</v>
      </c>
      <c r="H501" s="2" t="s">
        <v>16</v>
      </c>
      <c r="I501" s="391">
        <v>27700</v>
      </c>
    </row>
    <row r="502" spans="1:9" s="44" customFormat="1" ht="15.75" x14ac:dyDescent="0.25">
      <c r="A502" s="128" t="s">
        <v>37</v>
      </c>
      <c r="B502" s="20" t="s">
        <v>52</v>
      </c>
      <c r="C502" s="20">
        <v>10</v>
      </c>
      <c r="D502" s="20"/>
      <c r="E502" s="418"/>
      <c r="F502" s="419"/>
      <c r="G502" s="420"/>
      <c r="H502" s="16"/>
      <c r="I502" s="416">
        <f>SUM(I503+I531)</f>
        <v>8198906</v>
      </c>
    </row>
    <row r="503" spans="1:9" s="44" customFormat="1" ht="31.5" hidden="1" customHeight="1" x14ac:dyDescent="0.25">
      <c r="A503" s="124" t="s">
        <v>41</v>
      </c>
      <c r="B503" s="30" t="s">
        <v>52</v>
      </c>
      <c r="C503" s="30">
        <v>10</v>
      </c>
      <c r="D503" s="26" t="s">
        <v>15</v>
      </c>
      <c r="E503" s="354"/>
      <c r="F503" s="355"/>
      <c r="G503" s="356"/>
      <c r="H503" s="26"/>
      <c r="I503" s="417">
        <f>SUM(I504)</f>
        <v>7118691</v>
      </c>
    </row>
    <row r="504" spans="1:9" ht="31.5" x14ac:dyDescent="0.25">
      <c r="A504" s="115" t="s">
        <v>162</v>
      </c>
      <c r="B504" s="37" t="s">
        <v>52</v>
      </c>
      <c r="C504" s="37">
        <v>10</v>
      </c>
      <c r="D504" s="35" t="s">
        <v>15</v>
      </c>
      <c r="E504" s="302" t="s">
        <v>766</v>
      </c>
      <c r="F504" s="303" t="s">
        <v>696</v>
      </c>
      <c r="G504" s="304" t="s">
        <v>697</v>
      </c>
      <c r="H504" s="35"/>
      <c r="I504" s="389">
        <f>SUM(I505,I522)</f>
        <v>7118691</v>
      </c>
    </row>
    <row r="505" spans="1:9" ht="47.25" x14ac:dyDescent="0.25">
      <c r="A505" s="114" t="s">
        <v>163</v>
      </c>
      <c r="B505" s="544" t="s">
        <v>52</v>
      </c>
      <c r="C505" s="544">
        <v>10</v>
      </c>
      <c r="D505" s="2" t="s">
        <v>15</v>
      </c>
      <c r="E505" s="305" t="s">
        <v>246</v>
      </c>
      <c r="F505" s="306" t="s">
        <v>696</v>
      </c>
      <c r="G505" s="307" t="s">
        <v>697</v>
      </c>
      <c r="H505" s="2"/>
      <c r="I505" s="390">
        <f>SUM(I506+I514)</f>
        <v>6994765</v>
      </c>
    </row>
    <row r="506" spans="1:9" ht="15.75" hidden="1" customHeight="1" x14ac:dyDescent="0.25">
      <c r="A506" s="114" t="s">
        <v>767</v>
      </c>
      <c r="B506" s="544" t="s">
        <v>52</v>
      </c>
      <c r="C506" s="544">
        <v>10</v>
      </c>
      <c r="D506" s="2" t="s">
        <v>15</v>
      </c>
      <c r="E506" s="305" t="s">
        <v>246</v>
      </c>
      <c r="F506" s="306" t="s">
        <v>10</v>
      </c>
      <c r="G506" s="307" t="s">
        <v>697</v>
      </c>
      <c r="H506" s="2"/>
      <c r="I506" s="390">
        <f>SUM(I507+I509+I512)</f>
        <v>933379</v>
      </c>
    </row>
    <row r="507" spans="1:9" ht="15.75" hidden="1" customHeight="1" x14ac:dyDescent="0.25">
      <c r="A507" s="114" t="s">
        <v>940</v>
      </c>
      <c r="B507" s="544" t="s">
        <v>52</v>
      </c>
      <c r="C507" s="544">
        <v>10</v>
      </c>
      <c r="D507" s="2" t="s">
        <v>15</v>
      </c>
      <c r="E507" s="305" t="s">
        <v>246</v>
      </c>
      <c r="F507" s="306" t="s">
        <v>10</v>
      </c>
      <c r="G507" s="307" t="s">
        <v>941</v>
      </c>
      <c r="H507" s="2"/>
      <c r="I507" s="390">
        <f>SUM(I508)</f>
        <v>14400</v>
      </c>
    </row>
    <row r="508" spans="1:9" ht="31.5" hidden="1" customHeight="1" x14ac:dyDescent="0.25">
      <c r="A508" s="72" t="s">
        <v>40</v>
      </c>
      <c r="B508" s="544" t="s">
        <v>52</v>
      </c>
      <c r="C508" s="544">
        <v>10</v>
      </c>
      <c r="D508" s="2" t="s">
        <v>15</v>
      </c>
      <c r="E508" s="305" t="s">
        <v>246</v>
      </c>
      <c r="F508" s="306" t="s">
        <v>10</v>
      </c>
      <c r="G508" s="307" t="s">
        <v>941</v>
      </c>
      <c r="H508" s="2" t="s">
        <v>39</v>
      </c>
      <c r="I508" s="392">
        <v>14400</v>
      </c>
    </row>
    <row r="509" spans="1:9" ht="47.25" hidden="1" customHeight="1" x14ac:dyDescent="0.25">
      <c r="A509" s="72" t="s">
        <v>114</v>
      </c>
      <c r="B509" s="544" t="s">
        <v>52</v>
      </c>
      <c r="C509" s="544">
        <v>10</v>
      </c>
      <c r="D509" s="2" t="s">
        <v>15</v>
      </c>
      <c r="E509" s="305" t="s">
        <v>246</v>
      </c>
      <c r="F509" s="306" t="s">
        <v>10</v>
      </c>
      <c r="G509" s="307" t="s">
        <v>807</v>
      </c>
      <c r="H509" s="2"/>
      <c r="I509" s="390">
        <f>SUM(I510:I511)</f>
        <v>851950</v>
      </c>
    </row>
    <row r="510" spans="1:9" ht="15.75" hidden="1" customHeight="1" x14ac:dyDescent="0.25">
      <c r="A510" s="125" t="s">
        <v>903</v>
      </c>
      <c r="B510" s="410" t="s">
        <v>52</v>
      </c>
      <c r="C510" s="544">
        <v>10</v>
      </c>
      <c r="D510" s="2" t="s">
        <v>15</v>
      </c>
      <c r="E510" s="305" t="s">
        <v>246</v>
      </c>
      <c r="F510" s="306" t="s">
        <v>10</v>
      </c>
      <c r="G510" s="307" t="s">
        <v>807</v>
      </c>
      <c r="H510" s="2" t="s">
        <v>16</v>
      </c>
      <c r="I510" s="392">
        <v>3862</v>
      </c>
    </row>
    <row r="511" spans="1:9" ht="31.5" hidden="1" customHeight="1" x14ac:dyDescent="0.25">
      <c r="A511" s="72" t="s">
        <v>40</v>
      </c>
      <c r="B511" s="544" t="s">
        <v>52</v>
      </c>
      <c r="C511" s="544">
        <v>10</v>
      </c>
      <c r="D511" s="2" t="s">
        <v>15</v>
      </c>
      <c r="E511" s="305" t="s">
        <v>246</v>
      </c>
      <c r="F511" s="306" t="s">
        <v>10</v>
      </c>
      <c r="G511" s="307" t="s">
        <v>807</v>
      </c>
      <c r="H511" s="2" t="s">
        <v>39</v>
      </c>
      <c r="I511" s="392">
        <v>848088</v>
      </c>
    </row>
    <row r="512" spans="1:9" ht="15.75" hidden="1" customHeight="1" x14ac:dyDescent="0.25">
      <c r="A512" s="72" t="s">
        <v>772</v>
      </c>
      <c r="B512" s="544" t="s">
        <v>52</v>
      </c>
      <c r="C512" s="544">
        <v>10</v>
      </c>
      <c r="D512" s="2" t="s">
        <v>15</v>
      </c>
      <c r="E512" s="305" t="s">
        <v>246</v>
      </c>
      <c r="F512" s="306" t="s">
        <v>10</v>
      </c>
      <c r="G512" s="307" t="s">
        <v>773</v>
      </c>
      <c r="H512" s="2"/>
      <c r="I512" s="390">
        <f>SUM(I513)</f>
        <v>67029</v>
      </c>
    </row>
    <row r="513" spans="1:9" ht="15.75" x14ac:dyDescent="0.25">
      <c r="A513" s="72" t="s">
        <v>40</v>
      </c>
      <c r="B513" s="544" t="s">
        <v>52</v>
      </c>
      <c r="C513" s="544">
        <v>10</v>
      </c>
      <c r="D513" s="2" t="s">
        <v>15</v>
      </c>
      <c r="E513" s="305" t="s">
        <v>246</v>
      </c>
      <c r="F513" s="306" t="s">
        <v>10</v>
      </c>
      <c r="G513" s="307" t="s">
        <v>773</v>
      </c>
      <c r="H513" s="2" t="s">
        <v>39</v>
      </c>
      <c r="I513" s="392">
        <v>67029</v>
      </c>
    </row>
    <row r="514" spans="1:9" ht="15.75" x14ac:dyDescent="0.25">
      <c r="A514" s="72" t="s">
        <v>779</v>
      </c>
      <c r="B514" s="544" t="s">
        <v>52</v>
      </c>
      <c r="C514" s="544">
        <v>10</v>
      </c>
      <c r="D514" s="2" t="s">
        <v>15</v>
      </c>
      <c r="E514" s="305" t="s">
        <v>246</v>
      </c>
      <c r="F514" s="306" t="s">
        <v>12</v>
      </c>
      <c r="G514" s="307" t="s">
        <v>697</v>
      </c>
      <c r="H514" s="2"/>
      <c r="I514" s="390">
        <f>SUM(I515+I517+I520)</f>
        <v>6061386</v>
      </c>
    </row>
    <row r="515" spans="1:9" ht="31.5" x14ac:dyDescent="0.25">
      <c r="A515" s="114" t="s">
        <v>940</v>
      </c>
      <c r="B515" s="544" t="s">
        <v>52</v>
      </c>
      <c r="C515" s="544">
        <v>10</v>
      </c>
      <c r="D515" s="2" t="s">
        <v>15</v>
      </c>
      <c r="E515" s="305" t="s">
        <v>246</v>
      </c>
      <c r="F515" s="306" t="s">
        <v>12</v>
      </c>
      <c r="G515" s="307" t="s">
        <v>941</v>
      </c>
      <c r="H515" s="2"/>
      <c r="I515" s="390">
        <f>SUM(I516)</f>
        <v>19476</v>
      </c>
    </row>
    <row r="516" spans="1:9" ht="15.75" x14ac:dyDescent="0.25">
      <c r="A516" s="72" t="s">
        <v>40</v>
      </c>
      <c r="B516" s="544" t="s">
        <v>52</v>
      </c>
      <c r="C516" s="544">
        <v>10</v>
      </c>
      <c r="D516" s="2" t="s">
        <v>15</v>
      </c>
      <c r="E516" s="305" t="s">
        <v>246</v>
      </c>
      <c r="F516" s="306" t="s">
        <v>12</v>
      </c>
      <c r="G516" s="307" t="s">
        <v>941</v>
      </c>
      <c r="H516" s="2" t="s">
        <v>39</v>
      </c>
      <c r="I516" s="392">
        <v>19476</v>
      </c>
    </row>
    <row r="517" spans="1:9" ht="94.5" x14ac:dyDescent="0.25">
      <c r="A517" s="72" t="s">
        <v>114</v>
      </c>
      <c r="B517" s="544" t="s">
        <v>52</v>
      </c>
      <c r="C517" s="544">
        <v>10</v>
      </c>
      <c r="D517" s="2" t="s">
        <v>15</v>
      </c>
      <c r="E517" s="305" t="s">
        <v>246</v>
      </c>
      <c r="F517" s="306" t="s">
        <v>12</v>
      </c>
      <c r="G517" s="307" t="s">
        <v>807</v>
      </c>
      <c r="H517" s="2"/>
      <c r="I517" s="390">
        <f>SUM(I518:I519)</f>
        <v>5924206</v>
      </c>
    </row>
    <row r="518" spans="1:9" ht="31.5" x14ac:dyDescent="0.25">
      <c r="A518" s="125" t="s">
        <v>903</v>
      </c>
      <c r="B518" s="410" t="s">
        <v>52</v>
      </c>
      <c r="C518" s="544">
        <v>10</v>
      </c>
      <c r="D518" s="2" t="s">
        <v>15</v>
      </c>
      <c r="E518" s="305" t="s">
        <v>246</v>
      </c>
      <c r="F518" s="306" t="s">
        <v>12</v>
      </c>
      <c r="G518" s="307" t="s">
        <v>807</v>
      </c>
      <c r="H518" s="2" t="s">
        <v>16</v>
      </c>
      <c r="I518" s="392">
        <v>30043</v>
      </c>
    </row>
    <row r="519" spans="1:9" ht="15.75" x14ac:dyDescent="0.25">
      <c r="A519" s="72" t="s">
        <v>40</v>
      </c>
      <c r="B519" s="544" t="s">
        <v>52</v>
      </c>
      <c r="C519" s="544">
        <v>10</v>
      </c>
      <c r="D519" s="2" t="s">
        <v>15</v>
      </c>
      <c r="E519" s="305" t="s">
        <v>246</v>
      </c>
      <c r="F519" s="306" t="s">
        <v>12</v>
      </c>
      <c r="G519" s="307" t="s">
        <v>807</v>
      </c>
      <c r="H519" s="2" t="s">
        <v>39</v>
      </c>
      <c r="I519" s="392">
        <v>5894163</v>
      </c>
    </row>
    <row r="520" spans="1:9" ht="31.5" x14ac:dyDescent="0.25">
      <c r="A520" s="72" t="s">
        <v>772</v>
      </c>
      <c r="B520" s="544" t="s">
        <v>52</v>
      </c>
      <c r="C520" s="544">
        <v>10</v>
      </c>
      <c r="D520" s="2" t="s">
        <v>15</v>
      </c>
      <c r="E520" s="305" t="s">
        <v>246</v>
      </c>
      <c r="F520" s="306" t="s">
        <v>12</v>
      </c>
      <c r="G520" s="307" t="s">
        <v>773</v>
      </c>
      <c r="H520" s="2"/>
      <c r="I520" s="390">
        <f>SUM(I521)</f>
        <v>117704</v>
      </c>
    </row>
    <row r="521" spans="1:9" ht="15.75" x14ac:dyDescent="0.25">
      <c r="A521" s="72" t="s">
        <v>40</v>
      </c>
      <c r="B521" s="544" t="s">
        <v>52</v>
      </c>
      <c r="C521" s="544">
        <v>10</v>
      </c>
      <c r="D521" s="2" t="s">
        <v>15</v>
      </c>
      <c r="E521" s="305" t="s">
        <v>246</v>
      </c>
      <c r="F521" s="306" t="s">
        <v>12</v>
      </c>
      <c r="G521" s="307" t="s">
        <v>773</v>
      </c>
      <c r="H521" s="2" t="s">
        <v>39</v>
      </c>
      <c r="I521" s="392">
        <v>117704</v>
      </c>
    </row>
    <row r="522" spans="1:9" ht="63" x14ac:dyDescent="0.25">
      <c r="A522" s="72" t="s">
        <v>167</v>
      </c>
      <c r="B522" s="544" t="s">
        <v>52</v>
      </c>
      <c r="C522" s="544">
        <v>10</v>
      </c>
      <c r="D522" s="2" t="s">
        <v>15</v>
      </c>
      <c r="E522" s="305" t="s">
        <v>247</v>
      </c>
      <c r="F522" s="306" t="s">
        <v>696</v>
      </c>
      <c r="G522" s="307" t="s">
        <v>697</v>
      </c>
      <c r="H522" s="2"/>
      <c r="I522" s="390">
        <f>SUM(I523)</f>
        <v>123926</v>
      </c>
    </row>
    <row r="523" spans="1:9" ht="31.5" x14ac:dyDescent="0.25">
      <c r="A523" s="72" t="s">
        <v>783</v>
      </c>
      <c r="B523" s="544" t="s">
        <v>52</v>
      </c>
      <c r="C523" s="544">
        <v>10</v>
      </c>
      <c r="D523" s="2" t="s">
        <v>15</v>
      </c>
      <c r="E523" s="305" t="s">
        <v>247</v>
      </c>
      <c r="F523" s="306" t="s">
        <v>10</v>
      </c>
      <c r="G523" s="307" t="s">
        <v>697</v>
      </c>
      <c r="H523" s="2"/>
      <c r="I523" s="390">
        <f>SUM(I524+I526+I529)</f>
        <v>123926</v>
      </c>
    </row>
    <row r="524" spans="1:9" ht="31.5" x14ac:dyDescent="0.25">
      <c r="A524" s="114" t="s">
        <v>940</v>
      </c>
      <c r="B524" s="544" t="s">
        <v>52</v>
      </c>
      <c r="C524" s="544">
        <v>10</v>
      </c>
      <c r="D524" s="2" t="s">
        <v>15</v>
      </c>
      <c r="E524" s="305" t="s">
        <v>247</v>
      </c>
      <c r="F524" s="306" t="s">
        <v>10</v>
      </c>
      <c r="G524" s="307" t="s">
        <v>941</v>
      </c>
      <c r="H524" s="2"/>
      <c r="I524" s="390">
        <f>SUM(I525)</f>
        <v>4000</v>
      </c>
    </row>
    <row r="525" spans="1:9" ht="15.75" x14ac:dyDescent="0.25">
      <c r="A525" s="72" t="s">
        <v>40</v>
      </c>
      <c r="B525" s="544" t="s">
        <v>52</v>
      </c>
      <c r="C525" s="544">
        <v>10</v>
      </c>
      <c r="D525" s="2" t="s">
        <v>15</v>
      </c>
      <c r="E525" s="305" t="s">
        <v>247</v>
      </c>
      <c r="F525" s="306" t="s">
        <v>10</v>
      </c>
      <c r="G525" s="307" t="s">
        <v>941</v>
      </c>
      <c r="H525" s="2" t="s">
        <v>39</v>
      </c>
      <c r="I525" s="392">
        <v>4000</v>
      </c>
    </row>
    <row r="526" spans="1:9" ht="94.5" x14ac:dyDescent="0.25">
      <c r="A526" s="72" t="s">
        <v>114</v>
      </c>
      <c r="B526" s="544" t="s">
        <v>52</v>
      </c>
      <c r="C526" s="544">
        <v>10</v>
      </c>
      <c r="D526" s="2" t="s">
        <v>15</v>
      </c>
      <c r="E526" s="305" t="s">
        <v>247</v>
      </c>
      <c r="F526" s="440" t="s">
        <v>10</v>
      </c>
      <c r="G526" s="307" t="s">
        <v>807</v>
      </c>
      <c r="H526" s="2"/>
      <c r="I526" s="390">
        <f>SUM(I527:I528)</f>
        <v>95359</v>
      </c>
    </row>
    <row r="527" spans="1:9" ht="31.5" x14ac:dyDescent="0.25">
      <c r="A527" s="125" t="s">
        <v>903</v>
      </c>
      <c r="B527" s="410" t="s">
        <v>52</v>
      </c>
      <c r="C527" s="544">
        <v>10</v>
      </c>
      <c r="D527" s="2" t="s">
        <v>15</v>
      </c>
      <c r="E527" s="133" t="s">
        <v>247</v>
      </c>
      <c r="F527" s="442" t="s">
        <v>10</v>
      </c>
      <c r="G527" s="439" t="s">
        <v>807</v>
      </c>
      <c r="H527" s="2" t="s">
        <v>16</v>
      </c>
      <c r="I527" s="392"/>
    </row>
    <row r="528" spans="1:9" ht="15.75" x14ac:dyDescent="0.25">
      <c r="A528" s="72" t="s">
        <v>40</v>
      </c>
      <c r="B528" s="544" t="s">
        <v>52</v>
      </c>
      <c r="C528" s="544">
        <v>10</v>
      </c>
      <c r="D528" s="2" t="s">
        <v>15</v>
      </c>
      <c r="E528" s="305" t="s">
        <v>247</v>
      </c>
      <c r="F528" s="441" t="s">
        <v>10</v>
      </c>
      <c r="G528" s="307" t="s">
        <v>807</v>
      </c>
      <c r="H528" s="2" t="s">
        <v>39</v>
      </c>
      <c r="I528" s="392">
        <v>95359</v>
      </c>
    </row>
    <row r="529" spans="1:10" ht="31.5" x14ac:dyDescent="0.25">
      <c r="A529" s="72" t="s">
        <v>772</v>
      </c>
      <c r="B529" s="544" t="s">
        <v>52</v>
      </c>
      <c r="C529" s="544">
        <v>10</v>
      </c>
      <c r="D529" s="2" t="s">
        <v>15</v>
      </c>
      <c r="E529" s="305" t="s">
        <v>247</v>
      </c>
      <c r="F529" s="306" t="s">
        <v>10</v>
      </c>
      <c r="G529" s="307" t="s">
        <v>773</v>
      </c>
      <c r="H529" s="2"/>
      <c r="I529" s="390">
        <f>SUM(I530)</f>
        <v>24567</v>
      </c>
    </row>
    <row r="530" spans="1:10" ht="15.75" x14ac:dyDescent="0.25">
      <c r="A530" s="72" t="s">
        <v>40</v>
      </c>
      <c r="B530" s="544" t="s">
        <v>52</v>
      </c>
      <c r="C530" s="544">
        <v>10</v>
      </c>
      <c r="D530" s="2" t="s">
        <v>15</v>
      </c>
      <c r="E530" s="305" t="s">
        <v>247</v>
      </c>
      <c r="F530" s="306" t="s">
        <v>10</v>
      </c>
      <c r="G530" s="307" t="s">
        <v>773</v>
      </c>
      <c r="H530" s="2" t="s">
        <v>39</v>
      </c>
      <c r="I530" s="392">
        <v>24567</v>
      </c>
    </row>
    <row r="531" spans="1:10" ht="15.75" x14ac:dyDescent="0.25">
      <c r="A531" s="124" t="s">
        <v>42</v>
      </c>
      <c r="B531" s="30" t="s">
        <v>52</v>
      </c>
      <c r="C531" s="30">
        <v>10</v>
      </c>
      <c r="D531" s="26" t="s">
        <v>20</v>
      </c>
      <c r="E531" s="354"/>
      <c r="F531" s="355"/>
      <c r="G531" s="356"/>
      <c r="H531" s="26"/>
      <c r="I531" s="417">
        <f>SUM(I532)</f>
        <v>1080215</v>
      </c>
    </row>
    <row r="532" spans="1:10" ht="31.5" x14ac:dyDescent="0.25">
      <c r="A532" s="115" t="s">
        <v>185</v>
      </c>
      <c r="B532" s="37" t="s">
        <v>52</v>
      </c>
      <c r="C532" s="37">
        <v>10</v>
      </c>
      <c r="D532" s="35" t="s">
        <v>20</v>
      </c>
      <c r="E532" s="302" t="s">
        <v>766</v>
      </c>
      <c r="F532" s="303" t="s">
        <v>696</v>
      </c>
      <c r="G532" s="304" t="s">
        <v>697</v>
      </c>
      <c r="H532" s="35"/>
      <c r="I532" s="389">
        <f>SUM(I533)</f>
        <v>1080215</v>
      </c>
    </row>
    <row r="533" spans="1:10" ht="47.25" x14ac:dyDescent="0.25">
      <c r="A533" s="72" t="s">
        <v>186</v>
      </c>
      <c r="B533" s="544" t="s">
        <v>52</v>
      </c>
      <c r="C533" s="544">
        <v>10</v>
      </c>
      <c r="D533" s="2" t="s">
        <v>20</v>
      </c>
      <c r="E533" s="305" t="s">
        <v>246</v>
      </c>
      <c r="F533" s="306" t="s">
        <v>696</v>
      </c>
      <c r="G533" s="307" t="s">
        <v>697</v>
      </c>
      <c r="H533" s="2"/>
      <c r="I533" s="390">
        <f>SUM(I534)</f>
        <v>1080215</v>
      </c>
    </row>
    <row r="534" spans="1:10" ht="15.75" x14ac:dyDescent="0.25">
      <c r="A534" s="72" t="s">
        <v>767</v>
      </c>
      <c r="B534" s="544" t="s">
        <v>52</v>
      </c>
      <c r="C534" s="6">
        <v>10</v>
      </c>
      <c r="D534" s="2" t="s">
        <v>20</v>
      </c>
      <c r="E534" s="305" t="s">
        <v>246</v>
      </c>
      <c r="F534" s="306" t="s">
        <v>10</v>
      </c>
      <c r="G534" s="307" t="s">
        <v>697</v>
      </c>
      <c r="H534" s="2"/>
      <c r="I534" s="390">
        <f>SUM(I535)</f>
        <v>1080215</v>
      </c>
    </row>
    <row r="535" spans="1:10" ht="15.75" x14ac:dyDescent="0.25">
      <c r="A535" s="114" t="s">
        <v>187</v>
      </c>
      <c r="B535" s="544" t="s">
        <v>52</v>
      </c>
      <c r="C535" s="544">
        <v>10</v>
      </c>
      <c r="D535" s="2" t="s">
        <v>20</v>
      </c>
      <c r="E535" s="305" t="s">
        <v>246</v>
      </c>
      <c r="F535" s="306" t="s">
        <v>10</v>
      </c>
      <c r="G535" s="307" t="s">
        <v>815</v>
      </c>
      <c r="H535" s="2"/>
      <c r="I535" s="390">
        <f>SUM(I536:I537)</f>
        <v>1080215</v>
      </c>
    </row>
    <row r="536" spans="1:10" ht="31.5" x14ac:dyDescent="0.25">
      <c r="A536" s="125" t="s">
        <v>903</v>
      </c>
      <c r="B536" s="410" t="s">
        <v>52</v>
      </c>
      <c r="C536" s="544">
        <v>10</v>
      </c>
      <c r="D536" s="2" t="s">
        <v>20</v>
      </c>
      <c r="E536" s="305" t="s">
        <v>246</v>
      </c>
      <c r="F536" s="306" t="s">
        <v>10</v>
      </c>
      <c r="G536" s="307" t="s">
        <v>815</v>
      </c>
      <c r="H536" s="2" t="s">
        <v>16</v>
      </c>
      <c r="I536" s="392"/>
    </row>
    <row r="537" spans="1:10" ht="15.75" x14ac:dyDescent="0.25">
      <c r="A537" s="72" t="s">
        <v>40</v>
      </c>
      <c r="B537" s="544" t="s">
        <v>52</v>
      </c>
      <c r="C537" s="544">
        <v>10</v>
      </c>
      <c r="D537" s="2" t="s">
        <v>20</v>
      </c>
      <c r="E537" s="305" t="s">
        <v>246</v>
      </c>
      <c r="F537" s="306" t="s">
        <v>10</v>
      </c>
      <c r="G537" s="307" t="s">
        <v>815</v>
      </c>
      <c r="H537" s="2" t="s">
        <v>39</v>
      </c>
      <c r="I537" s="392">
        <v>1080215</v>
      </c>
    </row>
    <row r="538" spans="1:10" s="44" customFormat="1" ht="31.5" x14ac:dyDescent="0.25">
      <c r="A538" s="21" t="s">
        <v>58</v>
      </c>
      <c r="B538" s="22" t="s">
        <v>59</v>
      </c>
      <c r="C538" s="23"/>
      <c r="D538" s="141"/>
      <c r="E538" s="147"/>
      <c r="F538" s="291"/>
      <c r="G538" s="142"/>
      <c r="H538" s="33"/>
      <c r="I538" s="397">
        <f>SUM(I539+I546+I576+I619+I637)</f>
        <v>29517430</v>
      </c>
    </row>
    <row r="539" spans="1:10" s="44" customFormat="1" ht="15.75" x14ac:dyDescent="0.25">
      <c r="A539" s="399" t="s">
        <v>9</v>
      </c>
      <c r="B539" s="434" t="s">
        <v>59</v>
      </c>
      <c r="C539" s="16" t="s">
        <v>10</v>
      </c>
      <c r="D539" s="16"/>
      <c r="E539" s="424"/>
      <c r="F539" s="425"/>
      <c r="G539" s="426"/>
      <c r="H539" s="16"/>
      <c r="I539" s="416">
        <f t="shared" ref="I539:I544" si="1">SUM(I540)</f>
        <v>0</v>
      </c>
    </row>
    <row r="540" spans="1:10" s="44" customFormat="1" ht="15.75" x14ac:dyDescent="0.25">
      <c r="A540" s="110" t="s">
        <v>23</v>
      </c>
      <c r="B540" s="30" t="s">
        <v>59</v>
      </c>
      <c r="C540" s="26" t="s">
        <v>10</v>
      </c>
      <c r="D540" s="30">
        <v>13</v>
      </c>
      <c r="E540" s="111"/>
      <c r="F540" s="421"/>
      <c r="G540" s="422"/>
      <c r="H540" s="26"/>
      <c r="I540" s="417">
        <f t="shared" si="1"/>
        <v>0</v>
      </c>
    </row>
    <row r="541" spans="1:10" ht="31.5" x14ac:dyDescent="0.25">
      <c r="A541" s="34" t="s">
        <v>171</v>
      </c>
      <c r="B541" s="37" t="s">
        <v>59</v>
      </c>
      <c r="C541" s="35" t="s">
        <v>10</v>
      </c>
      <c r="D541" s="37">
        <v>13</v>
      </c>
      <c r="E541" s="302" t="s">
        <v>252</v>
      </c>
      <c r="F541" s="303" t="s">
        <v>696</v>
      </c>
      <c r="G541" s="304" t="s">
        <v>697</v>
      </c>
      <c r="H541" s="38"/>
      <c r="I541" s="389">
        <f t="shared" si="1"/>
        <v>0</v>
      </c>
    </row>
    <row r="542" spans="1:10" ht="47.25" x14ac:dyDescent="0.25">
      <c r="A542" s="3" t="s">
        <v>179</v>
      </c>
      <c r="B542" s="544" t="s">
        <v>59</v>
      </c>
      <c r="C542" s="2" t="s">
        <v>10</v>
      </c>
      <c r="D542" s="2">
        <v>13</v>
      </c>
      <c r="E542" s="305" t="s">
        <v>794</v>
      </c>
      <c r="F542" s="306" t="s">
        <v>696</v>
      </c>
      <c r="G542" s="307" t="s">
        <v>697</v>
      </c>
      <c r="H542" s="2"/>
      <c r="I542" s="390">
        <f t="shared" si="1"/>
        <v>0</v>
      </c>
    </row>
    <row r="543" spans="1:10" ht="15.75" x14ac:dyDescent="0.25">
      <c r="A543" s="365" t="s">
        <v>795</v>
      </c>
      <c r="B543" s="412" t="s">
        <v>59</v>
      </c>
      <c r="C543" s="2" t="s">
        <v>10</v>
      </c>
      <c r="D543" s="2">
        <v>13</v>
      </c>
      <c r="E543" s="305" t="s">
        <v>256</v>
      </c>
      <c r="F543" s="306" t="s">
        <v>10</v>
      </c>
      <c r="G543" s="307" t="s">
        <v>697</v>
      </c>
      <c r="H543" s="2"/>
      <c r="I543" s="390">
        <f t="shared" si="1"/>
        <v>0</v>
      </c>
      <c r="J543" s="366"/>
    </row>
    <row r="544" spans="1:10" ht="31.5" x14ac:dyDescent="0.25">
      <c r="A544" s="125" t="s">
        <v>764</v>
      </c>
      <c r="B544" s="410" t="s">
        <v>59</v>
      </c>
      <c r="C544" s="2" t="s">
        <v>10</v>
      </c>
      <c r="D544" s="2">
        <v>13</v>
      </c>
      <c r="E544" s="305" t="s">
        <v>256</v>
      </c>
      <c r="F544" s="306" t="s">
        <v>10</v>
      </c>
      <c r="G544" s="325" t="s">
        <v>763</v>
      </c>
      <c r="H544" s="2"/>
      <c r="I544" s="390">
        <f t="shared" si="1"/>
        <v>0</v>
      </c>
    </row>
    <row r="545" spans="1:9" ht="15.75" x14ac:dyDescent="0.25">
      <c r="A545" s="102" t="s">
        <v>21</v>
      </c>
      <c r="B545" s="410" t="s">
        <v>59</v>
      </c>
      <c r="C545" s="2" t="s">
        <v>10</v>
      </c>
      <c r="D545" s="2">
        <v>13</v>
      </c>
      <c r="E545" s="305" t="s">
        <v>256</v>
      </c>
      <c r="F545" s="306" t="s">
        <v>10</v>
      </c>
      <c r="G545" s="325" t="s">
        <v>763</v>
      </c>
      <c r="H545" s="2" t="s">
        <v>75</v>
      </c>
      <c r="I545" s="392"/>
    </row>
    <row r="546" spans="1:9" s="44" customFormat="1" ht="15.75" x14ac:dyDescent="0.25">
      <c r="A546" s="398" t="s">
        <v>27</v>
      </c>
      <c r="B546" s="20" t="s">
        <v>59</v>
      </c>
      <c r="C546" s="16" t="s">
        <v>29</v>
      </c>
      <c r="D546" s="20"/>
      <c r="E546" s="336"/>
      <c r="F546" s="337"/>
      <c r="G546" s="338"/>
      <c r="H546" s="16"/>
      <c r="I546" s="416">
        <f>SUM(I547+I557)</f>
        <v>6477003</v>
      </c>
    </row>
    <row r="547" spans="1:9" s="44" customFormat="1" ht="15.75" x14ac:dyDescent="0.25">
      <c r="A547" s="110" t="s">
        <v>30</v>
      </c>
      <c r="B547" s="30" t="s">
        <v>59</v>
      </c>
      <c r="C547" s="26" t="s">
        <v>29</v>
      </c>
      <c r="D547" s="26" t="s">
        <v>12</v>
      </c>
      <c r="E547" s="299"/>
      <c r="F547" s="300"/>
      <c r="G547" s="301"/>
      <c r="H547" s="26"/>
      <c r="I547" s="417">
        <f>SUM(I548)</f>
        <v>5744880</v>
      </c>
    </row>
    <row r="548" spans="1:9" s="44" customFormat="1" ht="31.5" x14ac:dyDescent="0.25">
      <c r="A548" s="112" t="s">
        <v>171</v>
      </c>
      <c r="B548" s="136" t="s">
        <v>59</v>
      </c>
      <c r="C548" s="35" t="s">
        <v>29</v>
      </c>
      <c r="D548" s="35" t="s">
        <v>12</v>
      </c>
      <c r="E548" s="302" t="s">
        <v>252</v>
      </c>
      <c r="F548" s="303" t="s">
        <v>696</v>
      </c>
      <c r="G548" s="304" t="s">
        <v>697</v>
      </c>
      <c r="H548" s="35"/>
      <c r="I548" s="389">
        <f>SUM(I549)</f>
        <v>5744880</v>
      </c>
    </row>
    <row r="549" spans="1:9" s="44" customFormat="1" ht="63" x14ac:dyDescent="0.25">
      <c r="A549" s="72" t="s">
        <v>172</v>
      </c>
      <c r="B549" s="150" t="s">
        <v>59</v>
      </c>
      <c r="C549" s="51" t="s">
        <v>29</v>
      </c>
      <c r="D549" s="51" t="s">
        <v>12</v>
      </c>
      <c r="E549" s="345" t="s">
        <v>253</v>
      </c>
      <c r="F549" s="346" t="s">
        <v>696</v>
      </c>
      <c r="G549" s="347" t="s">
        <v>697</v>
      </c>
      <c r="H549" s="51"/>
      <c r="I549" s="390">
        <f>SUM(I550)</f>
        <v>5744880</v>
      </c>
    </row>
    <row r="550" spans="1:9" s="44" customFormat="1" ht="47.25" x14ac:dyDescent="0.25">
      <c r="A550" s="72" t="s">
        <v>782</v>
      </c>
      <c r="B550" s="150" t="s">
        <v>59</v>
      </c>
      <c r="C550" s="51" t="s">
        <v>29</v>
      </c>
      <c r="D550" s="51" t="s">
        <v>12</v>
      </c>
      <c r="E550" s="345" t="s">
        <v>253</v>
      </c>
      <c r="F550" s="346" t="s">
        <v>10</v>
      </c>
      <c r="G550" s="347" t="s">
        <v>697</v>
      </c>
      <c r="H550" s="51"/>
      <c r="I550" s="390">
        <f>SUM(I551+I555)</f>
        <v>5744880</v>
      </c>
    </row>
    <row r="551" spans="1:9" s="44" customFormat="1" ht="31.5" x14ac:dyDescent="0.25">
      <c r="A551" s="72" t="s">
        <v>102</v>
      </c>
      <c r="B551" s="150" t="s">
        <v>59</v>
      </c>
      <c r="C551" s="51" t="s">
        <v>29</v>
      </c>
      <c r="D551" s="51" t="s">
        <v>12</v>
      </c>
      <c r="E551" s="345" t="s">
        <v>253</v>
      </c>
      <c r="F551" s="346" t="s">
        <v>10</v>
      </c>
      <c r="G551" s="347" t="s">
        <v>730</v>
      </c>
      <c r="H551" s="51"/>
      <c r="I551" s="390">
        <f>SUM(I552:I554)</f>
        <v>5444880</v>
      </c>
    </row>
    <row r="552" spans="1:9" s="44" customFormat="1" ht="63" x14ac:dyDescent="0.25">
      <c r="A552" s="114" t="s">
        <v>92</v>
      </c>
      <c r="B552" s="150" t="s">
        <v>59</v>
      </c>
      <c r="C552" s="51" t="s">
        <v>29</v>
      </c>
      <c r="D552" s="51" t="s">
        <v>12</v>
      </c>
      <c r="E552" s="345" t="s">
        <v>253</v>
      </c>
      <c r="F552" s="346" t="s">
        <v>10</v>
      </c>
      <c r="G552" s="347" t="s">
        <v>730</v>
      </c>
      <c r="H552" s="51" t="s">
        <v>13</v>
      </c>
      <c r="I552" s="392">
        <v>4931980</v>
      </c>
    </row>
    <row r="553" spans="1:9" s="44" customFormat="1" ht="31.5" x14ac:dyDescent="0.25">
      <c r="A553" s="125" t="s">
        <v>903</v>
      </c>
      <c r="B553" s="410" t="s">
        <v>59</v>
      </c>
      <c r="C553" s="51" t="s">
        <v>29</v>
      </c>
      <c r="D553" s="51" t="s">
        <v>12</v>
      </c>
      <c r="E553" s="348" t="s">
        <v>253</v>
      </c>
      <c r="F553" s="349" t="s">
        <v>10</v>
      </c>
      <c r="G553" s="350" t="s">
        <v>730</v>
      </c>
      <c r="H553" s="2" t="s">
        <v>16</v>
      </c>
      <c r="I553" s="391">
        <v>503300</v>
      </c>
    </row>
    <row r="554" spans="1:9" s="44" customFormat="1" ht="15.75" x14ac:dyDescent="0.25">
      <c r="A554" s="72" t="s">
        <v>18</v>
      </c>
      <c r="B554" s="150" t="s">
        <v>59</v>
      </c>
      <c r="C554" s="51" t="s">
        <v>29</v>
      </c>
      <c r="D554" s="51" t="s">
        <v>12</v>
      </c>
      <c r="E554" s="348" t="s">
        <v>253</v>
      </c>
      <c r="F554" s="349" t="s">
        <v>10</v>
      </c>
      <c r="G554" s="350" t="s">
        <v>730</v>
      </c>
      <c r="H554" s="2" t="s">
        <v>17</v>
      </c>
      <c r="I554" s="391">
        <v>9600</v>
      </c>
    </row>
    <row r="555" spans="1:9" s="44" customFormat="1" ht="31.5" x14ac:dyDescent="0.25">
      <c r="A555" s="72" t="s">
        <v>944</v>
      </c>
      <c r="B555" s="150" t="s">
        <v>59</v>
      </c>
      <c r="C555" s="51" t="s">
        <v>29</v>
      </c>
      <c r="D555" s="51" t="s">
        <v>12</v>
      </c>
      <c r="E555" s="348" t="s">
        <v>253</v>
      </c>
      <c r="F555" s="349" t="s">
        <v>10</v>
      </c>
      <c r="G555" s="350" t="s">
        <v>945</v>
      </c>
      <c r="H555" s="2"/>
      <c r="I555" s="390">
        <f>SUM(I556)</f>
        <v>300000</v>
      </c>
    </row>
    <row r="556" spans="1:9" s="44" customFormat="1" ht="31.5" x14ac:dyDescent="0.25">
      <c r="A556" s="125" t="s">
        <v>903</v>
      </c>
      <c r="B556" s="150" t="s">
        <v>59</v>
      </c>
      <c r="C556" s="51" t="s">
        <v>29</v>
      </c>
      <c r="D556" s="51" t="s">
        <v>12</v>
      </c>
      <c r="E556" s="348" t="s">
        <v>253</v>
      </c>
      <c r="F556" s="349" t="s">
        <v>10</v>
      </c>
      <c r="G556" s="350" t="s">
        <v>945</v>
      </c>
      <c r="H556" s="2" t="s">
        <v>16</v>
      </c>
      <c r="I556" s="391">
        <v>300000</v>
      </c>
    </row>
    <row r="557" spans="1:9" s="44" customFormat="1" ht="15.75" x14ac:dyDescent="0.25">
      <c r="A557" s="124" t="s">
        <v>835</v>
      </c>
      <c r="B557" s="30" t="s">
        <v>59</v>
      </c>
      <c r="C557" s="26" t="s">
        <v>29</v>
      </c>
      <c r="D557" s="26" t="s">
        <v>29</v>
      </c>
      <c r="E557" s="299"/>
      <c r="F557" s="300"/>
      <c r="G557" s="301"/>
      <c r="H557" s="26"/>
      <c r="I557" s="388">
        <f>SUM(I558+I571)</f>
        <v>732123</v>
      </c>
    </row>
    <row r="558" spans="1:9" ht="63" x14ac:dyDescent="0.25">
      <c r="A558" s="115" t="s">
        <v>173</v>
      </c>
      <c r="B558" s="37" t="s">
        <v>59</v>
      </c>
      <c r="C558" s="35" t="s">
        <v>29</v>
      </c>
      <c r="D558" s="35" t="s">
        <v>29</v>
      </c>
      <c r="E558" s="302" t="s">
        <v>784</v>
      </c>
      <c r="F558" s="303" t="s">
        <v>696</v>
      </c>
      <c r="G558" s="304" t="s">
        <v>697</v>
      </c>
      <c r="H558" s="35"/>
      <c r="I558" s="389">
        <f>SUM(I559+I563)</f>
        <v>722623</v>
      </c>
    </row>
    <row r="559" spans="1:9" ht="94.5" x14ac:dyDescent="0.25">
      <c r="A559" s="119" t="s">
        <v>174</v>
      </c>
      <c r="B559" s="62" t="s">
        <v>59</v>
      </c>
      <c r="C559" s="51" t="s">
        <v>29</v>
      </c>
      <c r="D559" s="51" t="s">
        <v>29</v>
      </c>
      <c r="E559" s="345" t="s">
        <v>254</v>
      </c>
      <c r="F559" s="346" t="s">
        <v>696</v>
      </c>
      <c r="G559" s="347" t="s">
        <v>697</v>
      </c>
      <c r="H559" s="51"/>
      <c r="I559" s="390">
        <f>SUM(I560)</f>
        <v>148000</v>
      </c>
    </row>
    <row r="560" spans="1:9" ht="31.5" x14ac:dyDescent="0.25">
      <c r="A560" s="119" t="s">
        <v>785</v>
      </c>
      <c r="B560" s="62" t="s">
        <v>59</v>
      </c>
      <c r="C560" s="51" t="s">
        <v>29</v>
      </c>
      <c r="D560" s="51" t="s">
        <v>29</v>
      </c>
      <c r="E560" s="345" t="s">
        <v>254</v>
      </c>
      <c r="F560" s="346" t="s">
        <v>10</v>
      </c>
      <c r="G560" s="347" t="s">
        <v>697</v>
      </c>
      <c r="H560" s="51"/>
      <c r="I560" s="390">
        <f>SUM(I561)</f>
        <v>148000</v>
      </c>
    </row>
    <row r="561" spans="1:9" ht="15.75" x14ac:dyDescent="0.25">
      <c r="A561" s="72" t="s">
        <v>103</v>
      </c>
      <c r="B561" s="544" t="s">
        <v>59</v>
      </c>
      <c r="C561" s="51" t="s">
        <v>29</v>
      </c>
      <c r="D561" s="51" t="s">
        <v>29</v>
      </c>
      <c r="E561" s="345" t="s">
        <v>254</v>
      </c>
      <c r="F561" s="346" t="s">
        <v>10</v>
      </c>
      <c r="G561" s="347" t="s">
        <v>786</v>
      </c>
      <c r="H561" s="51"/>
      <c r="I561" s="390">
        <f>SUM(I562)</f>
        <v>148000</v>
      </c>
    </row>
    <row r="562" spans="1:9" ht="31.5" x14ac:dyDescent="0.25">
      <c r="A562" s="125" t="s">
        <v>903</v>
      </c>
      <c r="B562" s="410" t="s">
        <v>59</v>
      </c>
      <c r="C562" s="51" t="s">
        <v>29</v>
      </c>
      <c r="D562" s="51" t="s">
        <v>29</v>
      </c>
      <c r="E562" s="345" t="s">
        <v>254</v>
      </c>
      <c r="F562" s="346" t="s">
        <v>10</v>
      </c>
      <c r="G562" s="347" t="s">
        <v>786</v>
      </c>
      <c r="H562" s="51" t="s">
        <v>16</v>
      </c>
      <c r="I562" s="392">
        <v>148000</v>
      </c>
    </row>
    <row r="563" spans="1:9" ht="78.75" x14ac:dyDescent="0.25">
      <c r="A563" s="116" t="s">
        <v>175</v>
      </c>
      <c r="B563" s="62" t="s">
        <v>59</v>
      </c>
      <c r="C563" s="51" t="s">
        <v>29</v>
      </c>
      <c r="D563" s="51" t="s">
        <v>29</v>
      </c>
      <c r="E563" s="345" t="s">
        <v>250</v>
      </c>
      <c r="F563" s="346" t="s">
        <v>696</v>
      </c>
      <c r="G563" s="347" t="s">
        <v>697</v>
      </c>
      <c r="H563" s="51"/>
      <c r="I563" s="390">
        <f>SUM(I564)</f>
        <v>574623</v>
      </c>
    </row>
    <row r="564" spans="1:9" ht="31.5" x14ac:dyDescent="0.25">
      <c r="A564" s="116" t="s">
        <v>787</v>
      </c>
      <c r="B564" s="62" t="s">
        <v>59</v>
      </c>
      <c r="C564" s="51" t="s">
        <v>29</v>
      </c>
      <c r="D564" s="51" t="s">
        <v>29</v>
      </c>
      <c r="E564" s="345" t="s">
        <v>250</v>
      </c>
      <c r="F564" s="346" t="s">
        <v>10</v>
      </c>
      <c r="G564" s="143" t="s">
        <v>697</v>
      </c>
      <c r="H564" s="51"/>
      <c r="I564" s="390">
        <f>SUM(I565+I567+I569)</f>
        <v>574623</v>
      </c>
    </row>
    <row r="565" spans="1:9" ht="15.75" x14ac:dyDescent="0.25">
      <c r="A565" s="116" t="s">
        <v>948</v>
      </c>
      <c r="B565" s="62" t="s">
        <v>59</v>
      </c>
      <c r="C565" s="51" t="s">
        <v>29</v>
      </c>
      <c r="D565" s="51" t="s">
        <v>29</v>
      </c>
      <c r="E565" s="345" t="s">
        <v>250</v>
      </c>
      <c r="F565" s="346" t="s">
        <v>10</v>
      </c>
      <c r="G565" s="347" t="s">
        <v>949</v>
      </c>
      <c r="H565" s="51"/>
      <c r="I565" s="390">
        <f>SUM(I566)</f>
        <v>295623</v>
      </c>
    </row>
    <row r="566" spans="1:9" ht="15.75" x14ac:dyDescent="0.25">
      <c r="A566" s="72" t="s">
        <v>40</v>
      </c>
      <c r="B566" s="62" t="s">
        <v>59</v>
      </c>
      <c r="C566" s="51" t="s">
        <v>29</v>
      </c>
      <c r="D566" s="51" t="s">
        <v>29</v>
      </c>
      <c r="E566" s="345" t="s">
        <v>250</v>
      </c>
      <c r="F566" s="346" t="s">
        <v>10</v>
      </c>
      <c r="G566" s="347" t="s">
        <v>949</v>
      </c>
      <c r="H566" s="51" t="s">
        <v>39</v>
      </c>
      <c r="I566" s="392">
        <v>295623</v>
      </c>
    </row>
    <row r="567" spans="1:9" ht="31.5" x14ac:dyDescent="0.25">
      <c r="A567" s="114" t="s">
        <v>788</v>
      </c>
      <c r="B567" s="544" t="s">
        <v>59</v>
      </c>
      <c r="C567" s="2" t="s">
        <v>29</v>
      </c>
      <c r="D567" s="2" t="s">
        <v>29</v>
      </c>
      <c r="E567" s="345" t="s">
        <v>250</v>
      </c>
      <c r="F567" s="306" t="s">
        <v>10</v>
      </c>
      <c r="G567" s="307" t="s">
        <v>789</v>
      </c>
      <c r="H567" s="2"/>
      <c r="I567" s="390">
        <f>SUM(I568:I568)</f>
        <v>175197</v>
      </c>
    </row>
    <row r="568" spans="1:9" ht="15.75" x14ac:dyDescent="0.25">
      <c r="A568" s="72" t="s">
        <v>40</v>
      </c>
      <c r="B568" s="544" t="s">
        <v>59</v>
      </c>
      <c r="C568" s="2" t="s">
        <v>29</v>
      </c>
      <c r="D568" s="2" t="s">
        <v>29</v>
      </c>
      <c r="E568" s="345" t="s">
        <v>250</v>
      </c>
      <c r="F568" s="306" t="s">
        <v>10</v>
      </c>
      <c r="G568" s="307" t="s">
        <v>789</v>
      </c>
      <c r="H568" s="2" t="s">
        <v>39</v>
      </c>
      <c r="I568" s="392">
        <v>175197</v>
      </c>
    </row>
    <row r="569" spans="1:9" ht="15.75" x14ac:dyDescent="0.25">
      <c r="A569" s="72" t="s">
        <v>950</v>
      </c>
      <c r="B569" s="544" t="s">
        <v>59</v>
      </c>
      <c r="C569" s="2" t="s">
        <v>29</v>
      </c>
      <c r="D569" s="2" t="s">
        <v>29</v>
      </c>
      <c r="E569" s="345" t="s">
        <v>250</v>
      </c>
      <c r="F569" s="306" t="s">
        <v>10</v>
      </c>
      <c r="G569" s="307" t="s">
        <v>963</v>
      </c>
      <c r="H569" s="2"/>
      <c r="I569" s="390">
        <f>SUM(I570)</f>
        <v>103803</v>
      </c>
    </row>
    <row r="570" spans="1:9" ht="31.5" x14ac:dyDescent="0.25">
      <c r="A570" s="125" t="s">
        <v>903</v>
      </c>
      <c r="B570" s="544" t="s">
        <v>59</v>
      </c>
      <c r="C570" s="2" t="s">
        <v>29</v>
      </c>
      <c r="D570" s="2" t="s">
        <v>29</v>
      </c>
      <c r="E570" s="345" t="s">
        <v>250</v>
      </c>
      <c r="F570" s="306" t="s">
        <v>10</v>
      </c>
      <c r="G570" s="307" t="s">
        <v>963</v>
      </c>
      <c r="H570" s="2" t="s">
        <v>16</v>
      </c>
      <c r="I570" s="392">
        <v>103803</v>
      </c>
    </row>
    <row r="571" spans="1:9" s="75" customFormat="1" ht="47.25" x14ac:dyDescent="0.25">
      <c r="A571" s="115" t="s">
        <v>132</v>
      </c>
      <c r="B571" s="37" t="s">
        <v>59</v>
      </c>
      <c r="C571" s="35" t="s">
        <v>29</v>
      </c>
      <c r="D571" s="35" t="s">
        <v>29</v>
      </c>
      <c r="E571" s="302" t="s">
        <v>711</v>
      </c>
      <c r="F571" s="303" t="s">
        <v>696</v>
      </c>
      <c r="G571" s="304" t="s">
        <v>697</v>
      </c>
      <c r="H571" s="35"/>
      <c r="I571" s="389">
        <f>SUM(I572)</f>
        <v>9500</v>
      </c>
    </row>
    <row r="572" spans="1:9" s="75" customFormat="1" ht="63" x14ac:dyDescent="0.25">
      <c r="A572" s="116" t="s">
        <v>169</v>
      </c>
      <c r="B572" s="62" t="s">
        <v>59</v>
      </c>
      <c r="C572" s="42" t="s">
        <v>29</v>
      </c>
      <c r="D572" s="51" t="s">
        <v>29</v>
      </c>
      <c r="E572" s="345" t="s">
        <v>249</v>
      </c>
      <c r="F572" s="346" t="s">
        <v>696</v>
      </c>
      <c r="G572" s="347" t="s">
        <v>697</v>
      </c>
      <c r="H572" s="82"/>
      <c r="I572" s="393">
        <f>SUM(I573)</f>
        <v>9500</v>
      </c>
    </row>
    <row r="573" spans="1:9" s="75" customFormat="1" ht="31.5" x14ac:dyDescent="0.25">
      <c r="A573" s="116" t="s">
        <v>780</v>
      </c>
      <c r="B573" s="62" t="s">
        <v>59</v>
      </c>
      <c r="C573" s="42" t="s">
        <v>29</v>
      </c>
      <c r="D573" s="51" t="s">
        <v>29</v>
      </c>
      <c r="E573" s="345" t="s">
        <v>249</v>
      </c>
      <c r="F573" s="346" t="s">
        <v>10</v>
      </c>
      <c r="G573" s="347" t="s">
        <v>697</v>
      </c>
      <c r="H573" s="82"/>
      <c r="I573" s="393">
        <f>SUM(I574)</f>
        <v>9500</v>
      </c>
    </row>
    <row r="574" spans="1:9" s="44" customFormat="1" ht="31.5" x14ac:dyDescent="0.25">
      <c r="A574" s="117" t="s">
        <v>170</v>
      </c>
      <c r="B574" s="414" t="s">
        <v>59</v>
      </c>
      <c r="C574" s="42" t="s">
        <v>29</v>
      </c>
      <c r="D574" s="51" t="s">
        <v>29</v>
      </c>
      <c r="E574" s="345" t="s">
        <v>249</v>
      </c>
      <c r="F574" s="346" t="s">
        <v>10</v>
      </c>
      <c r="G574" s="347" t="s">
        <v>781</v>
      </c>
      <c r="H574" s="82"/>
      <c r="I574" s="393">
        <f>SUM(I575)</f>
        <v>9500</v>
      </c>
    </row>
    <row r="575" spans="1:9" s="44" customFormat="1" ht="31.5" x14ac:dyDescent="0.25">
      <c r="A575" s="118" t="s">
        <v>903</v>
      </c>
      <c r="B575" s="415" t="s">
        <v>59</v>
      </c>
      <c r="C575" s="51" t="s">
        <v>29</v>
      </c>
      <c r="D575" s="51" t="s">
        <v>29</v>
      </c>
      <c r="E575" s="345" t="s">
        <v>249</v>
      </c>
      <c r="F575" s="346" t="s">
        <v>10</v>
      </c>
      <c r="G575" s="347" t="s">
        <v>781</v>
      </c>
      <c r="H575" s="82" t="s">
        <v>16</v>
      </c>
      <c r="I575" s="394">
        <v>9500</v>
      </c>
    </row>
    <row r="576" spans="1:9" ht="15.75" x14ac:dyDescent="0.25">
      <c r="A576" s="128" t="s">
        <v>33</v>
      </c>
      <c r="B576" s="20" t="s">
        <v>59</v>
      </c>
      <c r="C576" s="16" t="s">
        <v>35</v>
      </c>
      <c r="D576" s="16"/>
      <c r="E576" s="296"/>
      <c r="F576" s="297"/>
      <c r="G576" s="298"/>
      <c r="H576" s="16"/>
      <c r="I576" s="416">
        <f>SUM(I577,I600)</f>
        <v>21781472</v>
      </c>
    </row>
    <row r="577" spans="1:9" ht="15.75" x14ac:dyDescent="0.25">
      <c r="A577" s="124" t="s">
        <v>34</v>
      </c>
      <c r="B577" s="30" t="s">
        <v>59</v>
      </c>
      <c r="C577" s="26" t="s">
        <v>35</v>
      </c>
      <c r="D577" s="26" t="s">
        <v>10</v>
      </c>
      <c r="E577" s="299"/>
      <c r="F577" s="300"/>
      <c r="G577" s="301"/>
      <c r="H577" s="26"/>
      <c r="I577" s="417">
        <f>SUM(I578,I595)</f>
        <v>16905566</v>
      </c>
    </row>
    <row r="578" spans="1:9" ht="31.5" x14ac:dyDescent="0.25">
      <c r="A578" s="112" t="s">
        <v>171</v>
      </c>
      <c r="B578" s="37" t="s">
        <v>59</v>
      </c>
      <c r="C578" s="35" t="s">
        <v>35</v>
      </c>
      <c r="D578" s="35" t="s">
        <v>10</v>
      </c>
      <c r="E578" s="302" t="s">
        <v>252</v>
      </c>
      <c r="F578" s="303" t="s">
        <v>696</v>
      </c>
      <c r="G578" s="304" t="s">
        <v>697</v>
      </c>
      <c r="H578" s="38"/>
      <c r="I578" s="389">
        <f>SUM(I579,I589)</f>
        <v>16805566</v>
      </c>
    </row>
    <row r="579" spans="1:9" ht="47.25" x14ac:dyDescent="0.25">
      <c r="A579" s="114" t="s">
        <v>178</v>
      </c>
      <c r="B579" s="544" t="s">
        <v>59</v>
      </c>
      <c r="C579" s="2" t="s">
        <v>35</v>
      </c>
      <c r="D579" s="2" t="s">
        <v>10</v>
      </c>
      <c r="E579" s="305" t="s">
        <v>255</v>
      </c>
      <c r="F579" s="306" t="s">
        <v>696</v>
      </c>
      <c r="G579" s="307" t="s">
        <v>697</v>
      </c>
      <c r="H579" s="2"/>
      <c r="I579" s="390">
        <f>SUM(I580)</f>
        <v>10064555</v>
      </c>
    </row>
    <row r="580" spans="1:9" ht="31.5" x14ac:dyDescent="0.25">
      <c r="A580" s="114" t="s">
        <v>793</v>
      </c>
      <c r="B580" s="544" t="s">
        <v>59</v>
      </c>
      <c r="C580" s="2" t="s">
        <v>35</v>
      </c>
      <c r="D580" s="2" t="s">
        <v>10</v>
      </c>
      <c r="E580" s="305" t="s">
        <v>255</v>
      </c>
      <c r="F580" s="306" t="s">
        <v>10</v>
      </c>
      <c r="G580" s="307" t="s">
        <v>697</v>
      </c>
      <c r="H580" s="2"/>
      <c r="I580" s="390">
        <f>SUM(I581+I585+I587)</f>
        <v>10064555</v>
      </c>
    </row>
    <row r="581" spans="1:9" ht="31.5" x14ac:dyDescent="0.25">
      <c r="A581" s="72" t="s">
        <v>102</v>
      </c>
      <c r="B581" s="544" t="s">
        <v>59</v>
      </c>
      <c r="C581" s="2" t="s">
        <v>35</v>
      </c>
      <c r="D581" s="2" t="s">
        <v>10</v>
      </c>
      <c r="E581" s="305" t="s">
        <v>255</v>
      </c>
      <c r="F581" s="306" t="s">
        <v>10</v>
      </c>
      <c r="G581" s="307" t="s">
        <v>730</v>
      </c>
      <c r="H581" s="2"/>
      <c r="I581" s="390">
        <f>SUM(I582:I584)</f>
        <v>7124555</v>
      </c>
    </row>
    <row r="582" spans="1:9" ht="63" x14ac:dyDescent="0.25">
      <c r="A582" s="114" t="s">
        <v>92</v>
      </c>
      <c r="B582" s="544" t="s">
        <v>59</v>
      </c>
      <c r="C582" s="2" t="s">
        <v>35</v>
      </c>
      <c r="D582" s="2" t="s">
        <v>10</v>
      </c>
      <c r="E582" s="305" t="s">
        <v>255</v>
      </c>
      <c r="F582" s="306" t="s">
        <v>10</v>
      </c>
      <c r="G582" s="307" t="s">
        <v>730</v>
      </c>
      <c r="H582" s="2" t="s">
        <v>13</v>
      </c>
      <c r="I582" s="392">
        <v>5669513</v>
      </c>
    </row>
    <row r="583" spans="1:9" ht="31.5" x14ac:dyDescent="0.25">
      <c r="A583" s="125" t="s">
        <v>903</v>
      </c>
      <c r="B583" s="410" t="s">
        <v>59</v>
      </c>
      <c r="C583" s="2" t="s">
        <v>35</v>
      </c>
      <c r="D583" s="2" t="s">
        <v>10</v>
      </c>
      <c r="E583" s="305" t="s">
        <v>255</v>
      </c>
      <c r="F583" s="306" t="s">
        <v>10</v>
      </c>
      <c r="G583" s="307" t="s">
        <v>730</v>
      </c>
      <c r="H583" s="2" t="s">
        <v>16</v>
      </c>
      <c r="I583" s="392">
        <v>1429185</v>
      </c>
    </row>
    <row r="584" spans="1:9" ht="15.75" x14ac:dyDescent="0.25">
      <c r="A584" s="72" t="s">
        <v>18</v>
      </c>
      <c r="B584" s="544" t="s">
        <v>59</v>
      </c>
      <c r="C584" s="2" t="s">
        <v>35</v>
      </c>
      <c r="D584" s="2" t="s">
        <v>10</v>
      </c>
      <c r="E584" s="305" t="s">
        <v>255</v>
      </c>
      <c r="F584" s="306" t="s">
        <v>10</v>
      </c>
      <c r="G584" s="307" t="s">
        <v>730</v>
      </c>
      <c r="H584" s="2" t="s">
        <v>17</v>
      </c>
      <c r="I584" s="392">
        <v>25857</v>
      </c>
    </row>
    <row r="585" spans="1:9" ht="31.5" x14ac:dyDescent="0.25">
      <c r="A585" s="72" t="s">
        <v>1034</v>
      </c>
      <c r="B585" s="544" t="s">
        <v>59</v>
      </c>
      <c r="C585" s="2" t="s">
        <v>35</v>
      </c>
      <c r="D585" s="2" t="s">
        <v>10</v>
      </c>
      <c r="E585" s="305" t="s">
        <v>255</v>
      </c>
      <c r="F585" s="306" t="s">
        <v>10</v>
      </c>
      <c r="G585" s="307" t="s">
        <v>1035</v>
      </c>
      <c r="H585" s="2"/>
      <c r="I585" s="390">
        <f>SUM(I586)</f>
        <v>2816214</v>
      </c>
    </row>
    <row r="586" spans="1:9" ht="31.5" x14ac:dyDescent="0.25">
      <c r="A586" s="125" t="s">
        <v>903</v>
      </c>
      <c r="B586" s="544" t="s">
        <v>59</v>
      </c>
      <c r="C586" s="2" t="s">
        <v>35</v>
      </c>
      <c r="D586" s="2" t="s">
        <v>10</v>
      </c>
      <c r="E586" s="305" t="s">
        <v>255</v>
      </c>
      <c r="F586" s="306" t="s">
        <v>10</v>
      </c>
      <c r="G586" s="307" t="s">
        <v>1035</v>
      </c>
      <c r="H586" s="2" t="s">
        <v>16</v>
      </c>
      <c r="I586" s="392">
        <v>2816214</v>
      </c>
    </row>
    <row r="587" spans="1:9" ht="31.5" x14ac:dyDescent="0.25">
      <c r="A587" s="72" t="s">
        <v>952</v>
      </c>
      <c r="B587" s="544" t="s">
        <v>59</v>
      </c>
      <c r="C587" s="2" t="s">
        <v>35</v>
      </c>
      <c r="D587" s="2" t="s">
        <v>10</v>
      </c>
      <c r="E587" s="305" t="s">
        <v>255</v>
      </c>
      <c r="F587" s="306" t="s">
        <v>10</v>
      </c>
      <c r="G587" s="307" t="s">
        <v>953</v>
      </c>
      <c r="H587" s="2"/>
      <c r="I587" s="390">
        <f>SUM(I588)</f>
        <v>123786</v>
      </c>
    </row>
    <row r="588" spans="1:9" ht="31.5" x14ac:dyDescent="0.25">
      <c r="A588" s="125" t="s">
        <v>903</v>
      </c>
      <c r="B588" s="544" t="s">
        <v>59</v>
      </c>
      <c r="C588" s="2" t="s">
        <v>35</v>
      </c>
      <c r="D588" s="2" t="s">
        <v>10</v>
      </c>
      <c r="E588" s="305" t="s">
        <v>255</v>
      </c>
      <c r="F588" s="306" t="s">
        <v>10</v>
      </c>
      <c r="G588" s="307" t="s">
        <v>953</v>
      </c>
      <c r="H588" s="2" t="s">
        <v>16</v>
      </c>
      <c r="I588" s="392">
        <v>123786</v>
      </c>
    </row>
    <row r="589" spans="1:9" ht="47.25" x14ac:dyDescent="0.25">
      <c r="A589" s="72" t="s">
        <v>179</v>
      </c>
      <c r="B589" s="544" t="s">
        <v>59</v>
      </c>
      <c r="C589" s="2" t="s">
        <v>35</v>
      </c>
      <c r="D589" s="2" t="s">
        <v>10</v>
      </c>
      <c r="E589" s="305" t="s">
        <v>794</v>
      </c>
      <c r="F589" s="306" t="s">
        <v>696</v>
      </c>
      <c r="G589" s="307" t="s">
        <v>697</v>
      </c>
      <c r="H589" s="2"/>
      <c r="I589" s="390">
        <f>SUM(I590)</f>
        <v>6741011</v>
      </c>
    </row>
    <row r="590" spans="1:9" ht="15.75" x14ac:dyDescent="0.25">
      <c r="A590" s="72" t="s">
        <v>795</v>
      </c>
      <c r="B590" s="544" t="s">
        <v>59</v>
      </c>
      <c r="C590" s="2" t="s">
        <v>35</v>
      </c>
      <c r="D590" s="2" t="s">
        <v>10</v>
      </c>
      <c r="E590" s="305" t="s">
        <v>256</v>
      </c>
      <c r="F590" s="306" t="s">
        <v>10</v>
      </c>
      <c r="G590" s="307" t="s">
        <v>697</v>
      </c>
      <c r="H590" s="2"/>
      <c r="I590" s="390">
        <f>SUM(I591)</f>
        <v>6741011</v>
      </c>
    </row>
    <row r="591" spans="1:9" ht="31.5" x14ac:dyDescent="0.25">
      <c r="A591" s="72" t="s">
        <v>102</v>
      </c>
      <c r="B591" s="544" t="s">
        <v>59</v>
      </c>
      <c r="C591" s="2" t="s">
        <v>35</v>
      </c>
      <c r="D591" s="2" t="s">
        <v>10</v>
      </c>
      <c r="E591" s="305" t="s">
        <v>256</v>
      </c>
      <c r="F591" s="306" t="s">
        <v>10</v>
      </c>
      <c r="G591" s="307" t="s">
        <v>730</v>
      </c>
      <c r="H591" s="2"/>
      <c r="I591" s="390">
        <f>SUM(I592:I594)</f>
        <v>6741011</v>
      </c>
    </row>
    <row r="592" spans="1:9" ht="63" x14ac:dyDescent="0.25">
      <c r="A592" s="114" t="s">
        <v>92</v>
      </c>
      <c r="B592" s="544" t="s">
        <v>59</v>
      </c>
      <c r="C592" s="2" t="s">
        <v>35</v>
      </c>
      <c r="D592" s="2" t="s">
        <v>10</v>
      </c>
      <c r="E592" s="305" t="s">
        <v>256</v>
      </c>
      <c r="F592" s="306" t="s">
        <v>10</v>
      </c>
      <c r="G592" s="307" t="s">
        <v>730</v>
      </c>
      <c r="H592" s="2" t="s">
        <v>13</v>
      </c>
      <c r="I592" s="392">
        <v>6036911</v>
      </c>
    </row>
    <row r="593" spans="1:9" ht="31.5" x14ac:dyDescent="0.25">
      <c r="A593" s="125" t="s">
        <v>903</v>
      </c>
      <c r="B593" s="410" t="s">
        <v>59</v>
      </c>
      <c r="C593" s="2" t="s">
        <v>35</v>
      </c>
      <c r="D593" s="2" t="s">
        <v>10</v>
      </c>
      <c r="E593" s="305" t="s">
        <v>256</v>
      </c>
      <c r="F593" s="306" t="s">
        <v>10</v>
      </c>
      <c r="G593" s="307" t="s">
        <v>730</v>
      </c>
      <c r="H593" s="2" t="s">
        <v>16</v>
      </c>
      <c r="I593" s="392">
        <v>691100</v>
      </c>
    </row>
    <row r="594" spans="1:9" ht="15.75" x14ac:dyDescent="0.25">
      <c r="A594" s="72" t="s">
        <v>18</v>
      </c>
      <c r="B594" s="544" t="s">
        <v>59</v>
      </c>
      <c r="C594" s="2" t="s">
        <v>35</v>
      </c>
      <c r="D594" s="2" t="s">
        <v>10</v>
      </c>
      <c r="E594" s="305" t="s">
        <v>256</v>
      </c>
      <c r="F594" s="306" t="s">
        <v>10</v>
      </c>
      <c r="G594" s="307" t="s">
        <v>730</v>
      </c>
      <c r="H594" s="2" t="s">
        <v>17</v>
      </c>
      <c r="I594" s="392">
        <v>13000</v>
      </c>
    </row>
    <row r="595" spans="1:9" s="75" customFormat="1" ht="31.5" x14ac:dyDescent="0.25">
      <c r="A595" s="112" t="s">
        <v>156</v>
      </c>
      <c r="B595" s="37" t="s">
        <v>59</v>
      </c>
      <c r="C595" s="35" t="s">
        <v>35</v>
      </c>
      <c r="D595" s="35" t="s">
        <v>10</v>
      </c>
      <c r="E595" s="302" t="s">
        <v>230</v>
      </c>
      <c r="F595" s="303" t="s">
        <v>696</v>
      </c>
      <c r="G595" s="304" t="s">
        <v>697</v>
      </c>
      <c r="H595" s="38"/>
      <c r="I595" s="389">
        <f>SUM(I596)</f>
        <v>100000</v>
      </c>
    </row>
    <row r="596" spans="1:9" s="75" customFormat="1" ht="63" x14ac:dyDescent="0.25">
      <c r="A596" s="114" t="s">
        <v>180</v>
      </c>
      <c r="B596" s="544" t="s">
        <v>59</v>
      </c>
      <c r="C596" s="2" t="s">
        <v>35</v>
      </c>
      <c r="D596" s="2" t="s">
        <v>10</v>
      </c>
      <c r="E596" s="305" t="s">
        <v>257</v>
      </c>
      <c r="F596" s="306" t="s">
        <v>696</v>
      </c>
      <c r="G596" s="307" t="s">
        <v>697</v>
      </c>
      <c r="H596" s="2"/>
      <c r="I596" s="390">
        <f>SUM(I597)</f>
        <v>100000</v>
      </c>
    </row>
    <row r="597" spans="1:9" s="75" customFormat="1" ht="47.25" x14ac:dyDescent="0.25">
      <c r="A597" s="114" t="s">
        <v>796</v>
      </c>
      <c r="B597" s="544" t="s">
        <v>59</v>
      </c>
      <c r="C597" s="2" t="s">
        <v>35</v>
      </c>
      <c r="D597" s="2" t="s">
        <v>10</v>
      </c>
      <c r="E597" s="305" t="s">
        <v>257</v>
      </c>
      <c r="F597" s="306" t="s">
        <v>12</v>
      </c>
      <c r="G597" s="307" t="s">
        <v>697</v>
      </c>
      <c r="H597" s="2"/>
      <c r="I597" s="390">
        <f>SUM(I598)</f>
        <v>100000</v>
      </c>
    </row>
    <row r="598" spans="1:9" s="75" customFormat="1" ht="31.5" x14ac:dyDescent="0.25">
      <c r="A598" s="72" t="s">
        <v>798</v>
      </c>
      <c r="B598" s="544" t="s">
        <v>59</v>
      </c>
      <c r="C598" s="2" t="s">
        <v>35</v>
      </c>
      <c r="D598" s="2" t="s">
        <v>10</v>
      </c>
      <c r="E598" s="305" t="s">
        <v>257</v>
      </c>
      <c r="F598" s="306" t="s">
        <v>12</v>
      </c>
      <c r="G598" s="307" t="s">
        <v>797</v>
      </c>
      <c r="H598" s="2"/>
      <c r="I598" s="390">
        <f>SUM(I599)</f>
        <v>100000</v>
      </c>
    </row>
    <row r="599" spans="1:9" s="75" customFormat="1" ht="31.5" x14ac:dyDescent="0.25">
      <c r="A599" s="125" t="s">
        <v>903</v>
      </c>
      <c r="B599" s="410" t="s">
        <v>59</v>
      </c>
      <c r="C599" s="2" t="s">
        <v>35</v>
      </c>
      <c r="D599" s="2" t="s">
        <v>10</v>
      </c>
      <c r="E599" s="305" t="s">
        <v>257</v>
      </c>
      <c r="F599" s="306" t="s">
        <v>12</v>
      </c>
      <c r="G599" s="307" t="s">
        <v>797</v>
      </c>
      <c r="H599" s="2" t="s">
        <v>16</v>
      </c>
      <c r="I599" s="392">
        <v>100000</v>
      </c>
    </row>
    <row r="600" spans="1:9" ht="15.75" x14ac:dyDescent="0.25">
      <c r="A600" s="124" t="s">
        <v>36</v>
      </c>
      <c r="B600" s="30" t="s">
        <v>59</v>
      </c>
      <c r="C600" s="26" t="s">
        <v>35</v>
      </c>
      <c r="D600" s="26" t="s">
        <v>20</v>
      </c>
      <c r="E600" s="299"/>
      <c r="F600" s="300"/>
      <c r="G600" s="301"/>
      <c r="H600" s="26"/>
      <c r="I600" s="417">
        <f>SUM(I601,I614)</f>
        <v>4875906</v>
      </c>
    </row>
    <row r="601" spans="1:9" ht="31.5" x14ac:dyDescent="0.25">
      <c r="A601" s="112" t="s">
        <v>171</v>
      </c>
      <c r="B601" s="37" t="s">
        <v>59</v>
      </c>
      <c r="C601" s="35" t="s">
        <v>35</v>
      </c>
      <c r="D601" s="35" t="s">
        <v>20</v>
      </c>
      <c r="E601" s="302" t="s">
        <v>252</v>
      </c>
      <c r="F601" s="303" t="s">
        <v>696</v>
      </c>
      <c r="G601" s="304" t="s">
        <v>697</v>
      </c>
      <c r="H601" s="35"/>
      <c r="I601" s="389">
        <f>SUM(I602)</f>
        <v>4861206</v>
      </c>
    </row>
    <row r="602" spans="1:9" ht="63" x14ac:dyDescent="0.25">
      <c r="A602" s="72" t="s">
        <v>181</v>
      </c>
      <c r="B602" s="544" t="s">
        <v>59</v>
      </c>
      <c r="C602" s="2" t="s">
        <v>35</v>
      </c>
      <c r="D602" s="2" t="s">
        <v>20</v>
      </c>
      <c r="E602" s="305" t="s">
        <v>258</v>
      </c>
      <c r="F602" s="306" t="s">
        <v>696</v>
      </c>
      <c r="G602" s="307" t="s">
        <v>697</v>
      </c>
      <c r="H602" s="2"/>
      <c r="I602" s="390">
        <f>SUM(I603+I607)</f>
        <v>4861206</v>
      </c>
    </row>
    <row r="603" spans="1:9" ht="78.75" x14ac:dyDescent="0.25">
      <c r="A603" s="72" t="s">
        <v>802</v>
      </c>
      <c r="B603" s="544" t="s">
        <v>59</v>
      </c>
      <c r="C603" s="2" t="s">
        <v>35</v>
      </c>
      <c r="D603" s="2" t="s">
        <v>20</v>
      </c>
      <c r="E603" s="305" t="s">
        <v>258</v>
      </c>
      <c r="F603" s="306" t="s">
        <v>10</v>
      </c>
      <c r="G603" s="307" t="s">
        <v>697</v>
      </c>
      <c r="H603" s="2"/>
      <c r="I603" s="390">
        <f>SUM(I604)</f>
        <v>1178330</v>
      </c>
    </row>
    <row r="604" spans="1:9" ht="31.5" x14ac:dyDescent="0.25">
      <c r="A604" s="72" t="s">
        <v>91</v>
      </c>
      <c r="B604" s="544" t="s">
        <v>59</v>
      </c>
      <c r="C604" s="51" t="s">
        <v>35</v>
      </c>
      <c r="D604" s="51" t="s">
        <v>20</v>
      </c>
      <c r="E604" s="345" t="s">
        <v>258</v>
      </c>
      <c r="F604" s="346" t="s">
        <v>803</v>
      </c>
      <c r="G604" s="347" t="s">
        <v>701</v>
      </c>
      <c r="H604" s="51"/>
      <c r="I604" s="390">
        <f>SUM(I605:I606)</f>
        <v>1178330</v>
      </c>
    </row>
    <row r="605" spans="1:9" ht="63" x14ac:dyDescent="0.25">
      <c r="A605" s="114" t="s">
        <v>92</v>
      </c>
      <c r="B605" s="544" t="s">
        <v>59</v>
      </c>
      <c r="C605" s="2" t="s">
        <v>35</v>
      </c>
      <c r="D605" s="2" t="s">
        <v>20</v>
      </c>
      <c r="E605" s="305" t="s">
        <v>258</v>
      </c>
      <c r="F605" s="306" t="s">
        <v>803</v>
      </c>
      <c r="G605" s="307" t="s">
        <v>701</v>
      </c>
      <c r="H605" s="2" t="s">
        <v>13</v>
      </c>
      <c r="I605" s="392">
        <v>1178130</v>
      </c>
    </row>
    <row r="606" spans="1:9" ht="15.75" x14ac:dyDescent="0.25">
      <c r="A606" s="72" t="s">
        <v>18</v>
      </c>
      <c r="B606" s="544" t="s">
        <v>59</v>
      </c>
      <c r="C606" s="2" t="s">
        <v>35</v>
      </c>
      <c r="D606" s="2" t="s">
        <v>20</v>
      </c>
      <c r="E606" s="305" t="s">
        <v>258</v>
      </c>
      <c r="F606" s="306" t="s">
        <v>803</v>
      </c>
      <c r="G606" s="307" t="s">
        <v>701</v>
      </c>
      <c r="H606" s="2" t="s">
        <v>17</v>
      </c>
      <c r="I606" s="392">
        <v>200</v>
      </c>
    </row>
    <row r="607" spans="1:9" ht="47.25" x14ac:dyDescent="0.25">
      <c r="A607" s="72" t="s">
        <v>799</v>
      </c>
      <c r="B607" s="544" t="s">
        <v>59</v>
      </c>
      <c r="C607" s="2" t="s">
        <v>35</v>
      </c>
      <c r="D607" s="2" t="s">
        <v>20</v>
      </c>
      <c r="E607" s="305" t="s">
        <v>258</v>
      </c>
      <c r="F607" s="306" t="s">
        <v>12</v>
      </c>
      <c r="G607" s="307" t="s">
        <v>697</v>
      </c>
      <c r="H607" s="2"/>
      <c r="I607" s="390">
        <f>SUM(I608+I610)</f>
        <v>3682876</v>
      </c>
    </row>
    <row r="608" spans="1:9" ht="47.25" x14ac:dyDescent="0.25">
      <c r="A608" s="72" t="s">
        <v>104</v>
      </c>
      <c r="B608" s="544" t="s">
        <v>59</v>
      </c>
      <c r="C608" s="2" t="s">
        <v>35</v>
      </c>
      <c r="D608" s="2" t="s">
        <v>20</v>
      </c>
      <c r="E608" s="305" t="s">
        <v>258</v>
      </c>
      <c r="F608" s="306" t="s">
        <v>800</v>
      </c>
      <c r="G608" s="307" t="s">
        <v>801</v>
      </c>
      <c r="H608" s="2"/>
      <c r="I608" s="390">
        <f>SUM(I609)</f>
        <v>24276</v>
      </c>
    </row>
    <row r="609" spans="1:9" ht="63" x14ac:dyDescent="0.25">
      <c r="A609" s="114" t="s">
        <v>92</v>
      </c>
      <c r="B609" s="544" t="s">
        <v>59</v>
      </c>
      <c r="C609" s="2" t="s">
        <v>35</v>
      </c>
      <c r="D609" s="2" t="s">
        <v>20</v>
      </c>
      <c r="E609" s="305" t="s">
        <v>258</v>
      </c>
      <c r="F609" s="306" t="s">
        <v>800</v>
      </c>
      <c r="G609" s="307" t="s">
        <v>801</v>
      </c>
      <c r="H609" s="2" t="s">
        <v>13</v>
      </c>
      <c r="I609" s="392">
        <v>24276</v>
      </c>
    </row>
    <row r="610" spans="1:9" ht="31.5" x14ac:dyDescent="0.25">
      <c r="A610" s="72" t="s">
        <v>102</v>
      </c>
      <c r="B610" s="544" t="s">
        <v>59</v>
      </c>
      <c r="C610" s="2" t="s">
        <v>35</v>
      </c>
      <c r="D610" s="2" t="s">
        <v>20</v>
      </c>
      <c r="E610" s="305" t="s">
        <v>258</v>
      </c>
      <c r="F610" s="306" t="s">
        <v>800</v>
      </c>
      <c r="G610" s="307" t="s">
        <v>730</v>
      </c>
      <c r="H610" s="2"/>
      <c r="I610" s="390">
        <f>SUM(I611:I613)</f>
        <v>3658600</v>
      </c>
    </row>
    <row r="611" spans="1:9" ht="63" x14ac:dyDescent="0.25">
      <c r="A611" s="114" t="s">
        <v>92</v>
      </c>
      <c r="B611" s="544" t="s">
        <v>59</v>
      </c>
      <c r="C611" s="2" t="s">
        <v>35</v>
      </c>
      <c r="D611" s="2" t="s">
        <v>20</v>
      </c>
      <c r="E611" s="305" t="s">
        <v>258</v>
      </c>
      <c r="F611" s="306" t="s">
        <v>800</v>
      </c>
      <c r="G611" s="307" t="s">
        <v>730</v>
      </c>
      <c r="H611" s="2" t="s">
        <v>13</v>
      </c>
      <c r="I611" s="392">
        <v>3399100</v>
      </c>
    </row>
    <row r="612" spans="1:9" ht="31.5" x14ac:dyDescent="0.25">
      <c r="A612" s="125" t="s">
        <v>903</v>
      </c>
      <c r="B612" s="410" t="s">
        <v>59</v>
      </c>
      <c r="C612" s="2" t="s">
        <v>35</v>
      </c>
      <c r="D612" s="2" t="s">
        <v>20</v>
      </c>
      <c r="E612" s="305" t="s">
        <v>258</v>
      </c>
      <c r="F612" s="306" t="s">
        <v>800</v>
      </c>
      <c r="G612" s="307" t="s">
        <v>730</v>
      </c>
      <c r="H612" s="2" t="s">
        <v>16</v>
      </c>
      <c r="I612" s="392">
        <v>258500</v>
      </c>
    </row>
    <row r="613" spans="1:9" ht="15.75" x14ac:dyDescent="0.25">
      <c r="A613" s="72" t="s">
        <v>18</v>
      </c>
      <c r="B613" s="544" t="s">
        <v>59</v>
      </c>
      <c r="C613" s="2" t="s">
        <v>35</v>
      </c>
      <c r="D613" s="2" t="s">
        <v>20</v>
      </c>
      <c r="E613" s="305" t="s">
        <v>258</v>
      </c>
      <c r="F613" s="306" t="s">
        <v>800</v>
      </c>
      <c r="G613" s="307" t="s">
        <v>730</v>
      </c>
      <c r="H613" s="2" t="s">
        <v>17</v>
      </c>
      <c r="I613" s="392">
        <v>1000</v>
      </c>
    </row>
    <row r="614" spans="1:9" ht="47.25" x14ac:dyDescent="0.25">
      <c r="A614" s="115" t="s">
        <v>123</v>
      </c>
      <c r="B614" s="37" t="s">
        <v>59</v>
      </c>
      <c r="C614" s="35" t="s">
        <v>35</v>
      </c>
      <c r="D614" s="35" t="s">
        <v>20</v>
      </c>
      <c r="E614" s="302" t="s">
        <v>699</v>
      </c>
      <c r="F614" s="303" t="s">
        <v>696</v>
      </c>
      <c r="G614" s="304" t="s">
        <v>697</v>
      </c>
      <c r="H614" s="35"/>
      <c r="I614" s="389">
        <f>SUM(I615)</f>
        <v>14700</v>
      </c>
    </row>
    <row r="615" spans="1:9" ht="63" x14ac:dyDescent="0.25">
      <c r="A615" s="116" t="s">
        <v>137</v>
      </c>
      <c r="B615" s="62" t="s">
        <v>59</v>
      </c>
      <c r="C615" s="2" t="s">
        <v>35</v>
      </c>
      <c r="D615" s="2" t="s">
        <v>20</v>
      </c>
      <c r="E615" s="305" t="s">
        <v>209</v>
      </c>
      <c r="F615" s="306" t="s">
        <v>696</v>
      </c>
      <c r="G615" s="307" t="s">
        <v>697</v>
      </c>
      <c r="H615" s="51"/>
      <c r="I615" s="390">
        <f>SUM(I616)</f>
        <v>14700</v>
      </c>
    </row>
    <row r="616" spans="1:9" ht="47.25" x14ac:dyDescent="0.25">
      <c r="A616" s="116" t="s">
        <v>703</v>
      </c>
      <c r="B616" s="62" t="s">
        <v>59</v>
      </c>
      <c r="C616" s="2" t="s">
        <v>35</v>
      </c>
      <c r="D616" s="2" t="s">
        <v>20</v>
      </c>
      <c r="E616" s="305" t="s">
        <v>209</v>
      </c>
      <c r="F616" s="306" t="s">
        <v>10</v>
      </c>
      <c r="G616" s="307" t="s">
        <v>697</v>
      </c>
      <c r="H616" s="51"/>
      <c r="I616" s="390">
        <f>SUM(I617)</f>
        <v>14700</v>
      </c>
    </row>
    <row r="617" spans="1:9" ht="15.75" x14ac:dyDescent="0.25">
      <c r="A617" s="116" t="s">
        <v>125</v>
      </c>
      <c r="B617" s="62" t="s">
        <v>59</v>
      </c>
      <c r="C617" s="2" t="s">
        <v>35</v>
      </c>
      <c r="D617" s="2" t="s">
        <v>20</v>
      </c>
      <c r="E617" s="305" t="s">
        <v>209</v>
      </c>
      <c r="F617" s="306" t="s">
        <v>10</v>
      </c>
      <c r="G617" s="307" t="s">
        <v>702</v>
      </c>
      <c r="H617" s="51"/>
      <c r="I617" s="390">
        <f>SUM(I618)</f>
        <v>14700</v>
      </c>
    </row>
    <row r="618" spans="1:9" ht="31.5" x14ac:dyDescent="0.25">
      <c r="A618" s="125" t="s">
        <v>903</v>
      </c>
      <c r="B618" s="410" t="s">
        <v>59</v>
      </c>
      <c r="C618" s="2" t="s">
        <v>35</v>
      </c>
      <c r="D618" s="2" t="s">
        <v>20</v>
      </c>
      <c r="E618" s="305" t="s">
        <v>209</v>
      </c>
      <c r="F618" s="306" t="s">
        <v>10</v>
      </c>
      <c r="G618" s="307" t="s">
        <v>702</v>
      </c>
      <c r="H618" s="2" t="s">
        <v>16</v>
      </c>
      <c r="I618" s="392">
        <v>14700</v>
      </c>
    </row>
    <row r="619" spans="1:9" ht="15.75" x14ac:dyDescent="0.25">
      <c r="A619" s="128" t="s">
        <v>37</v>
      </c>
      <c r="B619" s="20" t="s">
        <v>59</v>
      </c>
      <c r="C619" s="20">
        <v>10</v>
      </c>
      <c r="D619" s="20"/>
      <c r="E619" s="336"/>
      <c r="F619" s="337"/>
      <c r="G619" s="338"/>
      <c r="H619" s="16"/>
      <c r="I619" s="416">
        <f>SUM(I620)</f>
        <v>1101955</v>
      </c>
    </row>
    <row r="620" spans="1:9" ht="15.75" x14ac:dyDescent="0.25">
      <c r="A620" s="124" t="s">
        <v>41</v>
      </c>
      <c r="B620" s="30" t="s">
        <v>59</v>
      </c>
      <c r="C620" s="30">
        <v>10</v>
      </c>
      <c r="D620" s="26" t="s">
        <v>15</v>
      </c>
      <c r="E620" s="299"/>
      <c r="F620" s="300"/>
      <c r="G620" s="301"/>
      <c r="H620" s="26"/>
      <c r="I620" s="417">
        <f>SUM(I621)</f>
        <v>1101955</v>
      </c>
    </row>
    <row r="621" spans="1:9" ht="31.5" x14ac:dyDescent="0.25">
      <c r="A621" s="112" t="s">
        <v>171</v>
      </c>
      <c r="B621" s="37" t="s">
        <v>59</v>
      </c>
      <c r="C621" s="35" t="s">
        <v>57</v>
      </c>
      <c r="D621" s="35" t="s">
        <v>15</v>
      </c>
      <c r="E621" s="302" t="s">
        <v>252</v>
      </c>
      <c r="F621" s="303" t="s">
        <v>696</v>
      </c>
      <c r="G621" s="304" t="s">
        <v>697</v>
      </c>
      <c r="H621" s="35"/>
      <c r="I621" s="389">
        <f>SUM(I622,I627,I632)</f>
        <v>1101955</v>
      </c>
    </row>
    <row r="622" spans="1:9" ht="47.25" x14ac:dyDescent="0.25">
      <c r="A622" s="114" t="s">
        <v>178</v>
      </c>
      <c r="B622" s="544" t="s">
        <v>59</v>
      </c>
      <c r="C622" s="62">
        <v>10</v>
      </c>
      <c r="D622" s="51" t="s">
        <v>15</v>
      </c>
      <c r="E622" s="345" t="s">
        <v>255</v>
      </c>
      <c r="F622" s="346" t="s">
        <v>696</v>
      </c>
      <c r="G622" s="347" t="s">
        <v>697</v>
      </c>
      <c r="H622" s="51"/>
      <c r="I622" s="390">
        <f>SUM(I623)</f>
        <v>502125</v>
      </c>
    </row>
    <row r="623" spans="1:9" ht="31.5" x14ac:dyDescent="0.25">
      <c r="A623" s="114" t="s">
        <v>793</v>
      </c>
      <c r="B623" s="544" t="s">
        <v>59</v>
      </c>
      <c r="C623" s="62">
        <v>10</v>
      </c>
      <c r="D623" s="51" t="s">
        <v>15</v>
      </c>
      <c r="E623" s="345" t="s">
        <v>255</v>
      </c>
      <c r="F623" s="346" t="s">
        <v>10</v>
      </c>
      <c r="G623" s="347" t="s">
        <v>697</v>
      </c>
      <c r="H623" s="51"/>
      <c r="I623" s="390">
        <f>SUM(I624)</f>
        <v>502125</v>
      </c>
    </row>
    <row r="624" spans="1:9" ht="47.25" x14ac:dyDescent="0.25">
      <c r="A624" s="114" t="s">
        <v>184</v>
      </c>
      <c r="B624" s="544" t="s">
        <v>59</v>
      </c>
      <c r="C624" s="62">
        <v>10</v>
      </c>
      <c r="D624" s="51" t="s">
        <v>15</v>
      </c>
      <c r="E624" s="345" t="s">
        <v>255</v>
      </c>
      <c r="F624" s="346" t="s">
        <v>803</v>
      </c>
      <c r="G624" s="347" t="s">
        <v>806</v>
      </c>
      <c r="H624" s="51"/>
      <c r="I624" s="390">
        <f>SUM(I625:I626)</f>
        <v>502125</v>
      </c>
    </row>
    <row r="625" spans="1:9" ht="31.5" x14ac:dyDescent="0.25">
      <c r="A625" s="125" t="s">
        <v>903</v>
      </c>
      <c r="B625" s="410" t="s">
        <v>59</v>
      </c>
      <c r="C625" s="62">
        <v>10</v>
      </c>
      <c r="D625" s="51" t="s">
        <v>15</v>
      </c>
      <c r="E625" s="345" t="s">
        <v>255</v>
      </c>
      <c r="F625" s="346" t="s">
        <v>803</v>
      </c>
      <c r="G625" s="347" t="s">
        <v>806</v>
      </c>
      <c r="H625" s="51" t="s">
        <v>16</v>
      </c>
      <c r="I625" s="392">
        <v>2000</v>
      </c>
    </row>
    <row r="626" spans="1:9" ht="15.75" x14ac:dyDescent="0.25">
      <c r="A626" s="72" t="s">
        <v>40</v>
      </c>
      <c r="B626" s="544" t="s">
        <v>59</v>
      </c>
      <c r="C626" s="62">
        <v>10</v>
      </c>
      <c r="D626" s="51" t="s">
        <v>15</v>
      </c>
      <c r="E626" s="345" t="s">
        <v>255</v>
      </c>
      <c r="F626" s="346" t="s">
        <v>803</v>
      </c>
      <c r="G626" s="347" t="s">
        <v>806</v>
      </c>
      <c r="H626" s="51" t="s">
        <v>39</v>
      </c>
      <c r="I626" s="392">
        <v>500125</v>
      </c>
    </row>
    <row r="627" spans="1:9" ht="47.25" x14ac:dyDescent="0.25">
      <c r="A627" s="72" t="s">
        <v>179</v>
      </c>
      <c r="B627" s="544" t="s">
        <v>59</v>
      </c>
      <c r="C627" s="62">
        <v>10</v>
      </c>
      <c r="D627" s="51" t="s">
        <v>15</v>
      </c>
      <c r="E627" s="345" t="s">
        <v>794</v>
      </c>
      <c r="F627" s="346" t="s">
        <v>696</v>
      </c>
      <c r="G627" s="347" t="s">
        <v>697</v>
      </c>
      <c r="H627" s="51"/>
      <c r="I627" s="390">
        <f>SUM(I628)</f>
        <v>451138</v>
      </c>
    </row>
    <row r="628" spans="1:9" ht="15.75" x14ac:dyDescent="0.25">
      <c r="A628" s="72" t="s">
        <v>795</v>
      </c>
      <c r="B628" s="544" t="s">
        <v>59</v>
      </c>
      <c r="C628" s="62">
        <v>10</v>
      </c>
      <c r="D628" s="51" t="s">
        <v>15</v>
      </c>
      <c r="E628" s="345" t="s">
        <v>256</v>
      </c>
      <c r="F628" s="346" t="s">
        <v>10</v>
      </c>
      <c r="G628" s="347" t="s">
        <v>697</v>
      </c>
      <c r="H628" s="51"/>
      <c r="I628" s="390">
        <f>SUM(I629)</f>
        <v>451138</v>
      </c>
    </row>
    <row r="629" spans="1:9" ht="47.25" x14ac:dyDescent="0.25">
      <c r="A629" s="114" t="s">
        <v>184</v>
      </c>
      <c r="B629" s="544" t="s">
        <v>59</v>
      </c>
      <c r="C629" s="62">
        <v>10</v>
      </c>
      <c r="D629" s="51" t="s">
        <v>15</v>
      </c>
      <c r="E629" s="345" t="s">
        <v>256</v>
      </c>
      <c r="F629" s="346" t="s">
        <v>803</v>
      </c>
      <c r="G629" s="347" t="s">
        <v>806</v>
      </c>
      <c r="H629" s="51"/>
      <c r="I629" s="390">
        <f>SUM(I630:I631)</f>
        <v>451138</v>
      </c>
    </row>
    <row r="630" spans="1:9" ht="31.5" x14ac:dyDescent="0.25">
      <c r="A630" s="125" t="s">
        <v>903</v>
      </c>
      <c r="B630" s="410" t="s">
        <v>59</v>
      </c>
      <c r="C630" s="62">
        <v>10</v>
      </c>
      <c r="D630" s="51" t="s">
        <v>15</v>
      </c>
      <c r="E630" s="345" t="s">
        <v>256</v>
      </c>
      <c r="F630" s="346" t="s">
        <v>803</v>
      </c>
      <c r="G630" s="347" t="s">
        <v>806</v>
      </c>
      <c r="H630" s="51" t="s">
        <v>16</v>
      </c>
      <c r="I630" s="392">
        <v>1800</v>
      </c>
    </row>
    <row r="631" spans="1:9" ht="15.75" x14ac:dyDescent="0.25">
      <c r="A631" s="72" t="s">
        <v>40</v>
      </c>
      <c r="B631" s="544" t="s">
        <v>59</v>
      </c>
      <c r="C631" s="62">
        <v>10</v>
      </c>
      <c r="D631" s="51" t="s">
        <v>15</v>
      </c>
      <c r="E631" s="345" t="s">
        <v>256</v>
      </c>
      <c r="F631" s="346" t="s">
        <v>803</v>
      </c>
      <c r="G631" s="347" t="s">
        <v>806</v>
      </c>
      <c r="H631" s="51" t="s">
        <v>39</v>
      </c>
      <c r="I631" s="392">
        <v>449338</v>
      </c>
    </row>
    <row r="632" spans="1:9" ht="63" x14ac:dyDescent="0.25">
      <c r="A632" s="72" t="s">
        <v>172</v>
      </c>
      <c r="B632" s="544" t="s">
        <v>59</v>
      </c>
      <c r="C632" s="62">
        <v>10</v>
      </c>
      <c r="D632" s="51" t="s">
        <v>15</v>
      </c>
      <c r="E632" s="345" t="s">
        <v>253</v>
      </c>
      <c r="F632" s="346" t="s">
        <v>696</v>
      </c>
      <c r="G632" s="347" t="s">
        <v>697</v>
      </c>
      <c r="H632" s="51"/>
      <c r="I632" s="390">
        <f>SUM(I633)</f>
        <v>148692</v>
      </c>
    </row>
    <row r="633" spans="1:9" ht="47.25" x14ac:dyDescent="0.25">
      <c r="A633" s="72" t="s">
        <v>782</v>
      </c>
      <c r="B633" s="544" t="s">
        <v>59</v>
      </c>
      <c r="C633" s="62">
        <v>10</v>
      </c>
      <c r="D633" s="51" t="s">
        <v>15</v>
      </c>
      <c r="E633" s="345" t="s">
        <v>253</v>
      </c>
      <c r="F633" s="346" t="s">
        <v>10</v>
      </c>
      <c r="G633" s="347" t="s">
        <v>697</v>
      </c>
      <c r="H633" s="51"/>
      <c r="I633" s="390">
        <f>SUM(I634)</f>
        <v>148692</v>
      </c>
    </row>
    <row r="634" spans="1:9" ht="78.75" x14ac:dyDescent="0.25">
      <c r="A634" s="72" t="s">
        <v>808</v>
      </c>
      <c r="B634" s="544" t="s">
        <v>59</v>
      </c>
      <c r="C634" s="62">
        <v>10</v>
      </c>
      <c r="D634" s="51" t="s">
        <v>15</v>
      </c>
      <c r="E634" s="345" t="s">
        <v>253</v>
      </c>
      <c r="F634" s="346" t="s">
        <v>10</v>
      </c>
      <c r="G634" s="347" t="s">
        <v>807</v>
      </c>
      <c r="H634" s="51"/>
      <c r="I634" s="390">
        <f>SUM(I635:I636)</f>
        <v>148692</v>
      </c>
    </row>
    <row r="635" spans="1:9" ht="31.5" x14ac:dyDescent="0.25">
      <c r="A635" s="125" t="s">
        <v>903</v>
      </c>
      <c r="B635" s="410" t="s">
        <v>59</v>
      </c>
      <c r="C635" s="62">
        <v>10</v>
      </c>
      <c r="D635" s="51" t="s">
        <v>15</v>
      </c>
      <c r="E635" s="345" t="s">
        <v>253</v>
      </c>
      <c r="F635" s="346" t="s">
        <v>10</v>
      </c>
      <c r="G635" s="347" t="s">
        <v>807</v>
      </c>
      <c r="H635" s="51" t="s">
        <v>16</v>
      </c>
      <c r="I635" s="392">
        <v>768</v>
      </c>
    </row>
    <row r="636" spans="1:9" ht="15.75" x14ac:dyDescent="0.25">
      <c r="A636" s="72" t="s">
        <v>40</v>
      </c>
      <c r="B636" s="544" t="s">
        <v>59</v>
      </c>
      <c r="C636" s="62">
        <v>10</v>
      </c>
      <c r="D636" s="51" t="s">
        <v>15</v>
      </c>
      <c r="E636" s="345" t="s">
        <v>253</v>
      </c>
      <c r="F636" s="346" t="s">
        <v>10</v>
      </c>
      <c r="G636" s="347" t="s">
        <v>807</v>
      </c>
      <c r="H636" s="51" t="s">
        <v>39</v>
      </c>
      <c r="I636" s="392">
        <v>147924</v>
      </c>
    </row>
    <row r="637" spans="1:9" ht="15.75" x14ac:dyDescent="0.25">
      <c r="A637" s="128" t="s">
        <v>43</v>
      </c>
      <c r="B637" s="20" t="s">
        <v>59</v>
      </c>
      <c r="C637" s="20">
        <v>11</v>
      </c>
      <c r="D637" s="20"/>
      <c r="E637" s="336"/>
      <c r="F637" s="337"/>
      <c r="G637" s="338"/>
      <c r="H637" s="16"/>
      <c r="I637" s="416">
        <f>SUM(I638)</f>
        <v>157000</v>
      </c>
    </row>
    <row r="638" spans="1:9" ht="15.75" x14ac:dyDescent="0.25">
      <c r="A638" s="124" t="s">
        <v>44</v>
      </c>
      <c r="B638" s="30" t="s">
        <v>59</v>
      </c>
      <c r="C638" s="30">
        <v>11</v>
      </c>
      <c r="D638" s="26" t="s">
        <v>12</v>
      </c>
      <c r="E638" s="299"/>
      <c r="F638" s="300"/>
      <c r="G638" s="301"/>
      <c r="H638" s="26"/>
      <c r="I638" s="417">
        <f>SUM(I639,I648)</f>
        <v>157000</v>
      </c>
    </row>
    <row r="639" spans="1:9" ht="47.25" x14ac:dyDescent="0.25">
      <c r="A639" s="120" t="s">
        <v>144</v>
      </c>
      <c r="B639" s="411" t="s">
        <v>59</v>
      </c>
      <c r="C639" s="35" t="s">
        <v>45</v>
      </c>
      <c r="D639" s="35" t="s">
        <v>12</v>
      </c>
      <c r="E639" s="302" t="s">
        <v>206</v>
      </c>
      <c r="F639" s="303" t="s">
        <v>696</v>
      </c>
      <c r="G639" s="304" t="s">
        <v>697</v>
      </c>
      <c r="H639" s="38"/>
      <c r="I639" s="389">
        <f>SUM(I644,I640)</f>
        <v>7000</v>
      </c>
    </row>
    <row r="640" spans="1:9" s="44" customFormat="1" ht="63" x14ac:dyDescent="0.25">
      <c r="A640" s="72" t="s">
        <v>182</v>
      </c>
      <c r="B640" s="544" t="s">
        <v>59</v>
      </c>
      <c r="C640" s="42" t="s">
        <v>45</v>
      </c>
      <c r="D640" s="42" t="s">
        <v>12</v>
      </c>
      <c r="E640" s="348" t="s">
        <v>208</v>
      </c>
      <c r="F640" s="349" t="s">
        <v>696</v>
      </c>
      <c r="G640" s="350" t="s">
        <v>697</v>
      </c>
      <c r="H640" s="43"/>
      <c r="I640" s="393">
        <f>SUM(I641)</f>
        <v>2000</v>
      </c>
    </row>
    <row r="641" spans="1:9" s="44" customFormat="1" ht="47.25" x14ac:dyDescent="0.25">
      <c r="A641" s="361" t="s">
        <v>804</v>
      </c>
      <c r="B641" s="544" t="s">
        <v>59</v>
      </c>
      <c r="C641" s="42" t="s">
        <v>45</v>
      </c>
      <c r="D641" s="42" t="s">
        <v>12</v>
      </c>
      <c r="E641" s="348" t="s">
        <v>208</v>
      </c>
      <c r="F641" s="349" t="s">
        <v>10</v>
      </c>
      <c r="G641" s="350" t="s">
        <v>697</v>
      </c>
      <c r="H641" s="43"/>
      <c r="I641" s="393">
        <f>SUM(I642)</f>
        <v>2000</v>
      </c>
    </row>
    <row r="642" spans="1:9" s="44" customFormat="1" ht="31.5" x14ac:dyDescent="0.25">
      <c r="A642" s="88" t="s">
        <v>818</v>
      </c>
      <c r="B642" s="414" t="s">
        <v>59</v>
      </c>
      <c r="C642" s="42" t="s">
        <v>45</v>
      </c>
      <c r="D642" s="42" t="s">
        <v>12</v>
      </c>
      <c r="E642" s="348" t="s">
        <v>208</v>
      </c>
      <c r="F642" s="349" t="s">
        <v>10</v>
      </c>
      <c r="G642" s="350" t="s">
        <v>817</v>
      </c>
      <c r="H642" s="43"/>
      <c r="I642" s="393">
        <f>SUM(I643)</f>
        <v>2000</v>
      </c>
    </row>
    <row r="643" spans="1:9" s="44" customFormat="1" ht="31.5" x14ac:dyDescent="0.25">
      <c r="A643" s="118" t="s">
        <v>903</v>
      </c>
      <c r="B643" s="415" t="s">
        <v>59</v>
      </c>
      <c r="C643" s="42" t="s">
        <v>45</v>
      </c>
      <c r="D643" s="42" t="s">
        <v>12</v>
      </c>
      <c r="E643" s="348" t="s">
        <v>208</v>
      </c>
      <c r="F643" s="349" t="s">
        <v>10</v>
      </c>
      <c r="G643" s="350" t="s">
        <v>817</v>
      </c>
      <c r="H643" s="43" t="s">
        <v>16</v>
      </c>
      <c r="I643" s="394">
        <v>2000</v>
      </c>
    </row>
    <row r="644" spans="1:9" ht="78.75" x14ac:dyDescent="0.25">
      <c r="A644" s="116" t="s">
        <v>188</v>
      </c>
      <c r="B644" s="62" t="s">
        <v>59</v>
      </c>
      <c r="C644" s="2" t="s">
        <v>45</v>
      </c>
      <c r="D644" s="2" t="s">
        <v>12</v>
      </c>
      <c r="E644" s="305" t="s">
        <v>239</v>
      </c>
      <c r="F644" s="306" t="s">
        <v>696</v>
      </c>
      <c r="G644" s="307" t="s">
        <v>697</v>
      </c>
      <c r="H644" s="2"/>
      <c r="I644" s="390">
        <f>SUM(I645)</f>
        <v>5000</v>
      </c>
    </row>
    <row r="645" spans="1:9" ht="47.25" x14ac:dyDescent="0.25">
      <c r="A645" s="358" t="s">
        <v>704</v>
      </c>
      <c r="B645" s="62" t="s">
        <v>59</v>
      </c>
      <c r="C645" s="42" t="s">
        <v>45</v>
      </c>
      <c r="D645" s="42" t="s">
        <v>12</v>
      </c>
      <c r="E645" s="305" t="s">
        <v>239</v>
      </c>
      <c r="F645" s="306" t="s">
        <v>10</v>
      </c>
      <c r="G645" s="307" t="s">
        <v>697</v>
      </c>
      <c r="H645" s="2"/>
      <c r="I645" s="390">
        <f>SUM(I646)</f>
        <v>5000</v>
      </c>
    </row>
    <row r="646" spans="1:9" ht="31.5" x14ac:dyDescent="0.25">
      <c r="A646" s="91" t="s">
        <v>120</v>
      </c>
      <c r="B646" s="62" t="s">
        <v>59</v>
      </c>
      <c r="C646" s="2" t="s">
        <v>45</v>
      </c>
      <c r="D646" s="2" t="s">
        <v>12</v>
      </c>
      <c r="E646" s="305" t="s">
        <v>239</v>
      </c>
      <c r="F646" s="306" t="s">
        <v>10</v>
      </c>
      <c r="G646" s="307" t="s">
        <v>706</v>
      </c>
      <c r="H646" s="2"/>
      <c r="I646" s="390">
        <f>SUM(I647)</f>
        <v>5000</v>
      </c>
    </row>
    <row r="647" spans="1:9" ht="31.5" x14ac:dyDescent="0.25">
      <c r="A647" s="125" t="s">
        <v>903</v>
      </c>
      <c r="B647" s="410" t="s">
        <v>59</v>
      </c>
      <c r="C647" s="2" t="s">
        <v>45</v>
      </c>
      <c r="D647" s="2" t="s">
        <v>12</v>
      </c>
      <c r="E647" s="305" t="s">
        <v>239</v>
      </c>
      <c r="F647" s="306" t="s">
        <v>10</v>
      </c>
      <c r="G647" s="307" t="s">
        <v>706</v>
      </c>
      <c r="H647" s="2" t="s">
        <v>16</v>
      </c>
      <c r="I647" s="391">
        <v>5000</v>
      </c>
    </row>
    <row r="648" spans="1:9" ht="63" x14ac:dyDescent="0.25">
      <c r="A648" s="121" t="s">
        <v>173</v>
      </c>
      <c r="B648" s="37" t="s">
        <v>59</v>
      </c>
      <c r="C648" s="35" t="s">
        <v>45</v>
      </c>
      <c r="D648" s="35" t="s">
        <v>12</v>
      </c>
      <c r="E648" s="302" t="s">
        <v>784</v>
      </c>
      <c r="F648" s="303" t="s">
        <v>696</v>
      </c>
      <c r="G648" s="304" t="s">
        <v>697</v>
      </c>
      <c r="H648" s="35"/>
      <c r="I648" s="389">
        <f>SUM(I649)</f>
        <v>150000</v>
      </c>
    </row>
    <row r="649" spans="1:9" ht="94.5" x14ac:dyDescent="0.25">
      <c r="A649" s="122" t="s">
        <v>189</v>
      </c>
      <c r="B649" s="62" t="s">
        <v>59</v>
      </c>
      <c r="C649" s="2" t="s">
        <v>45</v>
      </c>
      <c r="D649" s="2" t="s">
        <v>12</v>
      </c>
      <c r="E649" s="305" t="s">
        <v>259</v>
      </c>
      <c r="F649" s="306" t="s">
        <v>696</v>
      </c>
      <c r="G649" s="307" t="s">
        <v>697</v>
      </c>
      <c r="H649" s="2"/>
      <c r="I649" s="390">
        <f>SUM(I650)</f>
        <v>150000</v>
      </c>
    </row>
    <row r="650" spans="1:9" ht="31.5" x14ac:dyDescent="0.25">
      <c r="A650" s="122" t="s">
        <v>819</v>
      </c>
      <c r="B650" s="62" t="s">
        <v>59</v>
      </c>
      <c r="C650" s="2" t="s">
        <v>45</v>
      </c>
      <c r="D650" s="2" t="s">
        <v>12</v>
      </c>
      <c r="E650" s="305" t="s">
        <v>259</v>
      </c>
      <c r="F650" s="306" t="s">
        <v>10</v>
      </c>
      <c r="G650" s="307" t="s">
        <v>697</v>
      </c>
      <c r="H650" s="2"/>
      <c r="I650" s="390">
        <f>SUM(I651)</f>
        <v>150000</v>
      </c>
    </row>
    <row r="651" spans="1:9" ht="47.25" x14ac:dyDescent="0.25">
      <c r="A651" s="72" t="s">
        <v>190</v>
      </c>
      <c r="B651" s="544" t="s">
        <v>59</v>
      </c>
      <c r="C651" s="2" t="s">
        <v>45</v>
      </c>
      <c r="D651" s="2" t="s">
        <v>12</v>
      </c>
      <c r="E651" s="305" t="s">
        <v>259</v>
      </c>
      <c r="F651" s="306" t="s">
        <v>10</v>
      </c>
      <c r="G651" s="307" t="s">
        <v>820</v>
      </c>
      <c r="H651" s="2"/>
      <c r="I651" s="390">
        <f>SUM(I652)</f>
        <v>150000</v>
      </c>
    </row>
    <row r="652" spans="1:9" ht="31.5" x14ac:dyDescent="0.25">
      <c r="A652" s="125" t="s">
        <v>903</v>
      </c>
      <c r="B652" s="410" t="s">
        <v>59</v>
      </c>
      <c r="C652" s="2" t="s">
        <v>45</v>
      </c>
      <c r="D652" s="2" t="s">
        <v>12</v>
      </c>
      <c r="E652" s="305" t="s">
        <v>259</v>
      </c>
      <c r="F652" s="306" t="s">
        <v>10</v>
      </c>
      <c r="G652" s="307" t="s">
        <v>820</v>
      </c>
      <c r="H652" s="2" t="s">
        <v>16</v>
      </c>
      <c r="I652" s="392">
        <v>150000</v>
      </c>
    </row>
  </sheetData>
  <mergeCells count="5">
    <mergeCell ref="J178:L178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3"/>
  <sheetViews>
    <sheetView zoomScaleNormal="100" workbookViewId="0">
      <selection sqref="A1:XFD104857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591" t="s">
        <v>659</v>
      </c>
      <c r="C1" s="591"/>
      <c r="D1" s="591"/>
      <c r="E1" s="591"/>
      <c r="F1" s="591"/>
    </row>
    <row r="2" spans="1:8" x14ac:dyDescent="0.25">
      <c r="B2" s="591" t="s">
        <v>111</v>
      </c>
      <c r="C2" s="591"/>
      <c r="D2" s="591"/>
      <c r="E2" s="591"/>
      <c r="F2" s="591"/>
    </row>
    <row r="3" spans="1:8" x14ac:dyDescent="0.25">
      <c r="B3" s="591" t="s">
        <v>112</v>
      </c>
      <c r="C3" s="591"/>
      <c r="D3" s="591"/>
      <c r="E3" s="591"/>
      <c r="F3" s="591"/>
    </row>
    <row r="4" spans="1:8" x14ac:dyDescent="0.25">
      <c r="B4" s="539" t="s">
        <v>113</v>
      </c>
      <c r="C4" s="539"/>
      <c r="D4" s="539"/>
      <c r="E4" s="539"/>
      <c r="F4" s="539"/>
      <c r="G4" s="537"/>
      <c r="H4" s="537"/>
    </row>
    <row r="5" spans="1:8" x14ac:dyDescent="0.25">
      <c r="B5" s="539" t="s">
        <v>657</v>
      </c>
      <c r="C5" s="539"/>
      <c r="D5" s="539"/>
      <c r="E5" s="539"/>
      <c r="F5" s="539"/>
      <c r="G5" s="537"/>
      <c r="H5" s="537"/>
    </row>
    <row r="6" spans="1:8" x14ac:dyDescent="0.25">
      <c r="B6" s="535" t="s">
        <v>901</v>
      </c>
      <c r="C6" s="535"/>
      <c r="D6" s="535"/>
      <c r="E6" s="535"/>
      <c r="F6" s="535"/>
    </row>
    <row r="7" spans="1:8" x14ac:dyDescent="0.25">
      <c r="B7" s="532" t="s">
        <v>1037</v>
      </c>
      <c r="C7" s="532"/>
      <c r="D7" s="532"/>
      <c r="E7" s="532"/>
      <c r="F7" s="532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599" t="s">
        <v>279</v>
      </c>
      <c r="B9" s="599"/>
      <c r="C9" s="599"/>
      <c r="D9" s="599"/>
      <c r="E9" s="599"/>
      <c r="F9" s="599"/>
    </row>
    <row r="10" spans="1:8" ht="18.75" customHeight="1" x14ac:dyDescent="0.25">
      <c r="A10" s="599" t="s">
        <v>280</v>
      </c>
      <c r="B10" s="599"/>
      <c r="C10" s="599"/>
      <c r="D10" s="599"/>
      <c r="E10" s="599"/>
      <c r="F10" s="599"/>
    </row>
    <row r="11" spans="1:8" ht="18.75" customHeight="1" x14ac:dyDescent="0.25">
      <c r="A11" s="599" t="s">
        <v>281</v>
      </c>
      <c r="B11" s="599"/>
      <c r="C11" s="599"/>
      <c r="D11" s="599"/>
      <c r="E11" s="599"/>
      <c r="F11" s="599"/>
    </row>
    <row r="12" spans="1:8" ht="18.75" customHeight="1" x14ac:dyDescent="0.25">
      <c r="A12" s="599" t="s">
        <v>658</v>
      </c>
      <c r="B12" s="599"/>
      <c r="C12" s="599"/>
      <c r="D12" s="599"/>
      <c r="E12" s="599"/>
    </row>
    <row r="13" spans="1:8" ht="15.75" x14ac:dyDescent="0.25">
      <c r="B13" s="542"/>
      <c r="C13" s="542"/>
      <c r="D13" s="542"/>
      <c r="E13" s="542"/>
      <c r="F13" t="s">
        <v>853</v>
      </c>
    </row>
    <row r="14" spans="1:8" ht="45.75" customHeight="1" x14ac:dyDescent="0.25">
      <c r="A14" s="58" t="s">
        <v>0</v>
      </c>
      <c r="B14" s="606" t="s">
        <v>3</v>
      </c>
      <c r="C14" s="607"/>
      <c r="D14" s="608"/>
      <c r="E14" s="58" t="s">
        <v>4</v>
      </c>
      <c r="F14" s="544" t="s">
        <v>282</v>
      </c>
    </row>
    <row r="15" spans="1:8" ht="15.75" x14ac:dyDescent="0.25">
      <c r="A15" s="159" t="s">
        <v>480</v>
      </c>
      <c r="B15" s="141"/>
      <c r="C15" s="329"/>
      <c r="D15" s="162"/>
      <c r="E15" s="33"/>
      <c r="F15" s="397">
        <f>SUM(F16+F64+F107+F191+F198+F203+F218+F244+F262+F267+F276+F299+F312+F331+F344+F359+F370+F375+F379+F384+F388+F393+F398+F418+F424+F430)</f>
        <v>299098250</v>
      </c>
    </row>
    <row r="16" spans="1:8" ht="33.75" customHeight="1" x14ac:dyDescent="0.25">
      <c r="A16" s="160" t="s">
        <v>274</v>
      </c>
      <c r="B16" s="163" t="s">
        <v>252</v>
      </c>
      <c r="C16" s="330" t="s">
        <v>696</v>
      </c>
      <c r="D16" s="164" t="s">
        <v>697</v>
      </c>
      <c r="E16" s="161"/>
      <c r="F16" s="387">
        <f>SUM(F17+F30+F41+F52)</f>
        <v>28513607</v>
      </c>
    </row>
    <row r="17" spans="1:6" ht="31.5" x14ac:dyDescent="0.25">
      <c r="A17" s="158" t="s">
        <v>178</v>
      </c>
      <c r="B17" s="166" t="s">
        <v>255</v>
      </c>
      <c r="C17" s="454" t="s">
        <v>696</v>
      </c>
      <c r="D17" s="167" t="s">
        <v>697</v>
      </c>
      <c r="E17" s="165"/>
      <c r="F17" s="486">
        <f>SUM(F18)</f>
        <v>10566680</v>
      </c>
    </row>
    <row r="18" spans="1:6" ht="15.75" x14ac:dyDescent="0.25">
      <c r="A18" s="444" t="s">
        <v>793</v>
      </c>
      <c r="B18" s="445" t="s">
        <v>255</v>
      </c>
      <c r="C18" s="446" t="s">
        <v>10</v>
      </c>
      <c r="D18" s="447" t="s">
        <v>697</v>
      </c>
      <c r="E18" s="448"/>
      <c r="F18" s="393">
        <f>SUM(F19+F22+F26+F28)</f>
        <v>10566680</v>
      </c>
    </row>
    <row r="19" spans="1:6" ht="31.5" x14ac:dyDescent="0.25">
      <c r="A19" s="34" t="s">
        <v>184</v>
      </c>
      <c r="B19" s="134" t="s">
        <v>255</v>
      </c>
      <c r="C19" s="289" t="s">
        <v>803</v>
      </c>
      <c r="D19" s="132" t="s">
        <v>806</v>
      </c>
      <c r="E19" s="168"/>
      <c r="F19" s="389">
        <f>SUM(F20:F21)</f>
        <v>502125</v>
      </c>
    </row>
    <row r="20" spans="1:6" ht="31.5" x14ac:dyDescent="0.25">
      <c r="A20" s="63" t="s">
        <v>903</v>
      </c>
      <c r="B20" s="148" t="s">
        <v>255</v>
      </c>
      <c r="C20" s="292" t="s">
        <v>803</v>
      </c>
      <c r="D20" s="143" t="s">
        <v>806</v>
      </c>
      <c r="E20" s="153" t="s">
        <v>16</v>
      </c>
      <c r="F20" s="392">
        <f>SUM([1]прил5!H499)</f>
        <v>2000</v>
      </c>
    </row>
    <row r="21" spans="1:6" ht="15.75" x14ac:dyDescent="0.25">
      <c r="A21" s="63" t="s">
        <v>40</v>
      </c>
      <c r="B21" s="148" t="s">
        <v>255</v>
      </c>
      <c r="C21" s="292" t="s">
        <v>803</v>
      </c>
      <c r="D21" s="143" t="s">
        <v>806</v>
      </c>
      <c r="E21" s="153" t="s">
        <v>39</v>
      </c>
      <c r="F21" s="392">
        <f>SUM([1]прил5!H500)</f>
        <v>500125</v>
      </c>
    </row>
    <row r="22" spans="1:6" ht="31.5" x14ac:dyDescent="0.25">
      <c r="A22" s="34" t="s">
        <v>102</v>
      </c>
      <c r="B22" s="468" t="s">
        <v>255</v>
      </c>
      <c r="C22" s="469" t="s">
        <v>10</v>
      </c>
      <c r="D22" s="132" t="s">
        <v>730</v>
      </c>
      <c r="E22" s="168"/>
      <c r="F22" s="389">
        <f>SUM(F23:F25)</f>
        <v>7124555</v>
      </c>
    </row>
    <row r="23" spans="1:6" ht="47.25" x14ac:dyDescent="0.25">
      <c r="A23" s="63" t="s">
        <v>92</v>
      </c>
      <c r="B23" s="470" t="s">
        <v>255</v>
      </c>
      <c r="C23" s="471" t="s">
        <v>10</v>
      </c>
      <c r="D23" s="143" t="s">
        <v>730</v>
      </c>
      <c r="E23" s="153" t="s">
        <v>13</v>
      </c>
      <c r="F23" s="392">
        <f>SUM([1]прил5!H450)</f>
        <v>5669513</v>
      </c>
    </row>
    <row r="24" spans="1:6" ht="31.5" x14ac:dyDescent="0.25">
      <c r="A24" s="63" t="s">
        <v>903</v>
      </c>
      <c r="B24" s="470" t="s">
        <v>255</v>
      </c>
      <c r="C24" s="471" t="s">
        <v>10</v>
      </c>
      <c r="D24" s="143" t="s">
        <v>730</v>
      </c>
      <c r="E24" s="153" t="s">
        <v>16</v>
      </c>
      <c r="F24" s="392">
        <f>SUM([1]прил5!H451)</f>
        <v>1429185</v>
      </c>
    </row>
    <row r="25" spans="1:6" ht="15.75" x14ac:dyDescent="0.25">
      <c r="A25" s="63" t="s">
        <v>18</v>
      </c>
      <c r="B25" s="470" t="s">
        <v>255</v>
      </c>
      <c r="C25" s="471" t="s">
        <v>10</v>
      </c>
      <c r="D25" s="143" t="s">
        <v>730</v>
      </c>
      <c r="E25" s="153" t="s">
        <v>17</v>
      </c>
      <c r="F25" s="392">
        <f>SUM([1]прил5!H452)</f>
        <v>25857</v>
      </c>
    </row>
    <row r="26" spans="1:6" ht="15.75" x14ac:dyDescent="0.25">
      <c r="A26" s="34" t="s">
        <v>1034</v>
      </c>
      <c r="B26" s="468" t="s">
        <v>255</v>
      </c>
      <c r="C26" s="469" t="s">
        <v>10</v>
      </c>
      <c r="D26" s="132" t="s">
        <v>1035</v>
      </c>
      <c r="E26" s="168"/>
      <c r="F26" s="389">
        <f>SUM(F27)</f>
        <v>2816214</v>
      </c>
    </row>
    <row r="27" spans="1:6" ht="31.5" x14ac:dyDescent="0.25">
      <c r="A27" s="63" t="s">
        <v>903</v>
      </c>
      <c r="B27" s="470" t="s">
        <v>255</v>
      </c>
      <c r="C27" s="471" t="s">
        <v>10</v>
      </c>
      <c r="D27" s="143" t="s">
        <v>1035</v>
      </c>
      <c r="E27" s="153" t="s">
        <v>16</v>
      </c>
      <c r="F27" s="392">
        <f>SUM([1]прил5!H454)</f>
        <v>2816214</v>
      </c>
    </row>
    <row r="28" spans="1:6" ht="31.5" x14ac:dyDescent="0.25">
      <c r="A28" s="34" t="s">
        <v>952</v>
      </c>
      <c r="B28" s="468" t="s">
        <v>255</v>
      </c>
      <c r="C28" s="469" t="s">
        <v>10</v>
      </c>
      <c r="D28" s="132" t="s">
        <v>953</v>
      </c>
      <c r="E28" s="168"/>
      <c r="F28" s="389">
        <f>SUM(F29)</f>
        <v>123786</v>
      </c>
    </row>
    <row r="29" spans="1:6" ht="31.5" x14ac:dyDescent="0.25">
      <c r="A29" s="63" t="s">
        <v>903</v>
      </c>
      <c r="B29" s="470" t="s">
        <v>255</v>
      </c>
      <c r="C29" s="471" t="s">
        <v>10</v>
      </c>
      <c r="D29" s="143" t="s">
        <v>953</v>
      </c>
      <c r="E29" s="153" t="s">
        <v>16</v>
      </c>
      <c r="F29" s="392">
        <f>SUM([1]прил5!H456)</f>
        <v>123786</v>
      </c>
    </row>
    <row r="30" spans="1:6" ht="31.5" x14ac:dyDescent="0.25">
      <c r="A30" s="169" t="s">
        <v>179</v>
      </c>
      <c r="B30" s="459" t="s">
        <v>794</v>
      </c>
      <c r="C30" s="331" t="s">
        <v>696</v>
      </c>
      <c r="D30" s="171" t="s">
        <v>697</v>
      </c>
      <c r="E30" s="172"/>
      <c r="F30" s="487">
        <f>SUM(F32+F35+F39)</f>
        <v>7192149</v>
      </c>
    </row>
    <row r="31" spans="1:6" ht="15.75" x14ac:dyDescent="0.25">
      <c r="A31" s="449" t="s">
        <v>795</v>
      </c>
      <c r="B31" s="450" t="s">
        <v>256</v>
      </c>
      <c r="C31" s="451" t="s">
        <v>10</v>
      </c>
      <c r="D31" s="452" t="s">
        <v>697</v>
      </c>
      <c r="E31" s="453"/>
      <c r="F31" s="390">
        <f>SUM(F32+F35+F39)</f>
        <v>7192149</v>
      </c>
    </row>
    <row r="32" spans="1:6" ht="31.5" x14ac:dyDescent="0.25">
      <c r="A32" s="34" t="s">
        <v>184</v>
      </c>
      <c r="B32" s="134" t="s">
        <v>256</v>
      </c>
      <c r="C32" s="289" t="s">
        <v>803</v>
      </c>
      <c r="D32" s="132" t="s">
        <v>806</v>
      </c>
      <c r="E32" s="168"/>
      <c r="F32" s="389">
        <f>SUM(F33:F34)</f>
        <v>451138</v>
      </c>
    </row>
    <row r="33" spans="1:6" ht="31.5" x14ac:dyDescent="0.25">
      <c r="A33" s="63" t="s">
        <v>903</v>
      </c>
      <c r="B33" s="148" t="s">
        <v>256</v>
      </c>
      <c r="C33" s="292" t="s">
        <v>803</v>
      </c>
      <c r="D33" s="143" t="s">
        <v>806</v>
      </c>
      <c r="E33" s="153" t="s">
        <v>16</v>
      </c>
      <c r="F33" s="392">
        <f>SUM([1]прил5!H504)</f>
        <v>1800</v>
      </c>
    </row>
    <row r="34" spans="1:6" ht="15.75" x14ac:dyDescent="0.25">
      <c r="A34" s="63" t="s">
        <v>40</v>
      </c>
      <c r="B34" s="148" t="s">
        <v>256</v>
      </c>
      <c r="C34" s="292" t="s">
        <v>803</v>
      </c>
      <c r="D34" s="143" t="s">
        <v>806</v>
      </c>
      <c r="E34" s="153" t="s">
        <v>39</v>
      </c>
      <c r="F34" s="392">
        <f>SUM([1]прил5!H505)</f>
        <v>449338</v>
      </c>
    </row>
    <row r="35" spans="1:6" ht="31.5" x14ac:dyDescent="0.25">
      <c r="A35" s="34" t="s">
        <v>102</v>
      </c>
      <c r="B35" s="468" t="s">
        <v>256</v>
      </c>
      <c r="C35" s="469" t="s">
        <v>10</v>
      </c>
      <c r="D35" s="132" t="s">
        <v>730</v>
      </c>
      <c r="E35" s="168"/>
      <c r="F35" s="389">
        <f>SUM(F36:F38)</f>
        <v>6741011</v>
      </c>
    </row>
    <row r="36" spans="1:6" ht="47.25" x14ac:dyDescent="0.25">
      <c r="A36" s="63" t="s">
        <v>92</v>
      </c>
      <c r="B36" s="470" t="s">
        <v>256</v>
      </c>
      <c r="C36" s="471" t="s">
        <v>10</v>
      </c>
      <c r="D36" s="143" t="s">
        <v>730</v>
      </c>
      <c r="E36" s="153" t="s">
        <v>13</v>
      </c>
      <c r="F36" s="392">
        <f>SUM([1]прил5!H460)</f>
        <v>6036911</v>
      </c>
    </row>
    <row r="37" spans="1:6" ht="31.5" hidden="1" customHeight="1" x14ac:dyDescent="0.25">
      <c r="A37" s="63" t="s">
        <v>903</v>
      </c>
      <c r="B37" s="470" t="s">
        <v>256</v>
      </c>
      <c r="C37" s="471" t="s">
        <v>10</v>
      </c>
      <c r="D37" s="143" t="s">
        <v>730</v>
      </c>
      <c r="E37" s="153" t="s">
        <v>16</v>
      </c>
      <c r="F37" s="392">
        <f>SUM([1]прил5!H461)</f>
        <v>691100</v>
      </c>
    </row>
    <row r="38" spans="1:6" ht="15.75" hidden="1" customHeight="1" x14ac:dyDescent="0.25">
      <c r="A38" s="63" t="s">
        <v>18</v>
      </c>
      <c r="B38" s="470" t="s">
        <v>256</v>
      </c>
      <c r="C38" s="471" t="s">
        <v>10</v>
      </c>
      <c r="D38" s="143" t="s">
        <v>730</v>
      </c>
      <c r="E38" s="153" t="s">
        <v>17</v>
      </c>
      <c r="F38" s="392">
        <f>SUM([1]прил5!H462)</f>
        <v>13000</v>
      </c>
    </row>
    <row r="39" spans="1:6" ht="31.5" x14ac:dyDescent="0.25">
      <c r="A39" s="34" t="s">
        <v>764</v>
      </c>
      <c r="B39" s="468" t="s">
        <v>256</v>
      </c>
      <c r="C39" s="469" t="s">
        <v>10</v>
      </c>
      <c r="D39" s="132" t="s">
        <v>763</v>
      </c>
      <c r="E39" s="168"/>
      <c r="F39" s="389">
        <f>SUM(F40)</f>
        <v>0</v>
      </c>
    </row>
    <row r="40" spans="1:6" ht="15.75" x14ac:dyDescent="0.25">
      <c r="A40" s="63" t="s">
        <v>21</v>
      </c>
      <c r="B40" s="470" t="s">
        <v>256</v>
      </c>
      <c r="C40" s="471" t="s">
        <v>10</v>
      </c>
      <c r="D40" s="143" t="s">
        <v>763</v>
      </c>
      <c r="E40" s="153" t="s">
        <v>75</v>
      </c>
      <c r="F40" s="392">
        <f>SUM([1]прил5!H113)</f>
        <v>0</v>
      </c>
    </row>
    <row r="41" spans="1:6" s="50" customFormat="1" ht="47.25" x14ac:dyDescent="0.25">
      <c r="A41" s="173" t="s">
        <v>172</v>
      </c>
      <c r="B41" s="461" t="s">
        <v>253</v>
      </c>
      <c r="C41" s="460" t="s">
        <v>696</v>
      </c>
      <c r="D41" s="171" t="s">
        <v>697</v>
      </c>
      <c r="E41" s="174"/>
      <c r="F41" s="487">
        <f>SUM(F42)</f>
        <v>5893572</v>
      </c>
    </row>
    <row r="42" spans="1:6" s="50" customFormat="1" ht="47.25" x14ac:dyDescent="0.25">
      <c r="A42" s="455" t="s">
        <v>782</v>
      </c>
      <c r="B42" s="456" t="s">
        <v>253</v>
      </c>
      <c r="C42" s="457" t="s">
        <v>10</v>
      </c>
      <c r="D42" s="462" t="s">
        <v>697</v>
      </c>
      <c r="E42" s="458"/>
      <c r="F42" s="390">
        <f>SUM(F43+F46+F50)</f>
        <v>5893572</v>
      </c>
    </row>
    <row r="43" spans="1:6" s="50" customFormat="1" ht="78.75" x14ac:dyDescent="0.25">
      <c r="A43" s="86" t="s">
        <v>114</v>
      </c>
      <c r="B43" s="463" t="s">
        <v>253</v>
      </c>
      <c r="C43" s="464" t="s">
        <v>10</v>
      </c>
      <c r="D43" s="465" t="s">
        <v>807</v>
      </c>
      <c r="E43" s="37"/>
      <c r="F43" s="389">
        <f>SUM(F44:F45)</f>
        <v>148692</v>
      </c>
    </row>
    <row r="44" spans="1:6" s="50" customFormat="1" ht="31.5" x14ac:dyDescent="0.25">
      <c r="A44" s="154" t="s">
        <v>903</v>
      </c>
      <c r="B44" s="466" t="s">
        <v>253</v>
      </c>
      <c r="C44" s="467" t="s">
        <v>10</v>
      </c>
      <c r="D44" s="143" t="s">
        <v>807</v>
      </c>
      <c r="E44" s="62">
        <v>200</v>
      </c>
      <c r="F44" s="392">
        <f>SUM([1]прил5!H509)</f>
        <v>768</v>
      </c>
    </row>
    <row r="45" spans="1:6" s="50" customFormat="1" ht="15.75" x14ac:dyDescent="0.25">
      <c r="A45" s="154" t="s">
        <v>40</v>
      </c>
      <c r="B45" s="466" t="s">
        <v>253</v>
      </c>
      <c r="C45" s="467" t="s">
        <v>10</v>
      </c>
      <c r="D45" s="143" t="s">
        <v>807</v>
      </c>
      <c r="E45" s="62">
        <v>300</v>
      </c>
      <c r="F45" s="392">
        <f>SUM([1]прил5!H510)</f>
        <v>147924</v>
      </c>
    </row>
    <row r="46" spans="1:6" s="50" customFormat="1" ht="31.5" x14ac:dyDescent="0.25">
      <c r="A46" s="178" t="s">
        <v>102</v>
      </c>
      <c r="B46" s="472" t="s">
        <v>253</v>
      </c>
      <c r="C46" s="473" t="s">
        <v>10</v>
      </c>
      <c r="D46" s="179" t="s">
        <v>730</v>
      </c>
      <c r="E46" s="37"/>
      <c r="F46" s="389">
        <f>SUM(F47:F49)</f>
        <v>5444880</v>
      </c>
    </row>
    <row r="47" spans="1:6" s="50" customFormat="1" ht="47.25" x14ac:dyDescent="0.25">
      <c r="A47" s="154" t="s">
        <v>92</v>
      </c>
      <c r="B47" s="474" t="s">
        <v>253</v>
      </c>
      <c r="C47" s="475" t="s">
        <v>10</v>
      </c>
      <c r="D47" s="176" t="s">
        <v>730</v>
      </c>
      <c r="E47" s="62">
        <v>100</v>
      </c>
      <c r="F47" s="392">
        <f>SUM([1]прил5!H332)</f>
        <v>4931980</v>
      </c>
    </row>
    <row r="48" spans="1:6" s="50" customFormat="1" ht="31.5" x14ac:dyDescent="0.25">
      <c r="A48" s="154" t="s">
        <v>903</v>
      </c>
      <c r="B48" s="474" t="s">
        <v>253</v>
      </c>
      <c r="C48" s="475" t="s">
        <v>10</v>
      </c>
      <c r="D48" s="175" t="s">
        <v>730</v>
      </c>
      <c r="E48" s="62">
        <v>200</v>
      </c>
      <c r="F48" s="392">
        <f>SUM([1]прил5!H333)</f>
        <v>503300</v>
      </c>
    </row>
    <row r="49" spans="1:6" s="50" customFormat="1" ht="31.5" x14ac:dyDescent="0.25">
      <c r="A49" s="154" t="s">
        <v>18</v>
      </c>
      <c r="B49" s="474" t="s">
        <v>253</v>
      </c>
      <c r="C49" s="475" t="s">
        <v>10</v>
      </c>
      <c r="D49" s="176" t="s">
        <v>730</v>
      </c>
      <c r="E49" s="62">
        <v>800</v>
      </c>
      <c r="F49" s="392">
        <f>SUM([1]прил5!H334)</f>
        <v>9600</v>
      </c>
    </row>
    <row r="50" spans="1:6" s="50" customFormat="1" ht="31.5" x14ac:dyDescent="0.25">
      <c r="A50" s="86" t="s">
        <v>944</v>
      </c>
      <c r="B50" s="472" t="s">
        <v>253</v>
      </c>
      <c r="C50" s="473" t="s">
        <v>10</v>
      </c>
      <c r="D50" s="179" t="s">
        <v>945</v>
      </c>
      <c r="E50" s="37"/>
      <c r="F50" s="389">
        <f>SUM(F51)</f>
        <v>300000</v>
      </c>
    </row>
    <row r="51" spans="1:6" s="50" customFormat="1" ht="31.5" x14ac:dyDescent="0.25">
      <c r="A51" s="87" t="s">
        <v>903</v>
      </c>
      <c r="B51" s="474" t="s">
        <v>253</v>
      </c>
      <c r="C51" s="475" t="s">
        <v>10</v>
      </c>
      <c r="D51" s="176" t="s">
        <v>945</v>
      </c>
      <c r="E51" s="62">
        <v>200</v>
      </c>
      <c r="F51" s="392">
        <f>SUM([1]прил5!H336)</f>
        <v>300000</v>
      </c>
    </row>
    <row r="52" spans="1:6" s="50" customFormat="1" ht="47.25" x14ac:dyDescent="0.25">
      <c r="A52" s="180" t="s">
        <v>181</v>
      </c>
      <c r="B52" s="181" t="s">
        <v>258</v>
      </c>
      <c r="C52" s="190" t="s">
        <v>696</v>
      </c>
      <c r="D52" s="177" t="s">
        <v>697</v>
      </c>
      <c r="E52" s="174"/>
      <c r="F52" s="487">
        <f>SUM(F53+F57)</f>
        <v>4861206</v>
      </c>
    </row>
    <row r="53" spans="1:6" s="50" customFormat="1" ht="78.75" x14ac:dyDescent="0.25">
      <c r="A53" s="476" t="s">
        <v>802</v>
      </c>
      <c r="B53" s="480" t="s">
        <v>258</v>
      </c>
      <c r="C53" s="481" t="s">
        <v>10</v>
      </c>
      <c r="D53" s="479" t="s">
        <v>697</v>
      </c>
      <c r="E53" s="458"/>
      <c r="F53" s="390">
        <f>SUM(F54)</f>
        <v>1178330</v>
      </c>
    </row>
    <row r="54" spans="1:6" s="50" customFormat="1" ht="31.5" x14ac:dyDescent="0.25">
      <c r="A54" s="86" t="s">
        <v>91</v>
      </c>
      <c r="B54" s="482" t="s">
        <v>258</v>
      </c>
      <c r="C54" s="483" t="s">
        <v>803</v>
      </c>
      <c r="D54" s="179" t="s">
        <v>701</v>
      </c>
      <c r="E54" s="37"/>
      <c r="F54" s="389">
        <f>SUM(F55:F56)</f>
        <v>1178330</v>
      </c>
    </row>
    <row r="55" spans="1:6" s="50" customFormat="1" ht="47.25" x14ac:dyDescent="0.25">
      <c r="A55" s="87" t="s">
        <v>92</v>
      </c>
      <c r="B55" s="484" t="s">
        <v>258</v>
      </c>
      <c r="C55" s="485" t="s">
        <v>803</v>
      </c>
      <c r="D55" s="176" t="s">
        <v>701</v>
      </c>
      <c r="E55" s="62">
        <v>100</v>
      </c>
      <c r="F55" s="392">
        <f>SUM([1]прил5!H473)</f>
        <v>1178130</v>
      </c>
    </row>
    <row r="56" spans="1:6" s="50" customFormat="1" ht="31.5" x14ac:dyDescent="0.25">
      <c r="A56" s="154" t="s">
        <v>18</v>
      </c>
      <c r="B56" s="484" t="s">
        <v>258</v>
      </c>
      <c r="C56" s="485" t="s">
        <v>803</v>
      </c>
      <c r="D56" s="176" t="s">
        <v>701</v>
      </c>
      <c r="E56" s="62">
        <v>800</v>
      </c>
      <c r="F56" s="392">
        <f>SUM([1]прил5!H474)</f>
        <v>200</v>
      </c>
    </row>
    <row r="57" spans="1:6" s="50" customFormat="1" ht="47.25" x14ac:dyDescent="0.25">
      <c r="A57" s="476" t="s">
        <v>799</v>
      </c>
      <c r="B57" s="477" t="s">
        <v>258</v>
      </c>
      <c r="C57" s="478" t="s">
        <v>12</v>
      </c>
      <c r="D57" s="479" t="s">
        <v>697</v>
      </c>
      <c r="E57" s="458"/>
      <c r="F57" s="390">
        <f>SUM(F58+F60)</f>
        <v>3682876</v>
      </c>
    </row>
    <row r="58" spans="1:6" s="50" customFormat="1" ht="47.25" x14ac:dyDescent="0.25">
      <c r="A58" s="86" t="s">
        <v>104</v>
      </c>
      <c r="B58" s="482" t="s">
        <v>258</v>
      </c>
      <c r="C58" s="483" t="s">
        <v>800</v>
      </c>
      <c r="D58" s="179" t="s">
        <v>801</v>
      </c>
      <c r="E58" s="37"/>
      <c r="F58" s="389">
        <f>SUM(F59)</f>
        <v>24276</v>
      </c>
    </row>
    <row r="59" spans="1:6" s="50" customFormat="1" ht="47.25" x14ac:dyDescent="0.25">
      <c r="A59" s="87" t="s">
        <v>92</v>
      </c>
      <c r="B59" s="484" t="s">
        <v>258</v>
      </c>
      <c r="C59" s="485" t="s">
        <v>800</v>
      </c>
      <c r="D59" s="176" t="s">
        <v>801</v>
      </c>
      <c r="E59" s="62">
        <v>100</v>
      </c>
      <c r="F59" s="392">
        <f>SUM([1]прил5!H477)</f>
        <v>24276</v>
      </c>
    </row>
    <row r="60" spans="1:6" s="50" customFormat="1" ht="31.5" x14ac:dyDescent="0.25">
      <c r="A60" s="86" t="s">
        <v>102</v>
      </c>
      <c r="B60" s="482" t="s">
        <v>258</v>
      </c>
      <c r="C60" s="483" t="s">
        <v>800</v>
      </c>
      <c r="D60" s="179" t="s">
        <v>730</v>
      </c>
      <c r="E60" s="37"/>
      <c r="F60" s="389">
        <f>SUM(F61:F63)</f>
        <v>3658600</v>
      </c>
    </row>
    <row r="61" spans="1:6" s="50" customFormat="1" ht="47.25" x14ac:dyDescent="0.25">
      <c r="A61" s="87" t="s">
        <v>92</v>
      </c>
      <c r="B61" s="484" t="s">
        <v>258</v>
      </c>
      <c r="C61" s="485" t="s">
        <v>800</v>
      </c>
      <c r="D61" s="176" t="s">
        <v>730</v>
      </c>
      <c r="E61" s="62">
        <v>100</v>
      </c>
      <c r="F61" s="392">
        <f>SUM([1]прил5!H479)</f>
        <v>3399100</v>
      </c>
    </row>
    <row r="62" spans="1:6" s="50" customFormat="1" ht="31.5" x14ac:dyDescent="0.25">
      <c r="A62" s="87" t="s">
        <v>903</v>
      </c>
      <c r="B62" s="484" t="s">
        <v>258</v>
      </c>
      <c r="C62" s="485" t="s">
        <v>800</v>
      </c>
      <c r="D62" s="176" t="s">
        <v>730</v>
      </c>
      <c r="E62" s="62">
        <v>200</v>
      </c>
      <c r="F62" s="392">
        <f>SUM([1]прил5!H480)</f>
        <v>258500</v>
      </c>
    </row>
    <row r="63" spans="1:6" s="50" customFormat="1" ht="31.5" x14ac:dyDescent="0.25">
      <c r="A63" s="87" t="s">
        <v>18</v>
      </c>
      <c r="B63" s="484" t="s">
        <v>258</v>
      </c>
      <c r="C63" s="485" t="s">
        <v>800</v>
      </c>
      <c r="D63" s="176" t="s">
        <v>730</v>
      </c>
      <c r="E63" s="62">
        <v>800</v>
      </c>
      <c r="F63" s="392">
        <f>SUM([1]прил5!H481)</f>
        <v>1000</v>
      </c>
    </row>
    <row r="64" spans="1:6" s="50" customFormat="1" ht="47.25" x14ac:dyDescent="0.25">
      <c r="A64" s="68" t="s">
        <v>130</v>
      </c>
      <c r="B64" s="182" t="s">
        <v>206</v>
      </c>
      <c r="C64" s="332" t="s">
        <v>696</v>
      </c>
      <c r="D64" s="183" t="s">
        <v>697</v>
      </c>
      <c r="E64" s="46"/>
      <c r="F64" s="387">
        <f>SUM(F65+F75+F95)</f>
        <v>13517447</v>
      </c>
    </row>
    <row r="65" spans="1:6" s="50" customFormat="1" ht="63" x14ac:dyDescent="0.25">
      <c r="A65" s="169" t="s">
        <v>143</v>
      </c>
      <c r="B65" s="181" t="s">
        <v>240</v>
      </c>
      <c r="C65" s="190" t="s">
        <v>696</v>
      </c>
      <c r="D65" s="177" t="s">
        <v>697</v>
      </c>
      <c r="E65" s="174"/>
      <c r="F65" s="487">
        <f>SUM(F66)</f>
        <v>2399811</v>
      </c>
    </row>
    <row r="66" spans="1:6" s="50" customFormat="1" ht="47.25" x14ac:dyDescent="0.25">
      <c r="A66" s="449" t="s">
        <v>720</v>
      </c>
      <c r="B66" s="477" t="s">
        <v>240</v>
      </c>
      <c r="C66" s="478" t="s">
        <v>10</v>
      </c>
      <c r="D66" s="479" t="s">
        <v>697</v>
      </c>
      <c r="E66" s="458"/>
      <c r="F66" s="390">
        <f>SUM(F67+F69+F73)</f>
        <v>2399811</v>
      </c>
    </row>
    <row r="67" spans="1:6" s="50" customFormat="1" ht="31.5" x14ac:dyDescent="0.25">
      <c r="A67" s="34" t="s">
        <v>99</v>
      </c>
      <c r="B67" s="144" t="s">
        <v>240</v>
      </c>
      <c r="C67" s="188" t="s">
        <v>10</v>
      </c>
      <c r="D67" s="179" t="s">
        <v>721</v>
      </c>
      <c r="E67" s="37"/>
      <c r="F67" s="389">
        <f>SUM(F68)</f>
        <v>112400</v>
      </c>
    </row>
    <row r="68" spans="1:6" s="50" customFormat="1" ht="31.5" hidden="1" customHeight="1" x14ac:dyDescent="0.25">
      <c r="A68" s="63" t="s">
        <v>100</v>
      </c>
      <c r="B68" s="145" t="s">
        <v>240</v>
      </c>
      <c r="C68" s="185" t="s">
        <v>10</v>
      </c>
      <c r="D68" s="176" t="s">
        <v>721</v>
      </c>
      <c r="E68" s="62">
        <v>600</v>
      </c>
      <c r="F68" s="392">
        <f>SUM([1]прил5!H118)</f>
        <v>112400</v>
      </c>
    </row>
    <row r="69" spans="1:6" s="50" customFormat="1" ht="31.5" x14ac:dyDescent="0.25">
      <c r="A69" s="34" t="s">
        <v>109</v>
      </c>
      <c r="B69" s="144" t="s">
        <v>240</v>
      </c>
      <c r="C69" s="188" t="s">
        <v>10</v>
      </c>
      <c r="D69" s="179" t="s">
        <v>816</v>
      </c>
      <c r="E69" s="37"/>
      <c r="F69" s="389">
        <f>SUM(F70:F72)</f>
        <v>1896000</v>
      </c>
    </row>
    <row r="70" spans="1:6" s="50" customFormat="1" ht="47.25" x14ac:dyDescent="0.25">
      <c r="A70" s="63" t="s">
        <v>92</v>
      </c>
      <c r="B70" s="145" t="s">
        <v>240</v>
      </c>
      <c r="C70" s="185" t="s">
        <v>10</v>
      </c>
      <c r="D70" s="176" t="s">
        <v>816</v>
      </c>
      <c r="E70" s="62">
        <v>100</v>
      </c>
      <c r="F70" s="392">
        <f>SUM([1]прил5!H582)</f>
        <v>1700000</v>
      </c>
    </row>
    <row r="71" spans="1:6" s="50" customFormat="1" ht="31.5" x14ac:dyDescent="0.25">
      <c r="A71" s="63" t="s">
        <v>903</v>
      </c>
      <c r="B71" s="145" t="s">
        <v>240</v>
      </c>
      <c r="C71" s="185" t="s">
        <v>10</v>
      </c>
      <c r="D71" s="176" t="s">
        <v>816</v>
      </c>
      <c r="E71" s="62">
        <v>200</v>
      </c>
      <c r="F71" s="392">
        <f>SUM([1]прил5!H583)</f>
        <v>196000</v>
      </c>
    </row>
    <row r="72" spans="1:6" s="50" customFormat="1" ht="31.5" x14ac:dyDescent="0.25">
      <c r="A72" s="72" t="s">
        <v>18</v>
      </c>
      <c r="B72" s="145" t="s">
        <v>240</v>
      </c>
      <c r="C72" s="185" t="s">
        <v>10</v>
      </c>
      <c r="D72" s="176" t="s">
        <v>816</v>
      </c>
      <c r="E72" s="62">
        <v>800</v>
      </c>
      <c r="F72" s="392">
        <f>SUM([1]прил5!H584)</f>
        <v>0</v>
      </c>
    </row>
    <row r="73" spans="1:6" s="50" customFormat="1" ht="31.5" x14ac:dyDescent="0.25">
      <c r="A73" s="86" t="s">
        <v>91</v>
      </c>
      <c r="B73" s="144" t="s">
        <v>240</v>
      </c>
      <c r="C73" s="188" t="s">
        <v>10</v>
      </c>
      <c r="D73" s="179" t="s">
        <v>701</v>
      </c>
      <c r="E73" s="37"/>
      <c r="F73" s="389">
        <f>SUM(F74)</f>
        <v>391411</v>
      </c>
    </row>
    <row r="74" spans="1:6" s="50" customFormat="1" ht="47.25" x14ac:dyDescent="0.25">
      <c r="A74" s="63" t="s">
        <v>92</v>
      </c>
      <c r="B74" s="145" t="s">
        <v>240</v>
      </c>
      <c r="C74" s="185" t="s">
        <v>10</v>
      </c>
      <c r="D74" s="176" t="s">
        <v>701</v>
      </c>
      <c r="E74" s="62">
        <v>100</v>
      </c>
      <c r="F74" s="392">
        <f>SUM([1]прил5!H586)</f>
        <v>391411</v>
      </c>
    </row>
    <row r="75" spans="1:6" s="50" customFormat="1" ht="47.25" x14ac:dyDescent="0.25">
      <c r="A75" s="169" t="s">
        <v>182</v>
      </c>
      <c r="B75" s="181" t="s">
        <v>208</v>
      </c>
      <c r="C75" s="190" t="s">
        <v>696</v>
      </c>
      <c r="D75" s="177" t="s">
        <v>697</v>
      </c>
      <c r="E75" s="174"/>
      <c r="F75" s="487">
        <f>SUM(F76)</f>
        <v>7032506</v>
      </c>
    </row>
    <row r="76" spans="1:6" s="50" customFormat="1" ht="47.25" x14ac:dyDescent="0.25">
      <c r="A76" s="449" t="s">
        <v>804</v>
      </c>
      <c r="B76" s="477" t="s">
        <v>208</v>
      </c>
      <c r="C76" s="478" t="s">
        <v>10</v>
      </c>
      <c r="D76" s="479" t="s">
        <v>697</v>
      </c>
      <c r="E76" s="458"/>
      <c r="F76" s="390">
        <f>SUM(F77+F79+F82+F85+F88+F91+F93)</f>
        <v>7032506</v>
      </c>
    </row>
    <row r="77" spans="1:6" s="50" customFormat="1" ht="31.5" x14ac:dyDescent="0.25">
      <c r="A77" s="34" t="s">
        <v>954</v>
      </c>
      <c r="B77" s="144" t="s">
        <v>208</v>
      </c>
      <c r="C77" s="188" t="s">
        <v>10</v>
      </c>
      <c r="D77" s="179" t="s">
        <v>809</v>
      </c>
      <c r="E77" s="37"/>
      <c r="F77" s="389">
        <f>SUM(F78)</f>
        <v>1528082</v>
      </c>
    </row>
    <row r="78" spans="1:6" s="50" customFormat="1" ht="31.5" x14ac:dyDescent="0.25">
      <c r="A78" s="63" t="s">
        <v>40</v>
      </c>
      <c r="B78" s="145" t="s">
        <v>208</v>
      </c>
      <c r="C78" s="185" t="s">
        <v>10</v>
      </c>
      <c r="D78" s="176" t="s">
        <v>809</v>
      </c>
      <c r="E78" s="62" t="s">
        <v>39</v>
      </c>
      <c r="F78" s="392">
        <f>SUM([1]прил5!H515)</f>
        <v>1528082</v>
      </c>
    </row>
    <row r="79" spans="1:6" s="50" customFormat="1" ht="31.5" x14ac:dyDescent="0.25">
      <c r="A79" s="34" t="s">
        <v>105</v>
      </c>
      <c r="B79" s="144" t="s">
        <v>208</v>
      </c>
      <c r="C79" s="188" t="s">
        <v>10</v>
      </c>
      <c r="D79" s="179" t="s">
        <v>810</v>
      </c>
      <c r="E79" s="37"/>
      <c r="F79" s="389">
        <f>SUM(F80:F81)</f>
        <v>68784</v>
      </c>
    </row>
    <row r="80" spans="1:6" s="50" customFormat="1" ht="31.5" x14ac:dyDescent="0.25">
      <c r="A80" s="63" t="s">
        <v>903</v>
      </c>
      <c r="B80" s="145" t="s">
        <v>208</v>
      </c>
      <c r="C80" s="185" t="s">
        <v>10</v>
      </c>
      <c r="D80" s="176" t="s">
        <v>810</v>
      </c>
      <c r="E80" s="62" t="s">
        <v>16</v>
      </c>
      <c r="F80" s="392">
        <f>SUM([1]прил5!H517)</f>
        <v>1067</v>
      </c>
    </row>
    <row r="81" spans="1:6" s="50" customFormat="1" ht="31.5" x14ac:dyDescent="0.25">
      <c r="A81" s="63" t="s">
        <v>40</v>
      </c>
      <c r="B81" s="145" t="s">
        <v>208</v>
      </c>
      <c r="C81" s="185" t="s">
        <v>10</v>
      </c>
      <c r="D81" s="176" t="s">
        <v>810</v>
      </c>
      <c r="E81" s="62" t="s">
        <v>39</v>
      </c>
      <c r="F81" s="392">
        <f>SUM([1]прил5!H518)</f>
        <v>67717</v>
      </c>
    </row>
    <row r="82" spans="1:6" s="50" customFormat="1" ht="31.5" x14ac:dyDescent="0.25">
      <c r="A82" s="34" t="s">
        <v>106</v>
      </c>
      <c r="B82" s="144" t="s">
        <v>208</v>
      </c>
      <c r="C82" s="188" t="s">
        <v>10</v>
      </c>
      <c r="D82" s="179" t="s">
        <v>811</v>
      </c>
      <c r="E82" s="37"/>
      <c r="F82" s="389">
        <f>SUM(F83:F84)</f>
        <v>426331</v>
      </c>
    </row>
    <row r="83" spans="1:6" s="50" customFormat="1" ht="31.5" x14ac:dyDescent="0.25">
      <c r="A83" s="63" t="s">
        <v>903</v>
      </c>
      <c r="B83" s="145" t="s">
        <v>208</v>
      </c>
      <c r="C83" s="185" t="s">
        <v>10</v>
      </c>
      <c r="D83" s="176" t="s">
        <v>811</v>
      </c>
      <c r="E83" s="62" t="s">
        <v>16</v>
      </c>
      <c r="F83" s="392">
        <f>SUM([1]прил5!H520)</f>
        <v>6150</v>
      </c>
    </row>
    <row r="84" spans="1:6" s="50" customFormat="1" ht="31.5" x14ac:dyDescent="0.25">
      <c r="A84" s="63" t="s">
        <v>40</v>
      </c>
      <c r="B84" s="145" t="s">
        <v>208</v>
      </c>
      <c r="C84" s="185" t="s">
        <v>10</v>
      </c>
      <c r="D84" s="176" t="s">
        <v>811</v>
      </c>
      <c r="E84" s="62" t="s">
        <v>39</v>
      </c>
      <c r="F84" s="392">
        <f>SUM([1]прил5!H521)</f>
        <v>420181</v>
      </c>
    </row>
    <row r="85" spans="1:6" s="50" customFormat="1" ht="31.5" x14ac:dyDescent="0.25">
      <c r="A85" s="34" t="s">
        <v>107</v>
      </c>
      <c r="B85" s="144" t="s">
        <v>208</v>
      </c>
      <c r="C85" s="188" t="s">
        <v>10</v>
      </c>
      <c r="D85" s="179" t="s">
        <v>812</v>
      </c>
      <c r="E85" s="37"/>
      <c r="F85" s="389">
        <f>SUM(F86:F87)</f>
        <v>3708536</v>
      </c>
    </row>
    <row r="86" spans="1:6" s="50" customFormat="1" ht="31.5" x14ac:dyDescent="0.25">
      <c r="A86" s="63" t="s">
        <v>903</v>
      </c>
      <c r="B86" s="145" t="s">
        <v>208</v>
      </c>
      <c r="C86" s="185" t="s">
        <v>10</v>
      </c>
      <c r="D86" s="176" t="s">
        <v>812</v>
      </c>
      <c r="E86" s="62" t="s">
        <v>16</v>
      </c>
      <c r="F86" s="392">
        <f>SUM([1]прил5!H523)</f>
        <v>56915</v>
      </c>
    </row>
    <row r="87" spans="1:6" s="50" customFormat="1" ht="31.5" x14ac:dyDescent="0.25">
      <c r="A87" s="63" t="s">
        <v>40</v>
      </c>
      <c r="B87" s="145" t="s">
        <v>208</v>
      </c>
      <c r="C87" s="185" t="s">
        <v>10</v>
      </c>
      <c r="D87" s="176" t="s">
        <v>812</v>
      </c>
      <c r="E87" s="62" t="s">
        <v>39</v>
      </c>
      <c r="F87" s="392">
        <f>SUM([1]прил5!H524)</f>
        <v>3651621</v>
      </c>
    </row>
    <row r="88" spans="1:6" s="50" customFormat="1" ht="31.5" x14ac:dyDescent="0.25">
      <c r="A88" s="34" t="s">
        <v>108</v>
      </c>
      <c r="B88" s="144" t="s">
        <v>208</v>
      </c>
      <c r="C88" s="188" t="s">
        <v>10</v>
      </c>
      <c r="D88" s="179" t="s">
        <v>813</v>
      </c>
      <c r="E88" s="37"/>
      <c r="F88" s="389">
        <f>SUM(F89:F90)</f>
        <v>721435</v>
      </c>
    </row>
    <row r="89" spans="1:6" s="50" customFormat="1" ht="31.5" x14ac:dyDescent="0.25">
      <c r="A89" s="63" t="s">
        <v>903</v>
      </c>
      <c r="B89" s="145" t="s">
        <v>208</v>
      </c>
      <c r="C89" s="185" t="s">
        <v>10</v>
      </c>
      <c r="D89" s="176" t="s">
        <v>813</v>
      </c>
      <c r="E89" s="62" t="s">
        <v>16</v>
      </c>
      <c r="F89" s="392">
        <f>SUM([1]прил5!H526)</f>
        <v>11856</v>
      </c>
    </row>
    <row r="90" spans="1:6" s="50" customFormat="1" ht="31.5" x14ac:dyDescent="0.25">
      <c r="A90" s="63" t="s">
        <v>40</v>
      </c>
      <c r="B90" s="145" t="s">
        <v>208</v>
      </c>
      <c r="C90" s="185" t="s">
        <v>10</v>
      </c>
      <c r="D90" s="176" t="s">
        <v>813</v>
      </c>
      <c r="E90" s="62" t="s">
        <v>39</v>
      </c>
      <c r="F90" s="392">
        <f>SUM([1]прил5!H527)</f>
        <v>709579</v>
      </c>
    </row>
    <row r="91" spans="1:6" s="50" customFormat="1" ht="31.5" x14ac:dyDescent="0.25">
      <c r="A91" s="34" t="s">
        <v>183</v>
      </c>
      <c r="B91" s="144" t="s">
        <v>208</v>
      </c>
      <c r="C91" s="188" t="s">
        <v>10</v>
      </c>
      <c r="D91" s="179" t="s">
        <v>805</v>
      </c>
      <c r="E91" s="37"/>
      <c r="F91" s="389">
        <f>SUM(F92)</f>
        <v>577338</v>
      </c>
    </row>
    <row r="92" spans="1:6" s="50" customFormat="1" ht="31.5" x14ac:dyDescent="0.25">
      <c r="A92" s="63" t="s">
        <v>40</v>
      </c>
      <c r="B92" s="145" t="s">
        <v>208</v>
      </c>
      <c r="C92" s="185" t="s">
        <v>10</v>
      </c>
      <c r="D92" s="176" t="s">
        <v>805</v>
      </c>
      <c r="E92" s="62">
        <v>300</v>
      </c>
      <c r="F92" s="392">
        <f>SUM([1]прил5!H493)</f>
        <v>577338</v>
      </c>
    </row>
    <row r="93" spans="1:6" s="50" customFormat="1" ht="31.5" x14ac:dyDescent="0.25">
      <c r="A93" s="34" t="s">
        <v>818</v>
      </c>
      <c r="B93" s="144" t="s">
        <v>208</v>
      </c>
      <c r="C93" s="188" t="s">
        <v>10</v>
      </c>
      <c r="D93" s="179" t="s">
        <v>817</v>
      </c>
      <c r="E93" s="37"/>
      <c r="F93" s="389">
        <f>SUM(F94)</f>
        <v>2000</v>
      </c>
    </row>
    <row r="94" spans="1:6" s="50" customFormat="1" ht="31.5" x14ac:dyDescent="0.25">
      <c r="A94" s="63" t="s">
        <v>903</v>
      </c>
      <c r="B94" s="145" t="s">
        <v>208</v>
      </c>
      <c r="C94" s="185" t="s">
        <v>10</v>
      </c>
      <c r="D94" s="176" t="s">
        <v>817</v>
      </c>
      <c r="E94" s="62">
        <v>200</v>
      </c>
      <c r="F94" s="392">
        <f>SUM([1]прил5!H597)</f>
        <v>2000</v>
      </c>
    </row>
    <row r="95" spans="1:6" s="50" customFormat="1" ht="63" x14ac:dyDescent="0.25">
      <c r="A95" s="169" t="s">
        <v>188</v>
      </c>
      <c r="B95" s="181" t="s">
        <v>239</v>
      </c>
      <c r="C95" s="190" t="s">
        <v>696</v>
      </c>
      <c r="D95" s="177" t="s">
        <v>697</v>
      </c>
      <c r="E95" s="174"/>
      <c r="F95" s="487">
        <f>SUM(F96)</f>
        <v>4085130</v>
      </c>
    </row>
    <row r="96" spans="1:6" s="50" customFormat="1" ht="31.5" hidden="1" customHeight="1" x14ac:dyDescent="0.25">
      <c r="A96" s="449" t="s">
        <v>704</v>
      </c>
      <c r="B96" s="477" t="s">
        <v>239</v>
      </c>
      <c r="C96" s="478" t="s">
        <v>10</v>
      </c>
      <c r="D96" s="479" t="s">
        <v>697</v>
      </c>
      <c r="E96" s="458"/>
      <c r="F96" s="390">
        <f>SUM(F97+F99+F102+F104)</f>
        <v>4085130</v>
      </c>
    </row>
    <row r="97" spans="1:6" s="50" customFormat="1" ht="47.25" x14ac:dyDescent="0.25">
      <c r="A97" s="34" t="s">
        <v>93</v>
      </c>
      <c r="B97" s="144" t="s">
        <v>239</v>
      </c>
      <c r="C97" s="188" t="s">
        <v>10</v>
      </c>
      <c r="D97" s="179" t="s">
        <v>705</v>
      </c>
      <c r="E97" s="37"/>
      <c r="F97" s="389">
        <f>SUM(F98)</f>
        <v>711000</v>
      </c>
    </row>
    <row r="98" spans="1:6" s="50" customFormat="1" ht="47.25" x14ac:dyDescent="0.25">
      <c r="A98" s="63" t="s">
        <v>92</v>
      </c>
      <c r="B98" s="145" t="s">
        <v>239</v>
      </c>
      <c r="C98" s="185" t="s">
        <v>10</v>
      </c>
      <c r="D98" s="176" t="s">
        <v>705</v>
      </c>
      <c r="E98" s="62">
        <v>100</v>
      </c>
      <c r="F98" s="392">
        <f>SUM([1]прил5!H41)</f>
        <v>711000</v>
      </c>
    </row>
    <row r="99" spans="1:6" s="50" customFormat="1" ht="47.25" x14ac:dyDescent="0.25">
      <c r="A99" s="34" t="s">
        <v>488</v>
      </c>
      <c r="B99" s="144" t="s">
        <v>239</v>
      </c>
      <c r="C99" s="188" t="s">
        <v>10</v>
      </c>
      <c r="D99" s="179" t="s">
        <v>814</v>
      </c>
      <c r="E99" s="37"/>
      <c r="F99" s="389">
        <f>SUM(F100:F101)</f>
        <v>3240130</v>
      </c>
    </row>
    <row r="100" spans="1:6" s="50" customFormat="1" ht="31.5" hidden="1" customHeight="1" x14ac:dyDescent="0.25">
      <c r="A100" s="63" t="s">
        <v>903</v>
      </c>
      <c r="B100" s="145" t="s">
        <v>239</v>
      </c>
      <c r="C100" s="185" t="s">
        <v>10</v>
      </c>
      <c r="D100" s="176" t="s">
        <v>814</v>
      </c>
      <c r="E100" s="62">
        <v>200</v>
      </c>
      <c r="F100" s="392">
        <f>SUM([1]прил5!H569)</f>
        <v>0</v>
      </c>
    </row>
    <row r="101" spans="1:6" s="50" customFormat="1" ht="31.5" x14ac:dyDescent="0.25">
      <c r="A101" s="63" t="s">
        <v>40</v>
      </c>
      <c r="B101" s="145" t="s">
        <v>239</v>
      </c>
      <c r="C101" s="185" t="s">
        <v>10</v>
      </c>
      <c r="D101" s="176" t="s">
        <v>814</v>
      </c>
      <c r="E101" s="62">
        <v>300</v>
      </c>
      <c r="F101" s="392">
        <f>SUM([1]прил5!H570)</f>
        <v>3240130</v>
      </c>
    </row>
    <row r="102" spans="1:6" s="50" customFormat="1" ht="110.25" x14ac:dyDescent="0.25">
      <c r="A102" s="34" t="s">
        <v>1023</v>
      </c>
      <c r="B102" s="144" t="s">
        <v>239</v>
      </c>
      <c r="C102" s="188" t="s">
        <v>10</v>
      </c>
      <c r="D102" s="179" t="s">
        <v>1038</v>
      </c>
      <c r="E102" s="37"/>
      <c r="F102" s="389">
        <f>SUM(F103)</f>
        <v>113000</v>
      </c>
    </row>
    <row r="103" spans="1:6" s="50" customFormat="1" ht="31.5" x14ac:dyDescent="0.25">
      <c r="A103" s="63" t="s">
        <v>903</v>
      </c>
      <c r="B103" s="145" t="s">
        <v>239</v>
      </c>
      <c r="C103" s="185" t="s">
        <v>10</v>
      </c>
      <c r="D103" s="176" t="s">
        <v>1038</v>
      </c>
      <c r="E103" s="62">
        <v>200</v>
      </c>
      <c r="F103" s="392">
        <f>SUM([1]прил5!H122)</f>
        <v>113000</v>
      </c>
    </row>
    <row r="104" spans="1:6" s="50" customFormat="1" ht="31.5" x14ac:dyDescent="0.25">
      <c r="A104" s="34" t="s">
        <v>120</v>
      </c>
      <c r="B104" s="144" t="s">
        <v>239</v>
      </c>
      <c r="C104" s="188" t="s">
        <v>10</v>
      </c>
      <c r="D104" s="179" t="s">
        <v>706</v>
      </c>
      <c r="E104" s="37"/>
      <c r="F104" s="389">
        <f>SUM(F105)</f>
        <v>21000</v>
      </c>
    </row>
    <row r="105" spans="1:6" s="50" customFormat="1" ht="31.5" hidden="1" customHeight="1" x14ac:dyDescent="0.25">
      <c r="A105" s="63" t="s">
        <v>903</v>
      </c>
      <c r="B105" s="145" t="s">
        <v>239</v>
      </c>
      <c r="C105" s="185" t="s">
        <v>10</v>
      </c>
      <c r="D105" s="176" t="s">
        <v>706</v>
      </c>
      <c r="E105" s="62">
        <v>200</v>
      </c>
      <c r="F105" s="392">
        <f>SUM([1]прил5!H43+[1]прил5!H419+[1]прил5!H590+[1]прил5!H601)</f>
        <v>21000</v>
      </c>
    </row>
    <row r="106" spans="1:6" s="50" customFormat="1" ht="31.5" x14ac:dyDescent="0.25">
      <c r="A106" s="63" t="s">
        <v>18</v>
      </c>
      <c r="B106" s="145" t="s">
        <v>239</v>
      </c>
      <c r="C106" s="185"/>
      <c r="D106" s="176" t="s">
        <v>278</v>
      </c>
      <c r="E106" s="62">
        <v>800</v>
      </c>
      <c r="F106" s="392">
        <f>SUM([1]прил5!H584)</f>
        <v>0</v>
      </c>
    </row>
    <row r="107" spans="1:6" s="50" customFormat="1" ht="31.5" x14ac:dyDescent="0.25">
      <c r="A107" s="155" t="s">
        <v>481</v>
      </c>
      <c r="B107" s="182" t="s">
        <v>766</v>
      </c>
      <c r="C107" s="332" t="s">
        <v>696</v>
      </c>
      <c r="D107" s="183" t="s">
        <v>697</v>
      </c>
      <c r="E107" s="46"/>
      <c r="F107" s="387">
        <f>SUM(F108+F161+F174+F178)</f>
        <v>187813790</v>
      </c>
    </row>
    <row r="108" spans="1:6" s="50" customFormat="1" ht="47.25" x14ac:dyDescent="0.25">
      <c r="A108" s="173" t="s">
        <v>275</v>
      </c>
      <c r="B108" s="181" t="s">
        <v>246</v>
      </c>
      <c r="C108" s="190" t="s">
        <v>696</v>
      </c>
      <c r="D108" s="177" t="s">
        <v>697</v>
      </c>
      <c r="E108" s="174"/>
      <c r="F108" s="487">
        <f>SUM(F109+F131)</f>
        <v>172078430</v>
      </c>
    </row>
    <row r="109" spans="1:6" s="50" customFormat="1" ht="31.5" x14ac:dyDescent="0.25">
      <c r="A109" s="476" t="s">
        <v>767</v>
      </c>
      <c r="B109" s="477" t="s">
        <v>246</v>
      </c>
      <c r="C109" s="478" t="s">
        <v>10</v>
      </c>
      <c r="D109" s="479" t="s">
        <v>697</v>
      </c>
      <c r="E109" s="458"/>
      <c r="F109" s="390">
        <f>SUM(F110+F113+F116+F118+F120+F123+F125+F127)</f>
        <v>23378649</v>
      </c>
    </row>
    <row r="110" spans="1:6" s="50" customFormat="1" ht="31.5" x14ac:dyDescent="0.25">
      <c r="A110" s="86" t="s">
        <v>187</v>
      </c>
      <c r="B110" s="144" t="s">
        <v>246</v>
      </c>
      <c r="C110" s="188" t="s">
        <v>10</v>
      </c>
      <c r="D110" s="179" t="s">
        <v>815</v>
      </c>
      <c r="E110" s="37"/>
      <c r="F110" s="389">
        <f>SUM(F111:F112)</f>
        <v>1080215</v>
      </c>
    </row>
    <row r="111" spans="1:6" s="50" customFormat="1" ht="31.5" x14ac:dyDescent="0.25">
      <c r="A111" s="87" t="s">
        <v>903</v>
      </c>
      <c r="B111" s="145" t="s">
        <v>246</v>
      </c>
      <c r="C111" s="185" t="s">
        <v>10</v>
      </c>
      <c r="D111" s="176" t="s">
        <v>815</v>
      </c>
      <c r="E111" s="62">
        <v>200</v>
      </c>
      <c r="F111" s="392">
        <f>SUM([1]прил5!H575)</f>
        <v>0</v>
      </c>
    </row>
    <row r="112" spans="1:6" s="50" customFormat="1" ht="31.5" x14ac:dyDescent="0.25">
      <c r="A112" s="87" t="s">
        <v>40</v>
      </c>
      <c r="B112" s="145" t="s">
        <v>246</v>
      </c>
      <c r="C112" s="185" t="s">
        <v>10</v>
      </c>
      <c r="D112" s="176" t="s">
        <v>815</v>
      </c>
      <c r="E112" s="62">
        <v>300</v>
      </c>
      <c r="F112" s="392">
        <f>SUM([1]прил5!H576)</f>
        <v>1080215</v>
      </c>
    </row>
    <row r="113" spans="1:6" s="50" customFormat="1" ht="94.5" x14ac:dyDescent="0.25">
      <c r="A113" s="178" t="s">
        <v>164</v>
      </c>
      <c r="B113" s="144" t="s">
        <v>246</v>
      </c>
      <c r="C113" s="188" t="s">
        <v>10</v>
      </c>
      <c r="D113" s="179" t="s">
        <v>769</v>
      </c>
      <c r="E113" s="37"/>
      <c r="F113" s="389">
        <f>SUM(F114:F115)</f>
        <v>10023335</v>
      </c>
    </row>
    <row r="114" spans="1:6" s="50" customFormat="1" ht="47.25" x14ac:dyDescent="0.25">
      <c r="A114" s="154" t="s">
        <v>92</v>
      </c>
      <c r="B114" s="145" t="s">
        <v>246</v>
      </c>
      <c r="C114" s="185" t="s">
        <v>10</v>
      </c>
      <c r="D114" s="176" t="s">
        <v>769</v>
      </c>
      <c r="E114" s="62">
        <v>100</v>
      </c>
      <c r="F114" s="392">
        <f>SUM([1]прил5!H312)</f>
        <v>9985096</v>
      </c>
    </row>
    <row r="115" spans="1:6" s="50" customFormat="1" ht="31.5" x14ac:dyDescent="0.25">
      <c r="A115" s="87" t="s">
        <v>903</v>
      </c>
      <c r="B115" s="145" t="s">
        <v>246</v>
      </c>
      <c r="C115" s="185" t="s">
        <v>10</v>
      </c>
      <c r="D115" s="176" t="s">
        <v>769</v>
      </c>
      <c r="E115" s="62">
        <v>200</v>
      </c>
      <c r="F115" s="392">
        <f>SUM([1]прил5!H313)</f>
        <v>38239</v>
      </c>
    </row>
    <row r="116" spans="1:6" s="50" customFormat="1" ht="31.5" x14ac:dyDescent="0.25">
      <c r="A116" s="86" t="s">
        <v>938</v>
      </c>
      <c r="B116" s="144" t="s">
        <v>246</v>
      </c>
      <c r="C116" s="188" t="s">
        <v>10</v>
      </c>
      <c r="D116" s="179" t="s">
        <v>939</v>
      </c>
      <c r="E116" s="37"/>
      <c r="F116" s="583">
        <f>SUM(F117)</f>
        <v>1625000</v>
      </c>
    </row>
    <row r="117" spans="1:6" s="50" customFormat="1" ht="31.5" x14ac:dyDescent="0.25">
      <c r="A117" s="87" t="s">
        <v>903</v>
      </c>
      <c r="B117" s="145" t="s">
        <v>246</v>
      </c>
      <c r="C117" s="185" t="s">
        <v>10</v>
      </c>
      <c r="D117" s="176" t="s">
        <v>939</v>
      </c>
      <c r="E117" s="62">
        <v>200</v>
      </c>
      <c r="F117" s="392">
        <f>SUM([1]прил5!H315)</f>
        <v>1625000</v>
      </c>
    </row>
    <row r="118" spans="1:6" s="50" customFormat="1" ht="31.5" x14ac:dyDescent="0.25">
      <c r="A118" s="86" t="s">
        <v>940</v>
      </c>
      <c r="B118" s="144" t="s">
        <v>246</v>
      </c>
      <c r="C118" s="188" t="s">
        <v>10</v>
      </c>
      <c r="D118" s="179" t="s">
        <v>941</v>
      </c>
      <c r="E118" s="37"/>
      <c r="F118" s="389">
        <f>SUM(F119)</f>
        <v>14400</v>
      </c>
    </row>
    <row r="119" spans="1:6" s="50" customFormat="1" ht="31.5" x14ac:dyDescent="0.25">
      <c r="A119" s="87" t="s">
        <v>40</v>
      </c>
      <c r="B119" s="145" t="s">
        <v>246</v>
      </c>
      <c r="C119" s="185" t="s">
        <v>10</v>
      </c>
      <c r="D119" s="176" t="s">
        <v>941</v>
      </c>
      <c r="E119" s="62">
        <v>300</v>
      </c>
      <c r="F119" s="392">
        <f>SUM([1]прил5!H532)</f>
        <v>14400</v>
      </c>
    </row>
    <row r="120" spans="1:6" s="50" customFormat="1" ht="78.75" x14ac:dyDescent="0.25">
      <c r="A120" s="86" t="s">
        <v>114</v>
      </c>
      <c r="B120" s="144" t="s">
        <v>246</v>
      </c>
      <c r="C120" s="188" t="s">
        <v>10</v>
      </c>
      <c r="D120" s="179" t="s">
        <v>807</v>
      </c>
      <c r="E120" s="37"/>
      <c r="F120" s="389">
        <f>SUM(F121:F122)</f>
        <v>851950</v>
      </c>
    </row>
    <row r="121" spans="1:6" s="50" customFormat="1" ht="31.5" x14ac:dyDescent="0.25">
      <c r="A121" s="87" t="s">
        <v>903</v>
      </c>
      <c r="B121" s="145" t="s">
        <v>246</v>
      </c>
      <c r="C121" s="185" t="s">
        <v>10</v>
      </c>
      <c r="D121" s="176" t="s">
        <v>807</v>
      </c>
      <c r="E121" s="62">
        <v>200</v>
      </c>
      <c r="F121" s="392">
        <f>SUM([1]прил5!H534)</f>
        <v>3862</v>
      </c>
    </row>
    <row r="122" spans="1:6" s="50" customFormat="1" ht="31.5" x14ac:dyDescent="0.25">
      <c r="A122" s="87" t="s">
        <v>40</v>
      </c>
      <c r="B122" s="145" t="s">
        <v>246</v>
      </c>
      <c r="C122" s="185" t="s">
        <v>10</v>
      </c>
      <c r="D122" s="176" t="s">
        <v>807</v>
      </c>
      <c r="E122" s="62">
        <v>300</v>
      </c>
      <c r="F122" s="392">
        <f>SUM([1]прил5!H535)</f>
        <v>848088</v>
      </c>
    </row>
    <row r="123" spans="1:6" s="50" customFormat="1" ht="31.5" x14ac:dyDescent="0.25">
      <c r="A123" s="86" t="s">
        <v>936</v>
      </c>
      <c r="B123" s="144" t="s">
        <v>246</v>
      </c>
      <c r="C123" s="188" t="s">
        <v>10</v>
      </c>
      <c r="D123" s="179" t="s">
        <v>937</v>
      </c>
      <c r="E123" s="37"/>
      <c r="F123" s="389">
        <f>SUM(F124)</f>
        <v>800373</v>
      </c>
    </row>
    <row r="124" spans="1:6" s="50" customFormat="1" ht="31.5" x14ac:dyDescent="0.25">
      <c r="A124" s="87" t="s">
        <v>903</v>
      </c>
      <c r="B124" s="145" t="s">
        <v>246</v>
      </c>
      <c r="C124" s="185" t="s">
        <v>10</v>
      </c>
      <c r="D124" s="176" t="s">
        <v>937</v>
      </c>
      <c r="E124" s="62">
        <v>200</v>
      </c>
      <c r="F124" s="392">
        <f>SUM([1]прил5!H317)</f>
        <v>800373</v>
      </c>
    </row>
    <row r="125" spans="1:6" s="50" customFormat="1" ht="31.5" x14ac:dyDescent="0.25">
      <c r="A125" s="86" t="s">
        <v>772</v>
      </c>
      <c r="B125" s="144" t="s">
        <v>246</v>
      </c>
      <c r="C125" s="188" t="s">
        <v>10</v>
      </c>
      <c r="D125" s="179" t="s">
        <v>773</v>
      </c>
      <c r="E125" s="37"/>
      <c r="F125" s="389">
        <f>SUM(F126)</f>
        <v>67029</v>
      </c>
    </row>
    <row r="126" spans="1:6" s="50" customFormat="1" ht="31.5" x14ac:dyDescent="0.25">
      <c r="A126" s="87" t="s">
        <v>903</v>
      </c>
      <c r="B126" s="145" t="s">
        <v>246</v>
      </c>
      <c r="C126" s="185" t="s">
        <v>10</v>
      </c>
      <c r="D126" s="176" t="s">
        <v>773</v>
      </c>
      <c r="E126" s="62">
        <v>200</v>
      </c>
      <c r="F126" s="392">
        <f>SUM([1]прил5!H537)</f>
        <v>67029</v>
      </c>
    </row>
    <row r="127" spans="1:6" s="50" customFormat="1" ht="31.5" x14ac:dyDescent="0.25">
      <c r="A127" s="86" t="s">
        <v>102</v>
      </c>
      <c r="B127" s="144" t="s">
        <v>246</v>
      </c>
      <c r="C127" s="188" t="s">
        <v>10</v>
      </c>
      <c r="D127" s="179" t="s">
        <v>730</v>
      </c>
      <c r="E127" s="37"/>
      <c r="F127" s="389">
        <f>SUM(F128:F130)</f>
        <v>8916347</v>
      </c>
    </row>
    <row r="128" spans="1:6" s="50" customFormat="1" ht="47.25" x14ac:dyDescent="0.25">
      <c r="A128" s="87" t="s">
        <v>92</v>
      </c>
      <c r="B128" s="145" t="s">
        <v>246</v>
      </c>
      <c r="C128" s="185" t="s">
        <v>10</v>
      </c>
      <c r="D128" s="176" t="s">
        <v>730</v>
      </c>
      <c r="E128" s="62">
        <v>100</v>
      </c>
      <c r="F128" s="392">
        <f>SUM([1]прил5!H319)</f>
        <v>3530397</v>
      </c>
    </row>
    <row r="129" spans="1:6" s="50" customFormat="1" ht="31.5" x14ac:dyDescent="0.25">
      <c r="A129" s="87" t="s">
        <v>903</v>
      </c>
      <c r="B129" s="145" t="s">
        <v>246</v>
      </c>
      <c r="C129" s="185" t="s">
        <v>10</v>
      </c>
      <c r="D129" s="176" t="s">
        <v>730</v>
      </c>
      <c r="E129" s="62">
        <v>200</v>
      </c>
      <c r="F129" s="392">
        <f>SUM([1]прил5!H320)</f>
        <v>5276550</v>
      </c>
    </row>
    <row r="130" spans="1:6" s="50" customFormat="1" ht="31.5" x14ac:dyDescent="0.25">
      <c r="A130" s="87" t="s">
        <v>18</v>
      </c>
      <c r="B130" s="145" t="s">
        <v>246</v>
      </c>
      <c r="C130" s="185" t="s">
        <v>10</v>
      </c>
      <c r="D130" s="176" t="s">
        <v>730</v>
      </c>
      <c r="E130" s="62">
        <v>800</v>
      </c>
      <c r="F130" s="392">
        <f>SUM([1]прил5!H321)</f>
        <v>109400</v>
      </c>
    </row>
    <row r="131" spans="1:6" s="50" customFormat="1" ht="31.5" x14ac:dyDescent="0.25">
      <c r="A131" s="476" t="s">
        <v>779</v>
      </c>
      <c r="B131" s="477" t="s">
        <v>246</v>
      </c>
      <c r="C131" s="478" t="s">
        <v>12</v>
      </c>
      <c r="D131" s="479" t="s">
        <v>697</v>
      </c>
      <c r="E131" s="458"/>
      <c r="F131" s="390">
        <f>SUM(F132+F135+F137+F139+F142+F144+F146+F148+F159+F151+F153+F157)</f>
        <v>148699781</v>
      </c>
    </row>
    <row r="132" spans="1:6" s="50" customFormat="1" ht="94.5" x14ac:dyDescent="0.25">
      <c r="A132" s="86" t="s">
        <v>166</v>
      </c>
      <c r="B132" s="144" t="s">
        <v>246</v>
      </c>
      <c r="C132" s="188" t="s">
        <v>12</v>
      </c>
      <c r="D132" s="179" t="s">
        <v>770</v>
      </c>
      <c r="E132" s="37"/>
      <c r="F132" s="389">
        <f>SUM(F133:F134)</f>
        <v>117173621</v>
      </c>
    </row>
    <row r="133" spans="1:6" s="50" customFormat="1" ht="47.25" x14ac:dyDescent="0.25">
      <c r="A133" s="154" t="s">
        <v>92</v>
      </c>
      <c r="B133" s="145" t="s">
        <v>246</v>
      </c>
      <c r="C133" s="185" t="s">
        <v>12</v>
      </c>
      <c r="D133" s="176" t="s">
        <v>770</v>
      </c>
      <c r="E133" s="62">
        <v>100</v>
      </c>
      <c r="F133" s="392">
        <f>SUM([1]прил5!H341)</f>
        <v>112777234</v>
      </c>
    </row>
    <row r="134" spans="1:6" s="50" customFormat="1" ht="31.5" x14ac:dyDescent="0.25">
      <c r="A134" s="87" t="s">
        <v>903</v>
      </c>
      <c r="B134" s="145" t="s">
        <v>246</v>
      </c>
      <c r="C134" s="185" t="s">
        <v>12</v>
      </c>
      <c r="D134" s="176" t="s">
        <v>770</v>
      </c>
      <c r="E134" s="62">
        <v>200</v>
      </c>
      <c r="F134" s="392">
        <f>SUM([1]прил5!H342)</f>
        <v>4396387</v>
      </c>
    </row>
    <row r="135" spans="1:6" s="50" customFormat="1" ht="31.5" x14ac:dyDescent="0.25">
      <c r="A135" s="86" t="s">
        <v>938</v>
      </c>
      <c r="B135" s="144" t="s">
        <v>246</v>
      </c>
      <c r="C135" s="188" t="s">
        <v>12</v>
      </c>
      <c r="D135" s="179" t="s">
        <v>939</v>
      </c>
      <c r="E135" s="37"/>
      <c r="F135" s="389">
        <f>SUM(F136)</f>
        <v>1695123</v>
      </c>
    </row>
    <row r="136" spans="1:6" s="50" customFormat="1" ht="31.5" x14ac:dyDescent="0.25">
      <c r="A136" s="87" t="s">
        <v>903</v>
      </c>
      <c r="B136" s="145" t="s">
        <v>246</v>
      </c>
      <c r="C136" s="185" t="s">
        <v>12</v>
      </c>
      <c r="D136" s="176" t="s">
        <v>939</v>
      </c>
      <c r="E136" s="62">
        <v>200</v>
      </c>
      <c r="F136" s="392">
        <f>SUM([1]прил5!H344)</f>
        <v>1695123</v>
      </c>
    </row>
    <row r="137" spans="1:6" s="50" customFormat="1" ht="31.5" x14ac:dyDescent="0.25">
      <c r="A137" s="86" t="s">
        <v>940</v>
      </c>
      <c r="B137" s="144" t="s">
        <v>246</v>
      </c>
      <c r="C137" s="188" t="s">
        <v>12</v>
      </c>
      <c r="D137" s="179" t="s">
        <v>941</v>
      </c>
      <c r="E137" s="37"/>
      <c r="F137" s="389">
        <f>SUM(F138)</f>
        <v>72360</v>
      </c>
    </row>
    <row r="138" spans="1:6" s="50" customFormat="1" ht="47.25" x14ac:dyDescent="0.25">
      <c r="A138" s="87" t="s">
        <v>92</v>
      </c>
      <c r="B138" s="145" t="s">
        <v>246</v>
      </c>
      <c r="C138" s="185" t="s">
        <v>12</v>
      </c>
      <c r="D138" s="176" t="s">
        <v>941</v>
      </c>
      <c r="E138" s="62">
        <v>100</v>
      </c>
      <c r="F138" s="392">
        <f>SUM([1]прил5!H346+[1]прил5!H540)</f>
        <v>72360</v>
      </c>
    </row>
    <row r="139" spans="1:6" s="50" customFormat="1" ht="78.75" x14ac:dyDescent="0.25">
      <c r="A139" s="86" t="s">
        <v>114</v>
      </c>
      <c r="B139" s="144" t="s">
        <v>246</v>
      </c>
      <c r="C139" s="188" t="s">
        <v>12</v>
      </c>
      <c r="D139" s="179" t="s">
        <v>807</v>
      </c>
      <c r="E139" s="37"/>
      <c r="F139" s="389">
        <f>SUM(F140:F141)</f>
        <v>5924206</v>
      </c>
    </row>
    <row r="140" spans="1:6" s="50" customFormat="1" ht="31.5" x14ac:dyDescent="0.25">
      <c r="A140" s="87" t="s">
        <v>903</v>
      </c>
      <c r="B140" s="145" t="s">
        <v>246</v>
      </c>
      <c r="C140" s="185" t="s">
        <v>12</v>
      </c>
      <c r="D140" s="176" t="s">
        <v>807</v>
      </c>
      <c r="E140" s="62">
        <v>200</v>
      </c>
      <c r="F140" s="392">
        <f>SUM([1]прил5!H542)</f>
        <v>30043</v>
      </c>
    </row>
    <row r="141" spans="1:6" s="50" customFormat="1" ht="31.5" x14ac:dyDescent="0.25">
      <c r="A141" s="87" t="s">
        <v>40</v>
      </c>
      <c r="B141" s="145" t="s">
        <v>246</v>
      </c>
      <c r="C141" s="185" t="s">
        <v>12</v>
      </c>
      <c r="D141" s="176" t="s">
        <v>807</v>
      </c>
      <c r="E141" s="62">
        <v>300</v>
      </c>
      <c r="F141" s="392">
        <f>SUM([1]прил5!H543)</f>
        <v>5894163</v>
      </c>
    </row>
    <row r="142" spans="1:6" s="50" customFormat="1" ht="63" x14ac:dyDescent="0.25">
      <c r="A142" s="86" t="s">
        <v>942</v>
      </c>
      <c r="B142" s="144" t="s">
        <v>246</v>
      </c>
      <c r="C142" s="188" t="s">
        <v>12</v>
      </c>
      <c r="D142" s="179" t="s">
        <v>943</v>
      </c>
      <c r="E142" s="37"/>
      <c r="F142" s="389">
        <f>SUM(F143)</f>
        <v>188736</v>
      </c>
    </row>
    <row r="143" spans="1:6" s="50" customFormat="1" ht="31.5" x14ac:dyDescent="0.25">
      <c r="A143" s="87" t="s">
        <v>903</v>
      </c>
      <c r="B143" s="145" t="s">
        <v>246</v>
      </c>
      <c r="C143" s="185" t="s">
        <v>12</v>
      </c>
      <c r="D143" s="176" t="s">
        <v>943</v>
      </c>
      <c r="E143" s="62">
        <v>200</v>
      </c>
      <c r="F143" s="392">
        <f>SUM([1]прил5!H348)</f>
        <v>188736</v>
      </c>
    </row>
    <row r="144" spans="1:6" s="50" customFormat="1" ht="31.5" x14ac:dyDescent="0.25">
      <c r="A144" s="178" t="s">
        <v>487</v>
      </c>
      <c r="B144" s="144" t="s">
        <v>246</v>
      </c>
      <c r="C144" s="188" t="s">
        <v>12</v>
      </c>
      <c r="D144" s="179" t="s">
        <v>771</v>
      </c>
      <c r="E144" s="37"/>
      <c r="F144" s="389">
        <f>SUM(F145)</f>
        <v>920826</v>
      </c>
    </row>
    <row r="145" spans="1:6" s="50" customFormat="1" ht="47.25" x14ac:dyDescent="0.25">
      <c r="A145" s="154" t="s">
        <v>92</v>
      </c>
      <c r="B145" s="145" t="s">
        <v>246</v>
      </c>
      <c r="C145" s="185" t="s">
        <v>12</v>
      </c>
      <c r="D145" s="176" t="s">
        <v>771</v>
      </c>
      <c r="E145" s="62">
        <v>100</v>
      </c>
      <c r="F145" s="392">
        <f>SUM([1]прил5!H357)</f>
        <v>920826</v>
      </c>
    </row>
    <row r="146" spans="1:6" s="50" customFormat="1" ht="31.5" x14ac:dyDescent="0.25">
      <c r="A146" s="178" t="s">
        <v>936</v>
      </c>
      <c r="B146" s="144" t="s">
        <v>246</v>
      </c>
      <c r="C146" s="188" t="s">
        <v>12</v>
      </c>
      <c r="D146" s="179" t="s">
        <v>937</v>
      </c>
      <c r="E146" s="37"/>
      <c r="F146" s="389">
        <f>SUM(F147)</f>
        <v>834911</v>
      </c>
    </row>
    <row r="147" spans="1:6" s="50" customFormat="1" ht="31.5" x14ac:dyDescent="0.25">
      <c r="A147" s="87" t="s">
        <v>903</v>
      </c>
      <c r="B147" s="145" t="s">
        <v>246</v>
      </c>
      <c r="C147" s="185" t="s">
        <v>12</v>
      </c>
      <c r="D147" s="176" t="s">
        <v>937</v>
      </c>
      <c r="E147" s="62">
        <v>200</v>
      </c>
      <c r="F147" s="392">
        <f>SUM([1]прил5!H349)</f>
        <v>834911</v>
      </c>
    </row>
    <row r="148" spans="1:6" s="50" customFormat="1" ht="31.5" x14ac:dyDescent="0.25">
      <c r="A148" s="86" t="s">
        <v>772</v>
      </c>
      <c r="B148" s="144" t="s">
        <v>246</v>
      </c>
      <c r="C148" s="188" t="s">
        <v>12</v>
      </c>
      <c r="D148" s="179" t="s">
        <v>773</v>
      </c>
      <c r="E148" s="37"/>
      <c r="F148" s="389">
        <f>SUM(F149:F150)</f>
        <v>425904</v>
      </c>
    </row>
    <row r="149" spans="1:6" s="50" customFormat="1" ht="47.25" x14ac:dyDescent="0.25">
      <c r="A149" s="87" t="s">
        <v>92</v>
      </c>
      <c r="B149" s="145" t="s">
        <v>246</v>
      </c>
      <c r="C149" s="185" t="s">
        <v>12</v>
      </c>
      <c r="D149" s="176" t="s">
        <v>773</v>
      </c>
      <c r="E149" s="62">
        <v>100</v>
      </c>
      <c r="F149" s="392">
        <f>SUM([1]прил5!H352)</f>
        <v>215326</v>
      </c>
    </row>
    <row r="150" spans="1:6" s="50" customFormat="1" ht="31.5" x14ac:dyDescent="0.25">
      <c r="A150" s="87" t="s">
        <v>40</v>
      </c>
      <c r="B150" s="145" t="s">
        <v>246</v>
      </c>
      <c r="C150" s="185" t="s">
        <v>12</v>
      </c>
      <c r="D150" s="176" t="s">
        <v>773</v>
      </c>
      <c r="E150" s="62">
        <v>300</v>
      </c>
      <c r="F150" s="392">
        <f>SUM([1]прил5!H353+[1]прил5!H545)</f>
        <v>210578</v>
      </c>
    </row>
    <row r="151" spans="1:6" s="50" customFormat="1" ht="47.25" x14ac:dyDescent="0.25">
      <c r="A151" s="86" t="s">
        <v>774</v>
      </c>
      <c r="B151" s="144" t="s">
        <v>246</v>
      </c>
      <c r="C151" s="188" t="s">
        <v>12</v>
      </c>
      <c r="D151" s="179" t="s">
        <v>775</v>
      </c>
      <c r="E151" s="37"/>
      <c r="F151" s="389">
        <f>SUM(F152)</f>
        <v>1475000</v>
      </c>
    </row>
    <row r="152" spans="1:6" s="50" customFormat="1" ht="31.5" x14ac:dyDescent="0.25">
      <c r="A152" s="87" t="s">
        <v>903</v>
      </c>
      <c r="B152" s="145" t="s">
        <v>246</v>
      </c>
      <c r="C152" s="185" t="s">
        <v>12</v>
      </c>
      <c r="D152" s="176" t="s">
        <v>775</v>
      </c>
      <c r="E152" s="62">
        <v>200</v>
      </c>
      <c r="F152" s="392">
        <f>SUM([1]прил5!H355)</f>
        <v>1475000</v>
      </c>
    </row>
    <row r="153" spans="1:6" s="50" customFormat="1" ht="31.5" x14ac:dyDescent="0.25">
      <c r="A153" s="86" t="s">
        <v>102</v>
      </c>
      <c r="B153" s="144" t="s">
        <v>246</v>
      </c>
      <c r="C153" s="188" t="s">
        <v>12</v>
      </c>
      <c r="D153" s="179" t="s">
        <v>730</v>
      </c>
      <c r="E153" s="37"/>
      <c r="F153" s="389">
        <f>SUM(F154:F156)</f>
        <v>19268846</v>
      </c>
    </row>
    <row r="154" spans="1:6" s="50" customFormat="1" ht="47.25" x14ac:dyDescent="0.25">
      <c r="A154" s="87" t="s">
        <v>92</v>
      </c>
      <c r="B154" s="145" t="s">
        <v>246</v>
      </c>
      <c r="C154" s="185" t="s">
        <v>12</v>
      </c>
      <c r="D154" s="176" t="s">
        <v>730</v>
      </c>
      <c r="E154" s="62">
        <v>100</v>
      </c>
      <c r="F154" s="392">
        <f>SUM([1]прил5!H359)</f>
        <v>4560</v>
      </c>
    </row>
    <row r="155" spans="1:6" s="50" customFormat="1" ht="31.5" x14ac:dyDescent="0.25">
      <c r="A155" s="87" t="s">
        <v>903</v>
      </c>
      <c r="B155" s="145" t="s">
        <v>246</v>
      </c>
      <c r="C155" s="185" t="s">
        <v>12</v>
      </c>
      <c r="D155" s="176" t="s">
        <v>730</v>
      </c>
      <c r="E155" s="62">
        <v>200</v>
      </c>
      <c r="F155" s="392">
        <f>SUM([1]прил5!H360)</f>
        <v>16187886</v>
      </c>
    </row>
    <row r="156" spans="1:6" s="50" customFormat="1" ht="31.5" x14ac:dyDescent="0.25">
      <c r="A156" s="87" t="s">
        <v>18</v>
      </c>
      <c r="B156" s="145" t="s">
        <v>246</v>
      </c>
      <c r="C156" s="185" t="s">
        <v>12</v>
      </c>
      <c r="D156" s="176" t="s">
        <v>730</v>
      </c>
      <c r="E156" s="62">
        <v>800</v>
      </c>
      <c r="F156" s="392">
        <f>SUM([1]прил5!H361)</f>
        <v>3076400</v>
      </c>
    </row>
    <row r="157" spans="1:6" s="50" customFormat="1" ht="31.5" x14ac:dyDescent="0.25">
      <c r="A157" s="86" t="s">
        <v>944</v>
      </c>
      <c r="B157" s="144" t="s">
        <v>246</v>
      </c>
      <c r="C157" s="188" t="s">
        <v>12</v>
      </c>
      <c r="D157" s="179" t="s">
        <v>945</v>
      </c>
      <c r="E157" s="37"/>
      <c r="F157" s="389">
        <f>SUM(F158)</f>
        <v>399000</v>
      </c>
    </row>
    <row r="158" spans="1:6" s="50" customFormat="1" ht="31.5" hidden="1" customHeight="1" x14ac:dyDescent="0.25">
      <c r="A158" s="87" t="s">
        <v>903</v>
      </c>
      <c r="B158" s="145" t="s">
        <v>246</v>
      </c>
      <c r="C158" s="185" t="s">
        <v>12</v>
      </c>
      <c r="D158" s="176" t="s">
        <v>945</v>
      </c>
      <c r="E158" s="62" t="s">
        <v>16</v>
      </c>
      <c r="F158" s="392">
        <f>SUM([1]прил5!H363)</f>
        <v>399000</v>
      </c>
    </row>
    <row r="159" spans="1:6" s="50" customFormat="1" ht="31.5" x14ac:dyDescent="0.25">
      <c r="A159" s="86" t="s">
        <v>946</v>
      </c>
      <c r="B159" s="144" t="s">
        <v>246</v>
      </c>
      <c r="C159" s="188" t="s">
        <v>12</v>
      </c>
      <c r="D159" s="179" t="s">
        <v>947</v>
      </c>
      <c r="E159" s="37"/>
      <c r="F159" s="389">
        <f>SUM(F160)</f>
        <v>321248</v>
      </c>
    </row>
    <row r="160" spans="1:6" s="50" customFormat="1" ht="31.5" x14ac:dyDescent="0.25">
      <c r="A160" s="87" t="s">
        <v>903</v>
      </c>
      <c r="B160" s="145" t="s">
        <v>246</v>
      </c>
      <c r="C160" s="185" t="s">
        <v>12</v>
      </c>
      <c r="D160" s="176" t="s">
        <v>947</v>
      </c>
      <c r="E160" s="62">
        <v>200</v>
      </c>
      <c r="F160" s="392">
        <f>SUM([1]прил5!H365)</f>
        <v>321248</v>
      </c>
    </row>
    <row r="161" spans="1:6" s="50" customFormat="1" ht="47.25" x14ac:dyDescent="0.25">
      <c r="A161" s="173" t="s">
        <v>276</v>
      </c>
      <c r="B161" s="181" t="s">
        <v>247</v>
      </c>
      <c r="C161" s="190" t="s">
        <v>696</v>
      </c>
      <c r="D161" s="177" t="s">
        <v>697</v>
      </c>
      <c r="E161" s="174"/>
      <c r="F161" s="487">
        <f>SUM(F162)</f>
        <v>7622338</v>
      </c>
    </row>
    <row r="162" spans="1:6" s="50" customFormat="1" ht="31.5" x14ac:dyDescent="0.25">
      <c r="A162" s="455" t="s">
        <v>783</v>
      </c>
      <c r="B162" s="477" t="s">
        <v>247</v>
      </c>
      <c r="C162" s="478" t="s">
        <v>10</v>
      </c>
      <c r="D162" s="479" t="s">
        <v>697</v>
      </c>
      <c r="E162" s="458"/>
      <c r="F162" s="390">
        <f>SUM(F163+F165+F168+F172)</f>
        <v>7622338</v>
      </c>
    </row>
    <row r="163" spans="1:6" s="50" customFormat="1" ht="31.5" x14ac:dyDescent="0.25">
      <c r="A163" s="178" t="s">
        <v>940</v>
      </c>
      <c r="B163" s="144" t="s">
        <v>247</v>
      </c>
      <c r="C163" s="188" t="s">
        <v>10</v>
      </c>
      <c r="D163" s="179" t="s">
        <v>941</v>
      </c>
      <c r="E163" s="37"/>
      <c r="F163" s="389">
        <f>SUM(F164)</f>
        <v>4000</v>
      </c>
    </row>
    <row r="164" spans="1:6" s="50" customFormat="1" ht="31.5" x14ac:dyDescent="0.25">
      <c r="A164" s="87" t="s">
        <v>40</v>
      </c>
      <c r="B164" s="145" t="s">
        <v>247</v>
      </c>
      <c r="C164" s="185" t="s">
        <v>10</v>
      </c>
      <c r="D164" s="176" t="s">
        <v>941</v>
      </c>
      <c r="E164" s="62">
        <v>300</v>
      </c>
      <c r="F164" s="392">
        <f>SUM([1]прил5!H549)</f>
        <v>4000</v>
      </c>
    </row>
    <row r="165" spans="1:6" s="50" customFormat="1" ht="78.75" x14ac:dyDescent="0.25">
      <c r="A165" s="86" t="s">
        <v>114</v>
      </c>
      <c r="B165" s="144" t="s">
        <v>247</v>
      </c>
      <c r="C165" s="188" t="s">
        <v>10</v>
      </c>
      <c r="D165" s="179" t="s">
        <v>807</v>
      </c>
      <c r="E165" s="37"/>
      <c r="F165" s="389">
        <f>SUM(F166:F167)</f>
        <v>95359</v>
      </c>
    </row>
    <row r="166" spans="1:6" s="50" customFormat="1" ht="63" hidden="1" customHeight="1" x14ac:dyDescent="0.25">
      <c r="A166" s="87" t="s">
        <v>903</v>
      </c>
      <c r="B166" s="145" t="s">
        <v>247</v>
      </c>
      <c r="C166" s="185" t="s">
        <v>10</v>
      </c>
      <c r="D166" s="176" t="s">
        <v>807</v>
      </c>
      <c r="E166" s="62">
        <v>200</v>
      </c>
      <c r="F166" s="392">
        <f>SUM([1]прил5!H551)</f>
        <v>0</v>
      </c>
    </row>
    <row r="167" spans="1:6" s="50" customFormat="1" ht="31.5" hidden="1" customHeight="1" x14ac:dyDescent="0.25">
      <c r="A167" s="87" t="s">
        <v>40</v>
      </c>
      <c r="B167" s="145" t="s">
        <v>247</v>
      </c>
      <c r="C167" s="185" t="s">
        <v>10</v>
      </c>
      <c r="D167" s="176" t="s">
        <v>807</v>
      </c>
      <c r="E167" s="62">
        <v>300</v>
      </c>
      <c r="F167" s="392">
        <f>SUM([1]прил5!H552)</f>
        <v>95359</v>
      </c>
    </row>
    <row r="168" spans="1:6" s="50" customFormat="1" ht="31.5" hidden="1" customHeight="1" x14ac:dyDescent="0.25">
      <c r="A168" s="86" t="s">
        <v>102</v>
      </c>
      <c r="B168" s="144" t="s">
        <v>247</v>
      </c>
      <c r="C168" s="188" t="s">
        <v>10</v>
      </c>
      <c r="D168" s="179" t="s">
        <v>730</v>
      </c>
      <c r="E168" s="37"/>
      <c r="F168" s="389">
        <f>SUM(F169:F171)</f>
        <v>7498412</v>
      </c>
    </row>
    <row r="169" spans="1:6" s="50" customFormat="1" ht="31.5" hidden="1" customHeight="1" x14ac:dyDescent="0.25">
      <c r="A169" s="87" t="s">
        <v>92</v>
      </c>
      <c r="B169" s="145" t="s">
        <v>247</v>
      </c>
      <c r="C169" s="185" t="s">
        <v>10</v>
      </c>
      <c r="D169" s="176" t="s">
        <v>730</v>
      </c>
      <c r="E169" s="62">
        <v>100</v>
      </c>
      <c r="F169" s="392">
        <f>SUM([1]прил5!H369)</f>
        <v>4319474</v>
      </c>
    </row>
    <row r="170" spans="1:6" s="50" customFormat="1" ht="31.5" x14ac:dyDescent="0.25">
      <c r="A170" s="87" t="s">
        <v>903</v>
      </c>
      <c r="B170" s="145" t="s">
        <v>247</v>
      </c>
      <c r="C170" s="185" t="s">
        <v>10</v>
      </c>
      <c r="D170" s="176" t="s">
        <v>730</v>
      </c>
      <c r="E170" s="62">
        <v>200</v>
      </c>
      <c r="F170" s="392">
        <f>SUM([1]прил5!H370)</f>
        <v>1707938</v>
      </c>
    </row>
    <row r="171" spans="1:6" s="50" customFormat="1" ht="31.5" x14ac:dyDescent="0.25">
      <c r="A171" s="87" t="s">
        <v>18</v>
      </c>
      <c r="B171" s="145" t="s">
        <v>247</v>
      </c>
      <c r="C171" s="185" t="s">
        <v>10</v>
      </c>
      <c r="D171" s="176" t="s">
        <v>730</v>
      </c>
      <c r="E171" s="62">
        <v>800</v>
      </c>
      <c r="F171" s="392">
        <f>SUM([1]прил5!H371)</f>
        <v>1471000</v>
      </c>
    </row>
    <row r="172" spans="1:6" s="50" customFormat="1" ht="31.5" x14ac:dyDescent="0.25">
      <c r="A172" s="86" t="s">
        <v>772</v>
      </c>
      <c r="B172" s="144" t="s">
        <v>247</v>
      </c>
      <c r="C172" s="188" t="s">
        <v>10</v>
      </c>
      <c r="D172" s="179" t="s">
        <v>773</v>
      </c>
      <c r="E172" s="37"/>
      <c r="F172" s="389">
        <f>SUM(F173)</f>
        <v>24567</v>
      </c>
    </row>
    <row r="173" spans="1:6" s="50" customFormat="1" ht="31.5" x14ac:dyDescent="0.25">
      <c r="A173" s="87" t="s">
        <v>40</v>
      </c>
      <c r="B173" s="145" t="s">
        <v>247</v>
      </c>
      <c r="C173" s="185" t="s">
        <v>10</v>
      </c>
      <c r="D173" s="176" t="s">
        <v>773</v>
      </c>
      <c r="E173" s="62">
        <v>300</v>
      </c>
      <c r="F173" s="392">
        <f>SUM([1]прил5!H554)</f>
        <v>24567</v>
      </c>
    </row>
    <row r="174" spans="1:6" s="50" customFormat="1" ht="63" x14ac:dyDescent="0.25">
      <c r="A174" s="173" t="s">
        <v>277</v>
      </c>
      <c r="B174" s="181" t="s">
        <v>248</v>
      </c>
      <c r="C174" s="190" t="s">
        <v>696</v>
      </c>
      <c r="D174" s="177" t="s">
        <v>697</v>
      </c>
      <c r="E174" s="174"/>
      <c r="F174" s="487">
        <f>SUM(F175)</f>
        <v>0</v>
      </c>
    </row>
    <row r="175" spans="1:6" s="50" customFormat="1" ht="31.5" x14ac:dyDescent="0.25">
      <c r="A175" s="455" t="s">
        <v>776</v>
      </c>
      <c r="B175" s="477" t="s">
        <v>248</v>
      </c>
      <c r="C175" s="478" t="s">
        <v>10</v>
      </c>
      <c r="D175" s="479" t="s">
        <v>697</v>
      </c>
      <c r="E175" s="458"/>
      <c r="F175" s="390">
        <f>SUM(F176)</f>
        <v>0</v>
      </c>
    </row>
    <row r="176" spans="1:6" s="50" customFormat="1" ht="31.5" x14ac:dyDescent="0.25">
      <c r="A176" s="86" t="s">
        <v>777</v>
      </c>
      <c r="B176" s="144" t="s">
        <v>248</v>
      </c>
      <c r="C176" s="188" t="s">
        <v>10</v>
      </c>
      <c r="D176" s="179" t="s">
        <v>778</v>
      </c>
      <c r="E176" s="37"/>
      <c r="F176" s="389">
        <f>SUM(F177)</f>
        <v>0</v>
      </c>
    </row>
    <row r="177" spans="1:6" s="50" customFormat="1" ht="31.5" x14ac:dyDescent="0.25">
      <c r="A177" s="87" t="s">
        <v>903</v>
      </c>
      <c r="B177" s="145" t="s">
        <v>248</v>
      </c>
      <c r="C177" s="185" t="s">
        <v>10</v>
      </c>
      <c r="D177" s="176" t="s">
        <v>778</v>
      </c>
      <c r="E177" s="62">
        <v>200</v>
      </c>
      <c r="F177" s="392">
        <f>SUM([1]прил5!H375)</f>
        <v>0</v>
      </c>
    </row>
    <row r="178" spans="1:6" s="50" customFormat="1" ht="63" x14ac:dyDescent="0.25">
      <c r="A178" s="180" t="s">
        <v>176</v>
      </c>
      <c r="B178" s="181" t="s">
        <v>251</v>
      </c>
      <c r="C178" s="190" t="s">
        <v>696</v>
      </c>
      <c r="D178" s="177" t="s">
        <v>697</v>
      </c>
      <c r="E178" s="174"/>
      <c r="F178" s="487">
        <f>SUM(F179+F186)</f>
        <v>8113022</v>
      </c>
    </row>
    <row r="179" spans="1:6" s="50" customFormat="1" ht="31.5" x14ac:dyDescent="0.25">
      <c r="A179" s="476" t="s">
        <v>790</v>
      </c>
      <c r="B179" s="477" t="s">
        <v>251</v>
      </c>
      <c r="C179" s="478" t="s">
        <v>10</v>
      </c>
      <c r="D179" s="479" t="s">
        <v>697</v>
      </c>
      <c r="E179" s="458"/>
      <c r="F179" s="390">
        <f>SUM(F180+F182)</f>
        <v>6831318</v>
      </c>
    </row>
    <row r="180" spans="1:6" s="50" customFormat="1" ht="31.5" x14ac:dyDescent="0.25">
      <c r="A180" s="84" t="s">
        <v>177</v>
      </c>
      <c r="B180" s="144" t="s">
        <v>251</v>
      </c>
      <c r="C180" s="188" t="s">
        <v>10</v>
      </c>
      <c r="D180" s="179" t="s">
        <v>791</v>
      </c>
      <c r="E180" s="37"/>
      <c r="F180" s="389">
        <f>SUM(F181)</f>
        <v>35149</v>
      </c>
    </row>
    <row r="181" spans="1:6" s="50" customFormat="1" ht="47.25" x14ac:dyDescent="0.25">
      <c r="A181" s="186" t="s">
        <v>92</v>
      </c>
      <c r="B181" s="145" t="s">
        <v>251</v>
      </c>
      <c r="C181" s="185" t="s">
        <v>10</v>
      </c>
      <c r="D181" s="176" t="s">
        <v>791</v>
      </c>
      <c r="E181" s="62">
        <v>100</v>
      </c>
      <c r="F181" s="392">
        <f>SUM([1]прил5!H424)</f>
        <v>35149</v>
      </c>
    </row>
    <row r="182" spans="1:6" s="50" customFormat="1" ht="31.5" x14ac:dyDescent="0.25">
      <c r="A182" s="84" t="s">
        <v>102</v>
      </c>
      <c r="B182" s="144" t="s">
        <v>251</v>
      </c>
      <c r="C182" s="188" t="s">
        <v>10</v>
      </c>
      <c r="D182" s="179" t="s">
        <v>730</v>
      </c>
      <c r="E182" s="37"/>
      <c r="F182" s="389">
        <f>SUM(F183:F185)</f>
        <v>6796169</v>
      </c>
    </row>
    <row r="183" spans="1:6" s="50" customFormat="1" ht="47.25" x14ac:dyDescent="0.25">
      <c r="A183" s="186" t="s">
        <v>92</v>
      </c>
      <c r="B183" s="145" t="s">
        <v>251</v>
      </c>
      <c r="C183" s="185" t="s">
        <v>10</v>
      </c>
      <c r="D183" s="176" t="s">
        <v>730</v>
      </c>
      <c r="E183" s="62">
        <v>100</v>
      </c>
      <c r="F183" s="392">
        <f>SUM([1]прил5!H426)</f>
        <v>5792979</v>
      </c>
    </row>
    <row r="184" spans="1:6" s="50" customFormat="1" ht="31.5" x14ac:dyDescent="0.25">
      <c r="A184" s="87" t="s">
        <v>903</v>
      </c>
      <c r="B184" s="145" t="s">
        <v>251</v>
      </c>
      <c r="C184" s="185" t="s">
        <v>10</v>
      </c>
      <c r="D184" s="176" t="s">
        <v>730</v>
      </c>
      <c r="E184" s="62">
        <v>200</v>
      </c>
      <c r="F184" s="392">
        <f>SUM([1]прил5!H427)</f>
        <v>999700</v>
      </c>
    </row>
    <row r="185" spans="1:6" s="50" customFormat="1" ht="31.5" x14ac:dyDescent="0.25">
      <c r="A185" s="87" t="s">
        <v>18</v>
      </c>
      <c r="B185" s="145" t="s">
        <v>251</v>
      </c>
      <c r="C185" s="185" t="s">
        <v>10</v>
      </c>
      <c r="D185" s="176" t="s">
        <v>730</v>
      </c>
      <c r="E185" s="62">
        <v>800</v>
      </c>
      <c r="F185" s="392">
        <f>SUM([1]прил5!H428)</f>
        <v>3490</v>
      </c>
    </row>
    <row r="186" spans="1:6" s="50" customFormat="1" ht="63" x14ac:dyDescent="0.25">
      <c r="A186" s="476" t="s">
        <v>792</v>
      </c>
      <c r="B186" s="477" t="s">
        <v>251</v>
      </c>
      <c r="C186" s="478" t="s">
        <v>12</v>
      </c>
      <c r="D186" s="479" t="s">
        <v>697</v>
      </c>
      <c r="E186" s="458"/>
      <c r="F186" s="390">
        <f>SUM(F187)</f>
        <v>1281704</v>
      </c>
    </row>
    <row r="187" spans="1:6" s="50" customFormat="1" ht="31.5" x14ac:dyDescent="0.25">
      <c r="A187" s="84" t="s">
        <v>91</v>
      </c>
      <c r="B187" s="144" t="s">
        <v>251</v>
      </c>
      <c r="C187" s="188" t="s">
        <v>12</v>
      </c>
      <c r="D187" s="179" t="s">
        <v>701</v>
      </c>
      <c r="E187" s="37"/>
      <c r="F187" s="389">
        <f>SUM(F188:F190)</f>
        <v>1281704</v>
      </c>
    </row>
    <row r="188" spans="1:6" s="50" customFormat="1" ht="47.25" x14ac:dyDescent="0.25">
      <c r="A188" s="186" t="s">
        <v>92</v>
      </c>
      <c r="B188" s="145" t="s">
        <v>251</v>
      </c>
      <c r="C188" s="185" t="s">
        <v>12</v>
      </c>
      <c r="D188" s="176" t="s">
        <v>701</v>
      </c>
      <c r="E188" s="62">
        <v>100</v>
      </c>
      <c r="F188" s="392">
        <f>SUM([1]прил5!H431)</f>
        <v>1272739</v>
      </c>
    </row>
    <row r="189" spans="1:6" s="50" customFormat="1" ht="31.5" x14ac:dyDescent="0.25">
      <c r="A189" s="87" t="s">
        <v>903</v>
      </c>
      <c r="B189" s="145" t="s">
        <v>251</v>
      </c>
      <c r="C189" s="185" t="s">
        <v>12</v>
      </c>
      <c r="D189" s="176" t="s">
        <v>701</v>
      </c>
      <c r="E189" s="62">
        <v>200</v>
      </c>
      <c r="F189" s="392">
        <f>SUM([1]прил5!H432)</f>
        <v>8955</v>
      </c>
    </row>
    <row r="190" spans="1:6" s="50" customFormat="1" ht="31.5" x14ac:dyDescent="0.25">
      <c r="A190" s="87" t="s">
        <v>18</v>
      </c>
      <c r="B190" s="145" t="s">
        <v>251</v>
      </c>
      <c r="C190" s="185" t="s">
        <v>12</v>
      </c>
      <c r="D190" s="176" t="s">
        <v>701</v>
      </c>
      <c r="E190" s="62">
        <v>800</v>
      </c>
      <c r="F190" s="392">
        <f>SUM([1]прил5!H433)</f>
        <v>10</v>
      </c>
    </row>
    <row r="191" spans="1:6" ht="47.25" x14ac:dyDescent="0.25">
      <c r="A191" s="68" t="s">
        <v>145</v>
      </c>
      <c r="B191" s="182" t="s">
        <v>722</v>
      </c>
      <c r="C191" s="332" t="s">
        <v>696</v>
      </c>
      <c r="D191" s="183" t="s">
        <v>697</v>
      </c>
      <c r="E191" s="156"/>
      <c r="F191" s="387">
        <f>SUM(F192)</f>
        <v>438800</v>
      </c>
    </row>
    <row r="192" spans="1:6" s="50" customFormat="1" ht="63" x14ac:dyDescent="0.25">
      <c r="A192" s="169" t="s">
        <v>146</v>
      </c>
      <c r="B192" s="181" t="s">
        <v>218</v>
      </c>
      <c r="C192" s="190" t="s">
        <v>696</v>
      </c>
      <c r="D192" s="177" t="s">
        <v>697</v>
      </c>
      <c r="E192" s="187"/>
      <c r="F192" s="487">
        <f>SUM(F193)</f>
        <v>438800</v>
      </c>
    </row>
    <row r="193" spans="1:6" s="50" customFormat="1" ht="47.25" x14ac:dyDescent="0.25">
      <c r="A193" s="449" t="s">
        <v>723</v>
      </c>
      <c r="B193" s="477" t="s">
        <v>218</v>
      </c>
      <c r="C193" s="478" t="s">
        <v>10</v>
      </c>
      <c r="D193" s="479" t="s">
        <v>697</v>
      </c>
      <c r="E193" s="488"/>
      <c r="F193" s="390">
        <f>SUM(F194+F196)</f>
        <v>438800</v>
      </c>
    </row>
    <row r="194" spans="1:6" s="50" customFormat="1" ht="31.5" x14ac:dyDescent="0.25">
      <c r="A194" s="34" t="s">
        <v>725</v>
      </c>
      <c r="B194" s="144" t="s">
        <v>218</v>
      </c>
      <c r="C194" s="188" t="s">
        <v>10</v>
      </c>
      <c r="D194" s="179" t="s">
        <v>724</v>
      </c>
      <c r="E194" s="49"/>
      <c r="F194" s="389">
        <f>SUM(F195)</f>
        <v>247000</v>
      </c>
    </row>
    <row r="195" spans="1:6" s="50" customFormat="1" ht="31.5" x14ac:dyDescent="0.25">
      <c r="A195" s="63" t="s">
        <v>903</v>
      </c>
      <c r="B195" s="145" t="s">
        <v>218</v>
      </c>
      <c r="C195" s="185" t="s">
        <v>10</v>
      </c>
      <c r="D195" s="176" t="s">
        <v>724</v>
      </c>
      <c r="E195" s="71" t="s">
        <v>16</v>
      </c>
      <c r="F195" s="392">
        <f>SUM([1]прил5!H127+[1]прил5!H233)</f>
        <v>247000</v>
      </c>
    </row>
    <row r="196" spans="1:6" s="50" customFormat="1" ht="31.5" x14ac:dyDescent="0.25">
      <c r="A196" s="34" t="s">
        <v>838</v>
      </c>
      <c r="B196" s="144" t="s">
        <v>218</v>
      </c>
      <c r="C196" s="188" t="s">
        <v>10</v>
      </c>
      <c r="D196" s="179" t="s">
        <v>837</v>
      </c>
      <c r="E196" s="49"/>
      <c r="F196" s="389">
        <f>SUM(F197)</f>
        <v>191800</v>
      </c>
    </row>
    <row r="197" spans="1:6" s="50" customFormat="1" ht="31.5" x14ac:dyDescent="0.25">
      <c r="A197" s="63" t="s">
        <v>903</v>
      </c>
      <c r="B197" s="145" t="s">
        <v>218</v>
      </c>
      <c r="C197" s="185" t="s">
        <v>10</v>
      </c>
      <c r="D197" s="176" t="s">
        <v>837</v>
      </c>
      <c r="E197" s="71" t="s">
        <v>16</v>
      </c>
      <c r="F197" s="392">
        <f>SUM([1]прил5!H48)</f>
        <v>191800</v>
      </c>
    </row>
    <row r="198" spans="1:6" ht="47.25" x14ac:dyDescent="0.25">
      <c r="A198" s="68" t="s">
        <v>158</v>
      </c>
      <c r="B198" s="182" t="s">
        <v>745</v>
      </c>
      <c r="C198" s="332" t="s">
        <v>696</v>
      </c>
      <c r="D198" s="183" t="s">
        <v>697</v>
      </c>
      <c r="E198" s="156"/>
      <c r="F198" s="387">
        <f>SUM(F199)</f>
        <v>400000</v>
      </c>
    </row>
    <row r="199" spans="1:6" ht="63" x14ac:dyDescent="0.25">
      <c r="A199" s="189" t="s">
        <v>159</v>
      </c>
      <c r="B199" s="190" t="s">
        <v>229</v>
      </c>
      <c r="C199" s="190" t="s">
        <v>696</v>
      </c>
      <c r="D199" s="177" t="s">
        <v>697</v>
      </c>
      <c r="E199" s="187"/>
      <c r="F199" s="487">
        <f>SUM(F200)</f>
        <v>400000</v>
      </c>
    </row>
    <row r="200" spans="1:6" ht="31.5" x14ac:dyDescent="0.25">
      <c r="A200" s="489" t="s">
        <v>746</v>
      </c>
      <c r="B200" s="478" t="s">
        <v>229</v>
      </c>
      <c r="C200" s="478" t="s">
        <v>10</v>
      </c>
      <c r="D200" s="479" t="s">
        <v>697</v>
      </c>
      <c r="E200" s="488"/>
      <c r="F200" s="390">
        <f>SUM(F201)</f>
        <v>400000</v>
      </c>
    </row>
    <row r="201" spans="1:6" ht="31.5" x14ac:dyDescent="0.25">
      <c r="A201" s="191" t="s">
        <v>115</v>
      </c>
      <c r="B201" s="188" t="s">
        <v>229</v>
      </c>
      <c r="C201" s="188" t="s">
        <v>10</v>
      </c>
      <c r="D201" s="179" t="s">
        <v>747</v>
      </c>
      <c r="E201" s="49"/>
      <c r="F201" s="389">
        <f>SUM(F202)</f>
        <v>400000</v>
      </c>
    </row>
    <row r="202" spans="1:6" ht="31.5" x14ac:dyDescent="0.25">
      <c r="A202" s="192" t="s">
        <v>903</v>
      </c>
      <c r="B202" s="185" t="s">
        <v>229</v>
      </c>
      <c r="C202" s="185" t="s">
        <v>10</v>
      </c>
      <c r="D202" s="176" t="s">
        <v>747</v>
      </c>
      <c r="E202" s="71" t="s">
        <v>16</v>
      </c>
      <c r="F202" s="392">
        <f>SUM([1]прил5!H238)</f>
        <v>400000</v>
      </c>
    </row>
    <row r="203" spans="1:6" ht="31.5" x14ac:dyDescent="0.25">
      <c r="A203" s="184" t="s">
        <v>193</v>
      </c>
      <c r="B203" s="492" t="s">
        <v>756</v>
      </c>
      <c r="C203" s="330" t="s">
        <v>696</v>
      </c>
      <c r="D203" s="164" t="s">
        <v>697</v>
      </c>
      <c r="E203" s="17"/>
      <c r="F203" s="387">
        <f>SUM(F204)</f>
        <v>2859704</v>
      </c>
    </row>
    <row r="204" spans="1:6" ht="47.25" x14ac:dyDescent="0.25">
      <c r="A204" s="189" t="s">
        <v>194</v>
      </c>
      <c r="B204" s="181" t="s">
        <v>232</v>
      </c>
      <c r="C204" s="190" t="s">
        <v>696</v>
      </c>
      <c r="D204" s="177" t="s">
        <v>697</v>
      </c>
      <c r="E204" s="187"/>
      <c r="F204" s="487">
        <f>SUM(F205)</f>
        <v>2859704</v>
      </c>
    </row>
    <row r="205" spans="1:6" ht="31.5" x14ac:dyDescent="0.25">
      <c r="A205" s="490" t="s">
        <v>757</v>
      </c>
      <c r="B205" s="477" t="s">
        <v>232</v>
      </c>
      <c r="C205" s="478" t="s">
        <v>10</v>
      </c>
      <c r="D205" s="479" t="s">
        <v>697</v>
      </c>
      <c r="E205" s="488"/>
      <c r="F205" s="390">
        <f>SUM(F206+F208+F210+F212+F214+F216)</f>
        <v>2859704</v>
      </c>
    </row>
    <row r="206" spans="1:6" ht="47.25" x14ac:dyDescent="0.25">
      <c r="A206" s="131" t="s">
        <v>920</v>
      </c>
      <c r="B206" s="144" t="s">
        <v>232</v>
      </c>
      <c r="C206" s="188" t="s">
        <v>10</v>
      </c>
      <c r="D206" s="179" t="s">
        <v>964</v>
      </c>
      <c r="E206" s="49"/>
      <c r="F206" s="389">
        <f>SUM(F207)</f>
        <v>1216000</v>
      </c>
    </row>
    <row r="207" spans="1:6" ht="31.5" x14ac:dyDescent="0.25">
      <c r="A207" s="130" t="s">
        <v>21</v>
      </c>
      <c r="B207" s="145" t="s">
        <v>232</v>
      </c>
      <c r="C207" s="185" t="s">
        <v>10</v>
      </c>
      <c r="D207" s="176" t="s">
        <v>964</v>
      </c>
      <c r="E207" s="71" t="s">
        <v>75</v>
      </c>
      <c r="F207" s="392">
        <f>SUM([1]прил5!H275)</f>
        <v>1216000</v>
      </c>
    </row>
    <row r="208" spans="1:6" ht="47.25" x14ac:dyDescent="0.25">
      <c r="A208" s="131" t="s">
        <v>921</v>
      </c>
      <c r="B208" s="144" t="s">
        <v>232</v>
      </c>
      <c r="C208" s="188" t="s">
        <v>10</v>
      </c>
      <c r="D208" s="179" t="s">
        <v>965</v>
      </c>
      <c r="E208" s="49"/>
      <c r="F208" s="389">
        <f>SUM(F209)</f>
        <v>1318000</v>
      </c>
    </row>
    <row r="209" spans="1:6" ht="31.5" x14ac:dyDescent="0.25">
      <c r="A209" s="130" t="s">
        <v>21</v>
      </c>
      <c r="B209" s="145" t="s">
        <v>232</v>
      </c>
      <c r="C209" s="185" t="s">
        <v>10</v>
      </c>
      <c r="D209" s="176" t="s">
        <v>965</v>
      </c>
      <c r="E209" s="71" t="s">
        <v>75</v>
      </c>
      <c r="F209" s="392">
        <f>SUM([1]прил5!H277)</f>
        <v>1318000</v>
      </c>
    </row>
    <row r="210" spans="1:6" ht="31.5" x14ac:dyDescent="0.25">
      <c r="A210" s="131" t="s">
        <v>922</v>
      </c>
      <c r="B210" s="144" t="s">
        <v>232</v>
      </c>
      <c r="C210" s="188" t="s">
        <v>10</v>
      </c>
      <c r="D210" s="179" t="s">
        <v>966</v>
      </c>
      <c r="E210" s="49"/>
      <c r="F210" s="389">
        <f>SUM(F211)</f>
        <v>112000</v>
      </c>
    </row>
    <row r="211" spans="1:6" ht="31.5" hidden="1" customHeight="1" x14ac:dyDescent="0.25">
      <c r="A211" s="130" t="s">
        <v>21</v>
      </c>
      <c r="B211" s="145" t="s">
        <v>232</v>
      </c>
      <c r="C211" s="185" t="s">
        <v>10</v>
      </c>
      <c r="D211" s="176" t="s">
        <v>966</v>
      </c>
      <c r="E211" s="71" t="s">
        <v>75</v>
      </c>
      <c r="F211" s="392">
        <f>SUM([1]прил5!H279)</f>
        <v>112000</v>
      </c>
    </row>
    <row r="212" spans="1:6" ht="31.5" hidden="1" customHeight="1" x14ac:dyDescent="0.25">
      <c r="A212" s="131" t="s">
        <v>934</v>
      </c>
      <c r="B212" s="144" t="s">
        <v>232</v>
      </c>
      <c r="C212" s="188" t="s">
        <v>10</v>
      </c>
      <c r="D212" s="179" t="s">
        <v>935</v>
      </c>
      <c r="E212" s="49"/>
      <c r="F212" s="389">
        <f>SUM(F213)</f>
        <v>0</v>
      </c>
    </row>
    <row r="213" spans="1:6" ht="31.5" x14ac:dyDescent="0.25">
      <c r="A213" s="130" t="s">
        <v>197</v>
      </c>
      <c r="B213" s="145" t="s">
        <v>232</v>
      </c>
      <c r="C213" s="185" t="s">
        <v>10</v>
      </c>
      <c r="D213" s="176" t="s">
        <v>935</v>
      </c>
      <c r="E213" s="71" t="s">
        <v>192</v>
      </c>
      <c r="F213" s="392">
        <f>SUM([1]прил5!H305)</f>
        <v>0</v>
      </c>
    </row>
    <row r="214" spans="1:6" ht="63" x14ac:dyDescent="0.25">
      <c r="A214" s="131" t="s">
        <v>761</v>
      </c>
      <c r="B214" s="144" t="s">
        <v>232</v>
      </c>
      <c r="C214" s="188" t="s">
        <v>10</v>
      </c>
      <c r="D214" s="179" t="s">
        <v>762</v>
      </c>
      <c r="E214" s="49"/>
      <c r="F214" s="389">
        <f>SUM(F215)</f>
        <v>61488</v>
      </c>
    </row>
    <row r="215" spans="1:6" ht="31.5" x14ac:dyDescent="0.25">
      <c r="A215" s="130" t="s">
        <v>21</v>
      </c>
      <c r="B215" s="145" t="s">
        <v>232</v>
      </c>
      <c r="C215" s="185" t="s">
        <v>10</v>
      </c>
      <c r="D215" s="176" t="s">
        <v>762</v>
      </c>
      <c r="E215" s="71" t="s">
        <v>75</v>
      </c>
      <c r="F215" s="392">
        <f>SUM([1]прил5!H281)</f>
        <v>61488</v>
      </c>
    </row>
    <row r="216" spans="1:6" ht="47.25" x14ac:dyDescent="0.25">
      <c r="A216" s="131" t="s">
        <v>924</v>
      </c>
      <c r="B216" s="144" t="s">
        <v>232</v>
      </c>
      <c r="C216" s="188" t="s">
        <v>10</v>
      </c>
      <c r="D216" s="179" t="s">
        <v>925</v>
      </c>
      <c r="E216" s="49"/>
      <c r="F216" s="389">
        <f>SUM(F217)</f>
        <v>152216</v>
      </c>
    </row>
    <row r="217" spans="1:6" ht="31.5" x14ac:dyDescent="0.25">
      <c r="A217" s="130" t="s">
        <v>21</v>
      </c>
      <c r="B217" s="145" t="s">
        <v>232</v>
      </c>
      <c r="C217" s="185" t="s">
        <v>10</v>
      </c>
      <c r="D217" s="176" t="s">
        <v>925</v>
      </c>
      <c r="E217" s="71" t="s">
        <v>75</v>
      </c>
      <c r="F217" s="392">
        <f>SUM([1]прил5!H283)</f>
        <v>152216</v>
      </c>
    </row>
    <row r="218" spans="1:6" ht="47.25" x14ac:dyDescent="0.25">
      <c r="A218" s="68" t="s">
        <v>204</v>
      </c>
      <c r="B218" s="492" t="s">
        <v>751</v>
      </c>
      <c r="C218" s="330" t="s">
        <v>696</v>
      </c>
      <c r="D218" s="164" t="s">
        <v>697</v>
      </c>
      <c r="E218" s="17"/>
      <c r="F218" s="387">
        <f>SUM(F219+F229)</f>
        <v>5246937</v>
      </c>
    </row>
    <row r="219" spans="1:6" ht="78.75" x14ac:dyDescent="0.25">
      <c r="A219" s="169" t="s">
        <v>262</v>
      </c>
      <c r="B219" s="181" t="s">
        <v>261</v>
      </c>
      <c r="C219" s="190" t="s">
        <v>696</v>
      </c>
      <c r="D219" s="177" t="s">
        <v>697</v>
      </c>
      <c r="E219" s="194"/>
      <c r="F219" s="487">
        <f>SUM(F220)</f>
        <v>609937</v>
      </c>
    </row>
    <row r="220" spans="1:6" ht="47.25" x14ac:dyDescent="0.25">
      <c r="A220" s="449" t="s">
        <v>752</v>
      </c>
      <c r="B220" s="477" t="s">
        <v>261</v>
      </c>
      <c r="C220" s="478" t="s">
        <v>10</v>
      </c>
      <c r="D220" s="479" t="s">
        <v>697</v>
      </c>
      <c r="E220" s="491"/>
      <c r="F220" s="390">
        <f>SUM(F221+F223+F225+F227)</f>
        <v>609937</v>
      </c>
    </row>
    <row r="221" spans="1:6" ht="31.5" x14ac:dyDescent="0.25">
      <c r="A221" s="34" t="s">
        <v>272</v>
      </c>
      <c r="B221" s="144" t="s">
        <v>261</v>
      </c>
      <c r="C221" s="188" t="s">
        <v>10</v>
      </c>
      <c r="D221" s="179" t="s">
        <v>753</v>
      </c>
      <c r="E221" s="193"/>
      <c r="F221" s="389">
        <f>SUM(F222)</f>
        <v>0</v>
      </c>
    </row>
    <row r="222" spans="1:6" ht="31.5" x14ac:dyDescent="0.25">
      <c r="A222" s="63" t="s">
        <v>903</v>
      </c>
      <c r="B222" s="145" t="s">
        <v>261</v>
      </c>
      <c r="C222" s="185" t="s">
        <v>10</v>
      </c>
      <c r="D222" s="176" t="s">
        <v>753</v>
      </c>
      <c r="E222" s="157" t="s">
        <v>16</v>
      </c>
      <c r="F222" s="392">
        <f>SUM([1]прил5!H267)</f>
        <v>0</v>
      </c>
    </row>
    <row r="223" spans="1:6" ht="31.5" x14ac:dyDescent="0.25">
      <c r="A223" s="34" t="s">
        <v>754</v>
      </c>
      <c r="B223" s="144" t="s">
        <v>261</v>
      </c>
      <c r="C223" s="188" t="s">
        <v>10</v>
      </c>
      <c r="D223" s="179" t="s">
        <v>755</v>
      </c>
      <c r="E223" s="193"/>
      <c r="F223" s="389">
        <f>SUM(F224)</f>
        <v>33379</v>
      </c>
    </row>
    <row r="224" spans="1:6" ht="31.5" x14ac:dyDescent="0.25">
      <c r="A224" s="63" t="s">
        <v>21</v>
      </c>
      <c r="B224" s="145" t="s">
        <v>261</v>
      </c>
      <c r="C224" s="185" t="s">
        <v>10</v>
      </c>
      <c r="D224" s="176" t="s">
        <v>755</v>
      </c>
      <c r="E224" s="157" t="s">
        <v>75</v>
      </c>
      <c r="F224" s="392">
        <f>SUM([1]прил5!H269)</f>
        <v>33379</v>
      </c>
    </row>
    <row r="225" spans="1:6" ht="31.5" x14ac:dyDescent="0.25">
      <c r="A225" s="34" t="s">
        <v>839</v>
      </c>
      <c r="B225" s="144" t="s">
        <v>261</v>
      </c>
      <c r="C225" s="188" t="s">
        <v>10</v>
      </c>
      <c r="D225" s="179" t="s">
        <v>840</v>
      </c>
      <c r="E225" s="193"/>
      <c r="F225" s="389">
        <f>SUM(F226)</f>
        <v>394358</v>
      </c>
    </row>
    <row r="226" spans="1:6" ht="31.5" x14ac:dyDescent="0.25">
      <c r="A226" s="63" t="s">
        <v>21</v>
      </c>
      <c r="B226" s="145" t="s">
        <v>261</v>
      </c>
      <c r="C226" s="185" t="s">
        <v>10</v>
      </c>
      <c r="D226" s="176" t="s">
        <v>840</v>
      </c>
      <c r="E226" s="157" t="s">
        <v>75</v>
      </c>
      <c r="F226" s="392">
        <f>SUM([1]прил5!H288)</f>
        <v>394358</v>
      </c>
    </row>
    <row r="227" spans="1:6" ht="31.5" x14ac:dyDescent="0.25">
      <c r="A227" s="34" t="s">
        <v>764</v>
      </c>
      <c r="B227" s="144" t="s">
        <v>261</v>
      </c>
      <c r="C227" s="188" t="s">
        <v>10</v>
      </c>
      <c r="D227" s="179" t="s">
        <v>763</v>
      </c>
      <c r="E227" s="193"/>
      <c r="F227" s="389">
        <f>SUM(F228)</f>
        <v>182200</v>
      </c>
    </row>
    <row r="228" spans="1:6" ht="31.5" x14ac:dyDescent="0.25">
      <c r="A228" s="63" t="s">
        <v>21</v>
      </c>
      <c r="B228" s="145" t="s">
        <v>261</v>
      </c>
      <c r="C228" s="185" t="s">
        <v>10</v>
      </c>
      <c r="D228" s="176" t="s">
        <v>763</v>
      </c>
      <c r="E228" s="157" t="s">
        <v>75</v>
      </c>
      <c r="F228" s="392">
        <f>SUM([1]прил5!H132)</f>
        <v>182200</v>
      </c>
    </row>
    <row r="229" spans="1:6" ht="78.75" x14ac:dyDescent="0.25">
      <c r="A229" s="189" t="s">
        <v>205</v>
      </c>
      <c r="B229" s="181" t="s">
        <v>235</v>
      </c>
      <c r="C229" s="190" t="s">
        <v>696</v>
      </c>
      <c r="D229" s="177" t="s">
        <v>697</v>
      </c>
      <c r="E229" s="194"/>
      <c r="F229" s="487">
        <f>SUM(F230)</f>
        <v>4637000</v>
      </c>
    </row>
    <row r="230" spans="1:6" ht="31.5" x14ac:dyDescent="0.25">
      <c r="A230" s="490" t="s">
        <v>765</v>
      </c>
      <c r="B230" s="477" t="s">
        <v>235</v>
      </c>
      <c r="C230" s="478" t="s">
        <v>10</v>
      </c>
      <c r="D230" s="479" t="s">
        <v>697</v>
      </c>
      <c r="E230" s="491"/>
      <c r="F230" s="390">
        <f>SUM(F231+F233+F235+F237+F239+F242)</f>
        <v>4637000</v>
      </c>
    </row>
    <row r="231" spans="1:6" ht="47.25" x14ac:dyDescent="0.25">
      <c r="A231" s="131" t="s">
        <v>955</v>
      </c>
      <c r="B231" s="144" t="s">
        <v>235</v>
      </c>
      <c r="C231" s="188" t="s">
        <v>10</v>
      </c>
      <c r="D231" s="179" t="s">
        <v>956</v>
      </c>
      <c r="E231" s="193"/>
      <c r="F231" s="389">
        <f>SUM(F232)</f>
        <v>96620</v>
      </c>
    </row>
    <row r="232" spans="1:6" ht="31.5" x14ac:dyDescent="0.25">
      <c r="A232" s="130" t="s">
        <v>21</v>
      </c>
      <c r="B232" s="145" t="s">
        <v>235</v>
      </c>
      <c r="C232" s="185" t="s">
        <v>10</v>
      </c>
      <c r="D232" s="176" t="s">
        <v>956</v>
      </c>
      <c r="E232" s="157" t="s">
        <v>75</v>
      </c>
      <c r="F232" s="392">
        <f>SUM([1]прил5!H559)</f>
        <v>96620</v>
      </c>
    </row>
    <row r="233" spans="1:6" ht="31.5" x14ac:dyDescent="0.25">
      <c r="A233" s="131" t="s">
        <v>878</v>
      </c>
      <c r="B233" s="144" t="s">
        <v>235</v>
      </c>
      <c r="C233" s="188" t="s">
        <v>10</v>
      </c>
      <c r="D233" s="179" t="s">
        <v>877</v>
      </c>
      <c r="E233" s="193"/>
      <c r="F233" s="389">
        <f>SUM(F234)</f>
        <v>96544</v>
      </c>
    </row>
    <row r="234" spans="1:6" ht="31.5" x14ac:dyDescent="0.25">
      <c r="A234" s="130" t="s">
        <v>21</v>
      </c>
      <c r="B234" s="145" t="s">
        <v>235</v>
      </c>
      <c r="C234" s="185" t="s">
        <v>10</v>
      </c>
      <c r="D234" s="176" t="s">
        <v>877</v>
      </c>
      <c r="E234" s="157" t="s">
        <v>75</v>
      </c>
      <c r="F234" s="392">
        <f>SUM([1]прил5!H561)</f>
        <v>96544</v>
      </c>
    </row>
    <row r="235" spans="1:6" ht="31.5" x14ac:dyDescent="0.25">
      <c r="A235" s="131" t="s">
        <v>957</v>
      </c>
      <c r="B235" s="144" t="s">
        <v>235</v>
      </c>
      <c r="C235" s="188" t="s">
        <v>10</v>
      </c>
      <c r="D235" s="179" t="s">
        <v>958</v>
      </c>
      <c r="E235" s="193"/>
      <c r="F235" s="389">
        <f>SUM(F236)</f>
        <v>71436</v>
      </c>
    </row>
    <row r="236" spans="1:6" ht="31.5" x14ac:dyDescent="0.25">
      <c r="A236" s="130" t="s">
        <v>21</v>
      </c>
      <c r="B236" s="145" t="s">
        <v>235</v>
      </c>
      <c r="C236" s="185" t="s">
        <v>10</v>
      </c>
      <c r="D236" s="176" t="s">
        <v>958</v>
      </c>
      <c r="E236" s="157" t="s">
        <v>75</v>
      </c>
      <c r="F236" s="392">
        <f>SUM([1]прил5!H563)</f>
        <v>71436</v>
      </c>
    </row>
    <row r="237" spans="1:6" ht="31.5" x14ac:dyDescent="0.25">
      <c r="A237" s="131" t="s">
        <v>1033</v>
      </c>
      <c r="B237" s="144" t="s">
        <v>235</v>
      </c>
      <c r="C237" s="188" t="s">
        <v>10</v>
      </c>
      <c r="D237" s="179" t="s">
        <v>1039</v>
      </c>
      <c r="E237" s="193"/>
      <c r="F237" s="389">
        <f>SUM(F238)</f>
        <v>3460000</v>
      </c>
    </row>
    <row r="238" spans="1:6" ht="31.5" x14ac:dyDescent="0.25">
      <c r="A238" s="130" t="s">
        <v>197</v>
      </c>
      <c r="B238" s="145" t="s">
        <v>235</v>
      </c>
      <c r="C238" s="185" t="s">
        <v>10</v>
      </c>
      <c r="D238" s="176" t="s">
        <v>1039</v>
      </c>
      <c r="E238" s="157" t="s">
        <v>192</v>
      </c>
      <c r="F238" s="392">
        <f>SUM([1]прил5!H380)</f>
        <v>3460000</v>
      </c>
    </row>
    <row r="239" spans="1:6" ht="31.5" x14ac:dyDescent="0.25">
      <c r="A239" s="131" t="s">
        <v>926</v>
      </c>
      <c r="B239" s="144" t="s">
        <v>235</v>
      </c>
      <c r="C239" s="188" t="s">
        <v>10</v>
      </c>
      <c r="D239" s="179" t="s">
        <v>927</v>
      </c>
      <c r="E239" s="193"/>
      <c r="F239" s="389">
        <f>SUM(F240:F241)</f>
        <v>865000</v>
      </c>
    </row>
    <row r="240" spans="1:6" ht="31.5" x14ac:dyDescent="0.25">
      <c r="A240" s="63" t="s">
        <v>903</v>
      </c>
      <c r="B240" s="145" t="s">
        <v>235</v>
      </c>
      <c r="C240" s="185" t="s">
        <v>10</v>
      </c>
      <c r="D240" s="176" t="s">
        <v>927</v>
      </c>
      <c r="E240" s="157" t="s">
        <v>16</v>
      </c>
      <c r="F240" s="392">
        <f>SUM([1]прил5!H382)</f>
        <v>69986</v>
      </c>
    </row>
    <row r="241" spans="1:6" ht="31.5" x14ac:dyDescent="0.25">
      <c r="A241" s="130" t="s">
        <v>197</v>
      </c>
      <c r="B241" s="145" t="s">
        <v>235</v>
      </c>
      <c r="C241" s="185" t="s">
        <v>10</v>
      </c>
      <c r="D241" s="176" t="s">
        <v>927</v>
      </c>
      <c r="E241" s="157" t="s">
        <v>192</v>
      </c>
      <c r="F241" s="392">
        <f>SUM([1]прил5!H383)</f>
        <v>795014</v>
      </c>
    </row>
    <row r="242" spans="1:6" ht="31.5" x14ac:dyDescent="0.25">
      <c r="A242" s="34" t="s">
        <v>764</v>
      </c>
      <c r="B242" s="144" t="s">
        <v>235</v>
      </c>
      <c r="C242" s="188" t="s">
        <v>10</v>
      </c>
      <c r="D242" s="179" t="s">
        <v>763</v>
      </c>
      <c r="E242" s="193"/>
      <c r="F242" s="389">
        <f>SUM(F243)</f>
        <v>47400</v>
      </c>
    </row>
    <row r="243" spans="1:6" ht="31.5" x14ac:dyDescent="0.25">
      <c r="A243" s="130" t="s">
        <v>21</v>
      </c>
      <c r="B243" s="145" t="s">
        <v>235</v>
      </c>
      <c r="C243" s="185" t="s">
        <v>10</v>
      </c>
      <c r="D243" s="176" t="s">
        <v>763</v>
      </c>
      <c r="E243" s="157" t="s">
        <v>75</v>
      </c>
      <c r="F243" s="392">
        <f>SUM([1]прил5!H136)</f>
        <v>47400</v>
      </c>
    </row>
    <row r="244" spans="1:6" ht="63" x14ac:dyDescent="0.25">
      <c r="A244" s="68" t="s">
        <v>173</v>
      </c>
      <c r="B244" s="492" t="s">
        <v>784</v>
      </c>
      <c r="C244" s="330" t="s">
        <v>696</v>
      </c>
      <c r="D244" s="164" t="s">
        <v>697</v>
      </c>
      <c r="E244" s="152"/>
      <c r="F244" s="387">
        <f>SUM(F245+F249+F253)</f>
        <v>1434623</v>
      </c>
    </row>
    <row r="245" spans="1:6" ht="78.75" x14ac:dyDescent="0.25">
      <c r="A245" s="169" t="s">
        <v>174</v>
      </c>
      <c r="B245" s="170" t="s">
        <v>254</v>
      </c>
      <c r="C245" s="331" t="s">
        <v>696</v>
      </c>
      <c r="D245" s="171" t="s">
        <v>697</v>
      </c>
      <c r="E245" s="172"/>
      <c r="F245" s="487">
        <f>SUM(F246)</f>
        <v>148000</v>
      </c>
    </row>
    <row r="246" spans="1:6" ht="31.5" x14ac:dyDescent="0.25">
      <c r="A246" s="449" t="s">
        <v>785</v>
      </c>
      <c r="B246" s="450" t="s">
        <v>254</v>
      </c>
      <c r="C246" s="451" t="s">
        <v>10</v>
      </c>
      <c r="D246" s="452" t="s">
        <v>697</v>
      </c>
      <c r="E246" s="453"/>
      <c r="F246" s="390">
        <f>SUM(F247)</f>
        <v>148000</v>
      </c>
    </row>
    <row r="247" spans="1:6" ht="15.75" x14ac:dyDescent="0.25">
      <c r="A247" s="34" t="s">
        <v>103</v>
      </c>
      <c r="B247" s="134" t="s">
        <v>254</v>
      </c>
      <c r="C247" s="289" t="s">
        <v>10</v>
      </c>
      <c r="D247" s="132" t="s">
        <v>786</v>
      </c>
      <c r="E247" s="168"/>
      <c r="F247" s="389">
        <f>SUM(F248)</f>
        <v>148000</v>
      </c>
    </row>
    <row r="248" spans="1:6" ht="31.5" x14ac:dyDescent="0.25">
      <c r="A248" s="63" t="s">
        <v>903</v>
      </c>
      <c r="B248" s="148" t="s">
        <v>254</v>
      </c>
      <c r="C248" s="292" t="s">
        <v>10</v>
      </c>
      <c r="D248" s="143" t="s">
        <v>786</v>
      </c>
      <c r="E248" s="153" t="s">
        <v>16</v>
      </c>
      <c r="F248" s="392">
        <f>SUM([1]прил5!H399)</f>
        <v>148000</v>
      </c>
    </row>
    <row r="249" spans="1:6" ht="78.75" x14ac:dyDescent="0.25">
      <c r="A249" s="169" t="s">
        <v>189</v>
      </c>
      <c r="B249" s="170" t="s">
        <v>259</v>
      </c>
      <c r="C249" s="331" t="s">
        <v>696</v>
      </c>
      <c r="D249" s="171" t="s">
        <v>697</v>
      </c>
      <c r="E249" s="172"/>
      <c r="F249" s="487">
        <f>SUM(F250)</f>
        <v>150000</v>
      </c>
    </row>
    <row r="250" spans="1:6" ht="31.5" x14ac:dyDescent="0.25">
      <c r="A250" s="449" t="s">
        <v>819</v>
      </c>
      <c r="B250" s="450" t="s">
        <v>259</v>
      </c>
      <c r="C250" s="451" t="s">
        <v>10</v>
      </c>
      <c r="D250" s="452" t="s">
        <v>697</v>
      </c>
      <c r="E250" s="453"/>
      <c r="F250" s="390">
        <f>SUM(F251)</f>
        <v>150000</v>
      </c>
    </row>
    <row r="251" spans="1:6" ht="47.25" x14ac:dyDescent="0.25">
      <c r="A251" s="34" t="s">
        <v>190</v>
      </c>
      <c r="B251" s="134" t="s">
        <v>259</v>
      </c>
      <c r="C251" s="289" t="s">
        <v>10</v>
      </c>
      <c r="D251" s="132" t="s">
        <v>820</v>
      </c>
      <c r="E251" s="168"/>
      <c r="F251" s="389">
        <f>SUM(F252)</f>
        <v>150000</v>
      </c>
    </row>
    <row r="252" spans="1:6" ht="31.5" x14ac:dyDescent="0.25">
      <c r="A252" s="63" t="s">
        <v>903</v>
      </c>
      <c r="B252" s="148" t="s">
        <v>259</v>
      </c>
      <c r="C252" s="292" t="s">
        <v>10</v>
      </c>
      <c r="D252" s="143" t="s">
        <v>820</v>
      </c>
      <c r="E252" s="153" t="s">
        <v>16</v>
      </c>
      <c r="F252" s="392">
        <f>SUM([1]прил5!H606)</f>
        <v>150000</v>
      </c>
    </row>
    <row r="253" spans="1:6" ht="63" x14ac:dyDescent="0.25">
      <c r="A253" s="169" t="s">
        <v>175</v>
      </c>
      <c r="B253" s="170" t="s">
        <v>250</v>
      </c>
      <c r="C253" s="331" t="s">
        <v>696</v>
      </c>
      <c r="D253" s="171" t="s">
        <v>697</v>
      </c>
      <c r="E253" s="172"/>
      <c r="F253" s="487">
        <f>SUM(F254)</f>
        <v>1136623</v>
      </c>
    </row>
    <row r="254" spans="1:6" ht="31.5" x14ac:dyDescent="0.25">
      <c r="A254" s="449" t="s">
        <v>787</v>
      </c>
      <c r="B254" s="450" t="s">
        <v>250</v>
      </c>
      <c r="C254" s="451" t="s">
        <v>10</v>
      </c>
      <c r="D254" s="452" t="s">
        <v>697</v>
      </c>
      <c r="E254" s="453"/>
      <c r="F254" s="390">
        <f>SUM(F255+F257+F260)</f>
        <v>1136623</v>
      </c>
    </row>
    <row r="255" spans="1:6" ht="15.75" x14ac:dyDescent="0.25">
      <c r="A255" s="34" t="s">
        <v>948</v>
      </c>
      <c r="B255" s="134" t="s">
        <v>250</v>
      </c>
      <c r="C255" s="289" t="s">
        <v>10</v>
      </c>
      <c r="D255" s="132" t="s">
        <v>949</v>
      </c>
      <c r="E255" s="168"/>
      <c r="F255" s="389">
        <f>SUM(F256)</f>
        <v>295623</v>
      </c>
    </row>
    <row r="256" spans="1:6" ht="15.75" x14ac:dyDescent="0.25">
      <c r="A256" s="63" t="s">
        <v>40</v>
      </c>
      <c r="B256" s="148" t="s">
        <v>250</v>
      </c>
      <c r="C256" s="292" t="s">
        <v>10</v>
      </c>
      <c r="D256" s="143" t="s">
        <v>949</v>
      </c>
      <c r="E256" s="153" t="s">
        <v>39</v>
      </c>
      <c r="F256" s="392">
        <f>SUM([1]прил5!H403)</f>
        <v>295623</v>
      </c>
    </row>
    <row r="257" spans="1:6" ht="15.75" x14ac:dyDescent="0.25">
      <c r="A257" s="34" t="s">
        <v>788</v>
      </c>
      <c r="B257" s="134" t="s">
        <v>250</v>
      </c>
      <c r="C257" s="289" t="s">
        <v>10</v>
      </c>
      <c r="D257" s="132" t="s">
        <v>789</v>
      </c>
      <c r="E257" s="168"/>
      <c r="F257" s="389">
        <f>SUM(F258:F259)</f>
        <v>563997</v>
      </c>
    </row>
    <row r="258" spans="1:6" ht="31.5" x14ac:dyDescent="0.25">
      <c r="A258" s="63" t="s">
        <v>903</v>
      </c>
      <c r="B258" s="148" t="s">
        <v>250</v>
      </c>
      <c r="C258" s="292" t="s">
        <v>10</v>
      </c>
      <c r="D258" s="143" t="s">
        <v>789</v>
      </c>
      <c r="E258" s="153" t="s">
        <v>16</v>
      </c>
      <c r="F258" s="392">
        <f>SUM([1]прил5!H405)</f>
        <v>388800</v>
      </c>
    </row>
    <row r="259" spans="1:6" ht="15.75" x14ac:dyDescent="0.25">
      <c r="A259" s="87" t="s">
        <v>40</v>
      </c>
      <c r="B259" s="148" t="s">
        <v>250</v>
      </c>
      <c r="C259" s="292" t="s">
        <v>10</v>
      </c>
      <c r="D259" s="143" t="s">
        <v>789</v>
      </c>
      <c r="E259" s="153" t="s">
        <v>39</v>
      </c>
      <c r="F259" s="392">
        <f>SUM([1]прил5!H406)</f>
        <v>175197</v>
      </c>
    </row>
    <row r="260" spans="1:6" ht="15.75" x14ac:dyDescent="0.25">
      <c r="A260" s="86" t="s">
        <v>950</v>
      </c>
      <c r="B260" s="134" t="s">
        <v>250</v>
      </c>
      <c r="C260" s="289" t="s">
        <v>10</v>
      </c>
      <c r="D260" s="132" t="s">
        <v>951</v>
      </c>
      <c r="E260" s="168"/>
      <c r="F260" s="389">
        <f>SUM(F261)</f>
        <v>277003</v>
      </c>
    </row>
    <row r="261" spans="1:6" ht="31.5" x14ac:dyDescent="0.25">
      <c r="A261" s="63" t="s">
        <v>903</v>
      </c>
      <c r="B261" s="148" t="s">
        <v>250</v>
      </c>
      <c r="C261" s="292" t="s">
        <v>10</v>
      </c>
      <c r="D261" s="143" t="s">
        <v>951</v>
      </c>
      <c r="E261" s="153" t="s">
        <v>16</v>
      </c>
      <c r="F261" s="392">
        <f>SUM([1]прил5!H408)</f>
        <v>277003</v>
      </c>
    </row>
    <row r="262" spans="1:6" s="50" customFormat="1" ht="47.25" x14ac:dyDescent="0.25">
      <c r="A262" s="68" t="s">
        <v>123</v>
      </c>
      <c r="B262" s="182" t="s">
        <v>699</v>
      </c>
      <c r="C262" s="332" t="s">
        <v>696</v>
      </c>
      <c r="D262" s="183" t="s">
        <v>697</v>
      </c>
      <c r="E262" s="156"/>
      <c r="F262" s="387">
        <f>SUM(F263)</f>
        <v>1455700</v>
      </c>
    </row>
    <row r="263" spans="1:6" s="50" customFormat="1" ht="47.25" x14ac:dyDescent="0.25">
      <c r="A263" s="180" t="s">
        <v>124</v>
      </c>
      <c r="B263" s="181" t="s">
        <v>700</v>
      </c>
      <c r="C263" s="190" t="s">
        <v>696</v>
      </c>
      <c r="D263" s="177" t="s">
        <v>697</v>
      </c>
      <c r="E263" s="187"/>
      <c r="F263" s="487">
        <f>SUM(F264)</f>
        <v>1455700</v>
      </c>
    </row>
    <row r="264" spans="1:6" s="50" customFormat="1" ht="47.25" x14ac:dyDescent="0.25">
      <c r="A264" s="476" t="s">
        <v>703</v>
      </c>
      <c r="B264" s="477" t="s">
        <v>700</v>
      </c>
      <c r="C264" s="478" t="s">
        <v>10</v>
      </c>
      <c r="D264" s="479" t="s">
        <v>697</v>
      </c>
      <c r="E264" s="488"/>
      <c r="F264" s="390">
        <f>SUM(F265)</f>
        <v>1455700</v>
      </c>
    </row>
    <row r="265" spans="1:6" s="50" customFormat="1" ht="31.5" x14ac:dyDescent="0.25">
      <c r="A265" s="86" t="s">
        <v>125</v>
      </c>
      <c r="B265" s="144" t="s">
        <v>700</v>
      </c>
      <c r="C265" s="188" t="s">
        <v>10</v>
      </c>
      <c r="D265" s="179" t="s">
        <v>702</v>
      </c>
      <c r="E265" s="49"/>
      <c r="F265" s="389">
        <f>SUM(F266)</f>
        <v>1455700</v>
      </c>
    </row>
    <row r="266" spans="1:6" s="50" customFormat="1" ht="31.5" x14ac:dyDescent="0.25">
      <c r="A266" s="87" t="s">
        <v>903</v>
      </c>
      <c r="B266" s="145" t="s">
        <v>700</v>
      </c>
      <c r="C266" s="185" t="s">
        <v>10</v>
      </c>
      <c r="D266" s="176" t="s">
        <v>702</v>
      </c>
      <c r="E266" s="71" t="s">
        <v>16</v>
      </c>
      <c r="F266" s="392">
        <f>SUM([1]прил5!H26+[1]прил5!H53+[1]прил5!H86+[1]прил5!H486)</f>
        <v>1455700</v>
      </c>
    </row>
    <row r="267" spans="1:6" s="50" customFormat="1" ht="31.5" x14ac:dyDescent="0.25">
      <c r="A267" s="155" t="s">
        <v>138</v>
      </c>
      <c r="B267" s="182" t="s">
        <v>708</v>
      </c>
      <c r="C267" s="332" t="s">
        <v>696</v>
      </c>
      <c r="D267" s="183" t="s">
        <v>697</v>
      </c>
      <c r="E267" s="156"/>
      <c r="F267" s="387">
        <f>SUM(F268+F272)</f>
        <v>206734</v>
      </c>
    </row>
    <row r="268" spans="1:6" s="50" customFormat="1" ht="63" x14ac:dyDescent="0.25">
      <c r="A268" s="180" t="s">
        <v>904</v>
      </c>
      <c r="B268" s="181" t="s">
        <v>210</v>
      </c>
      <c r="C268" s="190" t="s">
        <v>696</v>
      </c>
      <c r="D268" s="177" t="s">
        <v>697</v>
      </c>
      <c r="E268" s="187"/>
      <c r="F268" s="487">
        <f>SUM(F269)</f>
        <v>204734</v>
      </c>
    </row>
    <row r="269" spans="1:6" s="50" customFormat="1" ht="31.5" x14ac:dyDescent="0.25">
      <c r="A269" s="455" t="s">
        <v>707</v>
      </c>
      <c r="B269" s="477" t="s">
        <v>210</v>
      </c>
      <c r="C269" s="478" t="s">
        <v>10</v>
      </c>
      <c r="D269" s="479" t="s">
        <v>697</v>
      </c>
      <c r="E269" s="491"/>
      <c r="F269" s="390">
        <f>SUM(F270)</f>
        <v>204734</v>
      </c>
    </row>
    <row r="270" spans="1:6" s="50" customFormat="1" ht="31.5" x14ac:dyDescent="0.25">
      <c r="A270" s="86" t="s">
        <v>96</v>
      </c>
      <c r="B270" s="144" t="s">
        <v>210</v>
      </c>
      <c r="C270" s="188" t="s">
        <v>10</v>
      </c>
      <c r="D270" s="179" t="s">
        <v>709</v>
      </c>
      <c r="E270" s="193"/>
      <c r="F270" s="389">
        <f>SUM(F271)</f>
        <v>204734</v>
      </c>
    </row>
    <row r="271" spans="1:6" s="50" customFormat="1" ht="47.25" x14ac:dyDescent="0.25">
      <c r="A271" s="87" t="s">
        <v>92</v>
      </c>
      <c r="B271" s="145" t="s">
        <v>210</v>
      </c>
      <c r="C271" s="185" t="s">
        <v>10</v>
      </c>
      <c r="D271" s="176" t="s">
        <v>709</v>
      </c>
      <c r="E271" s="157" t="s">
        <v>13</v>
      </c>
      <c r="F271" s="392">
        <f>SUM([1]прил5!H58)</f>
        <v>204734</v>
      </c>
    </row>
    <row r="272" spans="1:6" s="50" customFormat="1" ht="63" x14ac:dyDescent="0.25">
      <c r="A272" s="173" t="s">
        <v>842</v>
      </c>
      <c r="B272" s="181" t="s">
        <v>841</v>
      </c>
      <c r="C272" s="190" t="s">
        <v>696</v>
      </c>
      <c r="D272" s="177" t="s">
        <v>697</v>
      </c>
      <c r="E272" s="187"/>
      <c r="F272" s="487">
        <f>SUM(F273)</f>
        <v>2000</v>
      </c>
    </row>
    <row r="273" spans="1:6" s="50" customFormat="1" ht="31.5" x14ac:dyDescent="0.25">
      <c r="A273" s="476" t="s">
        <v>843</v>
      </c>
      <c r="B273" s="477" t="s">
        <v>841</v>
      </c>
      <c r="C273" s="478" t="s">
        <v>10</v>
      </c>
      <c r="D273" s="479" t="s">
        <v>697</v>
      </c>
      <c r="E273" s="491"/>
      <c r="F273" s="390">
        <f>SUM(F274)</f>
        <v>2000</v>
      </c>
    </row>
    <row r="274" spans="1:6" s="50" customFormat="1" ht="31.5" x14ac:dyDescent="0.25">
      <c r="A274" s="86" t="s">
        <v>845</v>
      </c>
      <c r="B274" s="144" t="s">
        <v>841</v>
      </c>
      <c r="C274" s="188" t="s">
        <v>10</v>
      </c>
      <c r="D274" s="179" t="s">
        <v>844</v>
      </c>
      <c r="E274" s="193"/>
      <c r="F274" s="389">
        <f>SUM(F275)</f>
        <v>2000</v>
      </c>
    </row>
    <row r="275" spans="1:6" s="50" customFormat="1" ht="31.5" x14ac:dyDescent="0.25">
      <c r="A275" s="87" t="s">
        <v>903</v>
      </c>
      <c r="B275" s="145" t="s">
        <v>841</v>
      </c>
      <c r="C275" s="185" t="s">
        <v>10</v>
      </c>
      <c r="D275" s="176" t="s">
        <v>844</v>
      </c>
      <c r="E275" s="157" t="s">
        <v>16</v>
      </c>
      <c r="F275" s="392">
        <f>SUM([1]прил5!H141)</f>
        <v>2000</v>
      </c>
    </row>
    <row r="276" spans="1:6" ht="63" x14ac:dyDescent="0.25">
      <c r="A276" s="68" t="s">
        <v>153</v>
      </c>
      <c r="B276" s="492" t="s">
        <v>734</v>
      </c>
      <c r="C276" s="330" t="s">
        <v>696</v>
      </c>
      <c r="D276" s="164" t="s">
        <v>697</v>
      </c>
      <c r="E276" s="152"/>
      <c r="F276" s="387">
        <f>SUM(F277+F291+F295)</f>
        <v>11729572</v>
      </c>
    </row>
    <row r="277" spans="1:6" s="50" customFormat="1" ht="63" x14ac:dyDescent="0.25">
      <c r="A277" s="169" t="s">
        <v>154</v>
      </c>
      <c r="B277" s="170" t="s">
        <v>228</v>
      </c>
      <c r="C277" s="331" t="s">
        <v>696</v>
      </c>
      <c r="D277" s="171" t="s">
        <v>697</v>
      </c>
      <c r="E277" s="172"/>
      <c r="F277" s="487">
        <f>SUM(F278)</f>
        <v>11231572</v>
      </c>
    </row>
    <row r="278" spans="1:6" s="50" customFormat="1" ht="47.25" x14ac:dyDescent="0.25">
      <c r="A278" s="449" t="s">
        <v>737</v>
      </c>
      <c r="B278" s="450" t="s">
        <v>228</v>
      </c>
      <c r="C278" s="451" t="s">
        <v>10</v>
      </c>
      <c r="D278" s="452" t="s">
        <v>697</v>
      </c>
      <c r="E278" s="453"/>
      <c r="F278" s="390">
        <f>SUM(F283+F285+F287+F289+F281+F279)</f>
        <v>11231572</v>
      </c>
    </row>
    <row r="279" spans="1:6" s="50" customFormat="1" ht="31.5" x14ac:dyDescent="0.25">
      <c r="A279" s="34" t="s">
        <v>1024</v>
      </c>
      <c r="B279" s="134" t="s">
        <v>228</v>
      </c>
      <c r="C279" s="289" t="s">
        <v>10</v>
      </c>
      <c r="D279" s="132" t="s">
        <v>1040</v>
      </c>
      <c r="E279" s="168"/>
      <c r="F279" s="389">
        <f>SUM(F280)</f>
        <v>4220915</v>
      </c>
    </row>
    <row r="280" spans="1:6" s="50" customFormat="1" ht="31.5" x14ac:dyDescent="0.25">
      <c r="A280" s="63" t="s">
        <v>197</v>
      </c>
      <c r="B280" s="148" t="s">
        <v>228</v>
      </c>
      <c r="C280" s="292" t="s">
        <v>10</v>
      </c>
      <c r="D280" s="143" t="s">
        <v>1040</v>
      </c>
      <c r="E280" s="153" t="s">
        <v>192</v>
      </c>
      <c r="F280" s="392">
        <f>SUM([1]прил5!H215)</f>
        <v>4220915</v>
      </c>
    </row>
    <row r="281" spans="1:6" s="50" customFormat="1" ht="47.25" x14ac:dyDescent="0.25">
      <c r="A281" s="34" t="s">
        <v>1025</v>
      </c>
      <c r="B281" s="134" t="s">
        <v>228</v>
      </c>
      <c r="C281" s="289" t="s">
        <v>10</v>
      </c>
      <c r="D281" s="132" t="s">
        <v>1026</v>
      </c>
      <c r="E281" s="168"/>
      <c r="F281" s="389">
        <f>SUM(F282)</f>
        <v>24765</v>
      </c>
    </row>
    <row r="282" spans="1:6" s="50" customFormat="1" ht="31.5" x14ac:dyDescent="0.25">
      <c r="A282" s="63" t="s">
        <v>197</v>
      </c>
      <c r="B282" s="148" t="s">
        <v>228</v>
      </c>
      <c r="C282" s="292" t="s">
        <v>10</v>
      </c>
      <c r="D282" s="143" t="s">
        <v>1026</v>
      </c>
      <c r="E282" s="153" t="s">
        <v>192</v>
      </c>
      <c r="F282" s="392">
        <f>SUM([1]прил5!H217)</f>
        <v>24765</v>
      </c>
    </row>
    <row r="283" spans="1:6" s="50" customFormat="1" ht="31.5" x14ac:dyDescent="0.25">
      <c r="A283" s="34" t="s">
        <v>155</v>
      </c>
      <c r="B283" s="134" t="s">
        <v>228</v>
      </c>
      <c r="C283" s="289" t="s">
        <v>10</v>
      </c>
      <c r="D283" s="132" t="s">
        <v>738</v>
      </c>
      <c r="E283" s="168"/>
      <c r="F283" s="389">
        <f>SUM(F284)</f>
        <v>1186580</v>
      </c>
    </row>
    <row r="284" spans="1:6" s="50" customFormat="1" ht="31.5" x14ac:dyDescent="0.25">
      <c r="A284" s="63" t="s">
        <v>197</v>
      </c>
      <c r="B284" s="148" t="s">
        <v>228</v>
      </c>
      <c r="C284" s="292" t="s">
        <v>10</v>
      </c>
      <c r="D284" s="143" t="s">
        <v>738</v>
      </c>
      <c r="E284" s="153" t="s">
        <v>192</v>
      </c>
      <c r="F284" s="392">
        <f>SUM([1]прил5!H219)</f>
        <v>1186580</v>
      </c>
    </row>
    <row r="285" spans="1:6" s="50" customFormat="1" ht="31.5" x14ac:dyDescent="0.25">
      <c r="A285" s="34" t="s">
        <v>918</v>
      </c>
      <c r="B285" s="134" t="s">
        <v>228</v>
      </c>
      <c r="C285" s="289" t="s">
        <v>10</v>
      </c>
      <c r="D285" s="132" t="s">
        <v>919</v>
      </c>
      <c r="E285" s="168"/>
      <c r="F285" s="389">
        <f>SUM(F286)</f>
        <v>14000</v>
      </c>
    </row>
    <row r="286" spans="1:6" s="50" customFormat="1" ht="31.5" x14ac:dyDescent="0.25">
      <c r="A286" s="87" t="s">
        <v>903</v>
      </c>
      <c r="B286" s="148" t="s">
        <v>228</v>
      </c>
      <c r="C286" s="292" t="s">
        <v>10</v>
      </c>
      <c r="D286" s="143" t="s">
        <v>919</v>
      </c>
      <c r="E286" s="153" t="s">
        <v>16</v>
      </c>
      <c r="F286" s="392">
        <f>SUM([1]прил5!H243)</f>
        <v>14000</v>
      </c>
    </row>
    <row r="287" spans="1:6" s="50" customFormat="1" ht="47.25" x14ac:dyDescent="0.25">
      <c r="A287" s="34" t="s">
        <v>739</v>
      </c>
      <c r="B287" s="134" t="s">
        <v>228</v>
      </c>
      <c r="C287" s="289" t="s">
        <v>10</v>
      </c>
      <c r="D287" s="132" t="s">
        <v>740</v>
      </c>
      <c r="E287" s="168"/>
      <c r="F287" s="389">
        <f>SUM(F288)</f>
        <v>4918537</v>
      </c>
    </row>
    <row r="288" spans="1:6" s="50" customFormat="1" ht="15.75" x14ac:dyDescent="0.25">
      <c r="A288" s="63" t="s">
        <v>21</v>
      </c>
      <c r="B288" s="148" t="s">
        <v>228</v>
      </c>
      <c r="C288" s="292" t="s">
        <v>10</v>
      </c>
      <c r="D288" s="143" t="s">
        <v>740</v>
      </c>
      <c r="E288" s="153" t="s">
        <v>75</v>
      </c>
      <c r="F288" s="392">
        <f>SUM([1]прил5!H221)</f>
        <v>4918537</v>
      </c>
    </row>
    <row r="289" spans="1:6" s="50" customFormat="1" ht="47.25" x14ac:dyDescent="0.25">
      <c r="A289" s="34" t="s">
        <v>741</v>
      </c>
      <c r="B289" s="134" t="s">
        <v>228</v>
      </c>
      <c r="C289" s="289" t="s">
        <v>10</v>
      </c>
      <c r="D289" s="132" t="s">
        <v>742</v>
      </c>
      <c r="E289" s="168"/>
      <c r="F289" s="389">
        <f>SUM(F290)</f>
        <v>866775</v>
      </c>
    </row>
    <row r="290" spans="1:6" s="50" customFormat="1" ht="15.75" x14ac:dyDescent="0.25">
      <c r="A290" s="63" t="s">
        <v>21</v>
      </c>
      <c r="B290" s="148" t="s">
        <v>228</v>
      </c>
      <c r="C290" s="292" t="s">
        <v>10</v>
      </c>
      <c r="D290" s="143" t="s">
        <v>742</v>
      </c>
      <c r="E290" s="153" t="s">
        <v>75</v>
      </c>
      <c r="F290" s="392">
        <f>SUM([1]прил5!H223)</f>
        <v>866775</v>
      </c>
    </row>
    <row r="291" spans="1:6" s="50" customFormat="1" ht="63" x14ac:dyDescent="0.25">
      <c r="A291" s="195" t="s">
        <v>198</v>
      </c>
      <c r="B291" s="170" t="s">
        <v>236</v>
      </c>
      <c r="C291" s="331" t="s">
        <v>696</v>
      </c>
      <c r="D291" s="171" t="s">
        <v>697</v>
      </c>
      <c r="E291" s="172"/>
      <c r="F291" s="487">
        <f>SUM(F292)</f>
        <v>450000</v>
      </c>
    </row>
    <row r="292" spans="1:6" s="50" customFormat="1" ht="31.5" x14ac:dyDescent="0.25">
      <c r="A292" s="493" t="s">
        <v>735</v>
      </c>
      <c r="B292" s="450" t="s">
        <v>236</v>
      </c>
      <c r="C292" s="451" t="s">
        <v>10</v>
      </c>
      <c r="D292" s="452" t="s">
        <v>697</v>
      </c>
      <c r="E292" s="453"/>
      <c r="F292" s="390">
        <f>SUM(F293)</f>
        <v>450000</v>
      </c>
    </row>
    <row r="293" spans="1:6" s="50" customFormat="1" ht="15.75" x14ac:dyDescent="0.25">
      <c r="A293" s="77" t="s">
        <v>199</v>
      </c>
      <c r="B293" s="134" t="s">
        <v>236</v>
      </c>
      <c r="C293" s="289" t="s">
        <v>10</v>
      </c>
      <c r="D293" s="132" t="s">
        <v>736</v>
      </c>
      <c r="E293" s="168"/>
      <c r="F293" s="389">
        <f>SUM(F294)</f>
        <v>450000</v>
      </c>
    </row>
    <row r="294" spans="1:6" s="50" customFormat="1" ht="15.75" x14ac:dyDescent="0.25">
      <c r="A294" s="92" t="s">
        <v>18</v>
      </c>
      <c r="B294" s="148" t="s">
        <v>236</v>
      </c>
      <c r="C294" s="292" t="s">
        <v>10</v>
      </c>
      <c r="D294" s="143" t="s">
        <v>736</v>
      </c>
      <c r="E294" s="153" t="s">
        <v>17</v>
      </c>
      <c r="F294" s="392">
        <f>SUM([1]прил5!H209)</f>
        <v>450000</v>
      </c>
    </row>
    <row r="295" spans="1:6" s="50" customFormat="1" ht="78.75" x14ac:dyDescent="0.25">
      <c r="A295" s="180" t="s">
        <v>271</v>
      </c>
      <c r="B295" s="170" t="s">
        <v>269</v>
      </c>
      <c r="C295" s="331" t="s">
        <v>696</v>
      </c>
      <c r="D295" s="171" t="s">
        <v>697</v>
      </c>
      <c r="E295" s="172"/>
      <c r="F295" s="487">
        <f>SUM(F296)</f>
        <v>48000</v>
      </c>
    </row>
    <row r="296" spans="1:6" s="50" customFormat="1" ht="47.25" x14ac:dyDescent="0.25">
      <c r="A296" s="476" t="s">
        <v>743</v>
      </c>
      <c r="B296" s="450" t="s">
        <v>269</v>
      </c>
      <c r="C296" s="451" t="s">
        <v>10</v>
      </c>
      <c r="D296" s="452" t="s">
        <v>697</v>
      </c>
      <c r="E296" s="453"/>
      <c r="F296" s="390">
        <f>SUM(F297)</f>
        <v>48000</v>
      </c>
    </row>
    <row r="297" spans="1:6" s="50" customFormat="1" ht="31.5" x14ac:dyDescent="0.25">
      <c r="A297" s="86" t="s">
        <v>270</v>
      </c>
      <c r="B297" s="134" t="s">
        <v>269</v>
      </c>
      <c r="C297" s="289" t="s">
        <v>10</v>
      </c>
      <c r="D297" s="132" t="s">
        <v>744</v>
      </c>
      <c r="E297" s="168"/>
      <c r="F297" s="389">
        <f>SUM(F298)</f>
        <v>48000</v>
      </c>
    </row>
    <row r="298" spans="1:6" s="50" customFormat="1" ht="31.5" x14ac:dyDescent="0.25">
      <c r="A298" s="87" t="s">
        <v>903</v>
      </c>
      <c r="B298" s="148" t="s">
        <v>269</v>
      </c>
      <c r="C298" s="292" t="s">
        <v>10</v>
      </c>
      <c r="D298" s="143" t="s">
        <v>744</v>
      </c>
      <c r="E298" s="153" t="s">
        <v>16</v>
      </c>
      <c r="F298" s="392">
        <f>SUM([1]прил5!H227)</f>
        <v>48000</v>
      </c>
    </row>
    <row r="299" spans="1:6" s="50" customFormat="1" ht="47.25" x14ac:dyDescent="0.25">
      <c r="A299" s="85" t="s">
        <v>132</v>
      </c>
      <c r="B299" s="182" t="s">
        <v>711</v>
      </c>
      <c r="C299" s="332" t="s">
        <v>696</v>
      </c>
      <c r="D299" s="183" t="s">
        <v>697</v>
      </c>
      <c r="E299" s="156"/>
      <c r="F299" s="387">
        <f>SUM(F300+F306)</f>
        <v>513500</v>
      </c>
    </row>
    <row r="300" spans="1:6" s="50" customFormat="1" ht="63" x14ac:dyDescent="0.25">
      <c r="A300" s="173" t="s">
        <v>169</v>
      </c>
      <c r="B300" s="181" t="s">
        <v>249</v>
      </c>
      <c r="C300" s="190" t="s">
        <v>696</v>
      </c>
      <c r="D300" s="177" t="s">
        <v>697</v>
      </c>
      <c r="E300" s="187"/>
      <c r="F300" s="487">
        <f>SUM(F301)</f>
        <v>39500</v>
      </c>
    </row>
    <row r="301" spans="1:6" s="50" customFormat="1" ht="31.5" x14ac:dyDescent="0.25">
      <c r="A301" s="455" t="s">
        <v>780</v>
      </c>
      <c r="B301" s="477" t="s">
        <v>249</v>
      </c>
      <c r="C301" s="478" t="s">
        <v>10</v>
      </c>
      <c r="D301" s="479" t="s">
        <v>697</v>
      </c>
      <c r="E301" s="488"/>
      <c r="F301" s="390">
        <f>SUM(F302+F304)</f>
        <v>39500</v>
      </c>
    </row>
    <row r="302" spans="1:6" s="50" customFormat="1" ht="31.5" x14ac:dyDescent="0.25">
      <c r="A302" s="86" t="s">
        <v>170</v>
      </c>
      <c r="B302" s="144" t="s">
        <v>249</v>
      </c>
      <c r="C302" s="188" t="s">
        <v>10</v>
      </c>
      <c r="D302" s="179" t="s">
        <v>781</v>
      </c>
      <c r="E302" s="49"/>
      <c r="F302" s="389">
        <f>SUM(F303)</f>
        <v>9500</v>
      </c>
    </row>
    <row r="303" spans="1:6" s="50" customFormat="1" ht="31.5" x14ac:dyDescent="0.25">
      <c r="A303" s="87" t="s">
        <v>903</v>
      </c>
      <c r="B303" s="145" t="s">
        <v>249</v>
      </c>
      <c r="C303" s="185" t="s">
        <v>10</v>
      </c>
      <c r="D303" s="176" t="s">
        <v>781</v>
      </c>
      <c r="E303" s="71" t="s">
        <v>16</v>
      </c>
      <c r="F303" s="392">
        <f>SUM([1]прил5!H388+[1]прил5!H413+[1]прил5!H438)</f>
        <v>9500</v>
      </c>
    </row>
    <row r="304" spans="1:6" s="50" customFormat="1" ht="31.5" x14ac:dyDescent="0.25">
      <c r="A304" s="86" t="s">
        <v>846</v>
      </c>
      <c r="B304" s="144" t="s">
        <v>249</v>
      </c>
      <c r="C304" s="188" t="s">
        <v>10</v>
      </c>
      <c r="D304" s="179" t="s">
        <v>847</v>
      </c>
      <c r="E304" s="49"/>
      <c r="F304" s="389">
        <f>SUM(F305)</f>
        <v>30000</v>
      </c>
    </row>
    <row r="305" spans="1:6" s="50" customFormat="1" ht="31.5" x14ac:dyDescent="0.25">
      <c r="A305" s="87" t="s">
        <v>903</v>
      </c>
      <c r="B305" s="145" t="s">
        <v>249</v>
      </c>
      <c r="C305" s="185" t="s">
        <v>10</v>
      </c>
      <c r="D305" s="176" t="s">
        <v>847</v>
      </c>
      <c r="E305" s="71" t="s">
        <v>16</v>
      </c>
      <c r="F305" s="392">
        <f>SUM([1]прил5!H146)</f>
        <v>30000</v>
      </c>
    </row>
    <row r="306" spans="1:6" s="50" customFormat="1" ht="63" x14ac:dyDescent="0.25">
      <c r="A306" s="180" t="s">
        <v>133</v>
      </c>
      <c r="B306" s="181" t="s">
        <v>211</v>
      </c>
      <c r="C306" s="190" t="s">
        <v>696</v>
      </c>
      <c r="D306" s="177" t="s">
        <v>697</v>
      </c>
      <c r="E306" s="187"/>
      <c r="F306" s="487">
        <f>SUM(F307)</f>
        <v>474000</v>
      </c>
    </row>
    <row r="307" spans="1:6" s="50" customFormat="1" ht="47.25" x14ac:dyDescent="0.25">
      <c r="A307" s="476" t="s">
        <v>710</v>
      </c>
      <c r="B307" s="477" t="s">
        <v>211</v>
      </c>
      <c r="C307" s="478" t="s">
        <v>10</v>
      </c>
      <c r="D307" s="479" t="s">
        <v>697</v>
      </c>
      <c r="E307" s="488"/>
      <c r="F307" s="390">
        <f>SUM(F308+F310)</f>
        <v>474000</v>
      </c>
    </row>
    <row r="308" spans="1:6" s="50" customFormat="1" ht="31.5" x14ac:dyDescent="0.25">
      <c r="A308" s="86" t="s">
        <v>134</v>
      </c>
      <c r="B308" s="144" t="s">
        <v>211</v>
      </c>
      <c r="C308" s="188" t="s">
        <v>10</v>
      </c>
      <c r="D308" s="179" t="s">
        <v>712</v>
      </c>
      <c r="E308" s="49"/>
      <c r="F308" s="389">
        <f>SUM(F309:G309)</f>
        <v>237000</v>
      </c>
    </row>
    <row r="309" spans="1:6" s="50" customFormat="1" ht="47.25" x14ac:dyDescent="0.25">
      <c r="A309" s="87" t="s">
        <v>92</v>
      </c>
      <c r="B309" s="145" t="s">
        <v>211</v>
      </c>
      <c r="C309" s="185" t="s">
        <v>10</v>
      </c>
      <c r="D309" s="176" t="s">
        <v>712</v>
      </c>
      <c r="E309" s="71" t="s">
        <v>13</v>
      </c>
      <c r="F309" s="392">
        <f>SUM([1]прил5!H63)</f>
        <v>237000</v>
      </c>
    </row>
    <row r="310" spans="1:6" s="50" customFormat="1" ht="31.5" x14ac:dyDescent="0.25">
      <c r="A310" s="86" t="s">
        <v>95</v>
      </c>
      <c r="B310" s="144" t="s">
        <v>211</v>
      </c>
      <c r="C310" s="188" t="s">
        <v>10</v>
      </c>
      <c r="D310" s="179" t="s">
        <v>713</v>
      </c>
      <c r="E310" s="49"/>
      <c r="F310" s="389">
        <f>SUM(F311)</f>
        <v>237000</v>
      </c>
    </row>
    <row r="311" spans="1:6" s="50" customFormat="1" ht="47.25" x14ac:dyDescent="0.25">
      <c r="A311" s="87" t="s">
        <v>92</v>
      </c>
      <c r="B311" s="145" t="s">
        <v>211</v>
      </c>
      <c r="C311" s="185" t="s">
        <v>10</v>
      </c>
      <c r="D311" s="176" t="s">
        <v>713</v>
      </c>
      <c r="E311" s="71" t="s">
        <v>13</v>
      </c>
      <c r="F311" s="392">
        <f>SUM([1]прил5!H65)</f>
        <v>237000</v>
      </c>
    </row>
    <row r="312" spans="1:6" ht="63" x14ac:dyDescent="0.25">
      <c r="A312" s="68" t="s">
        <v>149</v>
      </c>
      <c r="B312" s="182" t="s">
        <v>225</v>
      </c>
      <c r="C312" s="332" t="s">
        <v>696</v>
      </c>
      <c r="D312" s="183" t="s">
        <v>697</v>
      </c>
      <c r="E312" s="156"/>
      <c r="F312" s="387">
        <f>SUM(F313+F319+F327)</f>
        <v>3263924</v>
      </c>
    </row>
    <row r="313" spans="1:6" s="50" customFormat="1" ht="94.5" x14ac:dyDescent="0.25">
      <c r="A313" s="180" t="s">
        <v>150</v>
      </c>
      <c r="B313" s="181" t="s">
        <v>226</v>
      </c>
      <c r="C313" s="190" t="s">
        <v>696</v>
      </c>
      <c r="D313" s="177" t="s">
        <v>697</v>
      </c>
      <c r="E313" s="194"/>
      <c r="F313" s="487">
        <f>SUM(F314)</f>
        <v>2002000</v>
      </c>
    </row>
    <row r="314" spans="1:6" s="50" customFormat="1" ht="31.5" x14ac:dyDescent="0.25">
      <c r="A314" s="476" t="s">
        <v>731</v>
      </c>
      <c r="B314" s="477" t="s">
        <v>226</v>
      </c>
      <c r="C314" s="478" t="s">
        <v>10</v>
      </c>
      <c r="D314" s="479" t="s">
        <v>697</v>
      </c>
      <c r="E314" s="491"/>
      <c r="F314" s="390">
        <f>SUM(F315)</f>
        <v>2002000</v>
      </c>
    </row>
    <row r="315" spans="1:6" s="50" customFormat="1" ht="31.5" x14ac:dyDescent="0.25">
      <c r="A315" s="86" t="s">
        <v>102</v>
      </c>
      <c r="B315" s="144" t="s">
        <v>226</v>
      </c>
      <c r="C315" s="188" t="s">
        <v>10</v>
      </c>
      <c r="D315" s="179" t="s">
        <v>730</v>
      </c>
      <c r="E315" s="193"/>
      <c r="F315" s="389">
        <f>SUM(F316:F318)</f>
        <v>2002000</v>
      </c>
    </row>
    <row r="316" spans="1:6" s="50" customFormat="1" ht="47.25" x14ac:dyDescent="0.25">
      <c r="A316" s="87" t="s">
        <v>92</v>
      </c>
      <c r="B316" s="145" t="s">
        <v>226</v>
      </c>
      <c r="C316" s="185" t="s">
        <v>10</v>
      </c>
      <c r="D316" s="176" t="s">
        <v>730</v>
      </c>
      <c r="E316" s="157" t="s">
        <v>13</v>
      </c>
      <c r="F316" s="392">
        <f>SUM([1]прил5!H192)</f>
        <v>1877000</v>
      </c>
    </row>
    <row r="317" spans="1:6" s="50" customFormat="1" ht="31.5" x14ac:dyDescent="0.25">
      <c r="A317" s="87" t="s">
        <v>903</v>
      </c>
      <c r="B317" s="145" t="s">
        <v>226</v>
      </c>
      <c r="C317" s="185" t="s">
        <v>10</v>
      </c>
      <c r="D317" s="176" t="s">
        <v>730</v>
      </c>
      <c r="E317" s="157" t="s">
        <v>16</v>
      </c>
      <c r="F317" s="392">
        <f>SUM([1]прил5!H193)</f>
        <v>123000</v>
      </c>
    </row>
    <row r="318" spans="1:6" s="50" customFormat="1" ht="31.5" x14ac:dyDescent="0.25">
      <c r="A318" s="87" t="s">
        <v>18</v>
      </c>
      <c r="B318" s="145" t="s">
        <v>226</v>
      </c>
      <c r="C318" s="185" t="s">
        <v>10</v>
      </c>
      <c r="D318" s="176" t="s">
        <v>730</v>
      </c>
      <c r="E318" s="157" t="s">
        <v>17</v>
      </c>
      <c r="F318" s="392">
        <f>SUM([1]прил5!H194)</f>
        <v>2000</v>
      </c>
    </row>
    <row r="319" spans="1:6" s="50" customFormat="1" ht="94.5" x14ac:dyDescent="0.25">
      <c r="A319" s="180" t="s">
        <v>151</v>
      </c>
      <c r="B319" s="181" t="s">
        <v>227</v>
      </c>
      <c r="C319" s="190" t="s">
        <v>696</v>
      </c>
      <c r="D319" s="177" t="s">
        <v>697</v>
      </c>
      <c r="E319" s="194"/>
      <c r="F319" s="487">
        <f>SUM(F320)</f>
        <v>1099924</v>
      </c>
    </row>
    <row r="320" spans="1:6" s="50" customFormat="1" ht="47.25" x14ac:dyDescent="0.25">
      <c r="A320" s="476" t="s">
        <v>716</v>
      </c>
      <c r="B320" s="477" t="s">
        <v>227</v>
      </c>
      <c r="C320" s="478" t="s">
        <v>10</v>
      </c>
      <c r="D320" s="479" t="s">
        <v>697</v>
      </c>
      <c r="E320" s="491"/>
      <c r="F320" s="390">
        <f>SUM(F321+F323+F325)</f>
        <v>1099924</v>
      </c>
    </row>
    <row r="321" spans="1:6" s="50" customFormat="1" ht="31.5" x14ac:dyDescent="0.25">
      <c r="A321" s="86" t="s">
        <v>117</v>
      </c>
      <c r="B321" s="144" t="s">
        <v>227</v>
      </c>
      <c r="C321" s="188" t="s">
        <v>10</v>
      </c>
      <c r="D321" s="179" t="s">
        <v>717</v>
      </c>
      <c r="E321" s="193"/>
      <c r="F321" s="389">
        <f>SUM(F322)</f>
        <v>1006200</v>
      </c>
    </row>
    <row r="322" spans="1:6" s="50" customFormat="1" ht="31.5" x14ac:dyDescent="0.25">
      <c r="A322" s="87" t="s">
        <v>903</v>
      </c>
      <c r="B322" s="145" t="s">
        <v>227</v>
      </c>
      <c r="C322" s="185" t="s">
        <v>10</v>
      </c>
      <c r="D322" s="176" t="s">
        <v>717</v>
      </c>
      <c r="E322" s="157" t="s">
        <v>16</v>
      </c>
      <c r="F322" s="392">
        <f>SUM([1]прил5!H91+[1]прил5!H326+[1]прил5!H393+[1]прил5!H443)</f>
        <v>1006200</v>
      </c>
    </row>
    <row r="323" spans="1:6" s="50" customFormat="1" ht="47.25" x14ac:dyDescent="0.25">
      <c r="A323" s="86" t="s">
        <v>733</v>
      </c>
      <c r="B323" s="144" t="s">
        <v>227</v>
      </c>
      <c r="C323" s="188" t="s">
        <v>10</v>
      </c>
      <c r="D323" s="179" t="s">
        <v>732</v>
      </c>
      <c r="E323" s="193"/>
      <c r="F323" s="389">
        <f>SUM(F324)</f>
        <v>46324</v>
      </c>
    </row>
    <row r="324" spans="1:6" s="50" customFormat="1" ht="31.5" x14ac:dyDescent="0.25">
      <c r="A324" s="87" t="s">
        <v>21</v>
      </c>
      <c r="B324" s="145" t="s">
        <v>227</v>
      </c>
      <c r="C324" s="185" t="s">
        <v>10</v>
      </c>
      <c r="D324" s="176" t="s">
        <v>732</v>
      </c>
      <c r="E324" s="157" t="s">
        <v>75</v>
      </c>
      <c r="F324" s="392">
        <f>SUM([1]прил5!H198)</f>
        <v>46324</v>
      </c>
    </row>
    <row r="325" spans="1:6" s="50" customFormat="1" ht="31.5" x14ac:dyDescent="0.25">
      <c r="A325" s="86" t="s">
        <v>764</v>
      </c>
      <c r="B325" s="144" t="s">
        <v>227</v>
      </c>
      <c r="C325" s="188" t="s">
        <v>10</v>
      </c>
      <c r="D325" s="179" t="s">
        <v>763</v>
      </c>
      <c r="E325" s="193"/>
      <c r="F325" s="389">
        <f>SUM(F326)</f>
        <v>47400</v>
      </c>
    </row>
    <row r="326" spans="1:6" s="50" customFormat="1" ht="31.5" x14ac:dyDescent="0.25">
      <c r="A326" s="87" t="s">
        <v>21</v>
      </c>
      <c r="B326" s="145" t="s">
        <v>227</v>
      </c>
      <c r="C326" s="185" t="s">
        <v>10</v>
      </c>
      <c r="D326" s="176" t="s">
        <v>763</v>
      </c>
      <c r="E326" s="157" t="s">
        <v>75</v>
      </c>
      <c r="F326" s="392">
        <f>SUM([1]прил5!H151)</f>
        <v>47400</v>
      </c>
    </row>
    <row r="327" spans="1:6" s="50" customFormat="1" ht="110.25" x14ac:dyDescent="0.25">
      <c r="A327" s="180" t="s">
        <v>852</v>
      </c>
      <c r="B327" s="181" t="s">
        <v>848</v>
      </c>
      <c r="C327" s="190" t="s">
        <v>696</v>
      </c>
      <c r="D327" s="177" t="s">
        <v>697</v>
      </c>
      <c r="E327" s="194"/>
      <c r="F327" s="487">
        <f>SUM(F328)</f>
        <v>162000</v>
      </c>
    </row>
    <row r="328" spans="1:6" s="50" customFormat="1" ht="47.25" x14ac:dyDescent="0.25">
      <c r="A328" s="476" t="s">
        <v>850</v>
      </c>
      <c r="B328" s="477" t="s">
        <v>848</v>
      </c>
      <c r="C328" s="478" t="s">
        <v>10</v>
      </c>
      <c r="D328" s="479" t="s">
        <v>697</v>
      </c>
      <c r="E328" s="491"/>
      <c r="F328" s="390">
        <f>SUM(F329)</f>
        <v>162000</v>
      </c>
    </row>
    <row r="329" spans="1:6" s="50" customFormat="1" ht="47.25" x14ac:dyDescent="0.25">
      <c r="A329" s="86" t="s">
        <v>851</v>
      </c>
      <c r="B329" s="144" t="s">
        <v>848</v>
      </c>
      <c r="C329" s="188" t="s">
        <v>10</v>
      </c>
      <c r="D329" s="179" t="s">
        <v>849</v>
      </c>
      <c r="E329" s="193"/>
      <c r="F329" s="389">
        <f>SUM(F330)</f>
        <v>162000</v>
      </c>
    </row>
    <row r="330" spans="1:6" s="50" customFormat="1" ht="31.5" x14ac:dyDescent="0.25">
      <c r="A330" s="87" t="s">
        <v>903</v>
      </c>
      <c r="B330" s="145" t="s">
        <v>848</v>
      </c>
      <c r="C330" s="185" t="s">
        <v>10</v>
      </c>
      <c r="D330" s="176" t="s">
        <v>849</v>
      </c>
      <c r="E330" s="157" t="s">
        <v>16</v>
      </c>
      <c r="F330" s="392">
        <f>SUM([1]прил5!H202)</f>
        <v>162000</v>
      </c>
    </row>
    <row r="331" spans="1:6" s="50" customFormat="1" ht="47.25" x14ac:dyDescent="0.25">
      <c r="A331" s="155" t="s">
        <v>141</v>
      </c>
      <c r="B331" s="182" t="s">
        <v>237</v>
      </c>
      <c r="C331" s="332" t="s">
        <v>696</v>
      </c>
      <c r="D331" s="183" t="s">
        <v>697</v>
      </c>
      <c r="E331" s="156"/>
      <c r="F331" s="387">
        <f>SUM(F332+F339)</f>
        <v>7090173</v>
      </c>
    </row>
    <row r="332" spans="1:6" s="50" customFormat="1" ht="63" x14ac:dyDescent="0.25">
      <c r="A332" s="180" t="s">
        <v>191</v>
      </c>
      <c r="B332" s="181" t="s">
        <v>241</v>
      </c>
      <c r="C332" s="190" t="s">
        <v>696</v>
      </c>
      <c r="D332" s="177" t="s">
        <v>697</v>
      </c>
      <c r="E332" s="187"/>
      <c r="F332" s="487">
        <f>SUM(F333+F336)</f>
        <v>4848337</v>
      </c>
    </row>
    <row r="333" spans="1:6" s="50" customFormat="1" ht="47.25" x14ac:dyDescent="0.25">
      <c r="A333" s="476" t="s">
        <v>821</v>
      </c>
      <c r="B333" s="477" t="s">
        <v>241</v>
      </c>
      <c r="C333" s="478" t="s">
        <v>12</v>
      </c>
      <c r="D333" s="479" t="s">
        <v>697</v>
      </c>
      <c r="E333" s="488"/>
      <c r="F333" s="390">
        <f>SUM(F334)</f>
        <v>4423438</v>
      </c>
    </row>
    <row r="334" spans="1:6" s="50" customFormat="1" ht="47.25" x14ac:dyDescent="0.25">
      <c r="A334" s="86" t="s">
        <v>823</v>
      </c>
      <c r="B334" s="144" t="s">
        <v>241</v>
      </c>
      <c r="C334" s="188" t="s">
        <v>12</v>
      </c>
      <c r="D334" s="179" t="s">
        <v>822</v>
      </c>
      <c r="E334" s="49"/>
      <c r="F334" s="389">
        <f>SUM(F335)</f>
        <v>4423438</v>
      </c>
    </row>
    <row r="335" spans="1:6" s="50" customFormat="1" ht="31.5" x14ac:dyDescent="0.25">
      <c r="A335" s="87" t="s">
        <v>21</v>
      </c>
      <c r="B335" s="145" t="s">
        <v>241</v>
      </c>
      <c r="C335" s="185" t="s">
        <v>12</v>
      </c>
      <c r="D335" s="176" t="s">
        <v>822</v>
      </c>
      <c r="E335" s="71" t="s">
        <v>75</v>
      </c>
      <c r="F335" s="392">
        <f>SUM([1]прил5!H613)</f>
        <v>4423438</v>
      </c>
    </row>
    <row r="336" spans="1:6" s="50" customFormat="1" ht="47.25" x14ac:dyDescent="0.25">
      <c r="A336" s="476" t="s">
        <v>959</v>
      </c>
      <c r="B336" s="477" t="s">
        <v>241</v>
      </c>
      <c r="C336" s="478" t="s">
        <v>20</v>
      </c>
      <c r="D336" s="479" t="s">
        <v>697</v>
      </c>
      <c r="E336" s="488"/>
      <c r="F336" s="390">
        <f>SUM(F337)</f>
        <v>424899</v>
      </c>
    </row>
    <row r="337" spans="1:6" s="50" customFormat="1" ht="47.25" x14ac:dyDescent="0.25">
      <c r="A337" s="86" t="s">
        <v>960</v>
      </c>
      <c r="B337" s="144" t="s">
        <v>241</v>
      </c>
      <c r="C337" s="188" t="s">
        <v>20</v>
      </c>
      <c r="D337" s="179" t="s">
        <v>961</v>
      </c>
      <c r="E337" s="49"/>
      <c r="F337" s="389">
        <f>SUM(F338)</f>
        <v>424899</v>
      </c>
    </row>
    <row r="338" spans="1:6" s="50" customFormat="1" ht="31.5" x14ac:dyDescent="0.25">
      <c r="A338" s="87" t="s">
        <v>21</v>
      </c>
      <c r="B338" s="145" t="s">
        <v>241</v>
      </c>
      <c r="C338" s="185" t="s">
        <v>20</v>
      </c>
      <c r="D338" s="176" t="s">
        <v>961</v>
      </c>
      <c r="E338" s="71" t="s">
        <v>75</v>
      </c>
      <c r="F338" s="392">
        <f>SUM([1]прил5!H619)</f>
        <v>424899</v>
      </c>
    </row>
    <row r="339" spans="1:6" s="50" customFormat="1" ht="63" x14ac:dyDescent="0.25">
      <c r="A339" s="173" t="s">
        <v>142</v>
      </c>
      <c r="B339" s="181" t="s">
        <v>238</v>
      </c>
      <c r="C339" s="190" t="s">
        <v>696</v>
      </c>
      <c r="D339" s="177" t="s">
        <v>697</v>
      </c>
      <c r="E339" s="187"/>
      <c r="F339" s="487">
        <f>SUM(F340)</f>
        <v>2241836</v>
      </c>
    </row>
    <row r="340" spans="1:6" s="50" customFormat="1" ht="78.75" x14ac:dyDescent="0.25">
      <c r="A340" s="476" t="s">
        <v>718</v>
      </c>
      <c r="B340" s="477" t="s">
        <v>238</v>
      </c>
      <c r="C340" s="478" t="s">
        <v>10</v>
      </c>
      <c r="D340" s="479" t="s">
        <v>697</v>
      </c>
      <c r="E340" s="488"/>
      <c r="F340" s="390">
        <f>SUM(F341)</f>
        <v>2241836</v>
      </c>
    </row>
    <row r="341" spans="1:6" s="50" customFormat="1" ht="31.5" x14ac:dyDescent="0.25">
      <c r="A341" s="178" t="s">
        <v>91</v>
      </c>
      <c r="B341" s="144" t="s">
        <v>238</v>
      </c>
      <c r="C341" s="188" t="s">
        <v>10</v>
      </c>
      <c r="D341" s="179" t="s">
        <v>701</v>
      </c>
      <c r="E341" s="49"/>
      <c r="F341" s="389">
        <f>SUM(F342:F343)</f>
        <v>2241836</v>
      </c>
    </row>
    <row r="342" spans="1:6" s="50" customFormat="1" ht="47.25" x14ac:dyDescent="0.25">
      <c r="A342" s="154" t="s">
        <v>92</v>
      </c>
      <c r="B342" s="145" t="s">
        <v>238</v>
      </c>
      <c r="C342" s="185" t="s">
        <v>10</v>
      </c>
      <c r="D342" s="176" t="s">
        <v>701</v>
      </c>
      <c r="E342" s="71" t="s">
        <v>13</v>
      </c>
      <c r="F342" s="392">
        <f>SUM([1]прил5!H96)</f>
        <v>2236836</v>
      </c>
    </row>
    <row r="343" spans="1:6" s="50" customFormat="1" ht="31.5" x14ac:dyDescent="0.25">
      <c r="A343" s="154" t="s">
        <v>18</v>
      </c>
      <c r="B343" s="145" t="s">
        <v>238</v>
      </c>
      <c r="C343" s="185" t="s">
        <v>10</v>
      </c>
      <c r="D343" s="176" t="s">
        <v>701</v>
      </c>
      <c r="E343" s="71" t="s">
        <v>17</v>
      </c>
      <c r="F343" s="392">
        <f>SUM([1]прил5!H97)</f>
        <v>5000</v>
      </c>
    </row>
    <row r="344" spans="1:6" s="50" customFormat="1" ht="31.5" x14ac:dyDescent="0.25">
      <c r="A344" s="68" t="s">
        <v>156</v>
      </c>
      <c r="B344" s="182" t="s">
        <v>230</v>
      </c>
      <c r="C344" s="332" t="s">
        <v>696</v>
      </c>
      <c r="D344" s="183" t="s">
        <v>697</v>
      </c>
      <c r="E344" s="156"/>
      <c r="F344" s="387">
        <f>SUM(F345+F349)</f>
        <v>571000</v>
      </c>
    </row>
    <row r="345" spans="1:6" s="50" customFormat="1" ht="63" x14ac:dyDescent="0.25">
      <c r="A345" s="173" t="s">
        <v>180</v>
      </c>
      <c r="B345" s="181" t="s">
        <v>257</v>
      </c>
      <c r="C345" s="190" t="s">
        <v>696</v>
      </c>
      <c r="D345" s="177" t="s">
        <v>697</v>
      </c>
      <c r="E345" s="187"/>
      <c r="F345" s="487">
        <f>SUM(F346)</f>
        <v>100000</v>
      </c>
    </row>
    <row r="346" spans="1:6" s="50" customFormat="1" ht="31.5" x14ac:dyDescent="0.25">
      <c r="A346" s="455" t="s">
        <v>796</v>
      </c>
      <c r="B346" s="477" t="s">
        <v>257</v>
      </c>
      <c r="C346" s="478" t="s">
        <v>12</v>
      </c>
      <c r="D346" s="479" t="s">
        <v>697</v>
      </c>
      <c r="E346" s="488"/>
      <c r="F346" s="390">
        <f>SUM(F347)</f>
        <v>100000</v>
      </c>
    </row>
    <row r="347" spans="1:6" s="50" customFormat="1" ht="31.5" x14ac:dyDescent="0.25">
      <c r="A347" s="178" t="s">
        <v>798</v>
      </c>
      <c r="B347" s="144" t="s">
        <v>257</v>
      </c>
      <c r="C347" s="188" t="s">
        <v>12</v>
      </c>
      <c r="D347" s="179" t="s">
        <v>797</v>
      </c>
      <c r="E347" s="49"/>
      <c r="F347" s="389">
        <f>SUM(F348)</f>
        <v>100000</v>
      </c>
    </row>
    <row r="348" spans="1:6" s="50" customFormat="1" ht="31.5" x14ac:dyDescent="0.25">
      <c r="A348" s="154" t="s">
        <v>903</v>
      </c>
      <c r="B348" s="145" t="s">
        <v>257</v>
      </c>
      <c r="C348" s="185" t="s">
        <v>12</v>
      </c>
      <c r="D348" s="176" t="s">
        <v>797</v>
      </c>
      <c r="E348" s="71" t="s">
        <v>16</v>
      </c>
      <c r="F348" s="392">
        <f>SUM([1]прил5!H467)</f>
        <v>100000</v>
      </c>
    </row>
    <row r="349" spans="1:6" s="50" customFormat="1" ht="47.25" x14ac:dyDescent="0.25">
      <c r="A349" s="180" t="s">
        <v>157</v>
      </c>
      <c r="B349" s="181" t="s">
        <v>231</v>
      </c>
      <c r="C349" s="190" t="s">
        <v>696</v>
      </c>
      <c r="D349" s="177" t="s">
        <v>697</v>
      </c>
      <c r="E349" s="187"/>
      <c r="F349" s="487">
        <f>SUM(F350)</f>
        <v>471000</v>
      </c>
    </row>
    <row r="350" spans="1:6" s="50" customFormat="1" ht="63" x14ac:dyDescent="0.25">
      <c r="A350" s="476" t="s">
        <v>748</v>
      </c>
      <c r="B350" s="477" t="s">
        <v>231</v>
      </c>
      <c r="C350" s="478" t="s">
        <v>10</v>
      </c>
      <c r="D350" s="479" t="s">
        <v>697</v>
      </c>
      <c r="E350" s="488"/>
      <c r="F350" s="390">
        <f>SUM(F351+F353+F355+F357)</f>
        <v>471000</v>
      </c>
    </row>
    <row r="351" spans="1:6" s="50" customFormat="1" ht="31.5" x14ac:dyDescent="0.25">
      <c r="A351" s="86" t="s">
        <v>750</v>
      </c>
      <c r="B351" s="144" t="s">
        <v>231</v>
      </c>
      <c r="C351" s="188" t="s">
        <v>10</v>
      </c>
      <c r="D351" s="179" t="s">
        <v>749</v>
      </c>
      <c r="E351" s="49"/>
      <c r="F351" s="389">
        <f>SUM(F352)</f>
        <v>100000</v>
      </c>
    </row>
    <row r="352" spans="1:6" s="50" customFormat="1" ht="31.5" x14ac:dyDescent="0.25">
      <c r="A352" s="87" t="s">
        <v>18</v>
      </c>
      <c r="B352" s="145" t="s">
        <v>231</v>
      </c>
      <c r="C352" s="185" t="s">
        <v>10</v>
      </c>
      <c r="D352" s="176" t="s">
        <v>749</v>
      </c>
      <c r="E352" s="71" t="s">
        <v>17</v>
      </c>
      <c r="F352" s="392">
        <f>SUM([1]прил5!H248)</f>
        <v>100000</v>
      </c>
    </row>
    <row r="353" spans="1:6" s="50" customFormat="1" ht="31.5" x14ac:dyDescent="0.25">
      <c r="A353" s="86" t="s">
        <v>1027</v>
      </c>
      <c r="B353" s="144" t="s">
        <v>231</v>
      </c>
      <c r="C353" s="188" t="s">
        <v>10</v>
      </c>
      <c r="D353" s="179" t="s">
        <v>1041</v>
      </c>
      <c r="E353" s="49"/>
      <c r="F353" s="389">
        <f>SUM(F354)</f>
        <v>221739</v>
      </c>
    </row>
    <row r="354" spans="1:6" s="50" customFormat="1" ht="31.5" x14ac:dyDescent="0.25">
      <c r="A354" s="87"/>
      <c r="B354" s="145" t="s">
        <v>231</v>
      </c>
      <c r="C354" s="185" t="s">
        <v>10</v>
      </c>
      <c r="D354" s="176" t="s">
        <v>1041</v>
      </c>
      <c r="E354" s="71"/>
      <c r="F354" s="392">
        <f>SUM([1]прил5!H250)</f>
        <v>221739</v>
      </c>
    </row>
    <row r="355" spans="1:6" s="50" customFormat="1" ht="31.5" x14ac:dyDescent="0.25">
      <c r="A355" s="86" t="s">
        <v>1028</v>
      </c>
      <c r="B355" s="144" t="s">
        <v>231</v>
      </c>
      <c r="C355" s="188" t="s">
        <v>10</v>
      </c>
      <c r="D355" s="179" t="s">
        <v>1029</v>
      </c>
      <c r="E355" s="49"/>
      <c r="F355" s="389">
        <f>SUM(F356)</f>
        <v>100000</v>
      </c>
    </row>
    <row r="356" spans="1:6" s="50" customFormat="1" ht="31.5" x14ac:dyDescent="0.25">
      <c r="A356" s="87" t="s">
        <v>18</v>
      </c>
      <c r="B356" s="145" t="s">
        <v>231</v>
      </c>
      <c r="C356" s="185" t="s">
        <v>10</v>
      </c>
      <c r="D356" s="176" t="s">
        <v>1029</v>
      </c>
      <c r="E356" s="71" t="s">
        <v>17</v>
      </c>
      <c r="F356" s="392">
        <f>SUM([1]прил5!H252)</f>
        <v>100000</v>
      </c>
    </row>
    <row r="357" spans="1:6" s="50" customFormat="1" ht="47.25" x14ac:dyDescent="0.25">
      <c r="A357" s="86" t="s">
        <v>1030</v>
      </c>
      <c r="B357" s="144" t="s">
        <v>231</v>
      </c>
      <c r="C357" s="188" t="s">
        <v>10</v>
      </c>
      <c r="D357" s="179" t="s">
        <v>1031</v>
      </c>
      <c r="E357" s="49"/>
      <c r="F357" s="389">
        <f>SUM(F358)</f>
        <v>49261</v>
      </c>
    </row>
    <row r="358" spans="1:6" s="50" customFormat="1" ht="31.5" x14ac:dyDescent="0.25">
      <c r="A358" s="87" t="s">
        <v>18</v>
      </c>
      <c r="B358" s="145" t="s">
        <v>231</v>
      </c>
      <c r="C358" s="185" t="s">
        <v>10</v>
      </c>
      <c r="D358" s="176" t="s">
        <v>1031</v>
      </c>
      <c r="E358" s="71"/>
      <c r="F358" s="392">
        <f>SUM([1]прил5!H254)</f>
        <v>49261</v>
      </c>
    </row>
    <row r="359" spans="1:6" s="50" customFormat="1" ht="31.5" x14ac:dyDescent="0.25">
      <c r="A359" s="68" t="s">
        <v>195</v>
      </c>
      <c r="B359" s="182" t="s">
        <v>233</v>
      </c>
      <c r="C359" s="332" t="s">
        <v>696</v>
      </c>
      <c r="D359" s="183" t="s">
        <v>697</v>
      </c>
      <c r="E359" s="156"/>
      <c r="F359" s="387">
        <f>SUM(F360)</f>
        <v>11165865</v>
      </c>
    </row>
    <row r="360" spans="1:6" s="50" customFormat="1" ht="63" x14ac:dyDescent="0.25">
      <c r="A360" s="180" t="s">
        <v>196</v>
      </c>
      <c r="B360" s="181" t="s">
        <v>234</v>
      </c>
      <c r="C360" s="190" t="s">
        <v>696</v>
      </c>
      <c r="D360" s="177" t="s">
        <v>697</v>
      </c>
      <c r="E360" s="187"/>
      <c r="F360" s="487">
        <f>SUM(F361)</f>
        <v>11165865</v>
      </c>
    </row>
    <row r="361" spans="1:6" s="50" customFormat="1" ht="47.25" x14ac:dyDescent="0.25">
      <c r="A361" s="476" t="s">
        <v>758</v>
      </c>
      <c r="B361" s="477" t="s">
        <v>234</v>
      </c>
      <c r="C361" s="478" t="s">
        <v>12</v>
      </c>
      <c r="D361" s="479" t="s">
        <v>697</v>
      </c>
      <c r="E361" s="488"/>
      <c r="F361" s="390">
        <f>SUM(F362+F364+F366+F368)</f>
        <v>11165865</v>
      </c>
    </row>
    <row r="362" spans="1:6" s="50" customFormat="1" ht="47.25" x14ac:dyDescent="0.25">
      <c r="A362" s="86" t="s">
        <v>928</v>
      </c>
      <c r="B362" s="144" t="s">
        <v>234</v>
      </c>
      <c r="C362" s="188" t="s">
        <v>12</v>
      </c>
      <c r="D362" s="179" t="s">
        <v>967</v>
      </c>
      <c r="E362" s="49"/>
      <c r="F362" s="389">
        <f>SUM(F363)</f>
        <v>3229486</v>
      </c>
    </row>
    <row r="363" spans="1:6" s="50" customFormat="1" ht="31.5" x14ac:dyDescent="0.25">
      <c r="A363" s="87" t="s">
        <v>21</v>
      </c>
      <c r="B363" s="145" t="s">
        <v>234</v>
      </c>
      <c r="C363" s="185" t="s">
        <v>12</v>
      </c>
      <c r="D363" s="176" t="s">
        <v>967</v>
      </c>
      <c r="E363" s="71" t="s">
        <v>75</v>
      </c>
      <c r="F363" s="392">
        <f>SUM([1]прил5!H293)</f>
        <v>3229486</v>
      </c>
    </row>
    <row r="364" spans="1:6" s="50" customFormat="1" ht="31.5" x14ac:dyDescent="0.25">
      <c r="A364" s="86" t="s">
        <v>759</v>
      </c>
      <c r="B364" s="144" t="s">
        <v>234</v>
      </c>
      <c r="C364" s="188" t="s">
        <v>12</v>
      </c>
      <c r="D364" s="179" t="s">
        <v>760</v>
      </c>
      <c r="E364" s="49"/>
      <c r="F364" s="389">
        <f>SUM(F365)</f>
        <v>1897886</v>
      </c>
    </row>
    <row r="365" spans="1:6" s="50" customFormat="1" ht="31.5" x14ac:dyDescent="0.25">
      <c r="A365" s="87" t="s">
        <v>21</v>
      </c>
      <c r="B365" s="145" t="s">
        <v>234</v>
      </c>
      <c r="C365" s="185" t="s">
        <v>12</v>
      </c>
      <c r="D365" s="176" t="s">
        <v>760</v>
      </c>
      <c r="E365" s="71" t="s">
        <v>75</v>
      </c>
      <c r="F365" s="392">
        <f>SUM([1]прил5!H295)</f>
        <v>1897886</v>
      </c>
    </row>
    <row r="366" spans="1:6" s="50" customFormat="1" ht="31.5" x14ac:dyDescent="0.25">
      <c r="A366" s="86" t="s">
        <v>929</v>
      </c>
      <c r="B366" s="144" t="s">
        <v>234</v>
      </c>
      <c r="C366" s="188" t="s">
        <v>12</v>
      </c>
      <c r="D366" s="179" t="s">
        <v>930</v>
      </c>
      <c r="E366" s="49"/>
      <c r="F366" s="389">
        <f>SUM(F367)</f>
        <v>5858522</v>
      </c>
    </row>
    <row r="367" spans="1:6" s="50" customFormat="1" ht="31.5" x14ac:dyDescent="0.25">
      <c r="A367" s="87" t="s">
        <v>21</v>
      </c>
      <c r="B367" s="145" t="s">
        <v>234</v>
      </c>
      <c r="C367" s="185" t="s">
        <v>12</v>
      </c>
      <c r="D367" s="176" t="s">
        <v>930</v>
      </c>
      <c r="E367" s="71" t="s">
        <v>75</v>
      </c>
      <c r="F367" s="392">
        <f>SUM([1]прил5!H297)</f>
        <v>5858522</v>
      </c>
    </row>
    <row r="368" spans="1:6" s="50" customFormat="1" ht="47.25" x14ac:dyDescent="0.25">
      <c r="A368" s="86" t="s">
        <v>931</v>
      </c>
      <c r="B368" s="144" t="s">
        <v>234</v>
      </c>
      <c r="C368" s="188" t="s">
        <v>12</v>
      </c>
      <c r="D368" s="179" t="s">
        <v>932</v>
      </c>
      <c r="E368" s="49"/>
      <c r="F368" s="389">
        <f>SUM(F369)</f>
        <v>179971</v>
      </c>
    </row>
    <row r="369" spans="1:6" s="50" customFormat="1" ht="31.5" x14ac:dyDescent="0.25">
      <c r="A369" s="87" t="s">
        <v>21</v>
      </c>
      <c r="B369" s="145" t="s">
        <v>234</v>
      </c>
      <c r="C369" s="185" t="s">
        <v>12</v>
      </c>
      <c r="D369" s="176" t="s">
        <v>932</v>
      </c>
      <c r="E369" s="71" t="s">
        <v>75</v>
      </c>
      <c r="F369" s="392">
        <f>SUM([1]прил5!H299)</f>
        <v>179971</v>
      </c>
    </row>
    <row r="370" spans="1:6" ht="47.25" x14ac:dyDescent="0.25">
      <c r="A370" s="68" t="s">
        <v>135</v>
      </c>
      <c r="B370" s="163" t="s">
        <v>212</v>
      </c>
      <c r="C370" s="330" t="s">
        <v>696</v>
      </c>
      <c r="D370" s="164" t="s">
        <v>697</v>
      </c>
      <c r="E370" s="17"/>
      <c r="F370" s="387">
        <f>SUM(F371)</f>
        <v>237000</v>
      </c>
    </row>
    <row r="371" spans="1:6" s="50" customFormat="1" ht="47.25" x14ac:dyDescent="0.25">
      <c r="A371" s="180" t="s">
        <v>136</v>
      </c>
      <c r="B371" s="170" t="s">
        <v>213</v>
      </c>
      <c r="C371" s="331" t="s">
        <v>696</v>
      </c>
      <c r="D371" s="171" t="s">
        <v>697</v>
      </c>
      <c r="E371" s="196"/>
      <c r="F371" s="487">
        <f>SUM(F372)</f>
        <v>237000</v>
      </c>
    </row>
    <row r="372" spans="1:6" s="50" customFormat="1" ht="47.25" x14ac:dyDescent="0.25">
      <c r="A372" s="476" t="s">
        <v>714</v>
      </c>
      <c r="B372" s="450" t="s">
        <v>213</v>
      </c>
      <c r="C372" s="451" t="s">
        <v>12</v>
      </c>
      <c r="D372" s="452" t="s">
        <v>697</v>
      </c>
      <c r="E372" s="494"/>
      <c r="F372" s="390">
        <f>SUM(F373)</f>
        <v>237000</v>
      </c>
    </row>
    <row r="373" spans="1:6" s="50" customFormat="1" ht="47.25" x14ac:dyDescent="0.25">
      <c r="A373" s="86" t="s">
        <v>94</v>
      </c>
      <c r="B373" s="134" t="s">
        <v>213</v>
      </c>
      <c r="C373" s="289" t="s">
        <v>12</v>
      </c>
      <c r="D373" s="132" t="s">
        <v>715</v>
      </c>
      <c r="E373" s="35"/>
      <c r="F373" s="389">
        <f>SUM(F374)</f>
        <v>237000</v>
      </c>
    </row>
    <row r="374" spans="1:6" s="50" customFormat="1" ht="47.25" x14ac:dyDescent="0.25">
      <c r="A374" s="87" t="s">
        <v>92</v>
      </c>
      <c r="B374" s="148" t="s">
        <v>213</v>
      </c>
      <c r="C374" s="292" t="s">
        <v>12</v>
      </c>
      <c r="D374" s="143" t="s">
        <v>715</v>
      </c>
      <c r="E374" s="51" t="s">
        <v>13</v>
      </c>
      <c r="F374" s="392">
        <f>SUM([1]прил5!H70)</f>
        <v>237000</v>
      </c>
    </row>
    <row r="375" spans="1:6" s="50" customFormat="1" ht="31.5" x14ac:dyDescent="0.25">
      <c r="A375" s="85" t="s">
        <v>121</v>
      </c>
      <c r="B375" s="182" t="s">
        <v>698</v>
      </c>
      <c r="C375" s="332" t="s">
        <v>696</v>
      </c>
      <c r="D375" s="183" t="s">
        <v>697</v>
      </c>
      <c r="E375" s="156"/>
      <c r="F375" s="387">
        <f>SUM(F376)</f>
        <v>1283650</v>
      </c>
    </row>
    <row r="376" spans="1:6" s="50" customFormat="1" ht="31.5" x14ac:dyDescent="0.25">
      <c r="A376" s="180" t="s">
        <v>122</v>
      </c>
      <c r="B376" s="181" t="s">
        <v>207</v>
      </c>
      <c r="C376" s="190" t="s">
        <v>696</v>
      </c>
      <c r="D376" s="177" t="s">
        <v>697</v>
      </c>
      <c r="E376" s="187"/>
      <c r="F376" s="487">
        <f>SUM(F377)</f>
        <v>1283650</v>
      </c>
    </row>
    <row r="377" spans="1:6" s="50" customFormat="1" ht="31.5" x14ac:dyDescent="0.25">
      <c r="A377" s="86" t="s">
        <v>91</v>
      </c>
      <c r="B377" s="144" t="s">
        <v>207</v>
      </c>
      <c r="C377" s="188" t="s">
        <v>696</v>
      </c>
      <c r="D377" s="179" t="s">
        <v>701</v>
      </c>
      <c r="E377" s="49"/>
      <c r="F377" s="389">
        <f>SUM(F378)</f>
        <v>1283650</v>
      </c>
    </row>
    <row r="378" spans="1:6" s="50" customFormat="1" ht="47.25" x14ac:dyDescent="0.25">
      <c r="A378" s="87" t="s">
        <v>92</v>
      </c>
      <c r="B378" s="145" t="s">
        <v>207</v>
      </c>
      <c r="C378" s="185" t="s">
        <v>696</v>
      </c>
      <c r="D378" s="176" t="s">
        <v>701</v>
      </c>
      <c r="E378" s="71" t="s">
        <v>13</v>
      </c>
      <c r="F378" s="392">
        <f>SUM([1]прил5!H20)</f>
        <v>1283650</v>
      </c>
    </row>
    <row r="379" spans="1:6" s="50" customFormat="1" ht="31.5" x14ac:dyDescent="0.25">
      <c r="A379" s="85" t="s">
        <v>139</v>
      </c>
      <c r="B379" s="182" t="s">
        <v>214</v>
      </c>
      <c r="C379" s="332" t="s">
        <v>696</v>
      </c>
      <c r="D379" s="183" t="s">
        <v>697</v>
      </c>
      <c r="E379" s="156"/>
      <c r="F379" s="387">
        <f>SUM(F380)</f>
        <v>11271000</v>
      </c>
    </row>
    <row r="380" spans="1:6" s="50" customFormat="1" ht="31.5" x14ac:dyDescent="0.25">
      <c r="A380" s="180" t="s">
        <v>140</v>
      </c>
      <c r="B380" s="181" t="s">
        <v>215</v>
      </c>
      <c r="C380" s="190" t="s">
        <v>696</v>
      </c>
      <c r="D380" s="177" t="s">
        <v>697</v>
      </c>
      <c r="E380" s="187"/>
      <c r="F380" s="487">
        <f>SUM(F381)</f>
        <v>11271000</v>
      </c>
    </row>
    <row r="381" spans="1:6" s="50" customFormat="1" ht="31.5" x14ac:dyDescent="0.25">
      <c r="A381" s="86" t="s">
        <v>91</v>
      </c>
      <c r="B381" s="144" t="s">
        <v>215</v>
      </c>
      <c r="C381" s="188" t="s">
        <v>696</v>
      </c>
      <c r="D381" s="179" t="s">
        <v>701</v>
      </c>
      <c r="E381" s="49"/>
      <c r="F381" s="389">
        <f>SUM(F382:F383)</f>
        <v>11271000</v>
      </c>
    </row>
    <row r="382" spans="1:6" s="50" customFormat="1" ht="47.25" x14ac:dyDescent="0.25">
      <c r="A382" s="87" t="s">
        <v>92</v>
      </c>
      <c r="B382" s="145" t="s">
        <v>215</v>
      </c>
      <c r="C382" s="185" t="s">
        <v>696</v>
      </c>
      <c r="D382" s="176" t="s">
        <v>701</v>
      </c>
      <c r="E382" s="71" t="s">
        <v>13</v>
      </c>
      <c r="F382" s="392">
        <f>SUM([1]прил5!H74)</f>
        <v>11259000</v>
      </c>
    </row>
    <row r="383" spans="1:6" s="50" customFormat="1" ht="31.5" x14ac:dyDescent="0.25">
      <c r="A383" s="87" t="s">
        <v>18</v>
      </c>
      <c r="B383" s="145" t="s">
        <v>215</v>
      </c>
      <c r="C383" s="185" t="s">
        <v>696</v>
      </c>
      <c r="D383" s="176" t="s">
        <v>701</v>
      </c>
      <c r="E383" s="71" t="s">
        <v>17</v>
      </c>
      <c r="F383" s="392">
        <f>SUM([1]прил5!H75)</f>
        <v>12000</v>
      </c>
    </row>
    <row r="384" spans="1:6" s="50" customFormat="1" ht="31.5" x14ac:dyDescent="0.25">
      <c r="A384" s="85" t="s">
        <v>126</v>
      </c>
      <c r="B384" s="182" t="s">
        <v>242</v>
      </c>
      <c r="C384" s="332" t="s">
        <v>696</v>
      </c>
      <c r="D384" s="183" t="s">
        <v>697</v>
      </c>
      <c r="E384" s="156"/>
      <c r="F384" s="387">
        <f>SUM(F385)</f>
        <v>436600</v>
      </c>
    </row>
    <row r="385" spans="1:6" s="50" customFormat="1" ht="31.5" x14ac:dyDescent="0.25">
      <c r="A385" s="180" t="s">
        <v>127</v>
      </c>
      <c r="B385" s="181" t="s">
        <v>243</v>
      </c>
      <c r="C385" s="190" t="s">
        <v>696</v>
      </c>
      <c r="D385" s="177" t="s">
        <v>697</v>
      </c>
      <c r="E385" s="187"/>
      <c r="F385" s="487">
        <f>SUM(F386)</f>
        <v>436600</v>
      </c>
    </row>
    <row r="386" spans="1:6" s="50" customFormat="1" ht="31.5" x14ac:dyDescent="0.25">
      <c r="A386" s="86" t="s">
        <v>91</v>
      </c>
      <c r="B386" s="144" t="s">
        <v>243</v>
      </c>
      <c r="C386" s="188" t="s">
        <v>696</v>
      </c>
      <c r="D386" s="179" t="s">
        <v>701</v>
      </c>
      <c r="E386" s="49"/>
      <c r="F386" s="389">
        <f>SUM(F387)</f>
        <v>436600</v>
      </c>
    </row>
    <row r="387" spans="1:6" s="50" customFormat="1" ht="47.25" x14ac:dyDescent="0.25">
      <c r="A387" s="87" t="s">
        <v>92</v>
      </c>
      <c r="B387" s="145" t="s">
        <v>243</v>
      </c>
      <c r="C387" s="185" t="s">
        <v>696</v>
      </c>
      <c r="D387" s="176" t="s">
        <v>701</v>
      </c>
      <c r="E387" s="71" t="s">
        <v>13</v>
      </c>
      <c r="F387" s="392">
        <f>SUM([1]прил5!H30)</f>
        <v>436600</v>
      </c>
    </row>
    <row r="388" spans="1:6" s="50" customFormat="1" ht="31.5" x14ac:dyDescent="0.25">
      <c r="A388" s="85" t="s">
        <v>128</v>
      </c>
      <c r="B388" s="182" t="s">
        <v>244</v>
      </c>
      <c r="C388" s="332" t="s">
        <v>696</v>
      </c>
      <c r="D388" s="183" t="s">
        <v>697</v>
      </c>
      <c r="E388" s="156"/>
      <c r="F388" s="387">
        <f>SUM(F389)</f>
        <v>620000</v>
      </c>
    </row>
    <row r="389" spans="1:6" s="50" customFormat="1" ht="31.5" x14ac:dyDescent="0.25">
      <c r="A389" s="180" t="s">
        <v>129</v>
      </c>
      <c r="B389" s="181" t="s">
        <v>245</v>
      </c>
      <c r="C389" s="190" t="s">
        <v>696</v>
      </c>
      <c r="D389" s="177" t="s">
        <v>697</v>
      </c>
      <c r="E389" s="187"/>
      <c r="F389" s="487">
        <f>SUM(F390)</f>
        <v>620000</v>
      </c>
    </row>
    <row r="390" spans="1:6" s="50" customFormat="1" ht="31.5" x14ac:dyDescent="0.25">
      <c r="A390" s="86" t="s">
        <v>91</v>
      </c>
      <c r="B390" s="144" t="s">
        <v>245</v>
      </c>
      <c r="C390" s="188" t="s">
        <v>696</v>
      </c>
      <c r="D390" s="179" t="s">
        <v>701</v>
      </c>
      <c r="E390" s="49"/>
      <c r="F390" s="389">
        <f>SUM(F391:F392)</f>
        <v>620000</v>
      </c>
    </row>
    <row r="391" spans="1:6" s="50" customFormat="1" ht="47.25" x14ac:dyDescent="0.25">
      <c r="A391" s="87" t="s">
        <v>92</v>
      </c>
      <c r="B391" s="145" t="s">
        <v>245</v>
      </c>
      <c r="C391" s="185" t="s">
        <v>696</v>
      </c>
      <c r="D391" s="176" t="s">
        <v>701</v>
      </c>
      <c r="E391" s="71" t="s">
        <v>13</v>
      </c>
      <c r="F391" s="392">
        <f>SUM([1]прил5!H34)</f>
        <v>618000</v>
      </c>
    </row>
    <row r="392" spans="1:6" s="50" customFormat="1" ht="31.5" x14ac:dyDescent="0.25">
      <c r="A392" s="87" t="s">
        <v>18</v>
      </c>
      <c r="B392" s="145" t="s">
        <v>245</v>
      </c>
      <c r="C392" s="185" t="s">
        <v>696</v>
      </c>
      <c r="D392" s="176" t="s">
        <v>701</v>
      </c>
      <c r="E392" s="71" t="s">
        <v>17</v>
      </c>
      <c r="F392" s="392">
        <f>SUM([1]прил5!H35)</f>
        <v>2000</v>
      </c>
    </row>
    <row r="393" spans="1:6" s="50" customFormat="1" ht="31.5" x14ac:dyDescent="0.25">
      <c r="A393" s="85" t="s">
        <v>24</v>
      </c>
      <c r="B393" s="182" t="s">
        <v>219</v>
      </c>
      <c r="C393" s="332" t="s">
        <v>696</v>
      </c>
      <c r="D393" s="183" t="s">
        <v>697</v>
      </c>
      <c r="E393" s="156"/>
      <c r="F393" s="387">
        <f>SUM(F394)</f>
        <v>112146</v>
      </c>
    </row>
    <row r="394" spans="1:6" s="50" customFormat="1" ht="31.5" x14ac:dyDescent="0.25">
      <c r="A394" s="180" t="s">
        <v>101</v>
      </c>
      <c r="B394" s="181" t="s">
        <v>220</v>
      </c>
      <c r="C394" s="190" t="s">
        <v>696</v>
      </c>
      <c r="D394" s="177" t="s">
        <v>697</v>
      </c>
      <c r="E394" s="187"/>
      <c r="F394" s="487">
        <f>SUM(F395)</f>
        <v>112146</v>
      </c>
    </row>
    <row r="395" spans="1:6" s="50" customFormat="1" ht="31.5" x14ac:dyDescent="0.25">
      <c r="A395" s="86" t="s">
        <v>119</v>
      </c>
      <c r="B395" s="144" t="s">
        <v>220</v>
      </c>
      <c r="C395" s="188" t="s">
        <v>696</v>
      </c>
      <c r="D395" s="179" t="s">
        <v>726</v>
      </c>
      <c r="E395" s="49"/>
      <c r="F395" s="389">
        <f>SUM(F396:F397)</f>
        <v>112146</v>
      </c>
    </row>
    <row r="396" spans="1:6" s="50" customFormat="1" ht="31.5" x14ac:dyDescent="0.25">
      <c r="A396" s="87" t="s">
        <v>903</v>
      </c>
      <c r="B396" s="145" t="s">
        <v>220</v>
      </c>
      <c r="C396" s="185" t="s">
        <v>696</v>
      </c>
      <c r="D396" s="176" t="s">
        <v>726</v>
      </c>
      <c r="E396" s="71" t="s">
        <v>16</v>
      </c>
      <c r="F396" s="392">
        <f>SUM([1]прил5!H155)</f>
        <v>104146</v>
      </c>
    </row>
    <row r="397" spans="1:6" s="50" customFormat="1" ht="31.5" x14ac:dyDescent="0.25">
      <c r="A397" s="87" t="s">
        <v>18</v>
      </c>
      <c r="B397" s="145" t="s">
        <v>220</v>
      </c>
      <c r="C397" s="185" t="s">
        <v>696</v>
      </c>
      <c r="D397" s="176" t="s">
        <v>726</v>
      </c>
      <c r="E397" s="71" t="s">
        <v>17</v>
      </c>
      <c r="F397" s="392">
        <f>SUM([1]прил5!H156)</f>
        <v>8000</v>
      </c>
    </row>
    <row r="398" spans="1:6" s="50" customFormat="1" ht="31.5" x14ac:dyDescent="0.25">
      <c r="A398" s="85" t="s">
        <v>202</v>
      </c>
      <c r="B398" s="182" t="s">
        <v>221</v>
      </c>
      <c r="C398" s="332" t="s">
        <v>696</v>
      </c>
      <c r="D398" s="183" t="s">
        <v>697</v>
      </c>
      <c r="E398" s="156"/>
      <c r="F398" s="387">
        <f>SUM(F399+F415)</f>
        <v>1503063</v>
      </c>
    </row>
    <row r="399" spans="1:6" s="50" customFormat="1" ht="31.5" x14ac:dyDescent="0.25">
      <c r="A399" s="180" t="s">
        <v>201</v>
      </c>
      <c r="B399" s="181" t="s">
        <v>222</v>
      </c>
      <c r="C399" s="190" t="s">
        <v>696</v>
      </c>
      <c r="D399" s="177" t="s">
        <v>697</v>
      </c>
      <c r="E399" s="187"/>
      <c r="F399" s="487">
        <f>SUM(F400+F402+F406+F408+F410+F412+F404)</f>
        <v>1495063</v>
      </c>
    </row>
    <row r="400" spans="1:6" s="50" customFormat="1" ht="31.5" x14ac:dyDescent="0.25">
      <c r="A400" s="86" t="s">
        <v>910</v>
      </c>
      <c r="B400" s="144" t="s">
        <v>222</v>
      </c>
      <c r="C400" s="188" t="s">
        <v>696</v>
      </c>
      <c r="D400" s="179" t="s">
        <v>968</v>
      </c>
      <c r="E400" s="49"/>
      <c r="F400" s="389">
        <f>SUM(F401)</f>
        <v>40381</v>
      </c>
    </row>
    <row r="401" spans="1:6" s="50" customFormat="1" ht="31.5" x14ac:dyDescent="0.25">
      <c r="A401" s="87" t="s">
        <v>903</v>
      </c>
      <c r="B401" s="145" t="s">
        <v>222</v>
      </c>
      <c r="C401" s="185" t="s">
        <v>696</v>
      </c>
      <c r="D401" s="176" t="s">
        <v>968</v>
      </c>
      <c r="E401" s="71" t="s">
        <v>16</v>
      </c>
      <c r="F401" s="392">
        <f>SUM([1]прил5!H160)</f>
        <v>40381</v>
      </c>
    </row>
    <row r="402" spans="1:6" s="50" customFormat="1" ht="47.25" x14ac:dyDescent="0.25">
      <c r="A402" s="86" t="s">
        <v>911</v>
      </c>
      <c r="B402" s="144" t="s">
        <v>222</v>
      </c>
      <c r="C402" s="188" t="s">
        <v>696</v>
      </c>
      <c r="D402" s="179" t="s">
        <v>969</v>
      </c>
      <c r="E402" s="49"/>
      <c r="F402" s="389">
        <f>SUM(F403)</f>
        <v>23700</v>
      </c>
    </row>
    <row r="403" spans="1:6" s="50" customFormat="1" ht="47.25" x14ac:dyDescent="0.25">
      <c r="A403" s="87" t="s">
        <v>92</v>
      </c>
      <c r="B403" s="145" t="s">
        <v>222</v>
      </c>
      <c r="C403" s="185" t="s">
        <v>696</v>
      </c>
      <c r="D403" s="176" t="s">
        <v>969</v>
      </c>
      <c r="E403" s="71" t="s">
        <v>13</v>
      </c>
      <c r="F403" s="392">
        <f>SUM([1]прил5!H162)</f>
        <v>23700</v>
      </c>
    </row>
    <row r="404" spans="1:6" s="50" customFormat="1" ht="47.25" x14ac:dyDescent="0.25">
      <c r="A404" s="86" t="s">
        <v>1022</v>
      </c>
      <c r="B404" s="144" t="s">
        <v>222</v>
      </c>
      <c r="C404" s="188" t="s">
        <v>696</v>
      </c>
      <c r="D404" s="179">
        <v>51200</v>
      </c>
      <c r="E404" s="49"/>
      <c r="F404" s="389">
        <f>SUM(F405)</f>
        <v>5400</v>
      </c>
    </row>
    <row r="405" spans="1:6" s="50" customFormat="1" ht="31.5" x14ac:dyDescent="0.25">
      <c r="A405" s="87" t="s">
        <v>903</v>
      </c>
      <c r="B405" s="145" t="s">
        <v>222</v>
      </c>
      <c r="C405" s="185" t="s">
        <v>696</v>
      </c>
      <c r="D405" s="176">
        <v>51200</v>
      </c>
      <c r="E405" s="71" t="s">
        <v>16</v>
      </c>
      <c r="F405" s="392">
        <f>SUM([1]прил5!H80)</f>
        <v>5400</v>
      </c>
    </row>
    <row r="406" spans="1:6" s="50" customFormat="1" ht="31.5" x14ac:dyDescent="0.25">
      <c r="A406" s="86" t="s">
        <v>912</v>
      </c>
      <c r="B406" s="144" t="s">
        <v>222</v>
      </c>
      <c r="C406" s="188" t="s">
        <v>696</v>
      </c>
      <c r="D406" s="179" t="s">
        <v>970</v>
      </c>
      <c r="E406" s="49"/>
      <c r="F406" s="389">
        <f>SUM(F407)</f>
        <v>502999</v>
      </c>
    </row>
    <row r="407" spans="1:6" s="50" customFormat="1" ht="31.5" x14ac:dyDescent="0.25">
      <c r="A407" s="87" t="s">
        <v>903</v>
      </c>
      <c r="B407" s="145" t="s">
        <v>222</v>
      </c>
      <c r="C407" s="185" t="s">
        <v>696</v>
      </c>
      <c r="D407" s="176" t="s">
        <v>970</v>
      </c>
      <c r="E407" s="71" t="s">
        <v>16</v>
      </c>
      <c r="F407" s="392">
        <f>SUM([1]прил5!H164)</f>
        <v>502999</v>
      </c>
    </row>
    <row r="408" spans="1:6" s="50" customFormat="1" ht="31.5" x14ac:dyDescent="0.25">
      <c r="A408" s="86" t="s">
        <v>203</v>
      </c>
      <c r="B408" s="144" t="s">
        <v>222</v>
      </c>
      <c r="C408" s="188" t="s">
        <v>696</v>
      </c>
      <c r="D408" s="179" t="s">
        <v>727</v>
      </c>
      <c r="E408" s="49"/>
      <c r="F408" s="389">
        <f>SUM(F409)</f>
        <v>85000</v>
      </c>
    </row>
    <row r="409" spans="1:6" s="50" customFormat="1" ht="31.5" x14ac:dyDescent="0.25">
      <c r="A409" s="87" t="s">
        <v>903</v>
      </c>
      <c r="B409" s="145" t="s">
        <v>222</v>
      </c>
      <c r="C409" s="185" t="s">
        <v>696</v>
      </c>
      <c r="D409" s="176" t="s">
        <v>727</v>
      </c>
      <c r="E409" s="71" t="s">
        <v>16</v>
      </c>
      <c r="F409" s="392">
        <f>SUM([1]прил5!H166)</f>
        <v>85000</v>
      </c>
    </row>
    <row r="410" spans="1:6" s="50" customFormat="1" ht="31.5" x14ac:dyDescent="0.25">
      <c r="A410" s="86" t="s">
        <v>913</v>
      </c>
      <c r="B410" s="144" t="s">
        <v>222</v>
      </c>
      <c r="C410" s="188" t="s">
        <v>696</v>
      </c>
      <c r="D410" s="179" t="s">
        <v>763</v>
      </c>
      <c r="E410" s="49"/>
      <c r="F410" s="389">
        <f>SUM(F411)</f>
        <v>60000</v>
      </c>
    </row>
    <row r="411" spans="1:6" s="50" customFormat="1" ht="47.25" x14ac:dyDescent="0.25">
      <c r="A411" s="87" t="s">
        <v>92</v>
      </c>
      <c r="B411" s="145" t="s">
        <v>222</v>
      </c>
      <c r="C411" s="185" t="s">
        <v>696</v>
      </c>
      <c r="D411" s="176" t="s">
        <v>763</v>
      </c>
      <c r="E411" s="71" t="s">
        <v>13</v>
      </c>
      <c r="F411" s="392">
        <f>SUM([1]прил5!H168)</f>
        <v>60000</v>
      </c>
    </row>
    <row r="412" spans="1:6" s="50" customFormat="1" ht="78.75" x14ac:dyDescent="0.25">
      <c r="A412" s="86" t="s">
        <v>729</v>
      </c>
      <c r="B412" s="144" t="s">
        <v>222</v>
      </c>
      <c r="C412" s="188" t="s">
        <v>696</v>
      </c>
      <c r="D412" s="179" t="s">
        <v>728</v>
      </c>
      <c r="E412" s="49"/>
      <c r="F412" s="389">
        <f>SUM(F413:F414)</f>
        <v>777583</v>
      </c>
    </row>
    <row r="413" spans="1:6" s="50" customFormat="1" ht="47.25" x14ac:dyDescent="0.25">
      <c r="A413" s="87" t="s">
        <v>92</v>
      </c>
      <c r="B413" s="145" t="s">
        <v>222</v>
      </c>
      <c r="C413" s="185" t="s">
        <v>696</v>
      </c>
      <c r="D413" s="176" t="s">
        <v>728</v>
      </c>
      <c r="E413" s="71" t="s">
        <v>13</v>
      </c>
      <c r="F413" s="392">
        <f>SUM([1]прил5!H170)</f>
        <v>628583</v>
      </c>
    </row>
    <row r="414" spans="1:6" s="50" customFormat="1" ht="31.5" x14ac:dyDescent="0.25">
      <c r="A414" s="87" t="s">
        <v>903</v>
      </c>
      <c r="B414" s="145" t="s">
        <v>222</v>
      </c>
      <c r="C414" s="185" t="s">
        <v>696</v>
      </c>
      <c r="D414" s="176" t="s">
        <v>728</v>
      </c>
      <c r="E414" s="71" t="s">
        <v>16</v>
      </c>
      <c r="F414" s="392">
        <f>SUM([1]прил5!H171)</f>
        <v>149000</v>
      </c>
    </row>
    <row r="415" spans="1:6" s="50" customFormat="1" ht="31.5" x14ac:dyDescent="0.25">
      <c r="A415" s="180" t="s">
        <v>906</v>
      </c>
      <c r="B415" s="181" t="s">
        <v>907</v>
      </c>
      <c r="C415" s="190" t="s">
        <v>696</v>
      </c>
      <c r="D415" s="177" t="s">
        <v>697</v>
      </c>
      <c r="E415" s="187"/>
      <c r="F415" s="487">
        <f>SUM(F416)</f>
        <v>8000</v>
      </c>
    </row>
    <row r="416" spans="1:6" s="50" customFormat="1" ht="31.5" x14ac:dyDescent="0.25">
      <c r="A416" s="86" t="s">
        <v>908</v>
      </c>
      <c r="B416" s="144" t="s">
        <v>907</v>
      </c>
      <c r="C416" s="188" t="s">
        <v>696</v>
      </c>
      <c r="D416" s="179" t="s">
        <v>909</v>
      </c>
      <c r="E416" s="49"/>
      <c r="F416" s="389">
        <f>SUM(F417)</f>
        <v>8000</v>
      </c>
    </row>
    <row r="417" spans="1:6" s="50" customFormat="1" ht="31.5" x14ac:dyDescent="0.25">
      <c r="A417" s="87" t="s">
        <v>903</v>
      </c>
      <c r="B417" s="145" t="s">
        <v>907</v>
      </c>
      <c r="C417" s="185" t="s">
        <v>696</v>
      </c>
      <c r="D417" s="176" t="s">
        <v>909</v>
      </c>
      <c r="E417" s="71" t="s">
        <v>16</v>
      </c>
      <c r="F417" s="392">
        <f>SUM([1]прил5!H102)</f>
        <v>8000</v>
      </c>
    </row>
    <row r="418" spans="1:6" s="50" customFormat="1" ht="31.5" x14ac:dyDescent="0.25">
      <c r="A418" s="85" t="s">
        <v>97</v>
      </c>
      <c r="B418" s="182" t="s">
        <v>216</v>
      </c>
      <c r="C418" s="332" t="s">
        <v>696</v>
      </c>
      <c r="D418" s="183" t="s">
        <v>697</v>
      </c>
      <c r="E418" s="156"/>
      <c r="F418" s="387">
        <f>SUM(F419)</f>
        <v>232835</v>
      </c>
    </row>
    <row r="419" spans="1:6" s="50" customFormat="1" ht="31.5" x14ac:dyDescent="0.25">
      <c r="A419" s="180" t="s">
        <v>98</v>
      </c>
      <c r="B419" s="181" t="s">
        <v>217</v>
      </c>
      <c r="C419" s="190" t="s">
        <v>696</v>
      </c>
      <c r="D419" s="177" t="s">
        <v>697</v>
      </c>
      <c r="E419" s="187"/>
      <c r="F419" s="487">
        <f>SUM(F420+F422)</f>
        <v>232835</v>
      </c>
    </row>
    <row r="420" spans="1:6" s="50" customFormat="1" ht="31.5" x14ac:dyDescent="0.25">
      <c r="A420" s="34" t="s">
        <v>917</v>
      </c>
      <c r="B420" s="308" t="s">
        <v>217</v>
      </c>
      <c r="C420" s="309" t="s">
        <v>696</v>
      </c>
      <c r="D420" s="584">
        <v>10030</v>
      </c>
      <c r="E420" s="35"/>
      <c r="F420" s="389">
        <f>SUM(F421)</f>
        <v>160000</v>
      </c>
    </row>
    <row r="421" spans="1:6" s="50" customFormat="1" ht="31.5" x14ac:dyDescent="0.25">
      <c r="A421" s="72" t="s">
        <v>40</v>
      </c>
      <c r="B421" s="323" t="s">
        <v>217</v>
      </c>
      <c r="C421" s="324" t="s">
        <v>696</v>
      </c>
      <c r="D421" s="554">
        <v>10030</v>
      </c>
      <c r="E421" s="2" t="s">
        <v>39</v>
      </c>
      <c r="F421" s="392">
        <f>SUM([1]прил5!H175)</f>
        <v>160000</v>
      </c>
    </row>
    <row r="422" spans="1:6" s="50" customFormat="1" ht="31.5" x14ac:dyDescent="0.25">
      <c r="A422" s="86" t="s">
        <v>118</v>
      </c>
      <c r="B422" s="144" t="s">
        <v>217</v>
      </c>
      <c r="C422" s="188" t="s">
        <v>696</v>
      </c>
      <c r="D422" s="179" t="s">
        <v>719</v>
      </c>
      <c r="E422" s="49"/>
      <c r="F422" s="389">
        <f>SUM(F423)</f>
        <v>72835</v>
      </c>
    </row>
    <row r="423" spans="1:6" s="50" customFormat="1" ht="31.5" x14ac:dyDescent="0.25">
      <c r="A423" s="87" t="s">
        <v>18</v>
      </c>
      <c r="B423" s="145" t="s">
        <v>217</v>
      </c>
      <c r="C423" s="185" t="s">
        <v>696</v>
      </c>
      <c r="D423" s="176" t="s">
        <v>719</v>
      </c>
      <c r="E423" s="71" t="s">
        <v>17</v>
      </c>
      <c r="F423" s="392">
        <f>SUM([1]прил5!H107)</f>
        <v>72835</v>
      </c>
    </row>
    <row r="424" spans="1:6" s="50" customFormat="1" ht="31.5" x14ac:dyDescent="0.25">
      <c r="A424" s="85" t="s">
        <v>147</v>
      </c>
      <c r="B424" s="182" t="s">
        <v>223</v>
      </c>
      <c r="C424" s="332" t="s">
        <v>696</v>
      </c>
      <c r="D424" s="183" t="s">
        <v>697</v>
      </c>
      <c r="E424" s="156"/>
      <c r="F424" s="387">
        <f>SUM(F425)</f>
        <v>7180580</v>
      </c>
    </row>
    <row r="425" spans="1:6" s="50" customFormat="1" ht="31.5" x14ac:dyDescent="0.25">
      <c r="A425" s="180" t="s">
        <v>148</v>
      </c>
      <c r="B425" s="181" t="s">
        <v>224</v>
      </c>
      <c r="C425" s="190" t="s">
        <v>696</v>
      </c>
      <c r="D425" s="177" t="s">
        <v>697</v>
      </c>
      <c r="E425" s="187"/>
      <c r="F425" s="487">
        <f>SUM(F426)</f>
        <v>7180580</v>
      </c>
    </row>
    <row r="426" spans="1:6" s="50" customFormat="1" ht="31.5" x14ac:dyDescent="0.25">
      <c r="A426" s="86" t="s">
        <v>102</v>
      </c>
      <c r="B426" s="144" t="s">
        <v>224</v>
      </c>
      <c r="C426" s="188" t="s">
        <v>696</v>
      </c>
      <c r="D426" s="179" t="s">
        <v>730</v>
      </c>
      <c r="E426" s="49"/>
      <c r="F426" s="389">
        <f>SUM(F427:F429)</f>
        <v>7180580</v>
      </c>
    </row>
    <row r="427" spans="1:6" s="50" customFormat="1" ht="47.25" x14ac:dyDescent="0.25">
      <c r="A427" s="87" t="s">
        <v>92</v>
      </c>
      <c r="B427" s="145" t="s">
        <v>224</v>
      </c>
      <c r="C427" s="185" t="s">
        <v>696</v>
      </c>
      <c r="D427" s="176" t="s">
        <v>730</v>
      </c>
      <c r="E427" s="71" t="s">
        <v>13</v>
      </c>
      <c r="F427" s="392">
        <f>SUM([1]прил5!H179+[1]прил5!H258)</f>
        <v>3561580</v>
      </c>
    </row>
    <row r="428" spans="1:6" s="50" customFormat="1" ht="31.5" x14ac:dyDescent="0.25">
      <c r="A428" s="87" t="s">
        <v>903</v>
      </c>
      <c r="B428" s="145" t="s">
        <v>224</v>
      </c>
      <c r="C428" s="185" t="s">
        <v>696</v>
      </c>
      <c r="D428" s="176" t="s">
        <v>730</v>
      </c>
      <c r="E428" s="71" t="s">
        <v>16</v>
      </c>
      <c r="F428" s="392">
        <f>SUM([1]прил5!H259+[1]прил5!H180)</f>
        <v>3544000</v>
      </c>
    </row>
    <row r="429" spans="1:6" s="50" customFormat="1" ht="31.5" x14ac:dyDescent="0.25">
      <c r="A429" s="87" t="s">
        <v>18</v>
      </c>
      <c r="B429" s="145" t="s">
        <v>224</v>
      </c>
      <c r="C429" s="185" t="s">
        <v>696</v>
      </c>
      <c r="D429" s="176" t="s">
        <v>730</v>
      </c>
      <c r="E429" s="71" t="s">
        <v>17</v>
      </c>
      <c r="F429" s="392">
        <f>SUM([1]прил5!H181+[1]прил5!H260)</f>
        <v>75000</v>
      </c>
    </row>
    <row r="430" spans="1:6" s="50" customFormat="1" ht="31.5" x14ac:dyDescent="0.25">
      <c r="A430" s="68" t="s">
        <v>914</v>
      </c>
      <c r="B430" s="182" t="s">
        <v>915</v>
      </c>
      <c r="C430" s="332" t="s">
        <v>696</v>
      </c>
      <c r="D430" s="183" t="s">
        <v>697</v>
      </c>
      <c r="E430" s="156"/>
      <c r="F430" s="387">
        <f>SUM(F431)</f>
        <v>0</v>
      </c>
    </row>
    <row r="431" spans="1:6" s="50" customFormat="1" ht="31.5" x14ac:dyDescent="0.25">
      <c r="A431" s="169" t="s">
        <v>22</v>
      </c>
      <c r="B431" s="181" t="s">
        <v>916</v>
      </c>
      <c r="C431" s="190" t="s">
        <v>696</v>
      </c>
      <c r="D431" s="177" t="s">
        <v>697</v>
      </c>
      <c r="E431" s="187"/>
      <c r="F431" s="487">
        <f>SUM(F432)</f>
        <v>0</v>
      </c>
    </row>
    <row r="432" spans="1:6" s="50" customFormat="1" ht="31.5" x14ac:dyDescent="0.25">
      <c r="A432" s="34" t="s">
        <v>917</v>
      </c>
      <c r="B432" s="144" t="s">
        <v>916</v>
      </c>
      <c r="C432" s="188" t="s">
        <v>696</v>
      </c>
      <c r="D432" s="179">
        <v>10030</v>
      </c>
      <c r="E432" s="49"/>
      <c r="F432" s="389">
        <f>SUM(F433)</f>
        <v>0</v>
      </c>
    </row>
    <row r="433" spans="1:6" s="50" customFormat="1" ht="31.5" x14ac:dyDescent="0.25">
      <c r="A433" s="72" t="s">
        <v>40</v>
      </c>
      <c r="B433" s="145" t="s">
        <v>916</v>
      </c>
      <c r="C433" s="185" t="s">
        <v>696</v>
      </c>
      <c r="D433" s="176">
        <v>10030</v>
      </c>
      <c r="E433" s="71" t="s">
        <v>39</v>
      </c>
      <c r="F433" s="392">
        <f>SUM([1]прил5!H185)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zoomScaleNormal="100" workbookViewId="0">
      <selection sqref="A1:XFD1048576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591" t="s">
        <v>671</v>
      </c>
      <c r="C1" s="592"/>
    </row>
    <row r="2" spans="1:3" x14ac:dyDescent="0.25">
      <c r="B2" s="591" t="s">
        <v>660</v>
      </c>
      <c r="C2" s="592"/>
    </row>
    <row r="3" spans="1:3" x14ac:dyDescent="0.25">
      <c r="B3" s="591" t="s">
        <v>661</v>
      </c>
      <c r="C3" s="592"/>
    </row>
    <row r="4" spans="1:3" x14ac:dyDescent="0.25">
      <c r="B4" s="591" t="s">
        <v>662</v>
      </c>
      <c r="C4" s="592"/>
    </row>
    <row r="5" spans="1:3" x14ac:dyDescent="0.25">
      <c r="B5" s="591" t="s">
        <v>672</v>
      </c>
      <c r="C5" s="592"/>
    </row>
    <row r="6" spans="1:3" x14ac:dyDescent="0.25">
      <c r="B6" s="591" t="s">
        <v>1046</v>
      </c>
      <c r="C6" s="592"/>
    </row>
    <row r="7" spans="1:3" x14ac:dyDescent="0.25">
      <c r="B7" s="587" t="s">
        <v>1047</v>
      </c>
      <c r="C7" s="590"/>
    </row>
    <row r="8" spans="1:3" x14ac:dyDescent="0.25">
      <c r="B8" s="569"/>
      <c r="C8" s="570"/>
    </row>
    <row r="10" spans="1:3" ht="18.75" x14ac:dyDescent="0.25">
      <c r="A10" s="596" t="s">
        <v>663</v>
      </c>
      <c r="B10" s="596"/>
      <c r="C10" s="596"/>
    </row>
    <row r="11" spans="1:3" ht="18.75" x14ac:dyDescent="0.3">
      <c r="A11" s="572"/>
      <c r="B11" s="574" t="s">
        <v>673</v>
      </c>
    </row>
    <row r="12" spans="1:3" ht="18.75" x14ac:dyDescent="0.3">
      <c r="A12" s="572"/>
      <c r="B12" s="574"/>
    </row>
    <row r="13" spans="1:3" ht="15.75" x14ac:dyDescent="0.25">
      <c r="A13" s="572"/>
      <c r="B13" s="571"/>
    </row>
    <row r="14" spans="1:3" ht="18.75" x14ac:dyDescent="0.25">
      <c r="B14" s="282" t="s">
        <v>664</v>
      </c>
    </row>
    <row r="15" spans="1:3" ht="15.75" x14ac:dyDescent="0.25">
      <c r="A15" s="283"/>
      <c r="C15" s="259" t="s">
        <v>853</v>
      </c>
    </row>
    <row r="16" spans="1:3" x14ac:dyDescent="0.25">
      <c r="A16" s="609" t="s">
        <v>492</v>
      </c>
      <c r="B16" s="609" t="s">
        <v>665</v>
      </c>
      <c r="C16" s="609" t="s">
        <v>674</v>
      </c>
    </row>
    <row r="17" spans="1:3" x14ac:dyDescent="0.25">
      <c r="A17" s="609"/>
      <c r="B17" s="609"/>
      <c r="C17" s="609"/>
    </row>
    <row r="18" spans="1:3" ht="35.25" customHeight="1" x14ac:dyDescent="0.25">
      <c r="A18" s="609"/>
      <c r="B18" s="609"/>
      <c r="C18" s="609"/>
    </row>
    <row r="19" spans="1:3" hidden="1" x14ac:dyDescent="0.25">
      <c r="A19" s="609"/>
      <c r="B19" s="609"/>
      <c r="C19" s="609"/>
    </row>
    <row r="20" spans="1:3" ht="15.75" x14ac:dyDescent="0.25">
      <c r="A20" s="573">
        <v>1</v>
      </c>
      <c r="B20" s="249" t="s">
        <v>666</v>
      </c>
      <c r="C20" s="573" t="s">
        <v>667</v>
      </c>
    </row>
    <row r="21" spans="1:3" ht="31.5" x14ac:dyDescent="0.25">
      <c r="A21" s="573">
        <v>2</v>
      </c>
      <c r="B21" s="249" t="s">
        <v>438</v>
      </c>
      <c r="C21" s="573" t="s">
        <v>667</v>
      </c>
    </row>
    <row r="22" spans="1:3" ht="15.75" x14ac:dyDescent="0.25">
      <c r="A22" s="573">
        <v>3</v>
      </c>
      <c r="B22" s="249" t="s">
        <v>668</v>
      </c>
      <c r="C22" s="573" t="s">
        <v>667</v>
      </c>
    </row>
    <row r="23" spans="1:3" ht="31.5" x14ac:dyDescent="0.25">
      <c r="A23" s="573">
        <v>4</v>
      </c>
      <c r="B23" s="249" t="s">
        <v>1048</v>
      </c>
      <c r="C23" s="573">
        <v>2000000</v>
      </c>
    </row>
    <row r="24" spans="1:3" ht="15.75" x14ac:dyDescent="0.25">
      <c r="A24" s="573"/>
      <c r="B24" s="249" t="s">
        <v>669</v>
      </c>
      <c r="C24" s="573">
        <v>2000000</v>
      </c>
    </row>
    <row r="25" spans="1:3" ht="15.75" x14ac:dyDescent="0.25">
      <c r="A25" s="283"/>
    </row>
    <row r="26" spans="1:3" ht="15.75" x14ac:dyDescent="0.25">
      <c r="A26" s="283"/>
    </row>
    <row r="27" spans="1:3" ht="18.75" x14ac:dyDescent="0.25">
      <c r="A27" s="283"/>
      <c r="B27" s="282" t="s">
        <v>670</v>
      </c>
    </row>
    <row r="28" spans="1:3" ht="18.75" x14ac:dyDescent="0.25">
      <c r="A28" s="282"/>
    </row>
    <row r="29" spans="1:3" ht="15.75" x14ac:dyDescent="0.25">
      <c r="A29" s="283"/>
    </row>
    <row r="30" spans="1:3" x14ac:dyDescent="0.25">
      <c r="A30" s="609" t="s">
        <v>492</v>
      </c>
      <c r="B30" s="609" t="s">
        <v>665</v>
      </c>
      <c r="C30" s="609" t="s">
        <v>1049</v>
      </c>
    </row>
    <row r="31" spans="1:3" x14ac:dyDescent="0.25">
      <c r="A31" s="609"/>
      <c r="B31" s="609"/>
      <c r="C31" s="609"/>
    </row>
    <row r="32" spans="1:3" x14ac:dyDescent="0.25">
      <c r="A32" s="609"/>
      <c r="B32" s="609"/>
      <c r="C32" s="609"/>
    </row>
    <row r="33" spans="1:3" x14ac:dyDescent="0.25">
      <c r="A33" s="609"/>
      <c r="B33" s="609"/>
      <c r="C33" s="609"/>
    </row>
    <row r="34" spans="1:3" ht="15.75" x14ac:dyDescent="0.25">
      <c r="A34" s="573">
        <v>1</v>
      </c>
      <c r="B34" s="249" t="s">
        <v>666</v>
      </c>
      <c r="C34" s="573" t="s">
        <v>667</v>
      </c>
    </row>
    <row r="35" spans="1:3" ht="31.5" x14ac:dyDescent="0.25">
      <c r="A35" s="573">
        <v>2</v>
      </c>
      <c r="B35" s="249" t="s">
        <v>438</v>
      </c>
      <c r="C35" s="573" t="s">
        <v>667</v>
      </c>
    </row>
    <row r="36" spans="1:3" ht="15.75" x14ac:dyDescent="0.25">
      <c r="A36" s="573">
        <v>3</v>
      </c>
      <c r="B36" s="249" t="s">
        <v>668</v>
      </c>
      <c r="C36" s="573" t="s">
        <v>667</v>
      </c>
    </row>
    <row r="37" spans="1:3" ht="31.5" x14ac:dyDescent="0.25">
      <c r="A37" s="573">
        <v>4</v>
      </c>
      <c r="B37" s="249" t="s">
        <v>1048</v>
      </c>
      <c r="C37" s="573">
        <v>2000000</v>
      </c>
    </row>
    <row r="38" spans="1:3" ht="15.75" x14ac:dyDescent="0.25">
      <c r="A38" s="573"/>
      <c r="B38" s="249" t="s">
        <v>669</v>
      </c>
      <c r="C38" s="573">
        <v>2000000</v>
      </c>
    </row>
    <row r="39" spans="1:3" ht="15.75" x14ac:dyDescent="0.25">
      <c r="A39" s="265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30:A33"/>
    <mergeCell ref="B30:B33"/>
    <mergeCell ref="C30:C3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276" t="s">
        <v>685</v>
      </c>
    </row>
    <row r="2" spans="1:7" x14ac:dyDescent="0.25">
      <c r="E2" s="276" t="s">
        <v>111</v>
      </c>
    </row>
    <row r="3" spans="1:7" x14ac:dyDescent="0.25">
      <c r="E3" s="276" t="s">
        <v>112</v>
      </c>
    </row>
    <row r="4" spans="1:7" x14ac:dyDescent="0.25">
      <c r="E4" s="276" t="s">
        <v>113</v>
      </c>
    </row>
    <row r="5" spans="1:7" x14ac:dyDescent="0.25">
      <c r="E5" s="276" t="s">
        <v>686</v>
      </c>
    </row>
    <row r="6" spans="1:7" x14ac:dyDescent="0.25">
      <c r="E6" s="276" t="s">
        <v>880</v>
      </c>
    </row>
    <row r="7" spans="1:7" x14ac:dyDescent="0.25">
      <c r="E7" s="4"/>
    </row>
    <row r="10" spans="1:7" ht="18.75" x14ac:dyDescent="0.3">
      <c r="A10" s="279"/>
      <c r="B10" s="614" t="s">
        <v>675</v>
      </c>
      <c r="C10" s="614"/>
      <c r="D10" s="614"/>
      <c r="E10" s="614"/>
      <c r="F10" s="614"/>
    </row>
    <row r="11" spans="1:7" ht="18.75" x14ac:dyDescent="0.25">
      <c r="A11" s="596" t="s">
        <v>687</v>
      </c>
      <c r="B11" s="596"/>
      <c r="C11" s="596"/>
      <c r="D11" s="596"/>
      <c r="E11" s="596"/>
      <c r="F11" s="596"/>
      <c r="G11" s="596"/>
    </row>
    <row r="12" spans="1:7" ht="15.75" x14ac:dyDescent="0.25">
      <c r="A12" s="197"/>
    </row>
    <row r="13" spans="1:7" ht="15.75" x14ac:dyDescent="0.25">
      <c r="A13" s="265" t="s">
        <v>688</v>
      </c>
    </row>
    <row r="14" spans="1:7" ht="15.75" x14ac:dyDescent="0.25">
      <c r="A14" s="265"/>
    </row>
    <row r="15" spans="1:7" ht="45" x14ac:dyDescent="0.25">
      <c r="A15" s="284"/>
      <c r="B15" s="285" t="s">
        <v>676</v>
      </c>
      <c r="C15" s="285" t="s">
        <v>677</v>
      </c>
      <c r="D15" s="285" t="s">
        <v>863</v>
      </c>
      <c r="E15" s="285" t="s">
        <v>678</v>
      </c>
      <c r="F15" s="285" t="s">
        <v>679</v>
      </c>
      <c r="G15" s="285" t="s">
        <v>680</v>
      </c>
    </row>
    <row r="16" spans="1:7" x14ac:dyDescent="0.25">
      <c r="A16" s="285">
        <v>1</v>
      </c>
      <c r="B16" s="285">
        <v>2</v>
      </c>
      <c r="C16" s="285">
        <v>3</v>
      </c>
      <c r="D16" s="285">
        <v>4</v>
      </c>
      <c r="E16" s="285">
        <v>5</v>
      </c>
      <c r="F16" s="285">
        <v>6</v>
      </c>
      <c r="G16" s="285">
        <v>7</v>
      </c>
    </row>
    <row r="17" spans="1:7" x14ac:dyDescent="0.25">
      <c r="A17" s="285"/>
      <c r="B17" s="285" t="s">
        <v>667</v>
      </c>
      <c r="C17" s="285" t="s">
        <v>667</v>
      </c>
      <c r="D17" s="285">
        <v>0</v>
      </c>
      <c r="E17" s="285" t="s">
        <v>667</v>
      </c>
      <c r="F17" s="285" t="s">
        <v>667</v>
      </c>
      <c r="G17" s="285" t="s">
        <v>667</v>
      </c>
    </row>
    <row r="18" spans="1:7" ht="15.75" x14ac:dyDescent="0.25">
      <c r="A18" s="265"/>
    </row>
    <row r="19" spans="1:7" ht="15.75" x14ac:dyDescent="0.25">
      <c r="A19" s="615" t="s">
        <v>681</v>
      </c>
      <c r="B19" s="615"/>
      <c r="C19" s="615"/>
      <c r="D19" s="615"/>
      <c r="E19" s="615"/>
      <c r="F19" s="615"/>
      <c r="G19" s="615"/>
    </row>
    <row r="20" spans="1:7" ht="15.75" x14ac:dyDescent="0.25">
      <c r="A20" s="616" t="s">
        <v>689</v>
      </c>
      <c r="B20" s="616"/>
      <c r="C20" s="616"/>
      <c r="D20" s="616"/>
      <c r="E20" s="616"/>
      <c r="F20" s="616"/>
      <c r="G20" s="616"/>
    </row>
    <row r="21" spans="1:7" ht="15.75" x14ac:dyDescent="0.25">
      <c r="A21" s="286" t="s">
        <v>682</v>
      </c>
    </row>
    <row r="22" spans="1:7" ht="39.75" customHeight="1" x14ac:dyDescent="0.25">
      <c r="A22" s="610" t="s">
        <v>683</v>
      </c>
      <c r="B22" s="610"/>
      <c r="C22" s="610"/>
      <c r="D22" s="617" t="s">
        <v>864</v>
      </c>
      <c r="E22" s="618"/>
      <c r="F22" s="618"/>
      <c r="G22" s="619"/>
    </row>
    <row r="23" spans="1:7" ht="15" customHeight="1" x14ac:dyDescent="0.25">
      <c r="A23" s="610" t="s">
        <v>684</v>
      </c>
      <c r="B23" s="610"/>
      <c r="C23" s="610"/>
      <c r="D23" s="611">
        <v>0</v>
      </c>
      <c r="E23" s="612"/>
      <c r="F23" s="612"/>
      <c r="G23" s="613"/>
    </row>
    <row r="24" spans="1:7" ht="15.75" x14ac:dyDescent="0.25">
      <c r="A24" s="286"/>
      <c r="D24" s="287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2015-12-01T06:44:56Z</cp:lastPrinted>
  <dcterms:created xsi:type="dcterms:W3CDTF">2011-10-10T13:40:01Z</dcterms:created>
  <dcterms:modified xsi:type="dcterms:W3CDTF">2016-12-05T08:30:38Z</dcterms:modified>
</cp:coreProperties>
</file>