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396" windowWidth="15480" windowHeight="8832" activeTab="3"/>
  </bookViews>
  <sheets>
    <sheet name="прил1" sheetId="42" r:id="rId1"/>
    <sheet name="прил4" sheetId="41" r:id="rId2"/>
    <sheet name="прил5" sheetId="2" r:id="rId3"/>
    <sheet name="прил6" sheetId="51" r:id="rId4"/>
    <sheet name="прил7" sheetId="40" r:id="rId5"/>
    <sheet name="прил11т1" sheetId="52" r:id="rId6"/>
    <sheet name="прил11т5" sheetId="59" r:id="rId7"/>
    <sheet name="прил11т6" sheetId="57" r:id="rId8"/>
  </sheets>
  <definedNames>
    <definedName name="_xlnm._FilterDatabase" localSheetId="2" hidden="1">прил5!$A$1:$A$620</definedName>
    <definedName name="_xlnm.Print_Area" localSheetId="2">прил5!$A$1:$H$619</definedName>
    <definedName name="_xlnm.Print_Area" localSheetId="3">прил6!$A$1:$I$652</definedName>
    <definedName name="_xlnm.Print_Area" localSheetId="4">прил7!$A$1:$F$433</definedName>
  </definedNames>
  <calcPr calcId="124519"/>
</workbook>
</file>

<file path=xl/calcChain.xml><?xml version="1.0" encoding="utf-8"?>
<calcChain xmlns="http://schemas.openxmlformats.org/spreadsheetml/2006/main">
  <c r="F278" i="40"/>
  <c r="F280"/>
  <c r="F279" s="1"/>
  <c r="H213" i="2"/>
  <c r="H215"/>
  <c r="H214" s="1"/>
  <c r="I173" i="51"/>
  <c r="I174"/>
  <c r="C93" i="41"/>
  <c r="C111"/>
  <c r="C94"/>
  <c r="C75" l="1"/>
  <c r="C83"/>
  <c r="C80"/>
  <c r="C76"/>
  <c r="C78"/>
  <c r="C73"/>
  <c r="C43"/>
  <c r="C51"/>
  <c r="G28" i="59"/>
  <c r="F28"/>
  <c r="E28"/>
  <c r="D27"/>
  <c r="D26"/>
  <c r="D25"/>
  <c r="D24"/>
  <c r="D23"/>
  <c r="D22"/>
  <c r="D21"/>
  <c r="D28" l="1"/>
  <c r="H336" i="2" l="1"/>
  <c r="H335" s="1"/>
  <c r="I550" i="51"/>
  <c r="I555"/>
  <c r="I520"/>
  <c r="H432" i="2"/>
  <c r="H433"/>
  <c r="F190" i="40" s="1"/>
  <c r="I488" i="51"/>
  <c r="H382" i="2"/>
  <c r="F240" i="40" s="1"/>
  <c r="I456" i="51"/>
  <c r="F358" i="40"/>
  <c r="F357" s="1"/>
  <c r="I202" i="51"/>
  <c r="H248" i="2"/>
  <c r="H250"/>
  <c r="H249" s="1"/>
  <c r="H253"/>
  <c r="I208" i="51"/>
  <c r="H217" i="2"/>
  <c r="H216" s="1"/>
  <c r="I176" i="51"/>
  <c r="H175" i="2"/>
  <c r="H174" s="1"/>
  <c r="H173" s="1"/>
  <c r="H172" s="1"/>
  <c r="I134" i="51"/>
  <c r="I133" s="1"/>
  <c r="I132" s="1"/>
  <c r="H156" i="2"/>
  <c r="I114" i="51"/>
  <c r="H122" i="2"/>
  <c r="H121" s="1"/>
  <c r="H120" s="1"/>
  <c r="H119" s="1"/>
  <c r="I81" i="51"/>
  <c r="I80" s="1"/>
  <c r="I79" s="1"/>
  <c r="I78" s="1"/>
  <c r="H80" i="2"/>
  <c r="H79" s="1"/>
  <c r="H78" s="1"/>
  <c r="H77" s="1"/>
  <c r="H76" s="1"/>
  <c r="I65" i="51"/>
  <c r="I64" s="1"/>
  <c r="I63" s="1"/>
  <c r="I62" s="1"/>
  <c r="F51" i="40" l="1"/>
  <c r="F50" s="1"/>
  <c r="F354"/>
  <c r="F353" s="1"/>
  <c r="F103"/>
  <c r="F102" s="1"/>
  <c r="F421"/>
  <c r="F420" s="1"/>
  <c r="F282"/>
  <c r="F281" s="1"/>
  <c r="F405"/>
  <c r="F404" s="1"/>
  <c r="D19" i="42"/>
  <c r="D22"/>
  <c r="D21" s="1"/>
  <c r="D25"/>
  <c r="H454" i="2" l="1"/>
  <c r="H453" s="1"/>
  <c r="I585" i="51"/>
  <c r="F189" i="40"/>
  <c r="H383" i="2"/>
  <c r="H381" s="1"/>
  <c r="H380"/>
  <c r="H379" s="1"/>
  <c r="I454" i="51"/>
  <c r="H315" i="2"/>
  <c r="H314" s="1"/>
  <c r="I393" i="51"/>
  <c r="H252" i="2"/>
  <c r="H251" s="1"/>
  <c r="I206" i="51"/>
  <c r="C70" i="41"/>
  <c r="C69" s="1"/>
  <c r="H243" i="2"/>
  <c r="H242" s="1"/>
  <c r="H241" s="1"/>
  <c r="H240" s="1"/>
  <c r="H239" s="1"/>
  <c r="F27" i="40" l="1"/>
  <c r="F26" s="1"/>
  <c r="F241"/>
  <c r="F239" s="1"/>
  <c r="F238"/>
  <c r="F237" s="1"/>
  <c r="H378" i="2"/>
  <c r="H377" s="1"/>
  <c r="H376" s="1"/>
  <c r="F117" i="40"/>
  <c r="F116" s="1"/>
  <c r="F356"/>
  <c r="F355" s="1"/>
  <c r="F286"/>
  <c r="I197" i="51"/>
  <c r="I196" s="1"/>
  <c r="I195" l="1"/>
  <c r="I194" s="1"/>
  <c r="H456" i="2"/>
  <c r="F29" i="40" s="1"/>
  <c r="F28" s="1"/>
  <c r="I587" i="51"/>
  <c r="H455" i="2" l="1"/>
  <c r="H344"/>
  <c r="H343" s="1"/>
  <c r="I413" i="51"/>
  <c r="H549" i="2"/>
  <c r="H548" s="1"/>
  <c r="H540"/>
  <c r="H539" s="1"/>
  <c r="H532"/>
  <c r="H531" s="1"/>
  <c r="I524" i="51"/>
  <c r="I515"/>
  <c r="I507"/>
  <c r="H408" i="2"/>
  <c r="H407" s="1"/>
  <c r="H403"/>
  <c r="F256" i="40" s="1"/>
  <c r="F255" s="1"/>
  <c r="H405" i="2"/>
  <c r="I569" i="51"/>
  <c r="I565"/>
  <c r="I470"/>
  <c r="H348" i="2"/>
  <c r="F143" i="40" s="1"/>
  <c r="F142" s="1"/>
  <c r="H346" i="2"/>
  <c r="H345" s="1"/>
  <c r="H317"/>
  <c r="H316" s="1"/>
  <c r="I415" i="51"/>
  <c r="I417"/>
  <c r="I395"/>
  <c r="H563" i="2"/>
  <c r="H562" s="1"/>
  <c r="H561"/>
  <c r="H560" s="1"/>
  <c r="H559"/>
  <c r="H558" s="1"/>
  <c r="H299"/>
  <c r="H298" s="1"/>
  <c r="H293"/>
  <c r="F363" i="40" s="1"/>
  <c r="F362" s="1"/>
  <c r="I270" i="51"/>
  <c r="I266"/>
  <c r="I253"/>
  <c r="I247"/>
  <c r="H347" i="2" l="1"/>
  <c r="F136" i="40"/>
  <c r="F135" s="1"/>
  <c r="F138"/>
  <c r="F137" s="1"/>
  <c r="F119"/>
  <c r="F118" s="1"/>
  <c r="F164"/>
  <c r="F163" s="1"/>
  <c r="H557" i="2"/>
  <c r="H402"/>
  <c r="F261" i="40"/>
  <c r="F260" s="1"/>
  <c r="F124"/>
  <c r="F123" s="1"/>
  <c r="F232"/>
  <c r="F231" s="1"/>
  <c r="F236"/>
  <c r="F235" s="1"/>
  <c r="F369"/>
  <c r="F368" s="1"/>
  <c r="H277" i="2"/>
  <c r="H276" s="1"/>
  <c r="H275"/>
  <c r="H274" s="1"/>
  <c r="I231" i="51"/>
  <c r="I229"/>
  <c r="H185" i="2"/>
  <c r="H184" s="1"/>
  <c r="H183" s="1"/>
  <c r="H182" s="1"/>
  <c r="I144" i="51"/>
  <c r="I143" s="1"/>
  <c r="I142" s="1"/>
  <c r="H164" i="2"/>
  <c r="F407" i="40" s="1"/>
  <c r="F406" s="1"/>
  <c r="H162" i="2"/>
  <c r="H161" s="1"/>
  <c r="H160"/>
  <c r="H159" s="1"/>
  <c r="I119" i="51"/>
  <c r="I121"/>
  <c r="I123"/>
  <c r="H102" i="2"/>
  <c r="H101" s="1"/>
  <c r="H100" s="1"/>
  <c r="H99" s="1"/>
  <c r="H98" s="1"/>
  <c r="I70" i="51"/>
  <c r="I69" s="1"/>
  <c r="I68" s="1"/>
  <c r="I67" s="1"/>
  <c r="F209" i="40" l="1"/>
  <c r="F208" s="1"/>
  <c r="F207"/>
  <c r="F206" s="1"/>
  <c r="H163" i="2"/>
  <c r="F433" i="40"/>
  <c r="F432" s="1"/>
  <c r="F431" s="1"/>
  <c r="F430" s="1"/>
  <c r="F417"/>
  <c r="F416" s="1"/>
  <c r="F415" s="1"/>
  <c r="F401"/>
  <c r="F400" s="1"/>
  <c r="F403"/>
  <c r="F402" s="1"/>
  <c r="C119" i="41"/>
  <c r="H365" i="2" l="1"/>
  <c r="I434" i="51"/>
  <c r="H350" i="2" l="1"/>
  <c r="H349" s="1"/>
  <c r="F147" i="40" s="1"/>
  <c r="F146" s="1"/>
  <c r="I419" i="51"/>
  <c r="H363" i="2" l="1"/>
  <c r="H362" s="1"/>
  <c r="I432" i="51"/>
  <c r="F158" i="40" l="1"/>
  <c r="F157" s="1"/>
  <c r="H279" i="2"/>
  <c r="H278" s="1"/>
  <c r="I233" i="51"/>
  <c r="F211" i="40" l="1"/>
  <c r="F210" s="1"/>
  <c r="H474" i="2"/>
  <c r="F56" i="40" s="1"/>
  <c r="I604" i="51"/>
  <c r="H359" i="2"/>
  <c r="F285" i="40" l="1"/>
  <c r="H283" i="2" l="1"/>
  <c r="H282" s="1"/>
  <c r="H281"/>
  <c r="I237" i="51"/>
  <c r="F217" i="40" l="1"/>
  <c r="F216" s="1"/>
  <c r="H297" i="2"/>
  <c r="H296" s="1"/>
  <c r="I251" i="51"/>
  <c r="H168" i="2"/>
  <c r="H167" s="1"/>
  <c r="F367" i="40" l="1"/>
  <c r="F366" s="1"/>
  <c r="F411"/>
  <c r="F410" s="1"/>
  <c r="I29" i="52" l="1"/>
  <c r="H29"/>
  <c r="G29"/>
  <c r="D27"/>
  <c r="D26"/>
  <c r="F28"/>
  <c r="D28" s="1"/>
  <c r="F25"/>
  <c r="D25" s="1"/>
  <c r="F24"/>
  <c r="D24" s="1"/>
  <c r="F23"/>
  <c r="D23" s="1"/>
  <c r="F22"/>
  <c r="D22" s="1"/>
  <c r="C129" i="41"/>
  <c r="C128" s="1"/>
  <c r="I127" i="51"/>
  <c r="C126" i="41" l="1"/>
  <c r="H219" i="2" l="1"/>
  <c r="H305"/>
  <c r="H304" s="1"/>
  <c r="H303" s="1"/>
  <c r="F213" i="40" l="1"/>
  <c r="H302" i="2"/>
  <c r="H301" s="1"/>
  <c r="H300" s="1"/>
  <c r="H221"/>
  <c r="H360" l="1"/>
  <c r="G28" i="57"/>
  <c r="I453" i="51" l="1"/>
  <c r="I452" s="1"/>
  <c r="I451" s="1"/>
  <c r="D23" i="57"/>
  <c r="D22"/>
  <c r="C134" i="41" l="1"/>
  <c r="C133" s="1"/>
  <c r="C132" s="1"/>
  <c r="H151" i="2" l="1"/>
  <c r="F326" i="40" s="1"/>
  <c r="F325" s="1"/>
  <c r="I110" i="51"/>
  <c r="I109" s="1"/>
  <c r="I108" s="1"/>
  <c r="I107" s="1"/>
  <c r="H150" i="2" l="1"/>
  <c r="H149" s="1"/>
  <c r="H148" s="1"/>
  <c r="H147" s="1"/>
  <c r="F28" i="57"/>
  <c r="E28"/>
  <c r="D27"/>
  <c r="D26"/>
  <c r="D25"/>
  <c r="D24"/>
  <c r="D21"/>
  <c r="D28" l="1"/>
  <c r="J29" i="52"/>
  <c r="E29"/>
  <c r="H537" i="2" l="1"/>
  <c r="H536" s="1"/>
  <c r="I512" i="51"/>
  <c r="F126" i="40" l="1"/>
  <c r="F125" s="1"/>
  <c r="H202" i="2" l="1"/>
  <c r="H406"/>
  <c r="I468" i="51"/>
  <c r="I467" s="1"/>
  <c r="H201" i="2" l="1"/>
  <c r="H200" s="1"/>
  <c r="H199" s="1"/>
  <c r="F330" i="40"/>
  <c r="F329" s="1"/>
  <c r="H586" i="2"/>
  <c r="H585" s="1"/>
  <c r="I341" i="51"/>
  <c r="I161"/>
  <c r="I160" s="1"/>
  <c r="I159" s="1"/>
  <c r="H146" i="2"/>
  <c r="H145" s="1"/>
  <c r="H144" s="1"/>
  <c r="H143" s="1"/>
  <c r="H142" s="1"/>
  <c r="I105" i="51"/>
  <c r="I104" s="1"/>
  <c r="I103" s="1"/>
  <c r="I102" s="1"/>
  <c r="H141" i="2"/>
  <c r="H140" s="1"/>
  <c r="H139" s="1"/>
  <c r="H138" s="1"/>
  <c r="H137" s="1"/>
  <c r="I100" i="51"/>
  <c r="I99" s="1"/>
  <c r="I98" s="1"/>
  <c r="I97" s="1"/>
  <c r="H288" i="2"/>
  <c r="F226" i="40" s="1"/>
  <c r="H48" i="2"/>
  <c r="F197" i="40" s="1"/>
  <c r="F196" s="1"/>
  <c r="I33" i="51"/>
  <c r="I32" s="1"/>
  <c r="I31" s="1"/>
  <c r="I30" s="1"/>
  <c r="F328" i="40" l="1"/>
  <c r="F327" s="1"/>
  <c r="F74"/>
  <c r="F73" s="1"/>
  <c r="F305"/>
  <c r="F304" s="1"/>
  <c r="F275"/>
  <c r="F274" s="1"/>
  <c r="F273" s="1"/>
  <c r="F272" s="1"/>
  <c r="H47" i="2"/>
  <c r="H46" s="1"/>
  <c r="H45" s="1"/>
  <c r="H44" s="1"/>
  <c r="H619"/>
  <c r="H613"/>
  <c r="H606"/>
  <c r="H601"/>
  <c r="H597"/>
  <c r="H590"/>
  <c r="H584"/>
  <c r="F72" i="40" s="1"/>
  <c r="H583" i="2"/>
  <c r="H582"/>
  <c r="H576"/>
  <c r="F112" i="40" s="1"/>
  <c r="H575" i="2"/>
  <c r="F111" i="40" s="1"/>
  <c r="H570" i="2"/>
  <c r="H569"/>
  <c r="F234" i="40"/>
  <c r="H554" i="2"/>
  <c r="F173" i="40" s="1"/>
  <c r="H552" i="2"/>
  <c r="F167" i="40" s="1"/>
  <c r="H551" i="2"/>
  <c r="F166" i="40" s="1"/>
  <c r="H545" i="2"/>
  <c r="H543"/>
  <c r="F141" i="40" s="1"/>
  <c r="H542" i="2"/>
  <c r="F140" i="40" s="1"/>
  <c r="H535" i="2"/>
  <c r="F122" i="40" s="1"/>
  <c r="H534" i="2"/>
  <c r="F121" i="40" s="1"/>
  <c r="H527" i="2"/>
  <c r="H526"/>
  <c r="H524"/>
  <c r="H523"/>
  <c r="H521"/>
  <c r="H520"/>
  <c r="H518"/>
  <c r="H517"/>
  <c r="H515"/>
  <c r="H510"/>
  <c r="H509"/>
  <c r="H505"/>
  <c r="F34" i="40" s="1"/>
  <c r="H504" i="2"/>
  <c r="F33" i="40" s="1"/>
  <c r="H500" i="2"/>
  <c r="F21" i="40" s="1"/>
  <c r="H499" i="2"/>
  <c r="F20" i="40" s="1"/>
  <c r="H493" i="2"/>
  <c r="H486"/>
  <c r="H481"/>
  <c r="F63" i="40" s="1"/>
  <c r="H480" i="2"/>
  <c r="H479"/>
  <c r="H477"/>
  <c r="H473"/>
  <c r="H472" s="1"/>
  <c r="H467"/>
  <c r="H462"/>
  <c r="H461"/>
  <c r="H460"/>
  <c r="H452"/>
  <c r="H451"/>
  <c r="H450"/>
  <c r="H443"/>
  <c r="H438"/>
  <c r="H431"/>
  <c r="H430" s="1"/>
  <c r="H428"/>
  <c r="H427"/>
  <c r="H426"/>
  <c r="H424"/>
  <c r="H419"/>
  <c r="H413"/>
  <c r="F259" i="40"/>
  <c r="F258"/>
  <c r="H399" i="2"/>
  <c r="F248" i="40" s="1"/>
  <c r="H393" i="2"/>
  <c r="H388"/>
  <c r="H375"/>
  <c r="F177" i="40" s="1"/>
  <c r="F176" s="1"/>
  <c r="F175" s="1"/>
  <c r="F174" s="1"/>
  <c r="H371" i="2"/>
  <c r="F171" i="40" s="1"/>
  <c r="H370" i="2"/>
  <c r="F170" i="40" s="1"/>
  <c r="H369" i="2"/>
  <c r="H361"/>
  <c r="F156" i="40" s="1"/>
  <c r="F155"/>
  <c r="F154"/>
  <c r="H357" i="2"/>
  <c r="F145" i="40" s="1"/>
  <c r="H355" i="2"/>
  <c r="F152" i="40" s="1"/>
  <c r="H353" i="2"/>
  <c r="H352"/>
  <c r="H342"/>
  <c r="F134" i="40" s="1"/>
  <c r="H341" i="2"/>
  <c r="F133" i="40" s="1"/>
  <c r="H334" i="2"/>
  <c r="F49" i="40" s="1"/>
  <c r="H333" i="2"/>
  <c r="H332"/>
  <c r="F47" i="40" s="1"/>
  <c r="H326" i="2"/>
  <c r="H321"/>
  <c r="F130" i="40" s="1"/>
  <c r="H320" i="2"/>
  <c r="F129" i="40" s="1"/>
  <c r="H319" i="2"/>
  <c r="F128" i="40" s="1"/>
  <c r="H313" i="2"/>
  <c r="F115" i="40" s="1"/>
  <c r="H312" i="2"/>
  <c r="F114" i="40" s="1"/>
  <c r="H295" i="2"/>
  <c r="F215" i="40"/>
  <c r="H269" i="2"/>
  <c r="F224" i="40" s="1"/>
  <c r="F223" s="1"/>
  <c r="H267" i="2"/>
  <c r="F222" i="40" s="1"/>
  <c r="H260" i="2"/>
  <c r="H259"/>
  <c r="H258"/>
  <c r="H238"/>
  <c r="H233"/>
  <c r="H227"/>
  <c r="H223"/>
  <c r="H209"/>
  <c r="H198"/>
  <c r="H194"/>
  <c r="H193"/>
  <c r="H192"/>
  <c r="H181"/>
  <c r="H180"/>
  <c r="H179"/>
  <c r="H171"/>
  <c r="F414" i="40" s="1"/>
  <c r="H170" i="2"/>
  <c r="H166"/>
  <c r="H155"/>
  <c r="H136"/>
  <c r="F243" i="40" s="1"/>
  <c r="H132" i="2"/>
  <c r="F228" i="40" s="1"/>
  <c r="H113" i="2"/>
  <c r="F40" i="40" s="1"/>
  <c r="H127" i="2"/>
  <c r="H107"/>
  <c r="H118"/>
  <c r="H97"/>
  <c r="H96"/>
  <c r="H91"/>
  <c r="H86"/>
  <c r="H75"/>
  <c r="H74"/>
  <c r="H70"/>
  <c r="H65"/>
  <c r="H63"/>
  <c r="H58"/>
  <c r="H53"/>
  <c r="H43"/>
  <c r="H41"/>
  <c r="H35"/>
  <c r="H34"/>
  <c r="H30"/>
  <c r="H26"/>
  <c r="H20"/>
  <c r="I551" i="51"/>
  <c r="I549" s="1"/>
  <c r="I548" s="1"/>
  <c r="I547" s="1"/>
  <c r="I421"/>
  <c r="I438"/>
  <c r="I437" s="1"/>
  <c r="I436" s="1"/>
  <c r="I319"/>
  <c r="I129"/>
  <c r="I544"/>
  <c r="I543" s="1"/>
  <c r="I542" s="1"/>
  <c r="I541" s="1"/>
  <c r="I540" s="1"/>
  <c r="I539" s="1"/>
  <c r="I306"/>
  <c r="I358"/>
  <c r="I357" s="1"/>
  <c r="I356" s="1"/>
  <c r="I355" s="1"/>
  <c r="I354" s="1"/>
  <c r="I352"/>
  <c r="I351" s="1"/>
  <c r="I350" s="1"/>
  <c r="I651"/>
  <c r="I650" s="1"/>
  <c r="I649" s="1"/>
  <c r="I646"/>
  <c r="I645" s="1"/>
  <c r="I644" s="1"/>
  <c r="I642"/>
  <c r="I641" s="1"/>
  <c r="I640" s="1"/>
  <c r="I345"/>
  <c r="I344" s="1"/>
  <c r="I343" s="1"/>
  <c r="I268"/>
  <c r="I529"/>
  <c r="I517"/>
  <c r="I313"/>
  <c r="I312" s="1"/>
  <c r="I311" s="1"/>
  <c r="I310" s="1"/>
  <c r="I309" s="1"/>
  <c r="I617"/>
  <c r="I616" s="1"/>
  <c r="I615" s="1"/>
  <c r="I614" s="1"/>
  <c r="I608"/>
  <c r="I603"/>
  <c r="I598"/>
  <c r="I597" s="1"/>
  <c r="I596" s="1"/>
  <c r="I595" s="1"/>
  <c r="I500"/>
  <c r="I499" s="1"/>
  <c r="I498" s="1"/>
  <c r="I497" s="1"/>
  <c r="I494"/>
  <c r="I493" s="1"/>
  <c r="I492" s="1"/>
  <c r="I491" s="1"/>
  <c r="I487"/>
  <c r="I481"/>
  <c r="I476"/>
  <c r="I475" s="1"/>
  <c r="I474" s="1"/>
  <c r="I473" s="1"/>
  <c r="I574"/>
  <c r="I573" s="1"/>
  <c r="I572" s="1"/>
  <c r="I571" s="1"/>
  <c r="I561"/>
  <c r="I560" s="1"/>
  <c r="I559" s="1"/>
  <c r="I462"/>
  <c r="I461" s="1"/>
  <c r="I460" s="1"/>
  <c r="I459" s="1"/>
  <c r="I449"/>
  <c r="I448" s="1"/>
  <c r="I447" s="1"/>
  <c r="I446" s="1"/>
  <c r="I444"/>
  <c r="I443" s="1"/>
  <c r="I442" s="1"/>
  <c r="I426"/>
  <c r="I424"/>
  <c r="I404"/>
  <c r="I403" s="1"/>
  <c r="I402" s="1"/>
  <c r="I401" s="1"/>
  <c r="I249"/>
  <c r="I246" s="1"/>
  <c r="I242"/>
  <c r="I241" s="1"/>
  <c r="I240" s="1"/>
  <c r="I239" s="1"/>
  <c r="I235"/>
  <c r="I228" s="1"/>
  <c r="I259"/>
  <c r="I258" s="1"/>
  <c r="I223"/>
  <c r="I221"/>
  <c r="I204"/>
  <c r="I201" s="1"/>
  <c r="I383"/>
  <c r="I382" s="1"/>
  <c r="I381" s="1"/>
  <c r="I380" s="1"/>
  <c r="I379" s="1"/>
  <c r="I378" s="1"/>
  <c r="I192"/>
  <c r="I191" s="1"/>
  <c r="I190" s="1"/>
  <c r="I189" s="1"/>
  <c r="I186"/>
  <c r="I185" s="1"/>
  <c r="I184" s="1"/>
  <c r="I182"/>
  <c r="I180"/>
  <c r="I178"/>
  <c r="I168"/>
  <c r="I167" s="1"/>
  <c r="I166" s="1"/>
  <c r="I165" s="1"/>
  <c r="I164" s="1"/>
  <c r="I157"/>
  <c r="I156" s="1"/>
  <c r="I155" s="1"/>
  <c r="I125"/>
  <c r="I95"/>
  <c r="I94" s="1"/>
  <c r="I93" s="1"/>
  <c r="I91"/>
  <c r="I90" s="1"/>
  <c r="I89" s="1"/>
  <c r="I86"/>
  <c r="I85" s="1"/>
  <c r="I84" s="1"/>
  <c r="I83" s="1"/>
  <c r="I302"/>
  <c r="I301" s="1"/>
  <c r="I300" s="1"/>
  <c r="I299" s="1"/>
  <c r="I75"/>
  <c r="I74" s="1"/>
  <c r="I73" s="1"/>
  <c r="I72" s="1"/>
  <c r="I290"/>
  <c r="I289" s="1"/>
  <c r="I288" s="1"/>
  <c r="I287" s="1"/>
  <c r="I285"/>
  <c r="I284" s="1"/>
  <c r="I283" s="1"/>
  <c r="I282" s="1"/>
  <c r="I55"/>
  <c r="I54" s="1"/>
  <c r="I53" s="1"/>
  <c r="I52" s="1"/>
  <c r="I50"/>
  <c r="I48"/>
  <c r="I43"/>
  <c r="I42" s="1"/>
  <c r="I41" s="1"/>
  <c r="I40" s="1"/>
  <c r="I38"/>
  <c r="I37" s="1"/>
  <c r="I36" s="1"/>
  <c r="I35" s="1"/>
  <c r="I28"/>
  <c r="I26"/>
  <c r="I370"/>
  <c r="I369" s="1"/>
  <c r="I368" s="1"/>
  <c r="I366"/>
  <c r="I365" s="1"/>
  <c r="I364" s="1"/>
  <c r="I363" s="1"/>
  <c r="I20"/>
  <c r="I19" s="1"/>
  <c r="I18" s="1"/>
  <c r="I17" s="1"/>
  <c r="I514" l="1"/>
  <c r="I200"/>
  <c r="I199" s="1"/>
  <c r="I118"/>
  <c r="I117" s="1"/>
  <c r="I265"/>
  <c r="I264" s="1"/>
  <c r="I263" s="1"/>
  <c r="I262" s="1"/>
  <c r="F429" i="40"/>
  <c r="F150"/>
  <c r="I227" i="51"/>
  <c r="I226" s="1"/>
  <c r="I245"/>
  <c r="I244" s="1"/>
  <c r="F413" i="40"/>
  <c r="F412" s="1"/>
  <c r="H169" i="2"/>
  <c r="F149" i="40"/>
  <c r="H351" i="2"/>
  <c r="F169" i="40"/>
  <c r="H368" i="2"/>
  <c r="F127" i="40"/>
  <c r="F48"/>
  <c r="H331" i="2"/>
  <c r="H330" s="1"/>
  <c r="F303" i="40"/>
  <c r="F160"/>
  <c r="F120"/>
  <c r="I648" i="51"/>
  <c r="I349"/>
  <c r="I348" s="1"/>
  <c r="I347" s="1"/>
  <c r="I567"/>
  <c r="I305"/>
  <c r="I304" s="1"/>
  <c r="I298" s="1"/>
  <c r="I374"/>
  <c r="I373" s="1"/>
  <c r="I372" s="1"/>
  <c r="I362" s="1"/>
  <c r="I361" s="1"/>
  <c r="I360" s="1"/>
  <c r="I257"/>
  <c r="I256" s="1"/>
  <c r="I255" s="1"/>
  <c r="I410"/>
  <c r="I629"/>
  <c r="I628" s="1"/>
  <c r="I627" s="1"/>
  <c r="I324"/>
  <c r="I47"/>
  <c r="I46" s="1"/>
  <c r="I45" s="1"/>
  <c r="I138"/>
  <c r="I137" s="1"/>
  <c r="I136" s="1"/>
  <c r="I634"/>
  <c r="I633" s="1"/>
  <c r="I632" s="1"/>
  <c r="I59"/>
  <c r="I58" s="1"/>
  <c r="I57" s="1"/>
  <c r="I220"/>
  <c r="I219" s="1"/>
  <c r="I218" s="1"/>
  <c r="I217" s="1"/>
  <c r="I390"/>
  <c r="I88"/>
  <c r="I397"/>
  <c r="I535"/>
  <c r="I534" s="1"/>
  <c r="I533" s="1"/>
  <c r="I532" s="1"/>
  <c r="I531" s="1"/>
  <c r="I526"/>
  <c r="I523" s="1"/>
  <c r="I581"/>
  <c r="I580" s="1"/>
  <c r="I330"/>
  <c r="I212"/>
  <c r="I211" s="1"/>
  <c r="I210" s="1"/>
  <c r="I483"/>
  <c r="I480" s="1"/>
  <c r="I479" s="1"/>
  <c r="I478" s="1"/>
  <c r="I472" s="1"/>
  <c r="I321"/>
  <c r="I509"/>
  <c r="I506" s="1"/>
  <c r="I25"/>
  <c r="I24" s="1"/>
  <c r="I23" s="1"/>
  <c r="I113"/>
  <c r="I112" s="1"/>
  <c r="I624"/>
  <c r="I623" s="1"/>
  <c r="I622" s="1"/>
  <c r="I295"/>
  <c r="I294" s="1"/>
  <c r="I293" s="1"/>
  <c r="I292" s="1"/>
  <c r="I281" s="1"/>
  <c r="I591"/>
  <c r="I590" s="1"/>
  <c r="I589" s="1"/>
  <c r="I610"/>
  <c r="I607" s="1"/>
  <c r="I602" s="1"/>
  <c r="I601" s="1"/>
  <c r="I600" s="1"/>
  <c r="I327"/>
  <c r="I276"/>
  <c r="I275" s="1"/>
  <c r="I274" s="1"/>
  <c r="I273" s="1"/>
  <c r="I272" s="1"/>
  <c r="I151"/>
  <c r="I150" s="1"/>
  <c r="I149" s="1"/>
  <c r="I428"/>
  <c r="I466"/>
  <c r="I465" s="1"/>
  <c r="I464" s="1"/>
  <c r="I337"/>
  <c r="I639"/>
  <c r="C27" i="41"/>
  <c r="I77" i="51" l="1"/>
  <c r="I188"/>
  <c r="I409"/>
  <c r="I408" s="1"/>
  <c r="I407" s="1"/>
  <c r="I406" s="1"/>
  <c r="I389"/>
  <c r="I388" s="1"/>
  <c r="I579"/>
  <c r="I578" s="1"/>
  <c r="I577" s="1"/>
  <c r="I576" s="1"/>
  <c r="I564"/>
  <c r="I563" s="1"/>
  <c r="I558" s="1"/>
  <c r="I557" s="1"/>
  <c r="I546" s="1"/>
  <c r="I225"/>
  <c r="I216" s="1"/>
  <c r="I22"/>
  <c r="I336"/>
  <c r="I335" s="1"/>
  <c r="I334" s="1"/>
  <c r="I333" s="1"/>
  <c r="I148"/>
  <c r="I147" s="1"/>
  <c r="I146" s="1"/>
  <c r="I280"/>
  <c r="I638"/>
  <c r="I637" s="1"/>
  <c r="I172"/>
  <c r="I171" s="1"/>
  <c r="I170" s="1"/>
  <c r="I522"/>
  <c r="I621"/>
  <c r="I620" s="1"/>
  <c r="I619" s="1"/>
  <c r="I505"/>
  <c r="I261"/>
  <c r="I318"/>
  <c r="I317" s="1"/>
  <c r="I316" s="1"/>
  <c r="I315" s="1"/>
  <c r="H541" i="2"/>
  <c r="I16" i="51" l="1"/>
  <c r="I163"/>
  <c r="I538"/>
  <c r="I387"/>
  <c r="I308"/>
  <c r="I279" s="1"/>
  <c r="I504"/>
  <c r="I503" s="1"/>
  <c r="I502" s="1"/>
  <c r="I377" s="1"/>
  <c r="H112" i="2"/>
  <c r="H111" s="1"/>
  <c r="H110" s="1"/>
  <c r="H109" s="1"/>
  <c r="H442"/>
  <c r="H441" s="1"/>
  <c r="H440" s="1"/>
  <c r="H439" s="1"/>
  <c r="H437"/>
  <c r="H436" s="1"/>
  <c r="H435" s="1"/>
  <c r="H434" s="1"/>
  <c r="I15" i="51" l="1"/>
  <c r="I14" s="1"/>
  <c r="H354" i="2"/>
  <c r="H287"/>
  <c r="H286" s="1"/>
  <c r="H285" s="1"/>
  <c r="H284" s="1"/>
  <c r="H135"/>
  <c r="H134" s="1"/>
  <c r="H133" s="1"/>
  <c r="H131"/>
  <c r="H130" s="1"/>
  <c r="H129" s="1"/>
  <c r="H280"/>
  <c r="H273" s="1"/>
  <c r="H266"/>
  <c r="H128" l="1"/>
  <c r="H367" l="1"/>
  <c r="H366" s="1"/>
  <c r="H329"/>
  <c r="H328" s="1"/>
  <c r="H19" l="1"/>
  <c r="H18" s="1"/>
  <c r="H17" s="1"/>
  <c r="H16" s="1"/>
  <c r="H556"/>
  <c r="H218"/>
  <c r="C66" i="41"/>
  <c r="C96"/>
  <c r="F24" i="40"/>
  <c r="C98" i="41"/>
  <c r="C102"/>
  <c r="C100"/>
  <c r="F365" i="40"/>
  <c r="F364" s="1"/>
  <c r="F361" s="1"/>
  <c r="F212"/>
  <c r="C104" i="41"/>
  <c r="D42" i="42"/>
  <c r="D41" s="1"/>
  <c r="D39"/>
  <c r="D38" s="1"/>
  <c r="D37" s="1"/>
  <c r="D36" s="1"/>
  <c r="D34"/>
  <c r="D33" s="1"/>
  <c r="D32" s="1"/>
  <c r="D30"/>
  <c r="D29" s="1"/>
  <c r="D28" s="1"/>
  <c r="D27" s="1"/>
  <c r="D24"/>
  <c r="D20" s="1"/>
  <c r="D17"/>
  <c r="D16" s="1"/>
  <c r="C136" i="41"/>
  <c r="C124"/>
  <c r="C123" s="1"/>
  <c r="C121"/>
  <c r="C117"/>
  <c r="C115"/>
  <c r="C113"/>
  <c r="C109"/>
  <c r="C107"/>
  <c r="C91"/>
  <c r="C90" s="1"/>
  <c r="C86"/>
  <c r="C68"/>
  <c r="C64"/>
  <c r="C61"/>
  <c r="C60" s="1"/>
  <c r="C54"/>
  <c r="C53" s="1"/>
  <c r="C49"/>
  <c r="C47"/>
  <c r="C44"/>
  <c r="C39"/>
  <c r="C36"/>
  <c r="C35" s="1"/>
  <c r="C33"/>
  <c r="C31"/>
  <c r="C21"/>
  <c r="C20" s="1"/>
  <c r="C16"/>
  <c r="C15" s="1"/>
  <c r="F294" i="40"/>
  <c r="F293" s="1"/>
  <c r="F292" s="1"/>
  <c r="F291" s="1"/>
  <c r="F159"/>
  <c r="H222" i="2"/>
  <c r="F225" i="40"/>
  <c r="F298"/>
  <c r="F297" s="1"/>
  <c r="F296" s="1"/>
  <c r="F295" s="1"/>
  <c r="F397"/>
  <c r="F227"/>
  <c r="H220" i="2"/>
  <c r="F233" i="40"/>
  <c r="H485" i="2"/>
  <c r="F409" i="40"/>
  <c r="F408" s="1"/>
  <c r="F399" s="1"/>
  <c r="F338"/>
  <c r="F337" s="1"/>
  <c r="F336" s="1"/>
  <c r="F335"/>
  <c r="F334" s="1"/>
  <c r="F333" s="1"/>
  <c r="F252"/>
  <c r="F251" s="1"/>
  <c r="F250" s="1"/>
  <c r="F249" s="1"/>
  <c r="H600" i="2"/>
  <c r="H599" s="1"/>
  <c r="H598" s="1"/>
  <c r="F94" i="40"/>
  <c r="F93" s="1"/>
  <c r="F106"/>
  <c r="F71"/>
  <c r="F70"/>
  <c r="H589" i="2"/>
  <c r="H588" s="1"/>
  <c r="H587" s="1"/>
  <c r="F101" i="40"/>
  <c r="F100"/>
  <c r="F172"/>
  <c r="F90"/>
  <c r="F89"/>
  <c r="F86"/>
  <c r="F87"/>
  <c r="F84"/>
  <c r="F83"/>
  <c r="F81"/>
  <c r="F80"/>
  <c r="F78"/>
  <c r="F77" s="1"/>
  <c r="F45"/>
  <c r="F44"/>
  <c r="H492" i="2"/>
  <c r="F62" i="40"/>
  <c r="F61"/>
  <c r="F59"/>
  <c r="F58" s="1"/>
  <c r="F348"/>
  <c r="F347" s="1"/>
  <c r="F346" s="1"/>
  <c r="F345" s="1"/>
  <c r="F38"/>
  <c r="F37"/>
  <c r="F36"/>
  <c r="F25"/>
  <c r="F23"/>
  <c r="H418" i="2"/>
  <c r="F188" i="40"/>
  <c r="F187" s="1"/>
  <c r="F185"/>
  <c r="F184"/>
  <c r="F183"/>
  <c r="F181"/>
  <c r="F180" s="1"/>
  <c r="F247"/>
  <c r="F246" s="1"/>
  <c r="F245" s="1"/>
  <c r="H412" i="2"/>
  <c r="H392"/>
  <c r="F151" i="40"/>
  <c r="F144"/>
  <c r="H325" i="2"/>
  <c r="F214" i="40"/>
  <c r="F352"/>
  <c r="F351" s="1"/>
  <c r="F350" s="1"/>
  <c r="F202"/>
  <c r="F201" s="1"/>
  <c r="H232" i="2"/>
  <c r="F324" i="40"/>
  <c r="F323" s="1"/>
  <c r="F318"/>
  <c r="F317"/>
  <c r="F316"/>
  <c r="F396"/>
  <c r="F68"/>
  <c r="F67" s="1"/>
  <c r="F423"/>
  <c r="F422" s="1"/>
  <c r="F343"/>
  <c r="F342"/>
  <c r="H90" i="2"/>
  <c r="H85"/>
  <c r="F383" i="40"/>
  <c r="F382"/>
  <c r="F374"/>
  <c r="F373" s="1"/>
  <c r="F311"/>
  <c r="F310" s="1"/>
  <c r="F309"/>
  <c r="F308" s="1"/>
  <c r="F271"/>
  <c r="F270" s="1"/>
  <c r="F269" s="1"/>
  <c r="F268" s="1"/>
  <c r="F267" s="1"/>
  <c r="H52" i="2"/>
  <c r="H42"/>
  <c r="F98" i="40"/>
  <c r="F97" s="1"/>
  <c r="F392"/>
  <c r="F391"/>
  <c r="F387"/>
  <c r="F386" s="1"/>
  <c r="F385" s="1"/>
  <c r="F384" s="1"/>
  <c r="H25" i="2"/>
  <c r="H466"/>
  <c r="C106" i="41" l="1"/>
  <c r="F419" i="40"/>
  <c r="F418" s="1"/>
  <c r="H212" i="2"/>
  <c r="F186" i="40"/>
  <c r="F349"/>
  <c r="F344" s="1"/>
  <c r="C26" i="41"/>
  <c r="F332" i="40"/>
  <c r="F205"/>
  <c r="F204" s="1"/>
  <c r="F203" s="1"/>
  <c r="F398"/>
  <c r="F360"/>
  <c r="F359" s="1"/>
  <c r="C63" i="41"/>
  <c r="D15" i="42"/>
  <c r="D44" s="1"/>
  <c r="F372" i="40"/>
  <c r="F371" s="1"/>
  <c r="F370" s="1"/>
  <c r="F307"/>
  <c r="F306" s="1"/>
  <c r="F200"/>
  <c r="F199" s="1"/>
  <c r="F198" s="1"/>
  <c r="F69"/>
  <c r="H51" i="2"/>
  <c r="H50" s="1"/>
  <c r="H49" s="1"/>
  <c r="H89"/>
  <c r="H88" s="1"/>
  <c r="H87" s="1"/>
  <c r="H24"/>
  <c r="H23" s="1"/>
  <c r="H22" s="1"/>
  <c r="C89" i="41"/>
  <c r="C88" s="1"/>
  <c r="C59"/>
  <c r="C38"/>
  <c r="H491" i="2"/>
  <c r="H490" s="1"/>
  <c r="H489" s="1"/>
  <c r="H488" s="1"/>
  <c r="H484"/>
  <c r="H483" s="1"/>
  <c r="H482" s="1"/>
  <c r="F55" i="40"/>
  <c r="H471" i="2"/>
  <c r="H465"/>
  <c r="H464" s="1"/>
  <c r="H463" s="1"/>
  <c r="F378" i="40"/>
  <c r="F377" s="1"/>
  <c r="F376" s="1"/>
  <c r="F375" s="1"/>
  <c r="H417" i="2"/>
  <c r="H416" s="1"/>
  <c r="H415" s="1"/>
  <c r="H411"/>
  <c r="H410" s="1"/>
  <c r="H409" s="1"/>
  <c r="H391"/>
  <c r="H390" s="1"/>
  <c r="H389" s="1"/>
  <c r="H324"/>
  <c r="H323" s="1"/>
  <c r="H322" s="1"/>
  <c r="F99" i="40"/>
  <c r="H356" i="2"/>
  <c r="F221" i="40"/>
  <c r="F220" s="1"/>
  <c r="F219" s="1"/>
  <c r="H268" i="2"/>
  <c r="H265" s="1"/>
  <c r="H264" s="1"/>
  <c r="H263" s="1"/>
  <c r="H262" s="1"/>
  <c r="H231"/>
  <c r="H230" s="1"/>
  <c r="H229" s="1"/>
  <c r="F288" i="40"/>
  <c r="F287" s="1"/>
  <c r="F195"/>
  <c r="F194" s="1"/>
  <c r="H84" i="2"/>
  <c r="H83" s="1"/>
  <c r="H82" s="1"/>
  <c r="H64"/>
  <c r="H29"/>
  <c r="H28" s="1"/>
  <c r="H27" s="1"/>
  <c r="H126"/>
  <c r="H508"/>
  <c r="H507" s="1"/>
  <c r="H506" s="1"/>
  <c r="H95"/>
  <c r="H514"/>
  <c r="H208"/>
  <c r="H498"/>
  <c r="H497" s="1"/>
  <c r="H496" s="1"/>
  <c r="H69"/>
  <c r="F242" i="40"/>
  <c r="F230" s="1"/>
  <c r="H237" i="2"/>
  <c r="H398"/>
  <c r="H397" s="1"/>
  <c r="H396" s="1"/>
  <c r="H596"/>
  <c r="F290" i="40"/>
  <c r="F289" s="1"/>
  <c r="H374" i="2"/>
  <c r="H373" s="1"/>
  <c r="H372" s="1"/>
  <c r="F395" i="40"/>
  <c r="F394" s="1"/>
  <c r="F393" s="1"/>
  <c r="H257" i="2"/>
  <c r="H256" s="1"/>
  <c r="H255" s="1"/>
  <c r="F110" i="40"/>
  <c r="H364" i="2"/>
  <c r="H311"/>
  <c r="H294"/>
  <c r="H291" s="1"/>
  <c r="F92" i="40"/>
  <c r="F91" s="1"/>
  <c r="F39"/>
  <c r="H178" i="2"/>
  <c r="H177" s="1"/>
  <c r="H176" s="1"/>
  <c r="F428" i="40"/>
  <c r="H449" i="2"/>
  <c r="H448" s="1"/>
  <c r="H581"/>
  <c r="H580" s="1"/>
  <c r="H73"/>
  <c r="H72" s="1"/>
  <c r="H71" s="1"/>
  <c r="H553"/>
  <c r="H612"/>
  <c r="H574"/>
  <c r="H525"/>
  <c r="F322" i="40"/>
  <c r="F321" s="1"/>
  <c r="H358" i="2"/>
  <c r="F168" i="40"/>
  <c r="F302"/>
  <c r="H478" i="2"/>
  <c r="H423"/>
  <c r="H605"/>
  <c r="H516"/>
  <c r="H191"/>
  <c r="H190" s="1"/>
  <c r="H189" s="1"/>
  <c r="H226"/>
  <c r="H225" s="1"/>
  <c r="H224" s="1"/>
  <c r="H544"/>
  <c r="H538" s="1"/>
  <c r="H555"/>
  <c r="H40"/>
  <c r="F35" i="40"/>
  <c r="F284"/>
  <c r="F283" s="1"/>
  <c r="H247" i="2"/>
  <c r="H246" s="1"/>
  <c r="H165"/>
  <c r="H158" s="1"/>
  <c r="H618"/>
  <c r="H154"/>
  <c r="H153" s="1"/>
  <c r="H152" s="1"/>
  <c r="H57"/>
  <c r="H62"/>
  <c r="H522"/>
  <c r="H404"/>
  <c r="H401" s="1"/>
  <c r="H476"/>
  <c r="H106"/>
  <c r="H105" s="1"/>
  <c r="H104" s="1"/>
  <c r="H103" s="1"/>
  <c r="H519"/>
  <c r="H340"/>
  <c r="F105" i="40"/>
  <c r="F104" s="1"/>
  <c r="F427"/>
  <c r="F426" s="1"/>
  <c r="F182"/>
  <c r="F179" s="1"/>
  <c r="H33" i="2"/>
  <c r="H32" s="1"/>
  <c r="H31" s="1"/>
  <c r="H503"/>
  <c r="H502" s="1"/>
  <c r="H501" s="1"/>
  <c r="H459"/>
  <c r="H458" s="1"/>
  <c r="H457" s="1"/>
  <c r="H197"/>
  <c r="H196" s="1"/>
  <c r="H195" s="1"/>
  <c r="H550"/>
  <c r="H425"/>
  <c r="H117"/>
  <c r="F266" i="40"/>
  <c r="F265" s="1"/>
  <c r="H533" i="2"/>
  <c r="H530" s="1"/>
  <c r="H568"/>
  <c r="H387"/>
  <c r="H429"/>
  <c r="H318"/>
  <c r="F390" i="40"/>
  <c r="F389" s="1"/>
  <c r="F388" s="1"/>
  <c r="F381"/>
  <c r="F380" s="1"/>
  <c r="F379" s="1"/>
  <c r="F341"/>
  <c r="F340" s="1"/>
  <c r="F339" s="1"/>
  <c r="F113"/>
  <c r="F46"/>
  <c r="F19"/>
  <c r="F85"/>
  <c r="F79"/>
  <c r="F82"/>
  <c r="F88"/>
  <c r="F139"/>
  <c r="F315"/>
  <c r="F314" s="1"/>
  <c r="F313" s="1"/>
  <c r="F22"/>
  <c r="F257"/>
  <c r="F254" s="1"/>
  <c r="F132"/>
  <c r="F148"/>
  <c r="F165"/>
  <c r="F43"/>
  <c r="F60"/>
  <c r="F57" s="1"/>
  <c r="F32"/>
  <c r="F42" l="1"/>
  <c r="F41" s="1"/>
  <c r="F96"/>
  <c r="F95" s="1"/>
  <c r="F18"/>
  <c r="F178"/>
  <c r="H310" i="2"/>
  <c r="H309" s="1"/>
  <c r="H308" s="1"/>
  <c r="H307" s="1"/>
  <c r="F162" i="40"/>
  <c r="F161" s="1"/>
  <c r="F109"/>
  <c r="F331"/>
  <c r="H547" i="2"/>
  <c r="H546" s="1"/>
  <c r="H447"/>
  <c r="H446" s="1"/>
  <c r="H445" s="1"/>
  <c r="F17" i="40"/>
  <c r="H339" i="2"/>
  <c r="H338" s="1"/>
  <c r="H337" s="1"/>
  <c r="H327" s="1"/>
  <c r="H400"/>
  <c r="H395" s="1"/>
  <c r="H394" s="1"/>
  <c r="F277" i="40"/>
  <c r="F276" s="1"/>
  <c r="F54"/>
  <c r="F53" s="1"/>
  <c r="F52" s="1"/>
  <c r="H290" i="2"/>
  <c r="H289" s="1"/>
  <c r="F229" i="40"/>
  <c r="F320"/>
  <c r="F319" s="1"/>
  <c r="F312" s="1"/>
  <c r="H188" i="2"/>
  <c r="H187" s="1"/>
  <c r="H186" s="1"/>
  <c r="F66" i="40"/>
  <c r="F65" s="1"/>
  <c r="F301"/>
  <c r="F300" s="1"/>
  <c r="F299" s="1"/>
  <c r="F264"/>
  <c r="F263" s="1"/>
  <c r="F262" s="1"/>
  <c r="F253"/>
  <c r="F244" s="1"/>
  <c r="F31"/>
  <c r="F193"/>
  <c r="F192" s="1"/>
  <c r="F191" s="1"/>
  <c r="F76"/>
  <c r="F75" s="1"/>
  <c r="H604" i="2"/>
  <c r="H603" s="1"/>
  <c r="H602" s="1"/>
  <c r="H611"/>
  <c r="H610" s="1"/>
  <c r="H609" s="1"/>
  <c r="H608" s="1"/>
  <c r="H56"/>
  <c r="H55" s="1"/>
  <c r="H54" s="1"/>
  <c r="H39"/>
  <c r="H38" s="1"/>
  <c r="H37" s="1"/>
  <c r="H94"/>
  <c r="H93" s="1"/>
  <c r="H92" s="1"/>
  <c r="H81" s="1"/>
  <c r="H116"/>
  <c r="H115" s="1"/>
  <c r="H114" s="1"/>
  <c r="H61"/>
  <c r="H60" s="1"/>
  <c r="H59" s="1"/>
  <c r="H207"/>
  <c r="H206" s="1"/>
  <c r="H205" s="1"/>
  <c r="H204" s="1"/>
  <c r="H125"/>
  <c r="H124" s="1"/>
  <c r="H123" s="1"/>
  <c r="H68"/>
  <c r="H67" s="1"/>
  <c r="H66" s="1"/>
  <c r="C14" i="41"/>
  <c r="C138" s="1"/>
  <c r="H617" i="2"/>
  <c r="H616" s="1"/>
  <c r="H615" s="1"/>
  <c r="H614" s="1"/>
  <c r="H595"/>
  <c r="H594" s="1"/>
  <c r="H593" s="1"/>
  <c r="H592" s="1"/>
  <c r="H591" s="1"/>
  <c r="H579"/>
  <c r="H567"/>
  <c r="H566" s="1"/>
  <c r="H565" s="1"/>
  <c r="H573"/>
  <c r="H572" s="1"/>
  <c r="H571" s="1"/>
  <c r="H529"/>
  <c r="H513"/>
  <c r="H512" s="1"/>
  <c r="H511" s="1"/>
  <c r="H475"/>
  <c r="H470" s="1"/>
  <c r="H422"/>
  <c r="H421" s="1"/>
  <c r="H420" s="1"/>
  <c r="H414" s="1"/>
  <c r="H386"/>
  <c r="H385" s="1"/>
  <c r="H384" s="1"/>
  <c r="H272"/>
  <c r="H271" s="1"/>
  <c r="H245"/>
  <c r="H244" s="1"/>
  <c r="H236"/>
  <c r="H235" s="1"/>
  <c r="H234" s="1"/>
  <c r="H157"/>
  <c r="H21"/>
  <c r="H211"/>
  <c r="H210" s="1"/>
  <c r="H495"/>
  <c r="F153" i="40"/>
  <c r="F131" s="1"/>
  <c r="F30"/>
  <c r="F425"/>
  <c r="F424" s="1"/>
  <c r="H108" i="2" l="1"/>
  <c r="H228"/>
  <c r="H203" s="1"/>
  <c r="H270"/>
  <c r="H261" s="1"/>
  <c r="F16" i="40"/>
  <c r="H36" i="2"/>
  <c r="F64" i="40"/>
  <c r="F108"/>
  <c r="F107" s="1"/>
  <c r="H607" i="2"/>
  <c r="H578"/>
  <c r="H577" s="1"/>
  <c r="H564"/>
  <c r="H469"/>
  <c r="H468" s="1"/>
  <c r="H444" s="1"/>
  <c r="H306"/>
  <c r="F218" i="40"/>
  <c r="H528" i="2"/>
  <c r="H15" l="1"/>
  <c r="F15" i="40"/>
  <c r="H494" i="2"/>
  <c r="H487" l="1"/>
  <c r="H14" s="1"/>
  <c r="I386" i="51"/>
  <c r="I385" s="1"/>
  <c r="F29" i="52"/>
  <c r="D29"/>
</calcChain>
</file>

<file path=xl/sharedStrings.xml><?xml version="1.0" encoding="utf-8"?>
<sst xmlns="http://schemas.openxmlformats.org/spreadsheetml/2006/main" count="9873" uniqueCount="868">
  <si>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</si>
  <si>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</si>
  <si>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</si>
  <si>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</si>
  <si>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</si>
  <si>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</si>
  <si>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</si>
  <si>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</si>
  <si>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</si>
  <si>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</si>
  <si>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</si>
  <si>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</si>
  <si>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</si>
  <si>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</si>
  <si>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</si>
  <si>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</si>
  <si>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</si>
  <si>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</si>
  <si>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</si>
  <si>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</si>
  <si>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</si>
  <si>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</si>
  <si>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</si>
  <si>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</si>
  <si>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</si>
  <si>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</si>
  <si>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</si>
  <si>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</si>
  <si>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</si>
  <si>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</si>
  <si>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</si>
  <si>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</si>
  <si>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</si>
  <si>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</si>
  <si>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</si>
  <si>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</si>
  <si>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</si>
  <si>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</si>
  <si>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</si>
  <si>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</si>
  <si>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</si>
  <si>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</si>
  <si>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</si>
  <si>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</si>
  <si>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</si>
  <si>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</si>
  <si>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</si>
  <si>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</si>
  <si>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</si>
  <si>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</si>
  <si>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</si>
  <si>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</si>
  <si>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</si>
  <si>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</si>
  <si>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</si>
  <si>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</si>
  <si>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</si>
  <si>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</si>
  <si>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</si>
  <si>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</si>
  <si>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</si>
  <si>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</si>
  <si>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</si>
  <si>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</si>
  <si>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</si>
  <si>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</si>
  <si>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</si>
  <si>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</si>
  <si>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</si>
  <si>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</si>
  <si>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</si>
  <si>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</si>
  <si>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</si>
  <si>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</si>
  <si>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</si>
  <si>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</si>
  <si>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</si>
  <si>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</si>
  <si>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</si>
  <si>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</si>
  <si>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</si>
  <si>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</si>
  <si>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</si>
  <si>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</si>
  <si>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</si>
  <si>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</si>
  <si>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</si>
  <si>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</si>
  <si>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</si>
  <si>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</si>
  <si>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</si>
  <si>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</si>
  <si>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</si>
  <si>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</si>
  <si>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</si>
  <si>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</si>
  <si>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</si>
  <si>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</si>
  <si>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</si>
  <si>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</si>
  <si>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</si>
  <si>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</si>
  <si>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</si>
  <si>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</si>
  <si>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</si>
  <si>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</si>
  <si>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</si>
  <si>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</si>
  <si>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</si>
  <si>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</si>
  <si>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</si>
  <si>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</si>
  <si>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</si>
  <si>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</si>
  <si>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</si>
  <si>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</si>
  <si>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</si>
  <si>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</si>
  <si>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</si>
  <si>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</si>
  <si>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</si>
  <si>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</si>
  <si>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</si>
  <si>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</si>
  <si>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</si>
  <si>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</si>
  <si>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</si>
  <si>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</si>
  <si>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</si>
  <si>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</si>
  <si>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</si>
  <si>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</si>
  <si>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</si>
  <si>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</si>
  <si>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</si>
  <si>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</si>
  <si>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</si>
  <si>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</si>
  <si>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</si>
  <si>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</si>
  <si>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</si>
  <si>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</si>
  <si>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</si>
  <si>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</si>
  <si>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</si>
  <si>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</si>
  <si>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</si>
  <si>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</si>
  <si>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</si>
  <si>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</si>
  <si>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</si>
  <si>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</si>
  <si>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</si>
  <si>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</si>
  <si>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</si>
  <si>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</si>
  <si>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</si>
  <si>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</si>
  <si>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</si>
  <si>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</si>
  <si>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</si>
  <si>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</si>
  <si>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</si>
  <si>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</si>
  <si>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</si>
  <si>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</si>
  <si>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</si>
  <si>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</si>
  <si>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</si>
  <si>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</si>
  <si>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</si>
  <si>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</si>
  <si>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</si>
  <si>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</si>
  <si>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</si>
  <si>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</si>
  <si>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</si>
  <si>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</si>
  <si>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</si>
  <si>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</si>
  <si>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</si>
  <si>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</si>
  <si>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</si>
  <si>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</si>
  <si>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</si>
  <si>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</si>
  <si>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</si>
  <si>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</si>
  <si>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</si>
  <si>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</si>
  <si>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</si>
  <si>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</si>
  <si>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</si>
  <si>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</si>
  <si>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</si>
  <si>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</si>
  <si>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</si>
  <si>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</si>
  <si>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</si>
  <si>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</si>
  <si>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</si>
  <si>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</si>
  <si>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</si>
  <si>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</si>
  <si>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</si>
  <si>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</si>
  <si>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</si>
  <si>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</si>
  <si>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</si>
  <si>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</si>
  <si>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</si>
  <si>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</si>
  <si>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</si>
  <si>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</si>
  <si>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</si>
  <si>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</si>
  <si>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</si>
  <si>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</si>
  <si>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</si>
  <si>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</si>
  <si>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</si>
  <si>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</si>
  <si>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</si>
  <si>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</si>
  <si>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</si>
  <si>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</si>
  <si>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</si>
  <si>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</si>
  <si>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</si>
  <si>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</si>
  <si>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</si>
  <si>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</si>
  <si>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</si>
  <si>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</si>
  <si>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</si>
  <si>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</si>
  <si>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</si>
  <si>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</si>
  <si>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</si>
  <si>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</si>
  <si>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</si>
  <si>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</si>
  <si>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</si>
  <si>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</si>
  <si>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</si>
  <si>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</si>
  <si>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</si>
  <si>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</si>
  <si>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</si>
  <si>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</si>
  <si>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</si>
  <si>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</si>
  <si>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</si>
  <si>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</si>
  <si>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</si>
  <si>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</si>
  <si>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</si>
  <si>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</si>
  <si>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</si>
  <si>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</si>
  <si>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</si>
  <si>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</si>
  <si>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</si>
  <si>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</si>
  <si>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</si>
  <si>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</si>
  <si>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</si>
  <si>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</si>
  <si>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</si>
  <si>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</si>
  <si>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</si>
  <si>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</si>
  <si>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</si>
  <si>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</si>
  <si>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</si>
  <si>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</si>
  <si>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</si>
  <si>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</si>
  <si>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</si>
  <si>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</si>
  <si>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</si>
  <si>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</si>
  <si>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</si>
  <si>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</si>
  <si>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</si>
  <si>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</si>
  <si>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</si>
  <si>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</si>
  <si>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</si>
  <si>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</si>
  <si>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</si>
  <si>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</si>
  <si>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</si>
  <si>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</si>
  <si>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</si>
  <si>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</si>
  <si>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</si>
  <si>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</si>
  <si>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</si>
  <si>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</si>
  <si>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</si>
  <si>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</si>
  <si>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</si>
  <si>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</si>
  <si>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</si>
  <si>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</si>
  <si>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</si>
  <si>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</si>
  <si>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</si>
  <si>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</si>
  <si>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</si>
  <si>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</si>
  <si>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</si>
  <si>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</si>
  <si>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</si>
  <si>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</si>
  <si>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</si>
  <si>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</si>
  <si>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</si>
  <si>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</si>
  <si>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</si>
  <si>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</si>
  <si>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</si>
  <si>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</si>
  <si>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</si>
  <si>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</si>
  <si>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</si>
  <si>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</si>
  <si>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</si>
  <si>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</si>
  <si>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</si>
  <si>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</si>
  <si>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</si>
  <si>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</si>
  <si>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</si>
  <si>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</si>
  <si>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</si>
  <si>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</si>
  <si>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</si>
  <si>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</si>
  <si>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</si>
  <si>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</si>
  <si>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</si>
  <si>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</si>
  <si>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</si>
  <si>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</si>
  <si>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</si>
  <si>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</si>
  <si>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</si>
  <si>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</si>
  <si>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</si>
  <si>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</si>
  <si>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</si>
  <si>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</si>
  <si>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</si>
  <si>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</si>
  <si>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</si>
  <si>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</si>
  <si>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</si>
  <si>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</si>
  <si>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</si>
  <si>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</si>
  <si>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</si>
  <si>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</si>
  <si>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</si>
  <si>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</si>
  <si>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</si>
  <si>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</si>
  <si>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</si>
  <si>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</si>
  <si>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</si>
  <si>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</si>
  <si>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</si>
  <si>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</si>
  <si>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</si>
  <si>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</si>
  <si>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</si>
  <si>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</si>
  <si>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</si>
  <si>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</si>
  <si>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</si>
  <si>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</si>
  <si>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</si>
  <si>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</si>
  <si>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</si>
  <si>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</si>
  <si>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</si>
  <si>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</si>
  <si>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</si>
  <si>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</si>
  <si>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</si>
  <si>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</si>
  <si>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</si>
  <si>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</si>
  <si>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</si>
  <si>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</si>
  <si>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</si>
  <si>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</si>
  <si>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</si>
  <si>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</si>
  <si>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</si>
  <si>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</si>
  <si>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</si>
  <si>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</si>
  <si>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</si>
  <si>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</si>
  <si>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</si>
  <si>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</si>
  <si>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</si>
  <si>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</si>
  <si>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</si>
  <si>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</si>
  <si>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</si>
  <si>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</si>
  <si>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</si>
  <si>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</si>
  <si>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</si>
  <si>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</si>
  <si>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</si>
  <si>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</si>
  <si>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</si>
  <si>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</si>
  <si>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</si>
  <si>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</si>
  <si>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</si>
  <si>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</si>
  <si>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</si>
  <si>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</si>
  <si>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</si>
  <si>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</si>
  <si>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</si>
  <si>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</si>
  <si>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</si>
  <si>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</si>
  <si>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</si>
  <si>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</si>
  <si>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</si>
  <si>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</si>
  <si>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</si>
  <si>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</si>
  <si>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</si>
  <si>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</si>
  <si>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</si>
  <si>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</si>
  <si>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</si>
  <si>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</si>
  <si>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</si>
  <si>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</si>
  <si>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</si>
  <si>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</si>
  <si>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</si>
  <si>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</si>
  <si>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</si>
  <si>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</si>
  <si>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</si>
  <si>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</si>
  <si>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</si>
  <si>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</si>
  <si>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</si>
  <si>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</si>
  <si>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</si>
  <si>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</si>
  <si>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</si>
  <si>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</si>
  <si>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</si>
  <si>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</si>
  <si>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</si>
  <si>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</si>
  <si>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</si>
  <si>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</si>
  <si>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</si>
  <si>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</si>
  <si>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</si>
  <si>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</si>
  <si>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</si>
  <si>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</si>
  <si>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</si>
  <si>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</si>
  <si>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</si>
  <si>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</si>
  <si>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</si>
  <si>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</si>
  <si>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</si>
  <si>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</si>
  <si>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</si>
  <si>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</si>
  <si>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</si>
  <si>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</si>
  <si>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</si>
  <si>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</si>
  <si>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</si>
  <si>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</si>
  <si>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</si>
  <si>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</si>
  <si>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</si>
  <si>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</si>
  <si>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</si>
  <si>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</si>
  <si>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</si>
  <si>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</si>
  <si>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</si>
  <si>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</si>
  <si>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</si>
  <si>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</si>
  <si>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</si>
  <si>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</si>
  <si>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</si>
  <si>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</si>
  <si>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</si>
  <si>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</si>
  <si>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</si>
  <si>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</si>
  <si>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</si>
  <si>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</si>
  <si>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</si>
  <si>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</si>
  <si>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</si>
  <si>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</si>
  <si>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</si>
  <si>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</si>
  <si>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</si>
  <si>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</si>
  <si>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</si>
  <si>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</si>
  <si>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</si>
  <si>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</si>
  <si>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</si>
  <si>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</si>
  <si>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</si>
  <si>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</si>
  <si>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Курской области на 2016 год» </t>
  </si>
  <si>
    <t>на 2016 год</t>
  </si>
  <si>
    <t>Приложение № 7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</si>
  <si>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</si>
  <si>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</si>
  <si>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</si>
  <si>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</si>
  <si>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</si>
  <si>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</si>
  <si>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</si>
  <si>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</si>
  <si>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</si>
  <si>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</si>
  <si>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</si>
  <si>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</si>
  <si>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</si>
  <si>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</si>
  <si>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</si>
  <si>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</si>
  <si>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</si>
  <si>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</si>
  <si>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</si>
  <si>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</si>
  <si>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</si>
  <si>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</si>
  <si>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</si>
  <si>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</si>
  <si>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</si>
  <si>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</si>
  <si>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</si>
  <si>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</si>
  <si>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</si>
  <si>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</si>
  <si>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</si>
  <si>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</si>
  <si>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</si>
  <si>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</si>
  <si>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</si>
  <si>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</si>
  <si>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</si>
  <si>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</si>
  <si>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</si>
  <si>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</si>
  <si>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</si>
  <si>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</si>
  <si>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</si>
  <si>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</si>
  <si>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</si>
  <si>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</si>
  <si>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</si>
  <si>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</si>
  <si>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</si>
  <si>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</si>
  <si>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</si>
  <si>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</si>
  <si>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</si>
  <si>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</si>
  <si>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</si>
  <si>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</si>
  <si>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</si>
  <si>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</si>
  <si>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</si>
  <si>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</si>
  <si>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</si>
  <si>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</si>
  <si>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</si>
  <si>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</si>
  <si>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</si>
  <si>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</si>
  <si>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</si>
  <si>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</si>
  <si>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</si>
  <si>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</si>
  <si>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</si>
  <si>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</si>
  <si>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</si>
  <si>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</si>
  <si>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</si>
  <si>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</si>
  <si>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</si>
  <si>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</si>
  <si>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</si>
  <si>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</si>
  <si>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</si>
  <si>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</si>
  <si>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</si>
  <si>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</si>
  <si>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</si>
  <si>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</si>
  <si>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</si>
  <si>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</si>
  <si>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</si>
  <si>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</si>
  <si>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</si>
  <si>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</si>
  <si>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</si>
  <si>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</si>
  <si>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</si>
  <si>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</si>
  <si>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</si>
  <si>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</si>
  <si>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</si>
  <si>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</si>
  <si>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</si>
  <si>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</si>
  <si>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</si>
  <si>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</si>
  <si>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</si>
  <si>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</si>
  <si>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</si>
  <si>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</si>
  <si>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</si>
  <si>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</si>
  <si>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</si>
  <si>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</si>
  <si>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</si>
  <si>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</si>
  <si>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</si>
  <si>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</si>
  <si>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</si>
  <si>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</si>
  <si>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</si>
  <si>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</si>
  <si>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</si>
  <si>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</si>
  <si>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</si>
  <si>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</si>
  <si>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</si>
  <si>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</si>
  <si>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</si>
  <si>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</si>
  <si>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</si>
  <si>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</si>
  <si>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</si>
  <si>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</si>
  <si>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</si>
  <si>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</si>
  <si>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</si>
  <si>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</si>
  <si>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</si>
  <si>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</si>
  <si>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 xml:space="preserve"> Приложение № 6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</si>
  <si>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</si>
  <si>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</si>
  <si>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</si>
  <si>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</si>
  <si>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</si>
  <si>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</si>
  <si>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</si>
  <si>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</si>
  <si>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</si>
  <si>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</si>
  <si>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</si>
  <si>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</si>
  <si>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</si>
  <si>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</si>
  <si>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</si>
  <si>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</si>
  <si>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</si>
  <si>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</si>
  <si>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</si>
  <si>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</si>
  <si>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</si>
  <si>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</si>
  <si>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</si>
  <si>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</si>
  <si>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</si>
  <si>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</si>
  <si>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</si>
  <si>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</si>
  <si>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</si>
  <si>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</si>
  <si>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</si>
  <si>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</si>
  <si>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</si>
  <si>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</si>
  <si>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</si>
  <si>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</si>
  <si>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</si>
  <si>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</si>
  <si>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</si>
  <si>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</si>
  <si>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</si>
  <si>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</si>
  <si>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</si>
  <si>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</si>
  <si>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от 11 декабря 2015 года № 68 (в редакции </t>
  </si>
  <si>
    <t xml:space="preserve">                                                                                                                   от 11 декабря 2015 года № 68 (в редакции </t>
  </si>
  <si>
    <t>от 11 декабря 2015 года № 68(в редакции</t>
  </si>
  <si>
    <t xml:space="preserve">                                                                        от 11 декабря 2015 года № 68(в редакции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</si>
  <si>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</si>
  <si>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</si>
  <si>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Благоустройство</t>
  </si>
  <si>
    <t>С1457</t>
  </si>
  <si>
    <t>Мероприятия по сбору и транспортированию твердых коммунальных  отходов</t>
  </si>
  <si>
    <t>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</si>
  <si>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</si>
  <si>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</si>
  <si>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</si>
  <si>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</si>
  <si>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</si>
  <si>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</si>
  <si>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</si>
  <si>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</si>
  <si>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</si>
  <si>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R0181</t>
  </si>
  <si>
    <t xml:space="preserve">Иные межбюджетные трансферты на осуществление полномочий по устойчивому развитие сельских территорий </t>
  </si>
  <si>
    <t>S3431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</si>
  <si>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</si>
  <si>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</si>
  <si>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</si>
  <si>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</si>
  <si>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</si>
  <si>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</si>
  <si>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С1427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</si>
  <si>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</si>
  <si>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</si>
  <si>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</si>
  <si>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</si>
  <si>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</si>
  <si>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</si>
  <si>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</si>
  <si>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 xml:space="preserve">Обеспечение проведения выборов и референдумов
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</si>
  <si>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</si>
  <si>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</si>
  <si>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</si>
  <si>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</si>
  <si>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</si>
  <si>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</si>
  <si>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</si>
  <si>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</si>
  <si>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</si>
  <si>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</si>
  <si>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</si>
  <si>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</si>
  <si>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</si>
  <si>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</si>
  <si>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</si>
  <si>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</si>
  <si>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</si>
  <si>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</si>
  <si>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13421</t>
  </si>
  <si>
    <t>13431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</si>
  <si>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</si>
  <si>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</si>
  <si>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</si>
  <si>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</si>
  <si>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R0201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</si>
  <si>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</si>
  <si>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 xml:space="preserve">Иные межбюджетные трансферты на государственную поддержку молодых семей в улучшении жилищных условий 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</si>
  <si>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</si>
  <si>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</si>
  <si>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</si>
  <si>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</si>
  <si>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</si>
  <si>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</si>
  <si>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</si>
  <si>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</si>
  <si>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</si>
  <si>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</si>
  <si>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</si>
  <si>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</si>
  <si>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</si>
  <si>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</si>
  <si>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</si>
  <si>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</si>
  <si>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</si>
  <si>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</si>
  <si>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2016 год</t>
  </si>
  <si>
    <t>Ежемесячное пособие на ребенка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</si>
  <si>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</si>
  <si>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</si>
  <si>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</si>
  <si>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</si>
  <si>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</si>
  <si>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</si>
  <si>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</si>
  <si>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13320</t>
  </si>
  <si>
    <t>Проведение капитального ремонта учреждений культуры районов и поселений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</si>
  <si>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</si>
  <si>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</si>
  <si>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</si>
  <si>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</si>
  <si>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</si>
  <si>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</si>
  <si>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</si>
  <si>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</si>
  <si>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</si>
  <si>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</si>
  <si>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02 0 </t>
  </si>
  <si>
    <t xml:space="preserve">Приобретение муниципального программно-технического комплекса прикладного программного обеспечения автоматизированной информационной системы государственного банка данных о детях, оставшихся без попечения родителей, для организации формирования, ведения и использования регионального банка данных о детях, оставшихся без попечения родителей
</t>
  </si>
  <si>
    <t>S3390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</si>
  <si>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</si>
  <si>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 xml:space="preserve">Государственная поддержка малого и среднего предпринимательства, включая крестьянские (фермерские) хозяйства </t>
  </si>
  <si>
    <t>Мероприятия, осуществляемые в рамках оказания сударственной поддержки субъектам малого и средснего предпринимательства,  включая крестьянские (фермерские) хозяйства</t>
  </si>
  <si>
    <t>R0640</t>
  </si>
  <si>
    <t>50640</t>
  </si>
  <si>
    <t>13603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</si>
  <si>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</si>
  <si>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</si>
  <si>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</si>
  <si>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</si>
  <si>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</si>
  <si>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1 11 05075 05 0000 120</t>
  </si>
  <si>
    <t>1 14 06020 00 0000 430</t>
  </si>
  <si>
    <t>1 14 06025 05 0000 430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</si>
  <si>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</si>
  <si>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</si>
  <si>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1 16 03000 00 0000 140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</si>
  <si>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</si>
  <si>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1 16 03010 01 0000 140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</si>
  <si>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</si>
  <si>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1 16 21000 00 0000 140</t>
  </si>
  <si>
    <t>1 16 21050 05 0000 140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</si>
  <si>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</si>
  <si>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</si>
  <si>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</si>
  <si>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</si>
  <si>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1 16 42000 01 0000 140</t>
  </si>
  <si>
    <t>1 16 42050 05 0000 140</t>
  </si>
  <si>
    <t>Денежные взыскания (штрафы) за нарушение условий договоров (соглашений) о предоставлении бюджетных кредитов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</si>
  <si>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</si>
  <si>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2 02 02009 00 0000 151</t>
  </si>
  <si>
    <t>2 02 02009 05 0000 151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</si>
  <si>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</si>
  <si>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</si>
  <si>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</si>
  <si>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</si>
  <si>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</si>
  <si>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13390</t>
  </si>
  <si>
    <t xml:space="preserve">                                                                        от 11 декабря 2015 года № 68 (в редакции </t>
  </si>
  <si>
    <t>решения от 30 ноября  2016 года №101)</t>
  </si>
  <si>
    <t>решения от 30 ноября 2016 года №101)</t>
  </si>
  <si>
    <t xml:space="preserve">                                                                        решения от 30 ноября 2016 года №101)</t>
  </si>
  <si>
    <t xml:space="preserve">                                                                решения от 30 ноября  2016 года №101)</t>
  </si>
  <si>
    <t xml:space="preserve">                                                                        решения от 30 ноября  2016 года №101)</t>
  </si>
  <si>
    <t xml:space="preserve">                                                                      решения от 30 ноября 2016 года №101)</t>
  </si>
  <si>
    <t xml:space="preserve">                                                                                                                   решения от 30 ноября  2016 года №101)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</si>
</sst>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9" fillId="0" borderId="0">
      <alignment vertical="top" wrapText="1"/>
    </xf>
    <xf numFmtId="0" fontId="21" fillId="0" borderId="0"/>
    <xf numFmtId="0" fontId="22" fillId="0" borderId="0"/>
  </cellStyleXfs>
  <cellXfs count="613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top" wrapText="1"/>
    </xf>
    <xf numFmtId="49" fontId="13" fillId="4" borderId="2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6" borderId="2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49" fontId="10" fillId="6" borderId="3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7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0" fillId="8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4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5" borderId="2" xfId="0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left" vertical="top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left" vertical="top" wrapText="1"/>
    </xf>
    <xf numFmtId="49" fontId="10" fillId="8" borderId="3" xfId="0" applyNumberFormat="1" applyFont="1" applyFill="1" applyBorder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0" fillId="0" borderId="0" xfId="0" applyAlignment="1"/>
    <xf numFmtId="0" fontId="7" fillId="0" borderId="0" xfId="0" applyFont="1"/>
    <xf numFmtId="0" fontId="10" fillId="6" borderId="2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6" borderId="1" xfId="0" applyFont="1" applyFill="1" applyBorder="1" applyAlignment="1">
      <alignment wrapText="1"/>
    </xf>
    <xf numFmtId="0" fontId="8" fillId="3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2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8" borderId="0" xfId="0" applyFont="1" applyFill="1" applyBorder="1" applyAlignment="1">
      <alignment vertical="top" wrapText="1"/>
    </xf>
    <xf numFmtId="0" fontId="10" fillId="8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8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vertical="center" wrapText="1"/>
    </xf>
    <xf numFmtId="0" fontId="10" fillId="6" borderId="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6" borderId="6" xfId="0" applyFont="1" applyFill="1" applyBorder="1" applyAlignment="1">
      <alignment vertical="top" wrapText="1"/>
    </xf>
    <xf numFmtId="0" fontId="10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0" fillId="6" borderId="6" xfId="0" applyFont="1" applyFill="1" applyBorder="1" applyAlignment="1">
      <alignment horizontal="justify" vertical="top" wrapText="1"/>
    </xf>
    <xf numFmtId="0" fontId="10" fillId="8" borderId="6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6" borderId="6" xfId="0" applyNumberFormat="1" applyFont="1" applyFill="1" applyBorder="1" applyAlignment="1">
      <alignment horizontal="right" vertical="center"/>
    </xf>
    <xf numFmtId="49" fontId="8" fillId="5" borderId="6" xfId="0" applyNumberFormat="1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/>
    </xf>
    <xf numFmtId="49" fontId="10" fillId="6" borderId="6" xfId="0" applyNumberFormat="1" applyFont="1" applyFill="1" applyBorder="1" applyAlignment="1">
      <alignment horizontal="right" vertical="center" wrapText="1"/>
    </xf>
    <xf numFmtId="49" fontId="10" fillId="8" borderId="6" xfId="0" applyNumberFormat="1" applyFont="1" applyFill="1" applyBorder="1" applyAlignment="1">
      <alignment horizontal="right" vertical="center" wrapText="1"/>
    </xf>
    <xf numFmtId="0" fontId="8" fillId="4" borderId="6" xfId="0" applyFont="1" applyFill="1" applyBorder="1" applyAlignment="1">
      <alignment horizontal="right" vertical="center" wrapText="1"/>
    </xf>
    <xf numFmtId="49" fontId="8" fillId="4" borderId="6" xfId="0" applyNumberFormat="1" applyFont="1" applyFill="1" applyBorder="1" applyAlignment="1">
      <alignment horizontal="right" vertical="center"/>
    </xf>
    <xf numFmtId="49" fontId="10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8" fillId="4" borderId="6" xfId="0" applyFont="1" applyFill="1" applyBorder="1"/>
    <xf numFmtId="0" fontId="8" fillId="3" borderId="6" xfId="0" applyFont="1" applyFill="1" applyBorder="1" applyAlignment="1">
      <alignment horizontal="left" vertical="top" wrapText="1"/>
    </xf>
    <xf numFmtId="49" fontId="8" fillId="3" borderId="11" xfId="0" applyNumberFormat="1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0" fillId="6" borderId="4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top" wrapText="1"/>
    </xf>
    <xf numFmtId="49" fontId="10" fillId="9" borderId="6" xfId="0" applyNumberFormat="1" applyFont="1" applyFill="1" applyBorder="1" applyAlignment="1">
      <alignment horizontal="right" vertical="center"/>
    </xf>
    <xf numFmtId="49" fontId="10" fillId="9" borderId="3" xfId="0" applyNumberFormat="1" applyFont="1" applyFill="1" applyBorder="1" applyAlignment="1">
      <alignment horizontal="left" vertical="center"/>
    </xf>
    <xf numFmtId="49" fontId="10" fillId="9" borderId="4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 wrapText="1"/>
    </xf>
    <xf numFmtId="49" fontId="10" fillId="8" borderId="11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49" fontId="10" fillId="9" borderId="3" xfId="0" applyNumberFormat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vertical="top" wrapText="1"/>
    </xf>
    <xf numFmtId="49" fontId="10" fillId="9" borderId="6" xfId="0" applyNumberFormat="1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top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0" fillId="8" borderId="1" xfId="0" applyFont="1" applyFill="1" applyBorder="1" applyAlignment="1">
      <alignment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49" fontId="10" fillId="9" borderId="1" xfId="0" applyNumberFormat="1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right" vertical="center" wrapText="1"/>
    </xf>
    <xf numFmtId="0" fontId="12" fillId="9" borderId="1" xfId="0" applyFont="1" applyFill="1" applyBorder="1" applyAlignment="1">
      <alignment horizontal="left" wrapText="1"/>
    </xf>
    <xf numFmtId="49" fontId="10" fillId="9" borderId="9" xfId="0" applyNumberFormat="1" applyFont="1" applyFill="1" applyBorder="1" applyAlignment="1">
      <alignment horizontal="right" vertical="center" wrapText="1"/>
    </xf>
    <xf numFmtId="0" fontId="12" fillId="6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6" borderId="4" xfId="0" applyNumberFormat="1" applyFont="1" applyFill="1" applyBorder="1" applyAlignment="1">
      <alignment horizontal="center" vertical="center" wrapText="1"/>
    </xf>
    <xf numFmtId="49" fontId="10" fillId="9" borderId="4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justify" vertical="top" wrapText="1"/>
    </xf>
    <xf numFmtId="49" fontId="10" fillId="9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5" borderId="6" xfId="0" applyFont="1" applyFill="1" applyBorder="1" applyAlignment="1">
      <alignment horizontal="left" vertical="distributed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top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justify" vertical="top" wrapText="1"/>
    </xf>
    <xf numFmtId="0" fontId="8" fillId="5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5" borderId="1" xfId="0" applyFont="1" applyFill="1" applyBorder="1"/>
    <xf numFmtId="0" fontId="8" fillId="6" borderId="6" xfId="0" applyFont="1" applyFill="1" applyBorder="1" applyAlignment="1">
      <alignment horizontal="justify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10" fillId="5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0" fillId="0" borderId="0" xfId="0" applyFont="1"/>
    <xf numFmtId="0" fontId="13" fillId="5" borderId="1" xfId="0" applyFont="1" applyFill="1" applyBorder="1"/>
    <xf numFmtId="0" fontId="8" fillId="10" borderId="6" xfId="0" applyFont="1" applyFill="1" applyBorder="1" applyAlignment="1">
      <alignment horizontal="justify" vertical="center" wrapText="1"/>
    </xf>
    <xf numFmtId="0" fontId="8" fillId="10" borderId="1" xfId="0" applyFont="1" applyFill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justify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vertical="center" wrapText="1"/>
    </xf>
    <xf numFmtId="0" fontId="13" fillId="6" borderId="6" xfId="0" applyFont="1" applyFill="1" applyBorder="1" applyAlignment="1">
      <alignment horizontal="justify" vertical="center" wrapText="1"/>
    </xf>
    <xf numFmtId="0" fontId="13" fillId="6" borderId="1" xfId="0" applyFont="1" applyFill="1" applyBorder="1" applyAlignment="1">
      <alignment horizontal="justify" vertical="center" wrapText="1"/>
    </xf>
    <xf numFmtId="0" fontId="8" fillId="6" borderId="1" xfId="0" applyFont="1" applyFill="1" applyBorder="1"/>
    <xf numFmtId="0" fontId="8" fillId="6" borderId="8" xfId="0" applyFont="1" applyFill="1" applyBorder="1" applyAlignment="1">
      <alignment horizontal="justify" vertical="center" wrapText="1"/>
    </xf>
    <xf numFmtId="0" fontId="8" fillId="6" borderId="2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13" fillId="10" borderId="1" xfId="0" applyFont="1" applyFill="1" applyBorder="1" applyAlignment="1">
      <alignment horizontal="justify" vertical="center" wrapText="1"/>
    </xf>
    <xf numFmtId="0" fontId="8" fillId="3" borderId="10" xfId="0" applyFont="1" applyFill="1" applyBorder="1" applyAlignment="1">
      <alignment horizontal="justify" vertical="center" wrapText="1"/>
    </xf>
    <xf numFmtId="0" fontId="10" fillId="8" borderId="10" xfId="0" applyFont="1" applyFill="1" applyBorder="1" applyAlignment="1">
      <alignment horizontal="justify" vertical="center" wrapText="1"/>
    </xf>
    <xf numFmtId="0" fontId="10" fillId="8" borderId="2" xfId="0" applyFont="1" applyFill="1" applyBorder="1" applyAlignment="1">
      <alignment horizontal="justify" vertical="center" wrapText="1"/>
    </xf>
    <xf numFmtId="0" fontId="10" fillId="6" borderId="10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6" fillId="7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4" borderId="6" xfId="0" applyFont="1" applyFill="1" applyBorder="1" applyAlignment="1">
      <alignment horizontal="left" vertical="top" wrapText="1"/>
    </xf>
    <xf numFmtId="0" fontId="17" fillId="3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5" borderId="6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8" fillId="7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7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right" vertical="center"/>
    </xf>
    <xf numFmtId="0" fontId="8" fillId="4" borderId="9" xfId="0" applyFont="1" applyFill="1" applyBorder="1" applyAlignment="1">
      <alignment horizontal="right" vertical="center" wrapText="1"/>
    </xf>
    <xf numFmtId="49" fontId="8" fillId="4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49" fontId="8" fillId="5" borderId="6" xfId="0" applyNumberFormat="1" applyFont="1" applyFill="1" applyBorder="1" applyAlignment="1">
      <alignment vertical="center"/>
    </xf>
    <xf numFmtId="49" fontId="8" fillId="5" borderId="9" xfId="0" applyNumberFormat="1" applyFont="1" applyFill="1" applyBorder="1" applyAlignment="1">
      <alignment vertical="center"/>
    </xf>
    <xf numFmtId="49" fontId="8" fillId="5" borderId="3" xfId="0" applyNumberFormat="1" applyFont="1" applyFill="1" applyBorder="1" applyAlignment="1">
      <alignment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6" borderId="6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8" borderId="6" xfId="0" applyFont="1" applyFill="1" applyBorder="1" applyAlignment="1">
      <alignment vertical="center" wrapText="1"/>
    </xf>
    <xf numFmtId="0" fontId="10" fillId="8" borderId="9" xfId="0" applyFont="1" applyFill="1" applyBorder="1" applyAlignment="1">
      <alignment vertical="center" wrapText="1"/>
    </xf>
    <xf numFmtId="0" fontId="10" fillId="8" borderId="3" xfId="0" applyFont="1" applyFill="1" applyBorder="1" applyAlignment="1">
      <alignment vertical="center" wrapText="1"/>
    </xf>
    <xf numFmtId="49" fontId="10" fillId="6" borderId="6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49" fontId="10" fillId="8" borderId="6" xfId="0" applyNumberFormat="1" applyFont="1" applyFill="1" applyBorder="1" applyAlignment="1">
      <alignment vertical="center" wrapText="1"/>
    </xf>
    <xf numFmtId="49" fontId="10" fillId="8" borderId="9" xfId="0" applyNumberFormat="1" applyFont="1" applyFill="1" applyBorder="1" applyAlignment="1">
      <alignment vertical="center" wrapText="1"/>
    </xf>
    <xf numFmtId="49" fontId="10" fillId="8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5" borderId="6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9" fontId="8" fillId="4" borderId="13" xfId="0" applyNumberFormat="1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right" vertical="center"/>
    </xf>
    <xf numFmtId="49" fontId="10" fillId="9" borderId="9" xfId="0" applyNumberFormat="1" applyFont="1" applyFill="1" applyBorder="1" applyAlignment="1">
      <alignment horizontal="right" vertical="center"/>
    </xf>
    <xf numFmtId="49" fontId="8" fillId="3" borderId="9" xfId="0" applyNumberFormat="1" applyFont="1" applyFill="1" applyBorder="1" applyAlignment="1">
      <alignment horizontal="right" vertical="center" wrapText="1"/>
    </xf>
    <xf numFmtId="0" fontId="12" fillId="6" borderId="6" xfId="0" applyFont="1" applyFill="1" applyBorder="1" applyAlignment="1">
      <alignment vertical="center" wrapText="1"/>
    </xf>
    <xf numFmtId="0" fontId="12" fillId="6" borderId="9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49" fontId="8" fillId="5" borderId="6" xfId="0" applyNumberFormat="1" applyFont="1" applyFill="1" applyBorder="1" applyAlignment="1">
      <alignment vertical="center" wrapText="1"/>
    </xf>
    <xf numFmtId="49" fontId="8" fillId="5" borderId="9" xfId="0" applyNumberFormat="1" applyFont="1" applyFill="1" applyBorder="1" applyAlignment="1">
      <alignment vertical="center" wrapText="1"/>
    </xf>
    <xf numFmtId="49" fontId="8" fillId="5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8" borderId="6" xfId="0" applyNumberFormat="1" applyFont="1" applyFill="1" applyBorder="1" applyAlignment="1">
      <alignment vertical="center"/>
    </xf>
    <xf numFmtId="49" fontId="10" fillId="8" borderId="9" xfId="0" applyNumberFormat="1" applyFont="1" applyFill="1" applyBorder="1" applyAlignment="1">
      <alignment vertical="center"/>
    </xf>
    <xf numFmtId="49" fontId="10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8" borderId="9" xfId="0" applyFont="1" applyFill="1" applyBorder="1" applyAlignment="1">
      <alignment vertical="top" wrapText="1"/>
    </xf>
    <xf numFmtId="0" fontId="10" fillId="8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vertical="top" wrapText="1"/>
    </xf>
    <xf numFmtId="1" fontId="8" fillId="3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3" borderId="3" xfId="0" applyNumberFormat="1" applyFont="1" applyFill="1" applyBorder="1" applyAlignment="1"/>
    <xf numFmtId="1" fontId="10" fillId="5" borderId="3" xfId="0" applyNumberFormat="1" applyFont="1" applyFill="1" applyBorder="1" applyAlignment="1"/>
    <xf numFmtId="1" fontId="8" fillId="6" borderId="3" xfId="0" applyNumberFormat="1" applyFont="1" applyFill="1" applyBorder="1" applyAlignment="1"/>
    <xf numFmtId="1" fontId="10" fillId="8" borderId="2" xfId="0" applyNumberFormat="1" applyFont="1" applyFill="1" applyBorder="1" applyAlignment="1"/>
    <xf numFmtId="1" fontId="10" fillId="8" borderId="1" xfId="0" applyNumberFormat="1" applyFont="1" applyFill="1" applyBorder="1" applyAlignment="1"/>
    <xf numFmtId="1" fontId="10" fillId="10" borderId="3" xfId="0" applyNumberFormat="1" applyFont="1" applyFill="1" applyBorder="1" applyAlignment="1"/>
    <xf numFmtId="1" fontId="10" fillId="8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8" fillId="6" borderId="1" xfId="0" applyNumberFormat="1" applyFont="1" applyFill="1" applyBorder="1" applyAlignment="1"/>
    <xf numFmtId="1" fontId="10" fillId="6" borderId="3" xfId="0" applyNumberFormat="1" applyFont="1" applyFill="1" applyBorder="1" applyAlignment="1">
      <alignment vertical="center"/>
    </xf>
    <xf numFmtId="1" fontId="8" fillId="7" borderId="3" xfId="0" applyNumberFormat="1" applyFont="1" applyFill="1" applyBorder="1" applyAlignment="1"/>
    <xf numFmtId="0" fontId="10" fillId="8" borderId="6" xfId="0" applyFont="1" applyFill="1" applyBorder="1" applyAlignment="1">
      <alignment horizontal="justify" vertical="center" wrapText="1"/>
    </xf>
    <xf numFmtId="1" fontId="8" fillId="7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4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3" borderId="6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left" vertical="top" wrapText="1"/>
    </xf>
    <xf numFmtId="49" fontId="10" fillId="11" borderId="6" xfId="0" applyNumberFormat="1" applyFont="1" applyFill="1" applyBorder="1" applyAlignment="1">
      <alignment horizontal="right" vertical="center"/>
    </xf>
    <xf numFmtId="49" fontId="10" fillId="11" borderId="9" xfId="0" applyNumberFormat="1" applyFont="1" applyFill="1" applyBorder="1" applyAlignment="1">
      <alignment horizontal="right" vertical="center"/>
    </xf>
    <xf numFmtId="49" fontId="10" fillId="11" borderId="3" xfId="0" applyNumberFormat="1" applyFont="1" applyFill="1" applyBorder="1" applyAlignment="1">
      <alignment horizontal="left" vertical="center"/>
    </xf>
    <xf numFmtId="49" fontId="10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0" fillId="11" borderId="1" xfId="0" applyFont="1" applyFill="1" applyBorder="1" applyAlignment="1">
      <alignment vertical="center" wrapText="1"/>
    </xf>
    <xf numFmtId="0" fontId="10" fillId="11" borderId="10" xfId="0" applyFont="1" applyFill="1" applyBorder="1" applyAlignment="1">
      <alignment horizontal="right" vertical="center" wrapText="1"/>
    </xf>
    <xf numFmtId="0" fontId="10" fillId="11" borderId="18" xfId="0" applyFont="1" applyFill="1" applyBorder="1" applyAlignment="1">
      <alignment horizontal="right" vertical="center" wrapText="1"/>
    </xf>
    <xf numFmtId="0" fontId="10" fillId="11" borderId="1" xfId="0" applyFont="1" applyFill="1" applyBorder="1" applyAlignment="1">
      <alignment horizontal="center" vertical="center" wrapText="1"/>
    </xf>
    <xf numFmtId="49" fontId="10" fillId="9" borderId="6" xfId="0" applyNumberFormat="1" applyFont="1" applyFill="1" applyBorder="1" applyAlignment="1">
      <alignment horizontal="left" vertical="center"/>
    </xf>
    <xf numFmtId="0" fontId="10" fillId="9" borderId="9" xfId="0" applyFont="1" applyFill="1" applyBorder="1" applyAlignment="1">
      <alignment horizontal="left" vertical="center" wrapText="1"/>
    </xf>
    <xf numFmtId="0" fontId="10" fillId="9" borderId="6" xfId="0" applyFont="1" applyFill="1" applyBorder="1" applyAlignment="1">
      <alignment horizontal="left" vertical="center" wrapText="1"/>
    </xf>
    <xf numFmtId="49" fontId="10" fillId="11" borderId="11" xfId="0" applyNumberFormat="1" applyFont="1" applyFill="1" applyBorder="1" applyAlignment="1">
      <alignment horizontal="left" vertical="center"/>
    </xf>
    <xf numFmtId="0" fontId="10" fillId="6" borderId="10" xfId="0" applyFont="1" applyFill="1" applyBorder="1" applyAlignment="1">
      <alignment horizontal="right" vertical="center"/>
    </xf>
    <xf numFmtId="0" fontId="10" fillId="6" borderId="18" xfId="0" applyFont="1" applyFill="1" applyBorder="1" applyAlignment="1">
      <alignment horizontal="right" vertical="center"/>
    </xf>
    <xf numFmtId="49" fontId="10" fillId="6" borderId="11" xfId="0" applyNumberFormat="1" applyFont="1" applyFill="1" applyBorder="1" applyAlignment="1">
      <alignment horizontal="left" vertical="center"/>
    </xf>
    <xf numFmtId="0" fontId="10" fillId="8" borderId="10" xfId="0" applyFont="1" applyFill="1" applyBorder="1" applyAlignment="1">
      <alignment horizontal="right" vertical="center"/>
    </xf>
    <xf numFmtId="0" fontId="10" fillId="8" borderId="18" xfId="0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horizontal="left" vertical="center"/>
    </xf>
    <xf numFmtId="49" fontId="10" fillId="6" borderId="9" xfId="0" applyNumberFormat="1" applyFont="1" applyFill="1" applyBorder="1" applyAlignment="1">
      <alignment horizontal="left" vertical="center"/>
    </xf>
    <xf numFmtId="49" fontId="10" fillId="8" borderId="6" xfId="0" applyNumberFormat="1" applyFont="1" applyFill="1" applyBorder="1" applyAlignment="1">
      <alignment horizontal="left" vertical="center"/>
    </xf>
    <xf numFmtId="49" fontId="10" fillId="8" borderId="9" xfId="0" applyNumberFormat="1" applyFont="1" applyFill="1" applyBorder="1" applyAlignment="1">
      <alignment horizontal="left" vertical="center"/>
    </xf>
    <xf numFmtId="0" fontId="10" fillId="6" borderId="10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10" fillId="8" borderId="10" xfId="0" applyFont="1" applyFill="1" applyBorder="1" applyAlignment="1">
      <alignment horizontal="left" vertical="center" wrapText="1"/>
    </xf>
    <xf numFmtId="0" fontId="10" fillId="8" borderId="18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vertical="top" wrapText="1"/>
    </xf>
    <xf numFmtId="49" fontId="10" fillId="11" borderId="6" xfId="0" applyNumberFormat="1" applyFont="1" applyFill="1" applyBorder="1" applyAlignment="1">
      <alignment horizontal="right" vertical="center" wrapText="1"/>
    </xf>
    <xf numFmtId="49" fontId="10" fillId="11" borderId="9" xfId="0" applyNumberFormat="1" applyFont="1" applyFill="1" applyBorder="1" applyAlignment="1">
      <alignment horizontal="right" vertical="center" wrapText="1"/>
    </xf>
    <xf numFmtId="49" fontId="10" fillId="11" borderId="3" xfId="0" applyNumberFormat="1" applyFont="1" applyFill="1" applyBorder="1" applyAlignment="1">
      <alignment horizontal="left" vertical="center" wrapText="1"/>
    </xf>
    <xf numFmtId="49" fontId="10" fillId="11" borderId="6" xfId="0" applyNumberFormat="1" applyFont="1" applyFill="1" applyBorder="1" applyAlignment="1">
      <alignment horizontal="left" vertical="center" wrapText="1"/>
    </xf>
    <xf numFmtId="49" fontId="10" fillId="11" borderId="9" xfId="0" applyNumberFormat="1" applyFont="1" applyFill="1" applyBorder="1" applyAlignment="1">
      <alignment horizontal="left" vertical="center" wrapText="1"/>
    </xf>
    <xf numFmtId="49" fontId="10" fillId="6" borderId="6" xfId="0" applyNumberFormat="1" applyFont="1" applyFill="1" applyBorder="1" applyAlignment="1">
      <alignment horizontal="left" vertical="center" wrapText="1"/>
    </xf>
    <xf numFmtId="49" fontId="10" fillId="6" borderId="9" xfId="0" applyNumberFormat="1" applyFont="1" applyFill="1" applyBorder="1" applyAlignment="1">
      <alignment horizontal="left" vertical="center" wrapText="1"/>
    </xf>
    <xf numFmtId="49" fontId="10" fillId="8" borderId="6" xfId="0" applyNumberFormat="1" applyFont="1" applyFill="1" applyBorder="1" applyAlignment="1">
      <alignment horizontal="left" vertical="center" wrapText="1"/>
    </xf>
    <xf numFmtId="49" fontId="10" fillId="8" borderId="9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0" fillId="9" borderId="1" xfId="0" applyNumberFormat="1" applyFont="1" applyFill="1" applyBorder="1" applyAlignment="1">
      <alignment horizontal="center" vertical="center"/>
    </xf>
    <xf numFmtId="49" fontId="10" fillId="11" borderId="1" xfId="0" applyNumberFormat="1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left" wrapText="1"/>
    </xf>
    <xf numFmtId="0" fontId="12" fillId="11" borderId="1" xfId="0" applyFont="1" applyFill="1" applyBorder="1" applyAlignment="1">
      <alignment horizontal="left" wrapText="1"/>
    </xf>
    <xf numFmtId="49" fontId="10" fillId="11" borderId="4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left" vertical="center"/>
    </xf>
    <xf numFmtId="0" fontId="10" fillId="11" borderId="1" xfId="0" applyFont="1" applyFill="1" applyBorder="1" applyAlignment="1">
      <alignment horizontal="justify" vertical="top" wrapText="1"/>
    </xf>
    <xf numFmtId="49" fontId="10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1" fontId="8" fillId="7" borderId="1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6" borderId="3" xfId="0" applyNumberFormat="1" applyFont="1" applyFill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11" borderId="3" xfId="0" applyNumberFormat="1" applyFont="1" applyFill="1" applyBorder="1" applyAlignment="1">
      <alignment horizontal="center" vertical="center"/>
    </xf>
    <xf numFmtId="1" fontId="10" fillId="11" borderId="3" xfId="0" applyNumberFormat="1" applyFont="1" applyFill="1" applyBorder="1" applyAlignment="1">
      <alignment horizontal="center"/>
    </xf>
    <xf numFmtId="1" fontId="10" fillId="8" borderId="3" xfId="0" applyNumberFormat="1" applyFont="1" applyFill="1" applyBorder="1" applyAlignment="1">
      <alignment horizontal="center" vertical="center"/>
    </xf>
    <xf numFmtId="1" fontId="8" fillId="7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8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1" fontId="8" fillId="10" borderId="3" xfId="0" applyNumberFormat="1" applyFont="1" applyFill="1" applyBorder="1" applyAlignment="1"/>
    <xf numFmtId="0" fontId="8" fillId="6" borderId="10" xfId="0" applyFont="1" applyFill="1" applyBorder="1" applyAlignment="1">
      <alignment horizontal="justify" vertical="center" wrapText="1"/>
    </xf>
    <xf numFmtId="0" fontId="8" fillId="6" borderId="12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top" wrapText="1"/>
    </xf>
    <xf numFmtId="0" fontId="8" fillId="6" borderId="2" xfId="0" applyFont="1" applyFill="1" applyBorder="1" applyAlignment="1">
      <alignment horizontal="justify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8" borderId="0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1" fontId="10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1" fontId="8" fillId="8" borderId="3" xfId="0" applyNumberFormat="1" applyFont="1" applyFill="1" applyBorder="1" applyAlignment="1"/>
    <xf numFmtId="0" fontId="0" fillId="0" borderId="0" xfId="0" applyFont="1"/>
    <xf numFmtId="0" fontId="0" fillId="8" borderId="0" xfId="0" applyFont="1" applyFill="1"/>
    <xf numFmtId="0" fontId="8" fillId="5" borderId="1" xfId="0" applyFont="1" applyFill="1" applyBorder="1" applyAlignment="1">
      <alignment horizontal="justify" vertical="top" wrapText="1"/>
    </xf>
    <xf numFmtId="1" fontId="10" fillId="0" borderId="3" xfId="0" applyNumberFormat="1" applyFont="1" applyBorder="1" applyAlignment="1">
      <alignment vertical="top"/>
    </xf>
    <xf numFmtId="0" fontId="13" fillId="6" borderId="1" xfId="0" applyFont="1" applyFill="1" applyBorder="1" applyAlignment="1">
      <alignment horizontal="justify" vertical="top" wrapText="1"/>
    </xf>
    <xf numFmtId="1" fontId="8" fillId="6" borderId="3" xfId="0" applyNumberFormat="1" applyFont="1" applyFill="1" applyBorder="1" applyAlignment="1">
      <alignment vertical="top"/>
    </xf>
    <xf numFmtId="0" fontId="11" fillId="0" borderId="0" xfId="0" applyFont="1" applyAlignment="1"/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8" borderId="19" xfId="0" applyFont="1" applyFill="1" applyBorder="1" applyAlignment="1">
      <alignment horizontal="center" vertical="center" wrapText="1"/>
    </xf>
    <xf numFmtId="0" fontId="10" fillId="8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Стиль 1" xfId="1"/>
  </cellStyles>
  <dxfs count="0"/>
  <tableStyles count="0" defaultTableStyle="TableStyleMedium2" defaultPivotStyle="PivotStyleLight16"/>
  <colors>
    <mruColors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44"/>
  <sheetViews>
    <sheetView workbookViewId="0">
      <selection activeCell="C7" sqref="C7:D7"/>
    </sheetView>
  </sheetViews>
  <sheetFormatPr defaultRowHeight="14.4"/>
  <cols>
    <col min="1" max="1" width="7.6640625" customWidth="1"/>
    <col min="2" max="2" width="28" customWidth="1"/>
    <col min="3" max="3" width="64.44140625" customWidth="1"/>
    <col min="4" max="4" width="14.88671875" customWidth="1"/>
  </cols>
  <sheetData>
    <row r="1" spans="2:4">
      <c r="C1" s="588" t="s">
        <v>422</v>
      </c>
      <c r="D1" s="589"/>
    </row>
    <row r="2" spans="2:4">
      <c r="C2" s="588" t="s">
        <v>423</v>
      </c>
      <c r="D2" s="589"/>
    </row>
    <row r="3" spans="2:4">
      <c r="C3" s="588" t="s">
        <v>424</v>
      </c>
      <c r="D3" s="589"/>
    </row>
    <row r="4" spans="2:4">
      <c r="C4" s="588" t="s">
        <v>425</v>
      </c>
      <c r="D4" s="589"/>
    </row>
    <row r="5" spans="2:4">
      <c r="C5" s="588" t="s">
        <v>525</v>
      </c>
      <c r="D5" s="589"/>
    </row>
    <row r="6" spans="2:4">
      <c r="C6" s="585" t="s">
        <v>716</v>
      </c>
      <c r="D6" s="586"/>
    </row>
    <row r="7" spans="2:4">
      <c r="C7" s="585" t="s">
        <v>866</v>
      </c>
      <c r="D7" s="586"/>
    </row>
    <row r="8" spans="2:4">
      <c r="C8" s="587"/>
      <c r="D8" s="587"/>
    </row>
    <row r="9" spans="2:4">
      <c r="C9" s="203"/>
      <c r="D9" s="203"/>
    </row>
    <row r="10" spans="2:4" ht="17.399999999999999">
      <c r="C10" s="204" t="s">
        <v>426</v>
      </c>
    </row>
    <row r="11" spans="2:4" ht="17.399999999999999">
      <c r="C11" s="204" t="s">
        <v>524</v>
      </c>
    </row>
    <row r="12" spans="2:4" ht="17.399999999999999">
      <c r="C12" s="204"/>
    </row>
    <row r="13" spans="2:4">
      <c r="D13" s="4" t="s">
        <v>690</v>
      </c>
    </row>
    <row r="14" spans="2:4" ht="45" customHeight="1">
      <c r="B14" s="116" t="s">
        <v>427</v>
      </c>
      <c r="C14" s="14" t="s">
        <v>428</v>
      </c>
      <c r="D14" s="59" t="s">
        <v>5</v>
      </c>
    </row>
    <row r="15" spans="2:4" ht="31.2">
      <c r="B15" s="263" t="s">
        <v>429</v>
      </c>
      <c r="C15" s="247" t="s">
        <v>430</v>
      </c>
      <c r="D15" s="523">
        <f>SUM(D16,D19,D27,D36)</f>
        <v>2294315</v>
      </c>
    </row>
    <row r="16" spans="2:4" ht="31.2" hidden="1">
      <c r="B16" s="264" t="s">
        <v>431</v>
      </c>
      <c r="C16" s="171" t="s">
        <v>432</v>
      </c>
      <c r="D16" s="524">
        <f>SUM(D17)</f>
        <v>0</v>
      </c>
    </row>
    <row r="17" spans="2:4" ht="31.2" hidden="1">
      <c r="B17" s="265" t="s">
        <v>433</v>
      </c>
      <c r="C17" s="53" t="s">
        <v>434</v>
      </c>
      <c r="D17" s="525">
        <f>SUM(D18)</f>
        <v>0</v>
      </c>
    </row>
    <row r="18" spans="2:4" ht="31.2" hidden="1">
      <c r="B18" s="266" t="s">
        <v>435</v>
      </c>
      <c r="C18" s="267" t="s">
        <v>436</v>
      </c>
      <c r="D18" s="526"/>
    </row>
    <row r="19" spans="2:4" ht="31.2">
      <c r="B19" s="264" t="s">
        <v>437</v>
      </c>
      <c r="C19" s="171" t="s">
        <v>438</v>
      </c>
      <c r="D19" s="524">
        <f>SUM(D20)</f>
        <v>0</v>
      </c>
    </row>
    <row r="20" spans="2:4" ht="31.2">
      <c r="B20" s="265" t="s">
        <v>439</v>
      </c>
      <c r="C20" s="53" t="s">
        <v>440</v>
      </c>
      <c r="D20" s="525">
        <f>SUM(D21-D24)</f>
        <v>0</v>
      </c>
    </row>
    <row r="21" spans="2:4" ht="46.8">
      <c r="B21" s="268" t="s">
        <v>809</v>
      </c>
      <c r="C21" s="194" t="s">
        <v>811</v>
      </c>
      <c r="D21" s="527">
        <f>SUM(D22)</f>
        <v>2000000</v>
      </c>
    </row>
    <row r="22" spans="2:4" ht="46.8">
      <c r="B22" s="266" t="s">
        <v>810</v>
      </c>
      <c r="C22" s="267" t="s">
        <v>814</v>
      </c>
      <c r="D22" s="529">
        <f>SUM(D23)</f>
        <v>2000000</v>
      </c>
    </row>
    <row r="23" spans="2:4" ht="31.2">
      <c r="B23" s="266" t="s">
        <v>812</v>
      </c>
      <c r="C23" s="267" t="s">
        <v>815</v>
      </c>
      <c r="D23" s="526">
        <v>2000000</v>
      </c>
    </row>
    <row r="24" spans="2:4" ht="46.8">
      <c r="B24" s="268" t="s">
        <v>441</v>
      </c>
      <c r="C24" s="194" t="s">
        <v>442</v>
      </c>
      <c r="D24" s="527">
        <f>SUM(D25)</f>
        <v>2000000</v>
      </c>
    </row>
    <row r="25" spans="2:4" ht="46.8">
      <c r="B25" s="266" t="s">
        <v>443</v>
      </c>
      <c r="C25" s="267" t="s">
        <v>444</v>
      </c>
      <c r="D25" s="529">
        <f>SUM(D26)</f>
        <v>2000000</v>
      </c>
    </row>
    <row r="26" spans="2:4" ht="46.8">
      <c r="B26" s="266" t="s">
        <v>813</v>
      </c>
      <c r="C26" s="267" t="s">
        <v>816</v>
      </c>
      <c r="D26" s="526">
        <v>2000000</v>
      </c>
    </row>
    <row r="27" spans="2:4" ht="31.2">
      <c r="B27" s="264" t="s">
        <v>445</v>
      </c>
      <c r="C27" s="171" t="s">
        <v>446</v>
      </c>
      <c r="D27" s="524">
        <f>SUM(D28,D32)</f>
        <v>1933615</v>
      </c>
    </row>
    <row r="28" spans="2:4" ht="15.6">
      <c r="B28" s="265" t="s">
        <v>447</v>
      </c>
      <c r="C28" s="53" t="s">
        <v>448</v>
      </c>
      <c r="D28" s="528">
        <f>SUM(D29)</f>
        <v>-300164635</v>
      </c>
    </row>
    <row r="29" spans="2:4" ht="15.6">
      <c r="B29" s="266" t="s">
        <v>449</v>
      </c>
      <c r="C29" s="267" t="s">
        <v>450</v>
      </c>
      <c r="D29" s="529">
        <f>SUM(D30)</f>
        <v>-300164635</v>
      </c>
    </row>
    <row r="30" spans="2:4" ht="15.6">
      <c r="B30" s="266" t="s">
        <v>451</v>
      </c>
      <c r="C30" s="267" t="s">
        <v>452</v>
      </c>
      <c r="D30" s="529">
        <f>SUM(D31)</f>
        <v>-300164635</v>
      </c>
    </row>
    <row r="31" spans="2:4" ht="31.2">
      <c r="B31" s="266" t="s">
        <v>453</v>
      </c>
      <c r="C31" s="267" t="s">
        <v>454</v>
      </c>
      <c r="D31" s="526">
        <v>-300164635</v>
      </c>
    </row>
    <row r="32" spans="2:4" ht="15.6">
      <c r="B32" s="265" t="s">
        <v>455</v>
      </c>
      <c r="C32" s="53" t="s">
        <v>456</v>
      </c>
      <c r="D32" s="528">
        <f>SUM(D33)</f>
        <v>302098250</v>
      </c>
    </row>
    <row r="33" spans="2:4" ht="15.6">
      <c r="B33" s="266" t="s">
        <v>457</v>
      </c>
      <c r="C33" s="267" t="s">
        <v>458</v>
      </c>
      <c r="D33" s="530">
        <f>SUM(D34)</f>
        <v>302098250</v>
      </c>
    </row>
    <row r="34" spans="2:4" ht="15.6">
      <c r="B34" s="266" t="s">
        <v>459</v>
      </c>
      <c r="C34" s="267" t="s">
        <v>460</v>
      </c>
      <c r="D34" s="530">
        <f>SUM(D35)</f>
        <v>302098250</v>
      </c>
    </row>
    <row r="35" spans="2:4" ht="31.2">
      <c r="B35" s="266" t="s">
        <v>461</v>
      </c>
      <c r="C35" s="269" t="s">
        <v>462</v>
      </c>
      <c r="D35" s="526">
        <v>302098250</v>
      </c>
    </row>
    <row r="36" spans="2:4" ht="31.2">
      <c r="B36" s="264" t="s">
        <v>463</v>
      </c>
      <c r="C36" s="171" t="s">
        <v>464</v>
      </c>
      <c r="D36" s="524">
        <f>SUM(D37)</f>
        <v>360700</v>
      </c>
    </row>
    <row r="37" spans="2:4" ht="31.2">
      <c r="B37" s="270" t="s">
        <v>465</v>
      </c>
      <c r="C37" s="271" t="s">
        <v>466</v>
      </c>
      <c r="D37" s="525">
        <f>SUM(D38,D41)</f>
        <v>360700</v>
      </c>
    </row>
    <row r="38" spans="2:4" ht="31.2">
      <c r="B38" s="268" t="s">
        <v>467</v>
      </c>
      <c r="C38" s="194" t="s">
        <v>468</v>
      </c>
      <c r="D38" s="527">
        <f>SUM(D39)</f>
        <v>1360700</v>
      </c>
    </row>
    <row r="39" spans="2:4" ht="45.75" customHeight="1">
      <c r="B39" s="266" t="s">
        <v>469</v>
      </c>
      <c r="C39" s="267" t="s">
        <v>470</v>
      </c>
      <c r="D39" s="529">
        <f>SUM(D40)</f>
        <v>1360700</v>
      </c>
    </row>
    <row r="40" spans="2:4" ht="62.4">
      <c r="B40" s="266" t="s">
        <v>471</v>
      </c>
      <c r="C40" s="267" t="s">
        <v>472</v>
      </c>
      <c r="D40" s="531">
        <v>1360700</v>
      </c>
    </row>
    <row r="41" spans="2:4" ht="31.2">
      <c r="B41" s="268" t="s">
        <v>473</v>
      </c>
      <c r="C41" s="194" t="s">
        <v>474</v>
      </c>
      <c r="D41" s="527">
        <f>SUM(D42)</f>
        <v>-1000000</v>
      </c>
    </row>
    <row r="42" spans="2:4" ht="46.8">
      <c r="B42" s="266" t="s">
        <v>475</v>
      </c>
      <c r="C42" s="267" t="s">
        <v>476</v>
      </c>
      <c r="D42" s="529">
        <f>SUM(D43)</f>
        <v>-1000000</v>
      </c>
    </row>
    <row r="43" spans="2:4" ht="46.8">
      <c r="B43" s="266" t="s">
        <v>477</v>
      </c>
      <c r="C43" s="267" t="s">
        <v>478</v>
      </c>
      <c r="D43" s="531">
        <v>-1000000</v>
      </c>
    </row>
    <row r="44" spans="2:4" ht="15.6">
      <c r="B44" s="272"/>
      <c r="C44" s="273" t="s">
        <v>479</v>
      </c>
      <c r="D44" s="532">
        <f>SUM(D15)</f>
        <v>2294315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38"/>
  <sheetViews>
    <sheetView workbookViewId="0">
      <selection activeCell="B7" sqref="B7:C7"/>
    </sheetView>
  </sheetViews>
  <sheetFormatPr defaultRowHeight="14.4"/>
  <cols>
    <col min="1" max="1" width="23.33203125" customWidth="1"/>
    <col min="2" max="2" width="86.6640625" customWidth="1"/>
    <col min="3" max="3" width="13.33203125" customWidth="1"/>
  </cols>
  <sheetData>
    <row r="1" spans="1:9">
      <c r="B1" s="588" t="s">
        <v>528</v>
      </c>
      <c r="C1" s="589"/>
    </row>
    <row r="2" spans="1:9">
      <c r="B2" s="588" t="s">
        <v>283</v>
      </c>
      <c r="C2" s="589"/>
    </row>
    <row r="3" spans="1:9">
      <c r="B3" s="588" t="s">
        <v>284</v>
      </c>
      <c r="C3" s="589"/>
    </row>
    <row r="4" spans="1:9">
      <c r="B4" s="588" t="s">
        <v>285</v>
      </c>
      <c r="C4" s="589"/>
    </row>
    <row r="5" spans="1:9">
      <c r="B5" s="588" t="s">
        <v>527</v>
      </c>
      <c r="C5" s="589"/>
    </row>
    <row r="6" spans="1:9">
      <c r="B6" s="585" t="s">
        <v>717</v>
      </c>
      <c r="C6" s="586"/>
    </row>
    <row r="7" spans="1:9">
      <c r="B7" s="585" t="s">
        <v>867</v>
      </c>
      <c r="C7" s="586"/>
    </row>
    <row r="8" spans="1:9">
      <c r="B8" s="587"/>
      <c r="C8" s="587"/>
    </row>
    <row r="9" spans="1:9">
      <c r="I9" s="4"/>
    </row>
    <row r="10" spans="1:9" ht="15.6">
      <c r="A10" s="590" t="s">
        <v>286</v>
      </c>
      <c r="B10" s="590"/>
      <c r="C10" s="590"/>
      <c r="I10" s="4"/>
    </row>
    <row r="11" spans="1:9" ht="15.6">
      <c r="A11" s="591" t="s">
        <v>526</v>
      </c>
      <c r="B11" s="591"/>
      <c r="C11" s="591"/>
    </row>
    <row r="12" spans="1:9">
      <c r="C12" s="4" t="s">
        <v>690</v>
      </c>
    </row>
    <row r="13" spans="1:9" ht="48.75" customHeight="1">
      <c r="A13" s="216" t="s">
        <v>287</v>
      </c>
      <c r="B13" s="13" t="s">
        <v>288</v>
      </c>
      <c r="C13" s="12" t="s">
        <v>669</v>
      </c>
    </row>
    <row r="14" spans="1:9" ht="22.5" customHeight="1">
      <c r="A14" s="217" t="s">
        <v>289</v>
      </c>
      <c r="B14" s="218" t="s">
        <v>290</v>
      </c>
      <c r="C14" s="378">
        <f>SUM(C15,C20,C26,C35,C38,C53,C59,C68,C75)</f>
        <v>77420772</v>
      </c>
    </row>
    <row r="15" spans="1:9" ht="18.75" customHeight="1">
      <c r="A15" s="219" t="s">
        <v>291</v>
      </c>
      <c r="B15" s="220" t="s">
        <v>292</v>
      </c>
      <c r="C15" s="379">
        <f>SUM(C16)</f>
        <v>55058126</v>
      </c>
    </row>
    <row r="16" spans="1:9" ht="17.25" customHeight="1">
      <c r="A16" s="221" t="s">
        <v>293</v>
      </c>
      <c r="B16" s="222" t="s">
        <v>294</v>
      </c>
      <c r="C16" s="380">
        <f>SUM(C17:C19)</f>
        <v>55058126</v>
      </c>
    </row>
    <row r="17" spans="1:3" ht="65.400000000000006">
      <c r="A17" s="223" t="s">
        <v>295</v>
      </c>
      <c r="B17" s="57" t="s">
        <v>296</v>
      </c>
      <c r="C17" s="381">
        <v>54501269</v>
      </c>
    </row>
    <row r="18" spans="1:3" ht="81" customHeight="1">
      <c r="A18" s="74" t="s">
        <v>297</v>
      </c>
      <c r="B18" s="75" t="s">
        <v>298</v>
      </c>
      <c r="C18" s="381">
        <v>336784</v>
      </c>
    </row>
    <row r="19" spans="1:3" ht="36" customHeight="1">
      <c r="A19" s="74" t="s">
        <v>299</v>
      </c>
      <c r="B19" s="75" t="s">
        <v>300</v>
      </c>
      <c r="C19" s="381">
        <v>220073</v>
      </c>
    </row>
    <row r="20" spans="1:3" ht="33" customHeight="1">
      <c r="A20" s="224" t="s">
        <v>301</v>
      </c>
      <c r="B20" s="225" t="s">
        <v>302</v>
      </c>
      <c r="C20" s="382">
        <f>SUM(C21)</f>
        <v>6416468</v>
      </c>
    </row>
    <row r="21" spans="1:3" ht="33" customHeight="1">
      <c r="A21" s="226" t="s">
        <v>303</v>
      </c>
      <c r="B21" s="227" t="s">
        <v>304</v>
      </c>
      <c r="C21" s="383">
        <f>SUM(C22:C25)</f>
        <v>6416468</v>
      </c>
    </row>
    <row r="22" spans="1:3" ht="48.75" customHeight="1">
      <c r="A22" s="74" t="s">
        <v>305</v>
      </c>
      <c r="B22" s="75" t="s">
        <v>306</v>
      </c>
      <c r="C22" s="381">
        <v>1980375</v>
      </c>
    </row>
    <row r="23" spans="1:3" ht="62.4">
      <c r="A23" s="74" t="s">
        <v>307</v>
      </c>
      <c r="B23" s="75" t="s">
        <v>308</v>
      </c>
      <c r="C23" s="381">
        <v>43429</v>
      </c>
    </row>
    <row r="24" spans="1:3" ht="48" customHeight="1">
      <c r="A24" s="74" t="s">
        <v>309</v>
      </c>
      <c r="B24" s="75" t="s">
        <v>310</v>
      </c>
      <c r="C24" s="381">
        <v>4650926</v>
      </c>
    </row>
    <row r="25" spans="1:3" ht="48.75" customHeight="1">
      <c r="A25" s="74" t="s">
        <v>311</v>
      </c>
      <c r="B25" s="75" t="s">
        <v>312</v>
      </c>
      <c r="C25" s="381">
        <v>-258262</v>
      </c>
    </row>
    <row r="26" spans="1:3" ht="16.5" customHeight="1">
      <c r="A26" s="224" t="s">
        <v>313</v>
      </c>
      <c r="B26" s="220" t="s">
        <v>314</v>
      </c>
      <c r="C26" s="379">
        <f>SUM(C27+C31+C33)</f>
        <v>2874563</v>
      </c>
    </row>
    <row r="27" spans="1:3" ht="16.5" customHeight="1">
      <c r="A27" s="228" t="s">
        <v>662</v>
      </c>
      <c r="B27" s="222" t="s">
        <v>661</v>
      </c>
      <c r="C27" s="380">
        <f>SUM(C28:C30)</f>
        <v>76070</v>
      </c>
    </row>
    <row r="28" spans="1:3" ht="31.5" customHeight="1">
      <c r="A28" s="393" t="s">
        <v>663</v>
      </c>
      <c r="B28" s="100" t="s">
        <v>666</v>
      </c>
      <c r="C28" s="388">
        <v>28813</v>
      </c>
    </row>
    <row r="29" spans="1:3" ht="31.2">
      <c r="A29" s="393" t="s">
        <v>664</v>
      </c>
      <c r="B29" s="100" t="s">
        <v>667</v>
      </c>
      <c r="C29" s="388">
        <v>10997</v>
      </c>
    </row>
    <row r="30" spans="1:3" ht="16.5" customHeight="1">
      <c r="A30" s="393" t="s">
        <v>665</v>
      </c>
      <c r="B30" s="67" t="s">
        <v>668</v>
      </c>
      <c r="C30" s="388">
        <v>36260</v>
      </c>
    </row>
    <row r="31" spans="1:3" ht="17.25" customHeight="1">
      <c r="A31" s="228" t="s">
        <v>315</v>
      </c>
      <c r="B31" s="222" t="s">
        <v>316</v>
      </c>
      <c r="C31" s="380">
        <f>SUM(C32)</f>
        <v>2242364</v>
      </c>
    </row>
    <row r="32" spans="1:3" ht="18.75" customHeight="1">
      <c r="A32" s="16" t="s">
        <v>317</v>
      </c>
      <c r="B32" s="229" t="s">
        <v>316</v>
      </c>
      <c r="C32" s="381">
        <v>2242364</v>
      </c>
    </row>
    <row r="33" spans="1:3" ht="16.5" customHeight="1">
      <c r="A33" s="228" t="s">
        <v>318</v>
      </c>
      <c r="B33" s="222" t="s">
        <v>319</v>
      </c>
      <c r="C33" s="380">
        <f>SUM(C34)</f>
        <v>556129</v>
      </c>
    </row>
    <row r="34" spans="1:3" ht="17.25" customHeight="1">
      <c r="A34" s="16" t="s">
        <v>320</v>
      </c>
      <c r="B34" s="229" t="s">
        <v>319</v>
      </c>
      <c r="C34" s="381">
        <v>556129</v>
      </c>
    </row>
    <row r="35" spans="1:3" ht="19.5" customHeight="1">
      <c r="A35" s="224" t="s">
        <v>321</v>
      </c>
      <c r="B35" s="220" t="s">
        <v>322</v>
      </c>
      <c r="C35" s="379">
        <f>SUM(C36 )</f>
        <v>1680000</v>
      </c>
    </row>
    <row r="36" spans="1:3" ht="31.2">
      <c r="A36" s="230" t="s">
        <v>323</v>
      </c>
      <c r="B36" s="222" t="s">
        <v>324</v>
      </c>
      <c r="C36" s="380">
        <f>SUM(C37)</f>
        <v>1680000</v>
      </c>
    </row>
    <row r="37" spans="1:3" ht="31.2">
      <c r="A37" s="16" t="s">
        <v>325</v>
      </c>
      <c r="B37" s="15" t="s">
        <v>326</v>
      </c>
      <c r="C37" s="381">
        <v>1680000</v>
      </c>
    </row>
    <row r="38" spans="1:3" ht="31.2">
      <c r="A38" s="224" t="s">
        <v>327</v>
      </c>
      <c r="B38" s="171" t="s">
        <v>328</v>
      </c>
      <c r="C38" s="379">
        <f>SUM(C39,C43)</f>
        <v>5809720</v>
      </c>
    </row>
    <row r="39" spans="1:3" ht="22.5" customHeight="1">
      <c r="A39" s="228" t="s">
        <v>329</v>
      </c>
      <c r="B39" s="222" t="s">
        <v>330</v>
      </c>
      <c r="C39" s="380">
        <f>SUM(C40)</f>
        <v>41391</v>
      </c>
    </row>
    <row r="40" spans="1:3" ht="31.2">
      <c r="A40" s="231" t="s">
        <v>83</v>
      </c>
      <c r="B40" s="232" t="s">
        <v>331</v>
      </c>
      <c r="C40" s="384">
        <v>41391</v>
      </c>
    </row>
    <row r="41" spans="1:3" ht="31.2" hidden="1">
      <c r="A41" s="16" t="s">
        <v>83</v>
      </c>
      <c r="B41" s="15" t="s">
        <v>332</v>
      </c>
      <c r="C41" s="381"/>
    </row>
    <row r="42" spans="1:3" ht="62.4" hidden="1">
      <c r="A42" s="16" t="s">
        <v>333</v>
      </c>
      <c r="B42" s="15" t="s">
        <v>334</v>
      </c>
      <c r="C42" s="381"/>
    </row>
    <row r="43" spans="1:3" ht="78">
      <c r="A43" s="228" t="s">
        <v>335</v>
      </c>
      <c r="B43" s="222" t="s">
        <v>336</v>
      </c>
      <c r="C43" s="380">
        <f>SUM(C44,C47,C49,C51 )</f>
        <v>5768329</v>
      </c>
    </row>
    <row r="44" spans="1:3" ht="47.25" customHeight="1">
      <c r="A44" s="231" t="s">
        <v>337</v>
      </c>
      <c r="B44" s="232" t="s">
        <v>338</v>
      </c>
      <c r="C44" s="384">
        <f>SUM(C45:C46)</f>
        <v>5056818</v>
      </c>
    </row>
    <row r="45" spans="1:3" ht="61.5" customHeight="1">
      <c r="A45" s="16" t="s">
        <v>339</v>
      </c>
      <c r="B45" s="15" t="s">
        <v>340</v>
      </c>
      <c r="C45" s="381">
        <v>4677931</v>
      </c>
    </row>
    <row r="46" spans="1:3" ht="61.5" customHeight="1">
      <c r="A46" s="16" t="s">
        <v>341</v>
      </c>
      <c r="B46" s="15" t="s">
        <v>342</v>
      </c>
      <c r="C46" s="381">
        <v>378887</v>
      </c>
    </row>
    <row r="47" spans="1:3" ht="62.25" customHeight="1">
      <c r="A47" s="231" t="s">
        <v>343</v>
      </c>
      <c r="B47" s="232" t="s">
        <v>344</v>
      </c>
      <c r="C47" s="384">
        <f>SUM(C48)</f>
        <v>627434</v>
      </c>
    </row>
    <row r="48" spans="1:3" ht="63" customHeight="1">
      <c r="A48" s="233" t="s">
        <v>60</v>
      </c>
      <c r="B48" s="57" t="s">
        <v>61</v>
      </c>
      <c r="C48" s="381">
        <v>627434</v>
      </c>
    </row>
    <row r="49" spans="1:3" ht="62.4">
      <c r="A49" s="231" t="s">
        <v>345</v>
      </c>
      <c r="B49" s="232" t="s">
        <v>346</v>
      </c>
      <c r="C49" s="384">
        <f>SUM(C50)</f>
        <v>32605</v>
      </c>
    </row>
    <row r="50" spans="1:3" ht="46.8">
      <c r="A50" s="16" t="s">
        <v>62</v>
      </c>
      <c r="B50" s="15" t="s">
        <v>63</v>
      </c>
      <c r="C50" s="381">
        <v>32605</v>
      </c>
    </row>
    <row r="51" spans="1:3" ht="33" customHeight="1">
      <c r="A51" s="231" t="s">
        <v>830</v>
      </c>
      <c r="B51" s="232" t="s">
        <v>831</v>
      </c>
      <c r="C51" s="384">
        <f>SUM(C52)</f>
        <v>51472</v>
      </c>
    </row>
    <row r="52" spans="1:3" ht="31.2">
      <c r="A52" s="16" t="s">
        <v>833</v>
      </c>
      <c r="B52" s="15" t="s">
        <v>832</v>
      </c>
      <c r="C52" s="381">
        <v>51472</v>
      </c>
    </row>
    <row r="53" spans="1:3" ht="21" customHeight="1">
      <c r="A53" s="224" t="s">
        <v>347</v>
      </c>
      <c r="B53" s="220" t="s">
        <v>348</v>
      </c>
      <c r="C53" s="379">
        <f>SUM(C54)</f>
        <v>142221</v>
      </c>
    </row>
    <row r="54" spans="1:3" ht="17.25" customHeight="1">
      <c r="A54" s="234" t="s">
        <v>349</v>
      </c>
      <c r="B54" s="235" t="s">
        <v>350</v>
      </c>
      <c r="C54" s="383">
        <f>SUM(C55:C58)</f>
        <v>142221</v>
      </c>
    </row>
    <row r="55" spans="1:3" ht="32.25" customHeight="1">
      <c r="A55" s="76" t="s">
        <v>351</v>
      </c>
      <c r="B55" s="236" t="s">
        <v>352</v>
      </c>
      <c r="C55" s="385">
        <v>6950</v>
      </c>
    </row>
    <row r="56" spans="1:3" ht="30" customHeight="1">
      <c r="A56" s="76" t="s">
        <v>353</v>
      </c>
      <c r="B56" s="237" t="s">
        <v>354</v>
      </c>
      <c r="C56" s="386">
        <v>71</v>
      </c>
    </row>
    <row r="57" spans="1:3" ht="16.5" customHeight="1">
      <c r="A57" s="238" t="s">
        <v>355</v>
      </c>
      <c r="B57" s="237" t="s">
        <v>356</v>
      </c>
      <c r="C57" s="386">
        <v>93500</v>
      </c>
    </row>
    <row r="58" spans="1:3" ht="14.25" customHeight="1">
      <c r="A58" s="238" t="s">
        <v>357</v>
      </c>
      <c r="B58" s="239" t="s">
        <v>358</v>
      </c>
      <c r="C58" s="386">
        <v>41700</v>
      </c>
    </row>
    <row r="59" spans="1:3" ht="31.2">
      <c r="A59" s="224" t="s">
        <v>359</v>
      </c>
      <c r="B59" s="220" t="s">
        <v>360</v>
      </c>
      <c r="C59" s="379">
        <f>SUM(C60,C63)</f>
        <v>4450991</v>
      </c>
    </row>
    <row r="60" spans="1:3" ht="15.6">
      <c r="A60" s="240" t="s">
        <v>361</v>
      </c>
      <c r="B60" s="222" t="s">
        <v>362</v>
      </c>
      <c r="C60" s="380">
        <f>SUM(C61)</f>
        <v>4395000</v>
      </c>
    </row>
    <row r="61" spans="1:3" ht="14.25" customHeight="1">
      <c r="A61" s="231" t="s">
        <v>363</v>
      </c>
      <c r="B61" s="232" t="s">
        <v>364</v>
      </c>
      <c r="C61" s="384">
        <f>SUM(C62)</f>
        <v>4395000</v>
      </c>
    </row>
    <row r="62" spans="1:3" ht="31.2">
      <c r="A62" s="16" t="s">
        <v>74</v>
      </c>
      <c r="B62" s="15" t="s">
        <v>365</v>
      </c>
      <c r="C62" s="381">
        <v>4395000</v>
      </c>
    </row>
    <row r="63" spans="1:3" ht="18.75" customHeight="1">
      <c r="A63" s="240" t="s">
        <v>366</v>
      </c>
      <c r="B63" s="222" t="s">
        <v>367</v>
      </c>
      <c r="C63" s="380">
        <f>SUM(C64+C66)</f>
        <v>55991</v>
      </c>
    </row>
    <row r="64" spans="1:3" ht="30.75" customHeight="1">
      <c r="A64" s="231" t="s">
        <v>368</v>
      </c>
      <c r="B64" s="232" t="s">
        <v>369</v>
      </c>
      <c r="C64" s="384">
        <f>SUM(C65)</f>
        <v>41637</v>
      </c>
    </row>
    <row r="65" spans="1:6" ht="33" customHeight="1">
      <c r="A65" s="16" t="s">
        <v>84</v>
      </c>
      <c r="B65" s="15" t="s">
        <v>370</v>
      </c>
      <c r="C65" s="381">
        <v>41637</v>
      </c>
    </row>
    <row r="66" spans="1:6" ht="20.25" customHeight="1">
      <c r="A66" s="231" t="s">
        <v>521</v>
      </c>
      <c r="B66" s="232" t="s">
        <v>522</v>
      </c>
      <c r="C66" s="384">
        <f>SUM(C67)</f>
        <v>14354</v>
      </c>
    </row>
    <row r="67" spans="1:6" ht="18" customHeight="1">
      <c r="A67" s="16" t="s">
        <v>516</v>
      </c>
      <c r="B67" s="15" t="s">
        <v>523</v>
      </c>
      <c r="C67" s="381">
        <v>14354</v>
      </c>
    </row>
    <row r="68" spans="1:6" ht="20.25" customHeight="1">
      <c r="A68" s="224" t="s">
        <v>371</v>
      </c>
      <c r="B68" s="220" t="s">
        <v>372</v>
      </c>
      <c r="C68" s="379">
        <f>SUM(C69 )</f>
        <v>553955</v>
      </c>
    </row>
    <row r="69" spans="1:6" ht="46.8">
      <c r="A69" s="228" t="s">
        <v>373</v>
      </c>
      <c r="B69" s="222" t="s">
        <v>374</v>
      </c>
      <c r="C69" s="380">
        <f>SUM(C70+C73)</f>
        <v>553955</v>
      </c>
    </row>
    <row r="70" spans="1:6" ht="31.2">
      <c r="A70" s="241" t="s">
        <v>375</v>
      </c>
      <c r="B70" s="242" t="s">
        <v>376</v>
      </c>
      <c r="C70" s="387">
        <f>SUM(C71:C72)</f>
        <v>522945</v>
      </c>
    </row>
    <row r="71" spans="1:6" ht="31.2">
      <c r="A71" s="233" t="s">
        <v>800</v>
      </c>
      <c r="B71" s="57" t="s">
        <v>801</v>
      </c>
      <c r="C71" s="381">
        <v>398232</v>
      </c>
    </row>
    <row r="72" spans="1:6" ht="31.2">
      <c r="A72" s="233" t="s">
        <v>377</v>
      </c>
      <c r="B72" s="57" t="s">
        <v>378</v>
      </c>
      <c r="C72" s="381">
        <v>124713</v>
      </c>
    </row>
    <row r="73" spans="1:6" ht="46.8">
      <c r="A73" s="241" t="s">
        <v>834</v>
      </c>
      <c r="B73" s="252" t="s">
        <v>836</v>
      </c>
      <c r="C73" s="384">
        <f>SUM(C74)</f>
        <v>31010</v>
      </c>
    </row>
    <row r="74" spans="1:6" ht="46.8">
      <c r="A74" s="16" t="s">
        <v>835</v>
      </c>
      <c r="B74" s="57" t="s">
        <v>837</v>
      </c>
      <c r="C74" s="381">
        <v>31010</v>
      </c>
    </row>
    <row r="75" spans="1:6" ht="21" customHeight="1">
      <c r="A75" s="224" t="s">
        <v>379</v>
      </c>
      <c r="B75" s="243" t="s">
        <v>380</v>
      </c>
      <c r="C75" s="379">
        <f>SUM(C76+C78+C80+C83+C85+C86)</f>
        <v>434728</v>
      </c>
    </row>
    <row r="76" spans="1:6" ht="33" customHeight="1">
      <c r="A76" s="244" t="s">
        <v>838</v>
      </c>
      <c r="B76" s="548" t="s">
        <v>844</v>
      </c>
      <c r="C76" s="380">
        <f>SUM(C77)</f>
        <v>120</v>
      </c>
    </row>
    <row r="77" spans="1:6" ht="64.5" customHeight="1">
      <c r="A77" s="257" t="s">
        <v>840</v>
      </c>
      <c r="B77" s="538" t="s">
        <v>845</v>
      </c>
      <c r="C77" s="388">
        <v>120</v>
      </c>
      <c r="D77" s="578"/>
      <c r="E77" s="578"/>
      <c r="F77" s="578"/>
    </row>
    <row r="78" spans="1:6" ht="34.5" customHeight="1">
      <c r="A78" s="244" t="s">
        <v>842</v>
      </c>
      <c r="B78" s="548" t="s">
        <v>839</v>
      </c>
      <c r="C78" s="380">
        <f>SUM(C79)</f>
        <v>-21511</v>
      </c>
    </row>
    <row r="79" spans="1:6" ht="47.25" customHeight="1">
      <c r="A79" s="257" t="s">
        <v>843</v>
      </c>
      <c r="B79" s="538" t="s">
        <v>841</v>
      </c>
      <c r="C79" s="577">
        <v>-21511</v>
      </c>
    </row>
    <row r="80" spans="1:6" ht="95.25" customHeight="1">
      <c r="A80" s="244" t="s">
        <v>381</v>
      </c>
      <c r="B80" s="222" t="s">
        <v>382</v>
      </c>
      <c r="C80" s="380">
        <f>SUM(C81:C82)</f>
        <v>61500</v>
      </c>
    </row>
    <row r="81" spans="1:13" s="51" customFormat="1" ht="32.25" customHeight="1">
      <c r="A81" s="16" t="s">
        <v>846</v>
      </c>
      <c r="B81" s="100" t="s">
        <v>847</v>
      </c>
      <c r="C81" s="388">
        <v>1500</v>
      </c>
      <c r="D81" s="579"/>
      <c r="E81" s="579"/>
      <c r="F81" s="579"/>
    </row>
    <row r="82" spans="1:13" ht="17.25" customHeight="1">
      <c r="A82" s="16" t="s">
        <v>383</v>
      </c>
      <c r="B82" s="15" t="s">
        <v>384</v>
      </c>
      <c r="C82" s="381">
        <v>60000</v>
      </c>
    </row>
    <row r="83" spans="1:13" ht="33" customHeight="1">
      <c r="A83" s="228" t="s">
        <v>848</v>
      </c>
      <c r="B83" s="580" t="s">
        <v>850</v>
      </c>
      <c r="C83" s="380">
        <f>SUM(C84)</f>
        <v>30</v>
      </c>
      <c r="D83" s="98"/>
      <c r="E83" s="98"/>
      <c r="F83" s="98"/>
      <c r="G83" s="98"/>
      <c r="H83" s="98"/>
      <c r="I83" s="98"/>
      <c r="J83" s="98"/>
      <c r="K83" s="98"/>
      <c r="L83" s="98"/>
      <c r="M83" s="98"/>
    </row>
    <row r="84" spans="1:13" ht="48.75" customHeight="1">
      <c r="A84" s="257" t="s">
        <v>849</v>
      </c>
      <c r="B84" s="75" t="s">
        <v>851</v>
      </c>
      <c r="C84" s="381">
        <v>30</v>
      </c>
      <c r="D84" s="98"/>
      <c r="E84" s="98"/>
      <c r="F84" s="98"/>
    </row>
    <row r="85" spans="1:13" ht="49.5" customHeight="1">
      <c r="A85" s="245" t="s">
        <v>385</v>
      </c>
      <c r="B85" s="222" t="s">
        <v>386</v>
      </c>
      <c r="C85" s="380">
        <v>120889</v>
      </c>
    </row>
    <row r="86" spans="1:13" ht="31.2">
      <c r="A86" s="228" t="s">
        <v>387</v>
      </c>
      <c r="B86" s="222" t="s">
        <v>388</v>
      </c>
      <c r="C86" s="380">
        <f>SUM(C87)</f>
        <v>273700</v>
      </c>
    </row>
    <row r="87" spans="1:13" ht="31.2">
      <c r="A87" s="233" t="s">
        <v>64</v>
      </c>
      <c r="B87" s="57" t="s">
        <v>65</v>
      </c>
      <c r="C87" s="381">
        <v>273700</v>
      </c>
    </row>
    <row r="88" spans="1:13" ht="23.25" customHeight="1">
      <c r="A88" s="246" t="s">
        <v>66</v>
      </c>
      <c r="B88" s="247" t="s">
        <v>389</v>
      </c>
      <c r="C88" s="389">
        <f>SUM(C89,C128,C136,C132)</f>
        <v>219383163</v>
      </c>
    </row>
    <row r="89" spans="1:13" ht="31.2">
      <c r="A89" s="224" t="s">
        <v>390</v>
      </c>
      <c r="B89" s="220" t="s">
        <v>715</v>
      </c>
      <c r="C89" s="379">
        <f>SUM(C90+C93+C106+C123)</f>
        <v>218366258</v>
      </c>
    </row>
    <row r="90" spans="1:13" ht="31.2">
      <c r="A90" s="228" t="s">
        <v>391</v>
      </c>
      <c r="B90" s="222" t="s">
        <v>392</v>
      </c>
      <c r="C90" s="380">
        <f>SUM(C91)</f>
        <v>35301659</v>
      </c>
    </row>
    <row r="91" spans="1:13" ht="17.25" customHeight="1">
      <c r="A91" s="231" t="s">
        <v>393</v>
      </c>
      <c r="B91" s="232" t="s">
        <v>394</v>
      </c>
      <c r="C91" s="384">
        <f>SUM(C92)</f>
        <v>35301659</v>
      </c>
    </row>
    <row r="92" spans="1:13" ht="31.2">
      <c r="A92" s="16" t="s">
        <v>67</v>
      </c>
      <c r="B92" s="15" t="s">
        <v>68</v>
      </c>
      <c r="C92" s="381">
        <v>35301659</v>
      </c>
    </row>
    <row r="93" spans="1:13" ht="31.2">
      <c r="A93" s="228" t="s">
        <v>482</v>
      </c>
      <c r="B93" s="222" t="s">
        <v>485</v>
      </c>
      <c r="C93" s="380">
        <f>SUM(C94+C96+C98+C104)</f>
        <v>26404174</v>
      </c>
    </row>
    <row r="94" spans="1:13" ht="31.2">
      <c r="A94" s="231" t="s">
        <v>852</v>
      </c>
      <c r="B94" s="232" t="s">
        <v>854</v>
      </c>
      <c r="C94" s="384">
        <f>SUM(C95)</f>
        <v>221739</v>
      </c>
    </row>
    <row r="95" spans="1:13" ht="34.5" customHeight="1">
      <c r="A95" s="16" t="s">
        <v>853</v>
      </c>
      <c r="B95" s="100" t="s">
        <v>855</v>
      </c>
      <c r="C95" s="388">
        <v>221739</v>
      </c>
    </row>
    <row r="96" spans="1:13" ht="18.75" customHeight="1">
      <c r="A96" s="231" t="s">
        <v>517</v>
      </c>
      <c r="B96" s="275" t="s">
        <v>519</v>
      </c>
      <c r="C96" s="390">
        <f>SUM(C97)</f>
        <v>96620</v>
      </c>
    </row>
    <row r="97" spans="1:3" ht="31.2">
      <c r="A97" s="16" t="s">
        <v>518</v>
      </c>
      <c r="B97" s="75" t="s">
        <v>520</v>
      </c>
      <c r="C97" s="381">
        <v>96620</v>
      </c>
    </row>
    <row r="98" spans="1:3" ht="20.25" customHeight="1">
      <c r="A98" s="231" t="s">
        <v>502</v>
      </c>
      <c r="B98" s="275" t="s">
        <v>503</v>
      </c>
      <c r="C98" s="390">
        <f>SUM(C99)</f>
        <v>9088008</v>
      </c>
    </row>
    <row r="99" spans="1:3" ht="33" customHeight="1">
      <c r="A99" s="16" t="s">
        <v>263</v>
      </c>
      <c r="B99" s="75" t="s">
        <v>504</v>
      </c>
      <c r="C99" s="381">
        <v>9088008</v>
      </c>
    </row>
    <row r="100" spans="1:3" ht="33" hidden="1" customHeight="1">
      <c r="A100" s="274" t="s">
        <v>509</v>
      </c>
      <c r="B100" s="275" t="s">
        <v>511</v>
      </c>
      <c r="C100" s="390">
        <f>SUM(C101)</f>
        <v>0</v>
      </c>
    </row>
    <row r="101" spans="1:3" ht="33" hidden="1" customHeight="1">
      <c r="A101" s="276" t="s">
        <v>510</v>
      </c>
      <c r="B101" s="75" t="s">
        <v>512</v>
      </c>
      <c r="C101" s="381"/>
    </row>
    <row r="102" spans="1:3" ht="48" hidden="1" customHeight="1">
      <c r="A102" s="274" t="s">
        <v>505</v>
      </c>
      <c r="B102" s="275" t="s">
        <v>508</v>
      </c>
      <c r="C102" s="390">
        <f>SUM(C103)</f>
        <v>0</v>
      </c>
    </row>
    <row r="103" spans="1:3" ht="47.25" hidden="1" customHeight="1">
      <c r="A103" s="276" t="s">
        <v>506</v>
      </c>
      <c r="B103" s="75" t="s">
        <v>507</v>
      </c>
      <c r="C103" s="381"/>
    </row>
    <row r="104" spans="1:3" ht="21" customHeight="1">
      <c r="A104" s="231" t="s">
        <v>483</v>
      </c>
      <c r="B104" s="232" t="s">
        <v>484</v>
      </c>
      <c r="C104" s="384">
        <f>SUM(C105)</f>
        <v>16997807</v>
      </c>
    </row>
    <row r="105" spans="1:3" ht="21" customHeight="1">
      <c r="A105" s="16" t="s">
        <v>264</v>
      </c>
      <c r="B105" s="15" t="s">
        <v>486</v>
      </c>
      <c r="C105" s="381">
        <v>16997807</v>
      </c>
    </row>
    <row r="106" spans="1:3" ht="31.2">
      <c r="A106" s="228" t="s">
        <v>395</v>
      </c>
      <c r="B106" s="222" t="s">
        <v>396</v>
      </c>
      <c r="C106" s="380">
        <f>SUM(C119,C107,C109,C113,C115,C117,C121)</f>
        <v>156440425</v>
      </c>
    </row>
    <row r="107" spans="1:3" ht="27.75" customHeight="1">
      <c r="A107" s="248" t="s">
        <v>397</v>
      </c>
      <c r="B107" s="249" t="s">
        <v>398</v>
      </c>
      <c r="C107" s="384">
        <f>SUM(C108)</f>
        <v>777583</v>
      </c>
    </row>
    <row r="108" spans="1:3" ht="30" customHeight="1">
      <c r="A108" s="55" t="s">
        <v>69</v>
      </c>
      <c r="B108" s="56" t="s">
        <v>71</v>
      </c>
      <c r="C108" s="381">
        <v>777583</v>
      </c>
    </row>
    <row r="109" spans="1:3" s="51" customFormat="1" ht="44.25" hidden="1" customHeight="1">
      <c r="A109" s="250" t="s">
        <v>399</v>
      </c>
      <c r="B109" s="249" t="s">
        <v>400</v>
      </c>
      <c r="C109" s="384">
        <f>SUM(C110)</f>
        <v>0</v>
      </c>
    </row>
    <row r="110" spans="1:3" ht="45" hidden="1" customHeight="1">
      <c r="A110" s="55" t="s">
        <v>76</v>
      </c>
      <c r="B110" s="56" t="s">
        <v>401</v>
      </c>
      <c r="C110" s="381"/>
    </row>
    <row r="111" spans="1:3" ht="46.5" customHeight="1">
      <c r="A111" s="248" t="s">
        <v>399</v>
      </c>
      <c r="B111" s="582" t="s">
        <v>856</v>
      </c>
      <c r="C111" s="583">
        <f>SUM(C112)</f>
        <v>5400</v>
      </c>
    </row>
    <row r="112" spans="1:3" ht="47.25" customHeight="1">
      <c r="A112" s="55" t="s">
        <v>76</v>
      </c>
      <c r="B112" s="262" t="s">
        <v>857</v>
      </c>
      <c r="C112" s="581">
        <v>5400</v>
      </c>
    </row>
    <row r="113" spans="1:3" ht="46.8">
      <c r="A113" s="231" t="s">
        <v>402</v>
      </c>
      <c r="B113" s="232" t="s">
        <v>403</v>
      </c>
      <c r="C113" s="384">
        <f>SUM(C114)</f>
        <v>68784</v>
      </c>
    </row>
    <row r="114" spans="1:3" ht="46.8">
      <c r="A114" s="16" t="s">
        <v>70</v>
      </c>
      <c r="B114" s="15" t="s">
        <v>404</v>
      </c>
      <c r="C114" s="381">
        <v>68784</v>
      </c>
    </row>
    <row r="115" spans="1:3" ht="31.2" hidden="1">
      <c r="A115" s="231" t="s">
        <v>405</v>
      </c>
      <c r="B115" s="232" t="s">
        <v>406</v>
      </c>
      <c r="C115" s="384">
        <f>SUM(C116)</f>
        <v>0</v>
      </c>
    </row>
    <row r="116" spans="1:3" ht="31.2" hidden="1">
      <c r="A116" s="16" t="s">
        <v>407</v>
      </c>
      <c r="B116" s="15" t="s">
        <v>408</v>
      </c>
      <c r="C116" s="381"/>
    </row>
    <row r="117" spans="1:3" ht="46.8">
      <c r="A117" s="231" t="s">
        <v>409</v>
      </c>
      <c r="B117" s="232" t="s">
        <v>410</v>
      </c>
      <c r="C117" s="384">
        <f>SUM(C118)</f>
        <v>3240130</v>
      </c>
    </row>
    <row r="118" spans="1:3" ht="33" customHeight="1">
      <c r="A118" s="16" t="s">
        <v>411</v>
      </c>
      <c r="B118" s="15" t="s">
        <v>412</v>
      </c>
      <c r="C118" s="381">
        <v>3240130</v>
      </c>
    </row>
    <row r="119" spans="1:3" ht="31.2">
      <c r="A119" s="248" t="s">
        <v>792</v>
      </c>
      <c r="B119" s="249" t="s">
        <v>794</v>
      </c>
      <c r="C119" s="384">
        <f>SUM(C120)</f>
        <v>502999</v>
      </c>
    </row>
    <row r="120" spans="1:3" ht="34.5" customHeight="1">
      <c r="A120" s="55" t="s">
        <v>793</v>
      </c>
      <c r="B120" s="56" t="s">
        <v>795</v>
      </c>
      <c r="C120" s="381">
        <v>502999</v>
      </c>
    </row>
    <row r="121" spans="1:3" ht="15.75" customHeight="1">
      <c r="A121" s="251" t="s">
        <v>413</v>
      </c>
      <c r="B121" s="252" t="s">
        <v>414</v>
      </c>
      <c r="C121" s="384">
        <f>SUM(C122)</f>
        <v>151850929</v>
      </c>
    </row>
    <row r="122" spans="1:3" ht="20.25" customHeight="1">
      <c r="A122" s="16" t="s">
        <v>72</v>
      </c>
      <c r="B122" s="15" t="s">
        <v>73</v>
      </c>
      <c r="C122" s="381">
        <v>151850929</v>
      </c>
    </row>
    <row r="123" spans="1:3" ht="17.25" customHeight="1">
      <c r="A123" s="253" t="s">
        <v>415</v>
      </c>
      <c r="B123" s="254" t="s">
        <v>416</v>
      </c>
      <c r="C123" s="380">
        <f>SUM(C124+C126)</f>
        <v>220000</v>
      </c>
    </row>
    <row r="124" spans="1:3" ht="50.25" customHeight="1">
      <c r="A124" s="255" t="s">
        <v>420</v>
      </c>
      <c r="B124" s="255" t="s">
        <v>421</v>
      </c>
      <c r="C124" s="387">
        <f>SUM(C125)</f>
        <v>160000</v>
      </c>
    </row>
    <row r="125" spans="1:3" ht="48.75" customHeight="1">
      <c r="A125" s="56" t="s">
        <v>265</v>
      </c>
      <c r="B125" s="262" t="s">
        <v>266</v>
      </c>
      <c r="C125" s="381">
        <v>160000</v>
      </c>
    </row>
    <row r="126" spans="1:3" ht="48.75" customHeight="1">
      <c r="A126" s="255" t="s">
        <v>725</v>
      </c>
      <c r="B126" s="255" t="s">
        <v>726</v>
      </c>
      <c r="C126" s="545">
        <f>SUM(C127)</f>
        <v>60000</v>
      </c>
    </row>
    <row r="127" spans="1:3" ht="48.75" customHeight="1">
      <c r="A127" s="56" t="s">
        <v>513</v>
      </c>
      <c r="B127" s="262" t="s">
        <v>514</v>
      </c>
      <c r="C127" s="381">
        <v>60000</v>
      </c>
    </row>
    <row r="128" spans="1:3" s="11" customFormat="1" ht="17.25" customHeight="1">
      <c r="A128" s="256" t="s">
        <v>417</v>
      </c>
      <c r="B128" s="220" t="s">
        <v>714</v>
      </c>
      <c r="C128" s="379">
        <f>SUM(C129)</f>
        <v>910600</v>
      </c>
    </row>
    <row r="129" spans="1:3" s="11" customFormat="1" ht="17.25" customHeight="1">
      <c r="A129" s="546" t="s">
        <v>727</v>
      </c>
      <c r="B129" s="547" t="s">
        <v>90</v>
      </c>
      <c r="C129" s="384">
        <f>SUM(C130:C131)</f>
        <v>910600</v>
      </c>
    </row>
    <row r="130" spans="1:3" s="11" customFormat="1" ht="32.25" customHeight="1">
      <c r="A130" s="257" t="s">
        <v>87</v>
      </c>
      <c r="B130" s="75" t="s">
        <v>88</v>
      </c>
      <c r="C130" s="388">
        <v>335000</v>
      </c>
    </row>
    <row r="131" spans="1:3" s="11" customFormat="1" ht="17.25" customHeight="1">
      <c r="A131" s="257" t="s">
        <v>89</v>
      </c>
      <c r="B131" s="258" t="s">
        <v>90</v>
      </c>
      <c r="C131" s="388">
        <v>575600</v>
      </c>
    </row>
    <row r="132" spans="1:3" s="11" customFormat="1" ht="83.25" customHeight="1">
      <c r="A132" s="256" t="s">
        <v>706</v>
      </c>
      <c r="B132" s="243" t="s">
        <v>707</v>
      </c>
      <c r="C132" s="379">
        <f>SUM(C133)</f>
        <v>114736</v>
      </c>
    </row>
    <row r="133" spans="1:3" s="11" customFormat="1" ht="63.75" customHeight="1">
      <c r="A133" s="244" t="s">
        <v>708</v>
      </c>
      <c r="B133" s="548" t="s">
        <v>709</v>
      </c>
      <c r="C133" s="380">
        <f>SUM(C134)</f>
        <v>114736</v>
      </c>
    </row>
    <row r="134" spans="1:3" s="11" customFormat="1" ht="48" customHeight="1">
      <c r="A134" s="546" t="s">
        <v>710</v>
      </c>
      <c r="B134" s="549" t="s">
        <v>711</v>
      </c>
      <c r="C134" s="384">
        <f>SUM(C135)</f>
        <v>114736</v>
      </c>
    </row>
    <row r="135" spans="1:3" s="11" customFormat="1" ht="48" customHeight="1">
      <c r="A135" s="257" t="s">
        <v>515</v>
      </c>
      <c r="B135" s="538" t="s">
        <v>712</v>
      </c>
      <c r="C135" s="388">
        <v>114736</v>
      </c>
    </row>
    <row r="136" spans="1:3" s="11" customFormat="1" ht="46.8">
      <c r="A136" s="256" t="s">
        <v>418</v>
      </c>
      <c r="B136" s="220" t="s">
        <v>713</v>
      </c>
      <c r="C136" s="379">
        <f>SUM(C137)</f>
        <v>-8431</v>
      </c>
    </row>
    <row r="137" spans="1:3" s="11" customFormat="1" ht="31.2">
      <c r="A137" s="259" t="s">
        <v>267</v>
      </c>
      <c r="B137" s="260" t="s">
        <v>268</v>
      </c>
      <c r="C137" s="391">
        <v>-8431</v>
      </c>
    </row>
    <row r="138" spans="1:3" ht="15.6">
      <c r="A138" s="261"/>
      <c r="B138" s="54" t="s">
        <v>419</v>
      </c>
      <c r="C138" s="392">
        <f>SUM(C88,C14)</f>
        <v>296803935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20"/>
  <sheetViews>
    <sheetView zoomScale="95" zoomScaleNormal="95" workbookViewId="0">
      <selection activeCell="C7" sqref="C7"/>
    </sheetView>
  </sheetViews>
  <sheetFormatPr defaultRowHeight="14.4"/>
  <cols>
    <col min="1" max="1" width="79.5546875" customWidth="1"/>
    <col min="2" max="3" width="4.88671875" customWidth="1"/>
    <col min="4" max="4" width="5.44140625" customWidth="1"/>
    <col min="5" max="5" width="3.33203125" customWidth="1"/>
    <col min="6" max="6" width="7.109375" customWidth="1"/>
    <col min="7" max="7" width="5.88671875" customWidth="1"/>
    <col min="8" max="8" width="12.44140625" customWidth="1"/>
  </cols>
  <sheetData>
    <row r="1" spans="1:8">
      <c r="C1" s="71" t="s">
        <v>529</v>
      </c>
      <c r="D1" s="283"/>
      <c r="E1" s="283"/>
      <c r="F1" s="1"/>
    </row>
    <row r="2" spans="1:8">
      <c r="C2" s="71" t="s">
        <v>7</v>
      </c>
      <c r="D2" s="283"/>
      <c r="E2" s="283"/>
    </row>
    <row r="3" spans="1:8">
      <c r="C3" s="71" t="s">
        <v>6</v>
      </c>
      <c r="D3" s="283"/>
      <c r="E3" s="283"/>
    </row>
    <row r="4" spans="1:8">
      <c r="C4" s="71" t="s">
        <v>110</v>
      </c>
      <c r="D4" s="283"/>
      <c r="E4" s="283"/>
    </row>
    <row r="5" spans="1:8">
      <c r="C5" s="71" t="s">
        <v>530</v>
      </c>
      <c r="D5" s="283"/>
      <c r="E5" s="283"/>
    </row>
    <row r="6" spans="1:8">
      <c r="C6" s="281" t="s">
        <v>718</v>
      </c>
      <c r="D6" s="283"/>
      <c r="E6" s="283"/>
    </row>
    <row r="7" spans="1:8">
      <c r="C7" s="584" t="s">
        <v>861</v>
      </c>
      <c r="D7" s="282"/>
      <c r="E7" s="282"/>
      <c r="F7" s="77"/>
    </row>
    <row r="8" spans="1:8">
      <c r="C8" s="71"/>
      <c r="D8" s="283"/>
      <c r="E8" s="283"/>
    </row>
    <row r="9" spans="1:8" ht="18.75" customHeight="1">
      <c r="A9" s="592" t="s">
        <v>798</v>
      </c>
      <c r="B9" s="592"/>
      <c r="C9" s="592"/>
      <c r="D9" s="592"/>
      <c r="E9" s="592"/>
      <c r="F9" s="592"/>
      <c r="G9" s="592"/>
    </row>
    <row r="10" spans="1:8" ht="18.75" customHeight="1">
      <c r="A10" s="592"/>
      <c r="B10" s="592"/>
      <c r="C10" s="592"/>
      <c r="D10" s="592"/>
      <c r="E10" s="592"/>
      <c r="F10" s="592"/>
      <c r="G10" s="592"/>
    </row>
    <row r="11" spans="1:8" ht="63" customHeight="1">
      <c r="A11" s="592"/>
      <c r="B11" s="592"/>
      <c r="C11" s="592"/>
      <c r="D11" s="592"/>
      <c r="E11" s="592"/>
      <c r="F11" s="592"/>
      <c r="G11" s="592"/>
    </row>
    <row r="12" spans="1:8" ht="15.6">
      <c r="B12" s="72"/>
      <c r="H12" t="s">
        <v>690</v>
      </c>
    </row>
    <row r="13" spans="1:8" ht="45.75" customHeight="1">
      <c r="A13" s="59" t="s">
        <v>0</v>
      </c>
      <c r="B13" s="59" t="s">
        <v>1</v>
      </c>
      <c r="C13" s="59" t="s">
        <v>2</v>
      </c>
      <c r="D13" s="593" t="s">
        <v>3</v>
      </c>
      <c r="E13" s="594"/>
      <c r="F13" s="595"/>
      <c r="G13" s="59" t="s">
        <v>4</v>
      </c>
      <c r="H13" s="59" t="s">
        <v>5</v>
      </c>
    </row>
    <row r="14" spans="1:8" ht="15.6">
      <c r="A14" s="102" t="s">
        <v>8</v>
      </c>
      <c r="B14" s="46"/>
      <c r="C14" s="46"/>
      <c r="D14" s="291"/>
      <c r="E14" s="292"/>
      <c r="F14" s="293"/>
      <c r="G14" s="46"/>
      <c r="H14" s="394">
        <f>SUM(H15,H186,H203,H261,H306,H444,H487,H591,H607)</f>
        <v>299098250</v>
      </c>
    </row>
    <row r="15" spans="1:8" ht="15.6">
      <c r="A15" s="103" t="s">
        <v>9</v>
      </c>
      <c r="B15" s="18" t="s">
        <v>10</v>
      </c>
      <c r="C15" s="18"/>
      <c r="D15" s="294"/>
      <c r="E15" s="295"/>
      <c r="F15" s="296"/>
      <c r="G15" s="18"/>
      <c r="H15" s="395">
        <f>SUM(H16,H21,H36,H81,H98,H103,H108+H76)</f>
        <v>28310864</v>
      </c>
    </row>
    <row r="16" spans="1:8" ht="31.2">
      <c r="A16" s="49" t="s">
        <v>11</v>
      </c>
      <c r="B16" s="28" t="s">
        <v>10</v>
      </c>
      <c r="C16" s="28" t="s">
        <v>12</v>
      </c>
      <c r="D16" s="297"/>
      <c r="E16" s="298"/>
      <c r="F16" s="299"/>
      <c r="G16" s="28"/>
      <c r="H16" s="396">
        <f>SUM(H17)</f>
        <v>1283650</v>
      </c>
    </row>
    <row r="17" spans="1:8" ht="18.75" customHeight="1">
      <c r="A17" s="35" t="s">
        <v>121</v>
      </c>
      <c r="B17" s="36" t="s">
        <v>10</v>
      </c>
      <c r="C17" s="36" t="s">
        <v>12</v>
      </c>
      <c r="D17" s="300" t="s">
        <v>535</v>
      </c>
      <c r="E17" s="301" t="s">
        <v>533</v>
      </c>
      <c r="F17" s="302" t="s">
        <v>534</v>
      </c>
      <c r="G17" s="36"/>
      <c r="H17" s="397">
        <f>SUM(H18)</f>
        <v>1283650</v>
      </c>
    </row>
    <row r="18" spans="1:8" ht="17.25" customHeight="1">
      <c r="A18" s="104" t="s">
        <v>122</v>
      </c>
      <c r="B18" s="2" t="s">
        <v>10</v>
      </c>
      <c r="C18" s="2" t="s">
        <v>12</v>
      </c>
      <c r="D18" s="303" t="s">
        <v>207</v>
      </c>
      <c r="E18" s="304" t="s">
        <v>533</v>
      </c>
      <c r="F18" s="305" t="s">
        <v>534</v>
      </c>
      <c r="G18" s="2"/>
      <c r="H18" s="398">
        <f>SUM(H19)</f>
        <v>1283650</v>
      </c>
    </row>
    <row r="19" spans="1:8" ht="32.25" customHeight="1">
      <c r="A19" s="3" t="s">
        <v>91</v>
      </c>
      <c r="B19" s="2" t="s">
        <v>10</v>
      </c>
      <c r="C19" s="2" t="s">
        <v>12</v>
      </c>
      <c r="D19" s="303" t="s">
        <v>207</v>
      </c>
      <c r="E19" s="304" t="s">
        <v>533</v>
      </c>
      <c r="F19" s="305" t="s">
        <v>538</v>
      </c>
      <c r="G19" s="2"/>
      <c r="H19" s="398">
        <f>SUM(H20)</f>
        <v>1283650</v>
      </c>
    </row>
    <row r="20" spans="1:8" ht="48" customHeight="1">
      <c r="A20" s="105" t="s">
        <v>92</v>
      </c>
      <c r="B20" s="2" t="s">
        <v>10</v>
      </c>
      <c r="C20" s="2" t="s">
        <v>12</v>
      </c>
      <c r="D20" s="303" t="s">
        <v>207</v>
      </c>
      <c r="E20" s="304" t="s">
        <v>533</v>
      </c>
      <c r="F20" s="305" t="s">
        <v>538</v>
      </c>
      <c r="G20" s="2" t="s">
        <v>13</v>
      </c>
      <c r="H20" s="399">
        <f>SUM(прил6!I21)</f>
        <v>1283650</v>
      </c>
    </row>
    <row r="21" spans="1:8" ht="46.8">
      <c r="A21" s="49" t="s">
        <v>14</v>
      </c>
      <c r="B21" s="28" t="s">
        <v>10</v>
      </c>
      <c r="C21" s="28" t="s">
        <v>15</v>
      </c>
      <c r="D21" s="297"/>
      <c r="E21" s="298"/>
      <c r="F21" s="299"/>
      <c r="G21" s="28"/>
      <c r="H21" s="396">
        <f>SUM(H22,H27,H31)</f>
        <v>1103600</v>
      </c>
    </row>
    <row r="22" spans="1:8" ht="35.25" customHeight="1">
      <c r="A22" s="91" t="s">
        <v>123</v>
      </c>
      <c r="B22" s="36" t="s">
        <v>10</v>
      </c>
      <c r="C22" s="36" t="s">
        <v>15</v>
      </c>
      <c r="D22" s="312" t="s">
        <v>536</v>
      </c>
      <c r="E22" s="313" t="s">
        <v>533</v>
      </c>
      <c r="F22" s="314" t="s">
        <v>534</v>
      </c>
      <c r="G22" s="36"/>
      <c r="H22" s="397">
        <f>SUM(H23)</f>
        <v>47000</v>
      </c>
    </row>
    <row r="23" spans="1:8" ht="48.75" customHeight="1">
      <c r="A23" s="94" t="s">
        <v>124</v>
      </c>
      <c r="B23" s="2" t="s">
        <v>10</v>
      </c>
      <c r="C23" s="2" t="s">
        <v>15</v>
      </c>
      <c r="D23" s="315" t="s">
        <v>537</v>
      </c>
      <c r="E23" s="316" t="s">
        <v>533</v>
      </c>
      <c r="F23" s="317" t="s">
        <v>534</v>
      </c>
      <c r="G23" s="52"/>
      <c r="H23" s="398">
        <f>SUM(H24)</f>
        <v>47000</v>
      </c>
    </row>
    <row r="24" spans="1:8" ht="49.5" customHeight="1">
      <c r="A24" s="94" t="s">
        <v>540</v>
      </c>
      <c r="B24" s="2" t="s">
        <v>10</v>
      </c>
      <c r="C24" s="2" t="s">
        <v>15</v>
      </c>
      <c r="D24" s="315" t="s">
        <v>537</v>
      </c>
      <c r="E24" s="316" t="s">
        <v>10</v>
      </c>
      <c r="F24" s="317" t="s">
        <v>534</v>
      </c>
      <c r="G24" s="52"/>
      <c r="H24" s="398">
        <f>SUM(H25)</f>
        <v>47000</v>
      </c>
    </row>
    <row r="25" spans="1:8" ht="18.75" customHeight="1">
      <c r="A25" s="94" t="s">
        <v>125</v>
      </c>
      <c r="B25" s="2" t="s">
        <v>10</v>
      </c>
      <c r="C25" s="2" t="s">
        <v>15</v>
      </c>
      <c r="D25" s="315" t="s">
        <v>537</v>
      </c>
      <c r="E25" s="316" t="s">
        <v>10</v>
      </c>
      <c r="F25" s="317" t="s">
        <v>539</v>
      </c>
      <c r="G25" s="52"/>
      <c r="H25" s="398">
        <f>SUM(H26)</f>
        <v>47000</v>
      </c>
    </row>
    <row r="26" spans="1:8" ht="34.5" customHeight="1">
      <c r="A26" s="106" t="s">
        <v>751</v>
      </c>
      <c r="B26" s="2" t="s">
        <v>10</v>
      </c>
      <c r="C26" s="2" t="s">
        <v>15</v>
      </c>
      <c r="D26" s="315" t="s">
        <v>537</v>
      </c>
      <c r="E26" s="316" t="s">
        <v>10</v>
      </c>
      <c r="F26" s="317" t="s">
        <v>539</v>
      </c>
      <c r="G26" s="2" t="s">
        <v>16</v>
      </c>
      <c r="H26" s="400">
        <f>SUM(прил6!I367)</f>
        <v>47000</v>
      </c>
    </row>
    <row r="27" spans="1:8" ht="31.2">
      <c r="A27" s="35" t="s">
        <v>126</v>
      </c>
      <c r="B27" s="36" t="s">
        <v>10</v>
      </c>
      <c r="C27" s="36" t="s">
        <v>15</v>
      </c>
      <c r="D27" s="300" t="s">
        <v>242</v>
      </c>
      <c r="E27" s="301" t="s">
        <v>533</v>
      </c>
      <c r="F27" s="302" t="s">
        <v>534</v>
      </c>
      <c r="G27" s="36"/>
      <c r="H27" s="397">
        <f>SUM(H28)</f>
        <v>436600</v>
      </c>
    </row>
    <row r="28" spans="1:8" ht="18.75" customHeight="1">
      <c r="A28" s="3" t="s">
        <v>127</v>
      </c>
      <c r="B28" s="2" t="s">
        <v>10</v>
      </c>
      <c r="C28" s="2" t="s">
        <v>15</v>
      </c>
      <c r="D28" s="303" t="s">
        <v>243</v>
      </c>
      <c r="E28" s="304" t="s">
        <v>533</v>
      </c>
      <c r="F28" s="305" t="s">
        <v>534</v>
      </c>
      <c r="G28" s="2"/>
      <c r="H28" s="398">
        <f>SUM(H29)</f>
        <v>436600</v>
      </c>
    </row>
    <row r="29" spans="1:8" ht="31.2">
      <c r="A29" s="3" t="s">
        <v>91</v>
      </c>
      <c r="B29" s="2" t="s">
        <v>10</v>
      </c>
      <c r="C29" s="2" t="s">
        <v>15</v>
      </c>
      <c r="D29" s="303" t="s">
        <v>243</v>
      </c>
      <c r="E29" s="304" t="s">
        <v>533</v>
      </c>
      <c r="F29" s="305" t="s">
        <v>538</v>
      </c>
      <c r="G29" s="2"/>
      <c r="H29" s="398">
        <f>SUM(H30)</f>
        <v>436600</v>
      </c>
    </row>
    <row r="30" spans="1:8" ht="48" customHeight="1">
      <c r="A30" s="105" t="s">
        <v>92</v>
      </c>
      <c r="B30" s="2" t="s">
        <v>10</v>
      </c>
      <c r="C30" s="2" t="s">
        <v>15</v>
      </c>
      <c r="D30" s="303" t="s">
        <v>243</v>
      </c>
      <c r="E30" s="304" t="s">
        <v>533</v>
      </c>
      <c r="F30" s="305" t="s">
        <v>538</v>
      </c>
      <c r="G30" s="2" t="s">
        <v>13</v>
      </c>
      <c r="H30" s="399">
        <f>SUM(прил6!I371)</f>
        <v>436600</v>
      </c>
    </row>
    <row r="31" spans="1:8" ht="33.75" customHeight="1">
      <c r="A31" s="35" t="s">
        <v>128</v>
      </c>
      <c r="B31" s="36" t="s">
        <v>10</v>
      </c>
      <c r="C31" s="36" t="s">
        <v>15</v>
      </c>
      <c r="D31" s="300" t="s">
        <v>244</v>
      </c>
      <c r="E31" s="301" t="s">
        <v>533</v>
      </c>
      <c r="F31" s="302" t="s">
        <v>534</v>
      </c>
      <c r="G31" s="36"/>
      <c r="H31" s="397">
        <f>SUM(H32)</f>
        <v>620000</v>
      </c>
    </row>
    <row r="32" spans="1:8" ht="16.5" customHeight="1">
      <c r="A32" s="3" t="s">
        <v>129</v>
      </c>
      <c r="B32" s="2" t="s">
        <v>10</v>
      </c>
      <c r="C32" s="2" t="s">
        <v>15</v>
      </c>
      <c r="D32" s="303" t="s">
        <v>245</v>
      </c>
      <c r="E32" s="304" t="s">
        <v>533</v>
      </c>
      <c r="F32" s="305" t="s">
        <v>534</v>
      </c>
      <c r="G32" s="2"/>
      <c r="H32" s="398">
        <f>SUM(H33)</f>
        <v>620000</v>
      </c>
    </row>
    <row r="33" spans="1:8" ht="33.75" customHeight="1">
      <c r="A33" s="3" t="s">
        <v>91</v>
      </c>
      <c r="B33" s="2" t="s">
        <v>10</v>
      </c>
      <c r="C33" s="2" t="s">
        <v>15</v>
      </c>
      <c r="D33" s="303" t="s">
        <v>245</v>
      </c>
      <c r="E33" s="304" t="s">
        <v>533</v>
      </c>
      <c r="F33" s="305" t="s">
        <v>538</v>
      </c>
      <c r="G33" s="2"/>
      <c r="H33" s="398">
        <f>SUM(H34:H35)</f>
        <v>620000</v>
      </c>
    </row>
    <row r="34" spans="1:8" ht="47.25" customHeight="1">
      <c r="A34" s="105" t="s">
        <v>92</v>
      </c>
      <c r="B34" s="2" t="s">
        <v>10</v>
      </c>
      <c r="C34" s="2" t="s">
        <v>15</v>
      </c>
      <c r="D34" s="303" t="s">
        <v>245</v>
      </c>
      <c r="E34" s="304" t="s">
        <v>533</v>
      </c>
      <c r="F34" s="305" t="s">
        <v>538</v>
      </c>
      <c r="G34" s="2" t="s">
        <v>13</v>
      </c>
      <c r="H34" s="399">
        <f>SUM(прил6!I375)</f>
        <v>618000</v>
      </c>
    </row>
    <row r="35" spans="1:8" ht="18.75" customHeight="1">
      <c r="A35" s="3" t="s">
        <v>18</v>
      </c>
      <c r="B35" s="2" t="s">
        <v>10</v>
      </c>
      <c r="C35" s="2" t="s">
        <v>15</v>
      </c>
      <c r="D35" s="303" t="s">
        <v>245</v>
      </c>
      <c r="E35" s="304" t="s">
        <v>533</v>
      </c>
      <c r="F35" s="305" t="s">
        <v>538</v>
      </c>
      <c r="G35" s="2" t="s">
        <v>17</v>
      </c>
      <c r="H35" s="399">
        <f>SUM(прил6!I376)</f>
        <v>2000</v>
      </c>
    </row>
    <row r="36" spans="1:8" ht="48.75" customHeight="1">
      <c r="A36" s="107" t="s">
        <v>19</v>
      </c>
      <c r="B36" s="28" t="s">
        <v>10</v>
      </c>
      <c r="C36" s="28" t="s">
        <v>20</v>
      </c>
      <c r="D36" s="297"/>
      <c r="E36" s="298"/>
      <c r="F36" s="299"/>
      <c r="G36" s="28"/>
      <c r="H36" s="396">
        <f>SUM(H37,H49,H54,H59,H66,H71+H44)</f>
        <v>14043534</v>
      </c>
    </row>
    <row r="37" spans="1:8" ht="36.75" customHeight="1">
      <c r="A37" s="91" t="s">
        <v>130</v>
      </c>
      <c r="B37" s="36" t="s">
        <v>10</v>
      </c>
      <c r="C37" s="36" t="s">
        <v>20</v>
      </c>
      <c r="D37" s="306" t="s">
        <v>206</v>
      </c>
      <c r="E37" s="307" t="s">
        <v>533</v>
      </c>
      <c r="F37" s="308" t="s">
        <v>534</v>
      </c>
      <c r="G37" s="36"/>
      <c r="H37" s="397">
        <f>SUM(H38)</f>
        <v>719000</v>
      </c>
    </row>
    <row r="38" spans="1:8" ht="66.75" customHeight="1">
      <c r="A38" s="94" t="s">
        <v>131</v>
      </c>
      <c r="B38" s="2" t="s">
        <v>10</v>
      </c>
      <c r="C38" s="2" t="s">
        <v>20</v>
      </c>
      <c r="D38" s="318" t="s">
        <v>239</v>
      </c>
      <c r="E38" s="319" t="s">
        <v>533</v>
      </c>
      <c r="F38" s="320" t="s">
        <v>534</v>
      </c>
      <c r="G38" s="2"/>
      <c r="H38" s="398">
        <f>SUM(H39)</f>
        <v>719000</v>
      </c>
    </row>
    <row r="39" spans="1:8" ht="33.75" customHeight="1">
      <c r="A39" s="94" t="s">
        <v>541</v>
      </c>
      <c r="B39" s="2" t="s">
        <v>10</v>
      </c>
      <c r="C39" s="2" t="s">
        <v>20</v>
      </c>
      <c r="D39" s="318" t="s">
        <v>239</v>
      </c>
      <c r="E39" s="319" t="s">
        <v>10</v>
      </c>
      <c r="F39" s="320" t="s">
        <v>534</v>
      </c>
      <c r="G39" s="2"/>
      <c r="H39" s="398">
        <f>SUM(H40+H42)</f>
        <v>719000</v>
      </c>
    </row>
    <row r="40" spans="1:8" ht="47.25" customHeight="1">
      <c r="A40" s="105" t="s">
        <v>93</v>
      </c>
      <c r="B40" s="2" t="s">
        <v>10</v>
      </c>
      <c r="C40" s="2" t="s">
        <v>20</v>
      </c>
      <c r="D40" s="321" t="s">
        <v>239</v>
      </c>
      <c r="E40" s="322" t="s">
        <v>10</v>
      </c>
      <c r="F40" s="323" t="s">
        <v>542</v>
      </c>
      <c r="G40" s="2"/>
      <c r="H40" s="398">
        <f>SUM(H41)</f>
        <v>711000</v>
      </c>
    </row>
    <row r="41" spans="1:8" ht="49.5" customHeight="1">
      <c r="A41" s="105" t="s">
        <v>92</v>
      </c>
      <c r="B41" s="2" t="s">
        <v>10</v>
      </c>
      <c r="C41" s="2" t="s">
        <v>20</v>
      </c>
      <c r="D41" s="321" t="s">
        <v>239</v>
      </c>
      <c r="E41" s="322" t="s">
        <v>10</v>
      </c>
      <c r="F41" s="323" t="s">
        <v>542</v>
      </c>
      <c r="G41" s="2" t="s">
        <v>13</v>
      </c>
      <c r="H41" s="399">
        <f>SUM(прил6!I27)</f>
        <v>711000</v>
      </c>
    </row>
    <row r="42" spans="1:8" ht="31.5" customHeight="1">
      <c r="A42" s="99" t="s">
        <v>120</v>
      </c>
      <c r="B42" s="2" t="s">
        <v>10</v>
      </c>
      <c r="C42" s="2" t="s">
        <v>20</v>
      </c>
      <c r="D42" s="318" t="s">
        <v>239</v>
      </c>
      <c r="E42" s="319" t="s">
        <v>10</v>
      </c>
      <c r="F42" s="320" t="s">
        <v>543</v>
      </c>
      <c r="G42" s="2"/>
      <c r="H42" s="398">
        <f>SUM(H43)</f>
        <v>8000</v>
      </c>
    </row>
    <row r="43" spans="1:8" ht="30.75" customHeight="1">
      <c r="A43" s="97" t="s">
        <v>751</v>
      </c>
      <c r="B43" s="2" t="s">
        <v>10</v>
      </c>
      <c r="C43" s="2" t="s">
        <v>20</v>
      </c>
      <c r="D43" s="318" t="s">
        <v>239</v>
      </c>
      <c r="E43" s="319" t="s">
        <v>10</v>
      </c>
      <c r="F43" s="320" t="s">
        <v>543</v>
      </c>
      <c r="G43" s="2" t="s">
        <v>16</v>
      </c>
      <c r="H43" s="399">
        <f>SUM(прил6!I29)</f>
        <v>8000</v>
      </c>
    </row>
    <row r="44" spans="1:8" ht="49.5" customHeight="1">
      <c r="A44" s="35" t="s">
        <v>145</v>
      </c>
      <c r="B44" s="36" t="s">
        <v>10</v>
      </c>
      <c r="C44" s="36" t="s">
        <v>20</v>
      </c>
      <c r="D44" s="312" t="s">
        <v>559</v>
      </c>
      <c r="E44" s="313" t="s">
        <v>533</v>
      </c>
      <c r="F44" s="314" t="s">
        <v>534</v>
      </c>
      <c r="G44" s="36"/>
      <c r="H44" s="397">
        <f>SUM(H45)</f>
        <v>191800</v>
      </c>
    </row>
    <row r="45" spans="1:8" ht="66" customHeight="1">
      <c r="A45" s="64" t="s">
        <v>146</v>
      </c>
      <c r="B45" s="2" t="s">
        <v>10</v>
      </c>
      <c r="C45" s="2" t="s">
        <v>20</v>
      </c>
      <c r="D45" s="315" t="s">
        <v>673</v>
      </c>
      <c r="E45" s="316" t="s">
        <v>533</v>
      </c>
      <c r="F45" s="317" t="s">
        <v>534</v>
      </c>
      <c r="G45" s="52"/>
      <c r="H45" s="398">
        <f>SUM(H46)</f>
        <v>191800</v>
      </c>
    </row>
    <row r="46" spans="1:8" ht="48.75" customHeight="1">
      <c r="A46" s="94" t="s">
        <v>560</v>
      </c>
      <c r="B46" s="2" t="s">
        <v>10</v>
      </c>
      <c r="C46" s="2" t="s">
        <v>20</v>
      </c>
      <c r="D46" s="315" t="s">
        <v>673</v>
      </c>
      <c r="E46" s="316" t="s">
        <v>10</v>
      </c>
      <c r="F46" s="317" t="s">
        <v>534</v>
      </c>
      <c r="G46" s="52"/>
      <c r="H46" s="398">
        <f>SUM(H47)</f>
        <v>191800</v>
      </c>
    </row>
    <row r="47" spans="1:8" ht="17.25" customHeight="1">
      <c r="A47" s="94" t="s">
        <v>675</v>
      </c>
      <c r="B47" s="2" t="s">
        <v>10</v>
      </c>
      <c r="C47" s="2" t="s">
        <v>20</v>
      </c>
      <c r="D47" s="315" t="s">
        <v>218</v>
      </c>
      <c r="E47" s="316" t="s">
        <v>10</v>
      </c>
      <c r="F47" s="317" t="s">
        <v>674</v>
      </c>
      <c r="G47" s="52"/>
      <c r="H47" s="398">
        <f>SUM(H48)</f>
        <v>191800</v>
      </c>
    </row>
    <row r="48" spans="1:8" ht="30.75" customHeight="1">
      <c r="A48" s="106" t="s">
        <v>751</v>
      </c>
      <c r="B48" s="2" t="s">
        <v>10</v>
      </c>
      <c r="C48" s="2" t="s">
        <v>20</v>
      </c>
      <c r="D48" s="315" t="s">
        <v>218</v>
      </c>
      <c r="E48" s="316" t="s">
        <v>10</v>
      </c>
      <c r="F48" s="317" t="s">
        <v>674</v>
      </c>
      <c r="G48" s="2" t="s">
        <v>16</v>
      </c>
      <c r="H48" s="400">
        <f>SUM(прил6!I34)</f>
        <v>191800</v>
      </c>
    </row>
    <row r="49" spans="1:8" ht="35.25" customHeight="1">
      <c r="A49" s="91" t="s">
        <v>123</v>
      </c>
      <c r="B49" s="36" t="s">
        <v>10</v>
      </c>
      <c r="C49" s="36" t="s">
        <v>20</v>
      </c>
      <c r="D49" s="312" t="s">
        <v>536</v>
      </c>
      <c r="E49" s="313" t="s">
        <v>533</v>
      </c>
      <c r="F49" s="314" t="s">
        <v>534</v>
      </c>
      <c r="G49" s="36"/>
      <c r="H49" s="397">
        <f>SUM(H50)</f>
        <v>946000</v>
      </c>
    </row>
    <row r="50" spans="1:8" ht="62.25" customHeight="1">
      <c r="A50" s="94" t="s">
        <v>137</v>
      </c>
      <c r="B50" s="2" t="s">
        <v>10</v>
      </c>
      <c r="C50" s="2" t="s">
        <v>20</v>
      </c>
      <c r="D50" s="315" t="s">
        <v>537</v>
      </c>
      <c r="E50" s="316" t="s">
        <v>533</v>
      </c>
      <c r="F50" s="317" t="s">
        <v>534</v>
      </c>
      <c r="G50" s="52"/>
      <c r="H50" s="398">
        <f>SUM(H51)</f>
        <v>946000</v>
      </c>
    </row>
    <row r="51" spans="1:8" ht="49.5" customHeight="1">
      <c r="A51" s="94" t="s">
        <v>540</v>
      </c>
      <c r="B51" s="2" t="s">
        <v>10</v>
      </c>
      <c r="C51" s="2" t="s">
        <v>20</v>
      </c>
      <c r="D51" s="315" t="s">
        <v>537</v>
      </c>
      <c r="E51" s="316" t="s">
        <v>10</v>
      </c>
      <c r="F51" s="317" t="s">
        <v>534</v>
      </c>
      <c r="G51" s="52"/>
      <c r="H51" s="398">
        <f>SUM(H52)</f>
        <v>946000</v>
      </c>
    </row>
    <row r="52" spans="1:8" ht="17.25" customHeight="1">
      <c r="A52" s="94" t="s">
        <v>125</v>
      </c>
      <c r="B52" s="2" t="s">
        <v>10</v>
      </c>
      <c r="C52" s="2" t="s">
        <v>20</v>
      </c>
      <c r="D52" s="315" t="s">
        <v>537</v>
      </c>
      <c r="E52" s="316" t="s">
        <v>10</v>
      </c>
      <c r="F52" s="317" t="s">
        <v>539</v>
      </c>
      <c r="G52" s="52"/>
      <c r="H52" s="398">
        <f>SUM(H53)</f>
        <v>946000</v>
      </c>
    </row>
    <row r="53" spans="1:8" ht="33" customHeight="1">
      <c r="A53" s="106" t="s">
        <v>751</v>
      </c>
      <c r="B53" s="2" t="s">
        <v>10</v>
      </c>
      <c r="C53" s="2" t="s">
        <v>20</v>
      </c>
      <c r="D53" s="315" t="s">
        <v>537</v>
      </c>
      <c r="E53" s="316" t="s">
        <v>10</v>
      </c>
      <c r="F53" s="317" t="s">
        <v>539</v>
      </c>
      <c r="G53" s="2" t="s">
        <v>16</v>
      </c>
      <c r="H53" s="400">
        <f>SUM(прил6!I39)</f>
        <v>946000</v>
      </c>
    </row>
    <row r="54" spans="1:8" ht="38.25" customHeight="1">
      <c r="A54" s="91" t="s">
        <v>138</v>
      </c>
      <c r="B54" s="36" t="s">
        <v>10</v>
      </c>
      <c r="C54" s="36" t="s">
        <v>20</v>
      </c>
      <c r="D54" s="300" t="s">
        <v>545</v>
      </c>
      <c r="E54" s="301" t="s">
        <v>533</v>
      </c>
      <c r="F54" s="302" t="s">
        <v>534</v>
      </c>
      <c r="G54" s="36"/>
      <c r="H54" s="397">
        <f>SUM(H55)</f>
        <v>204734</v>
      </c>
    </row>
    <row r="55" spans="1:8" ht="50.25" customHeight="1">
      <c r="A55" s="94" t="s">
        <v>757</v>
      </c>
      <c r="B55" s="2" t="s">
        <v>10</v>
      </c>
      <c r="C55" s="2" t="s">
        <v>20</v>
      </c>
      <c r="D55" s="303" t="s">
        <v>210</v>
      </c>
      <c r="E55" s="304" t="s">
        <v>533</v>
      </c>
      <c r="F55" s="305" t="s">
        <v>534</v>
      </c>
      <c r="G55" s="2"/>
      <c r="H55" s="398">
        <f>SUM(H56)</f>
        <v>204734</v>
      </c>
    </row>
    <row r="56" spans="1:8" ht="33.75" customHeight="1">
      <c r="A56" s="94" t="s">
        <v>544</v>
      </c>
      <c r="B56" s="2" t="s">
        <v>10</v>
      </c>
      <c r="C56" s="2" t="s">
        <v>20</v>
      </c>
      <c r="D56" s="303" t="s">
        <v>210</v>
      </c>
      <c r="E56" s="304" t="s">
        <v>10</v>
      </c>
      <c r="F56" s="305" t="s">
        <v>534</v>
      </c>
      <c r="G56" s="2"/>
      <c r="H56" s="398">
        <f>SUM(H57)</f>
        <v>204734</v>
      </c>
    </row>
    <row r="57" spans="1:8" ht="18" customHeight="1">
      <c r="A57" s="109" t="s">
        <v>96</v>
      </c>
      <c r="B57" s="2" t="s">
        <v>10</v>
      </c>
      <c r="C57" s="2" t="s">
        <v>20</v>
      </c>
      <c r="D57" s="303" t="s">
        <v>210</v>
      </c>
      <c r="E57" s="304" t="s">
        <v>10</v>
      </c>
      <c r="F57" s="305" t="s">
        <v>546</v>
      </c>
      <c r="G57" s="2"/>
      <c r="H57" s="398">
        <f>SUM(H58)</f>
        <v>204734</v>
      </c>
    </row>
    <row r="58" spans="1:8" ht="48.75" customHeight="1">
      <c r="A58" s="105" t="s">
        <v>92</v>
      </c>
      <c r="B58" s="2" t="s">
        <v>10</v>
      </c>
      <c r="C58" s="2" t="s">
        <v>20</v>
      </c>
      <c r="D58" s="303" t="s">
        <v>210</v>
      </c>
      <c r="E58" s="304" t="s">
        <v>10</v>
      </c>
      <c r="F58" s="305" t="s">
        <v>546</v>
      </c>
      <c r="G58" s="2" t="s">
        <v>13</v>
      </c>
      <c r="H58" s="400">
        <f>SUM(прил6!I44)</f>
        <v>204734</v>
      </c>
    </row>
    <row r="59" spans="1:8" ht="34.5" customHeight="1">
      <c r="A59" s="115" t="s">
        <v>132</v>
      </c>
      <c r="B59" s="36" t="s">
        <v>10</v>
      </c>
      <c r="C59" s="36" t="s">
        <v>20</v>
      </c>
      <c r="D59" s="300" t="s">
        <v>548</v>
      </c>
      <c r="E59" s="301" t="s">
        <v>533</v>
      </c>
      <c r="F59" s="302" t="s">
        <v>534</v>
      </c>
      <c r="G59" s="36"/>
      <c r="H59" s="397">
        <f>SUM(H60)</f>
        <v>474000</v>
      </c>
    </row>
    <row r="60" spans="1:8" ht="48.75" customHeight="1">
      <c r="A60" s="97" t="s">
        <v>133</v>
      </c>
      <c r="B60" s="2" t="s">
        <v>10</v>
      </c>
      <c r="C60" s="2" t="s">
        <v>20</v>
      </c>
      <c r="D60" s="303" t="s">
        <v>211</v>
      </c>
      <c r="E60" s="304" t="s">
        <v>533</v>
      </c>
      <c r="F60" s="305" t="s">
        <v>534</v>
      </c>
      <c r="G60" s="2"/>
      <c r="H60" s="398">
        <f>SUM(H61)</f>
        <v>474000</v>
      </c>
    </row>
    <row r="61" spans="1:8" ht="48.75" customHeight="1">
      <c r="A61" s="111" t="s">
        <v>547</v>
      </c>
      <c r="B61" s="2" t="s">
        <v>10</v>
      </c>
      <c r="C61" s="2" t="s">
        <v>20</v>
      </c>
      <c r="D61" s="303" t="s">
        <v>211</v>
      </c>
      <c r="E61" s="304" t="s">
        <v>10</v>
      </c>
      <c r="F61" s="305" t="s">
        <v>534</v>
      </c>
      <c r="G61" s="2"/>
      <c r="H61" s="398">
        <f>SUM(H62+H64)</f>
        <v>474000</v>
      </c>
    </row>
    <row r="62" spans="1:8" ht="31.2">
      <c r="A62" s="105" t="s">
        <v>134</v>
      </c>
      <c r="B62" s="2" t="s">
        <v>10</v>
      </c>
      <c r="C62" s="2" t="s">
        <v>20</v>
      </c>
      <c r="D62" s="303" t="s">
        <v>211</v>
      </c>
      <c r="E62" s="304" t="s">
        <v>10</v>
      </c>
      <c r="F62" s="305" t="s">
        <v>549</v>
      </c>
      <c r="G62" s="2"/>
      <c r="H62" s="398">
        <f>SUM(H63)</f>
        <v>237000</v>
      </c>
    </row>
    <row r="63" spans="1:8" ht="45.75" customHeight="1">
      <c r="A63" s="105" t="s">
        <v>92</v>
      </c>
      <c r="B63" s="2" t="s">
        <v>10</v>
      </c>
      <c r="C63" s="2" t="s">
        <v>20</v>
      </c>
      <c r="D63" s="303" t="s">
        <v>211</v>
      </c>
      <c r="E63" s="304" t="s">
        <v>10</v>
      </c>
      <c r="F63" s="305" t="s">
        <v>549</v>
      </c>
      <c r="G63" s="2" t="s">
        <v>13</v>
      </c>
      <c r="H63" s="399">
        <f>SUM(прил6!I49)</f>
        <v>237000</v>
      </c>
    </row>
    <row r="64" spans="1:8" ht="31.2">
      <c r="A64" s="105" t="s">
        <v>95</v>
      </c>
      <c r="B64" s="2" t="s">
        <v>10</v>
      </c>
      <c r="C64" s="2" t="s">
        <v>20</v>
      </c>
      <c r="D64" s="303" t="s">
        <v>211</v>
      </c>
      <c r="E64" s="304" t="s">
        <v>10</v>
      </c>
      <c r="F64" s="305" t="s">
        <v>550</v>
      </c>
      <c r="G64" s="2"/>
      <c r="H64" s="398">
        <f>SUM(H65)</f>
        <v>237000</v>
      </c>
    </row>
    <row r="65" spans="1:8" ht="48.75" customHeight="1">
      <c r="A65" s="105" t="s">
        <v>92</v>
      </c>
      <c r="B65" s="2" t="s">
        <v>10</v>
      </c>
      <c r="C65" s="2" t="s">
        <v>20</v>
      </c>
      <c r="D65" s="303" t="s">
        <v>211</v>
      </c>
      <c r="E65" s="304" t="s">
        <v>10</v>
      </c>
      <c r="F65" s="305" t="s">
        <v>550</v>
      </c>
      <c r="G65" s="2" t="s">
        <v>13</v>
      </c>
      <c r="H65" s="400">
        <f>SUM(прил6!I51)</f>
        <v>237000</v>
      </c>
    </row>
    <row r="66" spans="1:8" ht="31.2">
      <c r="A66" s="91" t="s">
        <v>135</v>
      </c>
      <c r="B66" s="36" t="s">
        <v>10</v>
      </c>
      <c r="C66" s="36" t="s">
        <v>20</v>
      </c>
      <c r="D66" s="300" t="s">
        <v>212</v>
      </c>
      <c r="E66" s="301" t="s">
        <v>533</v>
      </c>
      <c r="F66" s="302" t="s">
        <v>534</v>
      </c>
      <c r="G66" s="36"/>
      <c r="H66" s="397">
        <f>SUM(H67)</f>
        <v>237000</v>
      </c>
    </row>
    <row r="67" spans="1:8" ht="49.5" customHeight="1">
      <c r="A67" s="94" t="s">
        <v>136</v>
      </c>
      <c r="B67" s="2" t="s">
        <v>10</v>
      </c>
      <c r="C67" s="2" t="s">
        <v>20</v>
      </c>
      <c r="D67" s="303" t="s">
        <v>213</v>
      </c>
      <c r="E67" s="304" t="s">
        <v>533</v>
      </c>
      <c r="F67" s="305" t="s">
        <v>534</v>
      </c>
      <c r="G67" s="52"/>
      <c r="H67" s="398">
        <f>SUM(H68)</f>
        <v>237000</v>
      </c>
    </row>
    <row r="68" spans="1:8" ht="33" customHeight="1">
      <c r="A68" s="94" t="s">
        <v>551</v>
      </c>
      <c r="B68" s="2" t="s">
        <v>10</v>
      </c>
      <c r="C68" s="2" t="s">
        <v>20</v>
      </c>
      <c r="D68" s="303" t="s">
        <v>213</v>
      </c>
      <c r="E68" s="304" t="s">
        <v>12</v>
      </c>
      <c r="F68" s="305" t="s">
        <v>534</v>
      </c>
      <c r="G68" s="52"/>
      <c r="H68" s="398">
        <f>SUM(H69)</f>
        <v>237000</v>
      </c>
    </row>
    <row r="69" spans="1:8" ht="30.75" customHeight="1">
      <c r="A69" s="3" t="s">
        <v>94</v>
      </c>
      <c r="B69" s="2" t="s">
        <v>10</v>
      </c>
      <c r="C69" s="2" t="s">
        <v>20</v>
      </c>
      <c r="D69" s="303" t="s">
        <v>213</v>
      </c>
      <c r="E69" s="304" t="s">
        <v>12</v>
      </c>
      <c r="F69" s="305" t="s">
        <v>552</v>
      </c>
      <c r="G69" s="2"/>
      <c r="H69" s="398">
        <f>SUM(H70)</f>
        <v>237000</v>
      </c>
    </row>
    <row r="70" spans="1:8" ht="47.25" customHeight="1">
      <c r="A70" s="105" t="s">
        <v>92</v>
      </c>
      <c r="B70" s="2" t="s">
        <v>10</v>
      </c>
      <c r="C70" s="2" t="s">
        <v>20</v>
      </c>
      <c r="D70" s="303" t="s">
        <v>213</v>
      </c>
      <c r="E70" s="304" t="s">
        <v>12</v>
      </c>
      <c r="F70" s="305" t="s">
        <v>552</v>
      </c>
      <c r="G70" s="2" t="s">
        <v>13</v>
      </c>
      <c r="H70" s="400">
        <f>SUM(прил6!I56)</f>
        <v>237000</v>
      </c>
    </row>
    <row r="71" spans="1:8" ht="15.6">
      <c r="A71" s="35" t="s">
        <v>139</v>
      </c>
      <c r="B71" s="36" t="s">
        <v>10</v>
      </c>
      <c r="C71" s="36" t="s">
        <v>20</v>
      </c>
      <c r="D71" s="300" t="s">
        <v>214</v>
      </c>
      <c r="E71" s="301" t="s">
        <v>533</v>
      </c>
      <c r="F71" s="302" t="s">
        <v>534</v>
      </c>
      <c r="G71" s="36"/>
      <c r="H71" s="397">
        <f>SUM(H72)</f>
        <v>11271000</v>
      </c>
    </row>
    <row r="72" spans="1:8" ht="15.6">
      <c r="A72" s="3" t="s">
        <v>140</v>
      </c>
      <c r="B72" s="2" t="s">
        <v>10</v>
      </c>
      <c r="C72" s="2" t="s">
        <v>20</v>
      </c>
      <c r="D72" s="303" t="s">
        <v>215</v>
      </c>
      <c r="E72" s="304" t="s">
        <v>533</v>
      </c>
      <c r="F72" s="305" t="s">
        <v>534</v>
      </c>
      <c r="G72" s="2"/>
      <c r="H72" s="398">
        <f>SUM(H73)</f>
        <v>11271000</v>
      </c>
    </row>
    <row r="73" spans="1:8" ht="31.2">
      <c r="A73" s="3" t="s">
        <v>91</v>
      </c>
      <c r="B73" s="2" t="s">
        <v>10</v>
      </c>
      <c r="C73" s="2" t="s">
        <v>20</v>
      </c>
      <c r="D73" s="303" t="s">
        <v>215</v>
      </c>
      <c r="E73" s="304" t="s">
        <v>533</v>
      </c>
      <c r="F73" s="305" t="s">
        <v>538</v>
      </c>
      <c r="G73" s="2"/>
      <c r="H73" s="398">
        <f>SUM(H74:H75)</f>
        <v>11271000</v>
      </c>
    </row>
    <row r="74" spans="1:8" ht="47.25" customHeight="1">
      <c r="A74" s="105" t="s">
        <v>92</v>
      </c>
      <c r="B74" s="2" t="s">
        <v>10</v>
      </c>
      <c r="C74" s="2" t="s">
        <v>20</v>
      </c>
      <c r="D74" s="303" t="s">
        <v>215</v>
      </c>
      <c r="E74" s="304" t="s">
        <v>533</v>
      </c>
      <c r="F74" s="305" t="s">
        <v>538</v>
      </c>
      <c r="G74" s="2" t="s">
        <v>13</v>
      </c>
      <c r="H74" s="399">
        <f>SUM(прил6!I60)</f>
        <v>11259000</v>
      </c>
    </row>
    <row r="75" spans="1:8" ht="16.5" customHeight="1">
      <c r="A75" s="3" t="s">
        <v>18</v>
      </c>
      <c r="B75" s="2" t="s">
        <v>10</v>
      </c>
      <c r="C75" s="2" t="s">
        <v>20</v>
      </c>
      <c r="D75" s="303" t="s">
        <v>215</v>
      </c>
      <c r="E75" s="304" t="s">
        <v>533</v>
      </c>
      <c r="F75" s="305" t="s">
        <v>538</v>
      </c>
      <c r="G75" s="2" t="s">
        <v>17</v>
      </c>
      <c r="H75" s="399">
        <f>SUM(прил6!I61)</f>
        <v>12000</v>
      </c>
    </row>
    <row r="76" spans="1:8" ht="15.75" customHeight="1">
      <c r="A76" s="107" t="s">
        <v>817</v>
      </c>
      <c r="B76" s="28" t="s">
        <v>10</v>
      </c>
      <c r="C76" s="65" t="s">
        <v>116</v>
      </c>
      <c r="D76" s="324"/>
      <c r="E76" s="325"/>
      <c r="F76" s="326"/>
      <c r="G76" s="28"/>
      <c r="H76" s="396">
        <f>SUM(H77)</f>
        <v>5400</v>
      </c>
    </row>
    <row r="77" spans="1:8" ht="15.75" customHeight="1">
      <c r="A77" s="91" t="s">
        <v>202</v>
      </c>
      <c r="B77" s="36" t="s">
        <v>10</v>
      </c>
      <c r="C77" s="50" t="s">
        <v>116</v>
      </c>
      <c r="D77" s="306" t="s">
        <v>222</v>
      </c>
      <c r="E77" s="307" t="s">
        <v>533</v>
      </c>
      <c r="F77" s="308" t="s">
        <v>534</v>
      </c>
      <c r="G77" s="36"/>
      <c r="H77" s="397">
        <f>SUM(H78)</f>
        <v>5400</v>
      </c>
    </row>
    <row r="78" spans="1:8" ht="15.75" customHeight="1">
      <c r="A78" s="108" t="s">
        <v>201</v>
      </c>
      <c r="B78" s="2" t="s">
        <v>10</v>
      </c>
      <c r="C78" s="10" t="s">
        <v>116</v>
      </c>
      <c r="D78" s="321" t="s">
        <v>222</v>
      </c>
      <c r="E78" s="322" t="s">
        <v>533</v>
      </c>
      <c r="F78" s="323" t="s">
        <v>534</v>
      </c>
      <c r="G78" s="2"/>
      <c r="H78" s="398">
        <f>SUM(H79)</f>
        <v>5400</v>
      </c>
    </row>
    <row r="79" spans="1:8" ht="45.75" customHeight="1">
      <c r="A79" s="3" t="s">
        <v>818</v>
      </c>
      <c r="B79" s="2" t="s">
        <v>10</v>
      </c>
      <c r="C79" s="10" t="s">
        <v>116</v>
      </c>
      <c r="D79" s="321" t="s">
        <v>222</v>
      </c>
      <c r="E79" s="322" t="s">
        <v>533</v>
      </c>
      <c r="F79" s="560">
        <v>51200</v>
      </c>
      <c r="G79" s="2"/>
      <c r="H79" s="398">
        <f>SUM(H80)</f>
        <v>5400</v>
      </c>
    </row>
    <row r="80" spans="1:8" ht="31.5" customHeight="1">
      <c r="A80" s="110" t="s">
        <v>751</v>
      </c>
      <c r="B80" s="2" t="s">
        <v>10</v>
      </c>
      <c r="C80" s="10" t="s">
        <v>116</v>
      </c>
      <c r="D80" s="321" t="s">
        <v>222</v>
      </c>
      <c r="E80" s="322" t="s">
        <v>533</v>
      </c>
      <c r="F80" s="560">
        <v>51200</v>
      </c>
      <c r="G80" s="2" t="s">
        <v>16</v>
      </c>
      <c r="H80" s="399">
        <f>SUM(прил6!I66)</f>
        <v>5400</v>
      </c>
    </row>
    <row r="81" spans="1:8" ht="32.25" customHeight="1">
      <c r="A81" s="107" t="s">
        <v>79</v>
      </c>
      <c r="B81" s="28" t="s">
        <v>10</v>
      </c>
      <c r="C81" s="28" t="s">
        <v>78</v>
      </c>
      <c r="D81" s="297"/>
      <c r="E81" s="298"/>
      <c r="F81" s="299"/>
      <c r="G81" s="28"/>
      <c r="H81" s="396">
        <f>SUM(H82,H87,H92)</f>
        <v>2713836</v>
      </c>
    </row>
    <row r="82" spans="1:8" ht="38.25" customHeight="1">
      <c r="A82" s="91" t="s">
        <v>123</v>
      </c>
      <c r="B82" s="36" t="s">
        <v>10</v>
      </c>
      <c r="C82" s="36" t="s">
        <v>78</v>
      </c>
      <c r="D82" s="300" t="s">
        <v>536</v>
      </c>
      <c r="E82" s="301" t="s">
        <v>533</v>
      </c>
      <c r="F82" s="302" t="s">
        <v>534</v>
      </c>
      <c r="G82" s="36"/>
      <c r="H82" s="397">
        <f>SUM(H83)</f>
        <v>448000</v>
      </c>
    </row>
    <row r="83" spans="1:8" ht="62.25" customHeight="1">
      <c r="A83" s="94" t="s">
        <v>137</v>
      </c>
      <c r="B83" s="2" t="s">
        <v>10</v>
      </c>
      <c r="C83" s="2" t="s">
        <v>78</v>
      </c>
      <c r="D83" s="303" t="s">
        <v>537</v>
      </c>
      <c r="E83" s="304" t="s">
        <v>533</v>
      </c>
      <c r="F83" s="305" t="s">
        <v>534</v>
      </c>
      <c r="G83" s="52"/>
      <c r="H83" s="398">
        <f>SUM(H84)</f>
        <v>448000</v>
      </c>
    </row>
    <row r="84" spans="1:8" ht="48.75" customHeight="1">
      <c r="A84" s="94" t="s">
        <v>540</v>
      </c>
      <c r="B84" s="2" t="s">
        <v>10</v>
      </c>
      <c r="C84" s="2" t="s">
        <v>78</v>
      </c>
      <c r="D84" s="303" t="s">
        <v>537</v>
      </c>
      <c r="E84" s="304" t="s">
        <v>10</v>
      </c>
      <c r="F84" s="305" t="s">
        <v>534</v>
      </c>
      <c r="G84" s="52"/>
      <c r="H84" s="398">
        <f>SUM(H85)</f>
        <v>448000</v>
      </c>
    </row>
    <row r="85" spans="1:8" ht="18" customHeight="1">
      <c r="A85" s="94" t="s">
        <v>125</v>
      </c>
      <c r="B85" s="2" t="s">
        <v>10</v>
      </c>
      <c r="C85" s="2" t="s">
        <v>78</v>
      </c>
      <c r="D85" s="303" t="s">
        <v>537</v>
      </c>
      <c r="E85" s="304" t="s">
        <v>10</v>
      </c>
      <c r="F85" s="305" t="s">
        <v>539</v>
      </c>
      <c r="G85" s="52"/>
      <c r="H85" s="398">
        <f>SUM(H86)</f>
        <v>448000</v>
      </c>
    </row>
    <row r="86" spans="1:8" ht="31.5" customHeight="1">
      <c r="A86" s="97" t="s">
        <v>751</v>
      </c>
      <c r="B86" s="2" t="s">
        <v>10</v>
      </c>
      <c r="C86" s="2" t="s">
        <v>78</v>
      </c>
      <c r="D86" s="303" t="s">
        <v>537</v>
      </c>
      <c r="E86" s="304" t="s">
        <v>10</v>
      </c>
      <c r="F86" s="305" t="s">
        <v>539</v>
      </c>
      <c r="G86" s="2" t="s">
        <v>16</v>
      </c>
      <c r="H86" s="400">
        <f>SUM(прил6!I286)</f>
        <v>448000</v>
      </c>
    </row>
    <row r="87" spans="1:8" s="45" customFormat="1" ht="64.5" customHeight="1">
      <c r="A87" s="91" t="s">
        <v>149</v>
      </c>
      <c r="B87" s="36" t="s">
        <v>10</v>
      </c>
      <c r="C87" s="36" t="s">
        <v>78</v>
      </c>
      <c r="D87" s="300" t="s">
        <v>225</v>
      </c>
      <c r="E87" s="301" t="s">
        <v>533</v>
      </c>
      <c r="F87" s="302" t="s">
        <v>534</v>
      </c>
      <c r="G87" s="36"/>
      <c r="H87" s="397">
        <f>SUM(H88)</f>
        <v>24000</v>
      </c>
    </row>
    <row r="88" spans="1:8" s="45" customFormat="1" ht="94.5" customHeight="1">
      <c r="A88" s="94" t="s">
        <v>165</v>
      </c>
      <c r="B88" s="2" t="s">
        <v>10</v>
      </c>
      <c r="C88" s="2" t="s">
        <v>78</v>
      </c>
      <c r="D88" s="303" t="s">
        <v>227</v>
      </c>
      <c r="E88" s="304" t="s">
        <v>533</v>
      </c>
      <c r="F88" s="305" t="s">
        <v>534</v>
      </c>
      <c r="G88" s="2"/>
      <c r="H88" s="398">
        <f>SUM(H89)</f>
        <v>24000</v>
      </c>
    </row>
    <row r="89" spans="1:8" s="45" customFormat="1" ht="48.75" customHeight="1">
      <c r="A89" s="94" t="s">
        <v>553</v>
      </c>
      <c r="B89" s="2" t="s">
        <v>10</v>
      </c>
      <c r="C89" s="2" t="s">
        <v>78</v>
      </c>
      <c r="D89" s="303" t="s">
        <v>227</v>
      </c>
      <c r="E89" s="304" t="s">
        <v>10</v>
      </c>
      <c r="F89" s="305" t="s">
        <v>534</v>
      </c>
      <c r="G89" s="2"/>
      <c r="H89" s="398">
        <f>SUM(H90)</f>
        <v>24000</v>
      </c>
    </row>
    <row r="90" spans="1:8" s="45" customFormat="1" ht="15.75" customHeight="1">
      <c r="A90" s="3" t="s">
        <v>117</v>
      </c>
      <c r="B90" s="2" t="s">
        <v>10</v>
      </c>
      <c r="C90" s="2" t="s">
        <v>78</v>
      </c>
      <c r="D90" s="303" t="s">
        <v>227</v>
      </c>
      <c r="E90" s="304" t="s">
        <v>10</v>
      </c>
      <c r="F90" s="305" t="s">
        <v>554</v>
      </c>
      <c r="G90" s="2"/>
      <c r="H90" s="398">
        <f>SUM(H91)</f>
        <v>24000</v>
      </c>
    </row>
    <row r="91" spans="1:8" s="45" customFormat="1" ht="33" customHeight="1">
      <c r="A91" s="97" t="s">
        <v>751</v>
      </c>
      <c r="B91" s="2" t="s">
        <v>10</v>
      </c>
      <c r="C91" s="2" t="s">
        <v>78</v>
      </c>
      <c r="D91" s="303" t="s">
        <v>227</v>
      </c>
      <c r="E91" s="304" t="s">
        <v>10</v>
      </c>
      <c r="F91" s="305" t="s">
        <v>554</v>
      </c>
      <c r="G91" s="2" t="s">
        <v>16</v>
      </c>
      <c r="H91" s="399">
        <f>SUM(прил6!I291)</f>
        <v>24000</v>
      </c>
    </row>
    <row r="92" spans="1:8" ht="33" customHeight="1">
      <c r="A92" s="35" t="s">
        <v>141</v>
      </c>
      <c r="B92" s="36" t="s">
        <v>10</v>
      </c>
      <c r="C92" s="36" t="s">
        <v>78</v>
      </c>
      <c r="D92" s="300" t="s">
        <v>237</v>
      </c>
      <c r="E92" s="301" t="s">
        <v>533</v>
      </c>
      <c r="F92" s="302" t="s">
        <v>534</v>
      </c>
      <c r="G92" s="36"/>
      <c r="H92" s="397">
        <f>SUM(H93)</f>
        <v>2241836</v>
      </c>
    </row>
    <row r="93" spans="1:8" ht="63" customHeight="1">
      <c r="A93" s="3" t="s">
        <v>142</v>
      </c>
      <c r="B93" s="2" t="s">
        <v>10</v>
      </c>
      <c r="C93" s="2" t="s">
        <v>78</v>
      </c>
      <c r="D93" s="303" t="s">
        <v>238</v>
      </c>
      <c r="E93" s="304" t="s">
        <v>533</v>
      </c>
      <c r="F93" s="305" t="s">
        <v>534</v>
      </c>
      <c r="G93" s="2"/>
      <c r="H93" s="398">
        <f>SUM(H94)</f>
        <v>2241836</v>
      </c>
    </row>
    <row r="94" spans="1:8" ht="63" customHeight="1">
      <c r="A94" s="3" t="s">
        <v>555</v>
      </c>
      <c r="B94" s="2" t="s">
        <v>10</v>
      </c>
      <c r="C94" s="2" t="s">
        <v>78</v>
      </c>
      <c r="D94" s="303" t="s">
        <v>238</v>
      </c>
      <c r="E94" s="304" t="s">
        <v>10</v>
      </c>
      <c r="F94" s="305" t="s">
        <v>534</v>
      </c>
      <c r="G94" s="2"/>
      <c r="H94" s="398">
        <f>SUM(H95)</f>
        <v>2241836</v>
      </c>
    </row>
    <row r="95" spans="1:8" ht="33.75" customHeight="1">
      <c r="A95" s="3" t="s">
        <v>91</v>
      </c>
      <c r="B95" s="2" t="s">
        <v>10</v>
      </c>
      <c r="C95" s="2" t="s">
        <v>78</v>
      </c>
      <c r="D95" s="303" t="s">
        <v>238</v>
      </c>
      <c r="E95" s="304" t="s">
        <v>10</v>
      </c>
      <c r="F95" s="305" t="s">
        <v>538</v>
      </c>
      <c r="G95" s="2"/>
      <c r="H95" s="398">
        <f>SUM(H96:H97)</f>
        <v>2241836</v>
      </c>
    </row>
    <row r="96" spans="1:8" ht="48" customHeight="1">
      <c r="A96" s="105" t="s">
        <v>92</v>
      </c>
      <c r="B96" s="2" t="s">
        <v>10</v>
      </c>
      <c r="C96" s="2" t="s">
        <v>78</v>
      </c>
      <c r="D96" s="303" t="s">
        <v>238</v>
      </c>
      <c r="E96" s="304" t="s">
        <v>10</v>
      </c>
      <c r="F96" s="305" t="s">
        <v>538</v>
      </c>
      <c r="G96" s="2" t="s">
        <v>13</v>
      </c>
      <c r="H96" s="399">
        <f>SUM(прил6!I296)</f>
        <v>2236836</v>
      </c>
    </row>
    <row r="97" spans="1:9" ht="15.75" customHeight="1">
      <c r="A97" s="3" t="s">
        <v>18</v>
      </c>
      <c r="B97" s="2" t="s">
        <v>10</v>
      </c>
      <c r="C97" s="2" t="s">
        <v>78</v>
      </c>
      <c r="D97" s="303" t="s">
        <v>238</v>
      </c>
      <c r="E97" s="304" t="s">
        <v>10</v>
      </c>
      <c r="F97" s="305" t="s">
        <v>538</v>
      </c>
      <c r="G97" s="2" t="s">
        <v>17</v>
      </c>
      <c r="H97" s="399">
        <f>SUM(прил6!I297)</f>
        <v>5000</v>
      </c>
    </row>
    <row r="98" spans="1:9" ht="15.75" customHeight="1">
      <c r="A98" s="107" t="s">
        <v>752</v>
      </c>
      <c r="B98" s="28" t="s">
        <v>10</v>
      </c>
      <c r="C98" s="65" t="s">
        <v>29</v>
      </c>
      <c r="D98" s="324"/>
      <c r="E98" s="325"/>
      <c r="F98" s="326"/>
      <c r="G98" s="28"/>
      <c r="H98" s="396">
        <f>SUM(H99)</f>
        <v>8000</v>
      </c>
    </row>
    <row r="99" spans="1:9" ht="15.75" customHeight="1">
      <c r="A99" s="91" t="s">
        <v>202</v>
      </c>
      <c r="B99" s="36" t="s">
        <v>10</v>
      </c>
      <c r="C99" s="50" t="s">
        <v>29</v>
      </c>
      <c r="D99" s="306" t="s">
        <v>221</v>
      </c>
      <c r="E99" s="307" t="s">
        <v>533</v>
      </c>
      <c r="F99" s="308" t="s">
        <v>534</v>
      </c>
      <c r="G99" s="36"/>
      <c r="H99" s="397">
        <f>SUM(H100)</f>
        <v>8000</v>
      </c>
    </row>
    <row r="100" spans="1:9" ht="15.75" customHeight="1">
      <c r="A100" s="108" t="s">
        <v>754</v>
      </c>
      <c r="B100" s="2" t="s">
        <v>10</v>
      </c>
      <c r="C100" s="10" t="s">
        <v>29</v>
      </c>
      <c r="D100" s="321" t="s">
        <v>756</v>
      </c>
      <c r="E100" s="322" t="s">
        <v>533</v>
      </c>
      <c r="F100" s="323" t="s">
        <v>534</v>
      </c>
      <c r="G100" s="2"/>
      <c r="H100" s="398">
        <f>SUM(H101)</f>
        <v>8000</v>
      </c>
    </row>
    <row r="101" spans="1:9" ht="15.75" customHeight="1">
      <c r="A101" s="3" t="s">
        <v>755</v>
      </c>
      <c r="B101" s="2" t="s">
        <v>10</v>
      </c>
      <c r="C101" s="10" t="s">
        <v>29</v>
      </c>
      <c r="D101" s="321" t="s">
        <v>756</v>
      </c>
      <c r="E101" s="322" t="s">
        <v>533</v>
      </c>
      <c r="F101" s="323" t="s">
        <v>753</v>
      </c>
      <c r="G101" s="2"/>
      <c r="H101" s="398">
        <f>SUM(H102)</f>
        <v>8000</v>
      </c>
    </row>
    <row r="102" spans="1:9" ht="32.25" customHeight="1">
      <c r="A102" s="110" t="s">
        <v>751</v>
      </c>
      <c r="B102" s="2" t="s">
        <v>10</v>
      </c>
      <c r="C102" s="10" t="s">
        <v>29</v>
      </c>
      <c r="D102" s="321" t="s">
        <v>756</v>
      </c>
      <c r="E102" s="322" t="s">
        <v>533</v>
      </c>
      <c r="F102" s="323" t="s">
        <v>753</v>
      </c>
      <c r="G102" s="2" t="s">
        <v>16</v>
      </c>
      <c r="H102" s="399">
        <f>SUM(прил6!I71)</f>
        <v>8000</v>
      </c>
    </row>
    <row r="103" spans="1:9" ht="15.6">
      <c r="A103" s="107" t="s">
        <v>22</v>
      </c>
      <c r="B103" s="28" t="s">
        <v>10</v>
      </c>
      <c r="C103" s="48">
        <v>11</v>
      </c>
      <c r="D103" s="324"/>
      <c r="E103" s="325"/>
      <c r="F103" s="326"/>
      <c r="G103" s="27"/>
      <c r="H103" s="396">
        <f>SUM(H104)</f>
        <v>72835</v>
      </c>
    </row>
    <row r="104" spans="1:9" ht="18.75" customHeight="1">
      <c r="A104" s="91" t="s">
        <v>97</v>
      </c>
      <c r="B104" s="36" t="s">
        <v>10</v>
      </c>
      <c r="C104" s="38">
        <v>11</v>
      </c>
      <c r="D104" s="306" t="s">
        <v>216</v>
      </c>
      <c r="E104" s="307" t="s">
        <v>533</v>
      </c>
      <c r="F104" s="308" t="s">
        <v>534</v>
      </c>
      <c r="G104" s="36"/>
      <c r="H104" s="397">
        <f>SUM(H105)</f>
        <v>72835</v>
      </c>
    </row>
    <row r="105" spans="1:9" ht="16.5" customHeight="1">
      <c r="A105" s="108" t="s">
        <v>98</v>
      </c>
      <c r="B105" s="2" t="s">
        <v>10</v>
      </c>
      <c r="C105" s="73">
        <v>11</v>
      </c>
      <c r="D105" s="321" t="s">
        <v>217</v>
      </c>
      <c r="E105" s="322" t="s">
        <v>533</v>
      </c>
      <c r="F105" s="323" t="s">
        <v>534</v>
      </c>
      <c r="G105" s="2"/>
      <c r="H105" s="398">
        <f>SUM(H106)</f>
        <v>72835</v>
      </c>
    </row>
    <row r="106" spans="1:9" ht="17.25" customHeight="1">
      <c r="A106" s="3" t="s">
        <v>118</v>
      </c>
      <c r="B106" s="2" t="s">
        <v>10</v>
      </c>
      <c r="C106" s="73">
        <v>11</v>
      </c>
      <c r="D106" s="321" t="s">
        <v>217</v>
      </c>
      <c r="E106" s="322" t="s">
        <v>533</v>
      </c>
      <c r="F106" s="323" t="s">
        <v>556</v>
      </c>
      <c r="G106" s="2"/>
      <c r="H106" s="398">
        <f>SUM(H107)</f>
        <v>72835</v>
      </c>
    </row>
    <row r="107" spans="1:9" ht="18.75" customHeight="1">
      <c r="A107" s="3" t="s">
        <v>18</v>
      </c>
      <c r="B107" s="2" t="s">
        <v>10</v>
      </c>
      <c r="C107" s="73">
        <v>11</v>
      </c>
      <c r="D107" s="321" t="s">
        <v>217</v>
      </c>
      <c r="E107" s="322" t="s">
        <v>533</v>
      </c>
      <c r="F107" s="323" t="s">
        <v>556</v>
      </c>
      <c r="G107" s="2" t="s">
        <v>17</v>
      </c>
      <c r="H107" s="399">
        <f>SUM(прил6!I76)</f>
        <v>72835</v>
      </c>
    </row>
    <row r="108" spans="1:9" ht="15.6">
      <c r="A108" s="107" t="s">
        <v>23</v>
      </c>
      <c r="B108" s="28" t="s">
        <v>10</v>
      </c>
      <c r="C108" s="48">
        <v>13</v>
      </c>
      <c r="D108" s="324"/>
      <c r="E108" s="325"/>
      <c r="F108" s="326"/>
      <c r="G108" s="27"/>
      <c r="H108" s="396">
        <f>SUM(H114+H123+H128+H152+H157+H176+H109+H137+H142+H147+H182+H172)</f>
        <v>9080009</v>
      </c>
    </row>
    <row r="109" spans="1:9" ht="33.75" hidden="1" customHeight="1">
      <c r="A109" s="35" t="s">
        <v>171</v>
      </c>
      <c r="B109" s="36" t="s">
        <v>10</v>
      </c>
      <c r="C109" s="38">
        <v>13</v>
      </c>
      <c r="D109" s="300" t="s">
        <v>252</v>
      </c>
      <c r="E109" s="301" t="s">
        <v>533</v>
      </c>
      <c r="F109" s="302" t="s">
        <v>534</v>
      </c>
      <c r="G109" s="39"/>
      <c r="H109" s="397">
        <f>SUM(H110)</f>
        <v>0</v>
      </c>
    </row>
    <row r="110" spans="1:9" ht="33" hidden="1" customHeight="1">
      <c r="A110" s="3" t="s">
        <v>179</v>
      </c>
      <c r="B110" s="2" t="s">
        <v>10</v>
      </c>
      <c r="C110" s="2">
        <v>13</v>
      </c>
      <c r="D110" s="303" t="s">
        <v>631</v>
      </c>
      <c r="E110" s="304" t="s">
        <v>533</v>
      </c>
      <c r="F110" s="305" t="s">
        <v>534</v>
      </c>
      <c r="G110" s="2"/>
      <c r="H110" s="398">
        <f>SUM(H111)</f>
        <v>0</v>
      </c>
    </row>
    <row r="111" spans="1:9" ht="17.25" hidden="1" customHeight="1">
      <c r="A111" s="367" t="s">
        <v>632</v>
      </c>
      <c r="B111" s="2" t="s">
        <v>10</v>
      </c>
      <c r="C111" s="2">
        <v>13</v>
      </c>
      <c r="D111" s="303" t="s">
        <v>256</v>
      </c>
      <c r="E111" s="304" t="s">
        <v>10</v>
      </c>
      <c r="F111" s="305" t="s">
        <v>534</v>
      </c>
      <c r="G111" s="2"/>
      <c r="H111" s="398">
        <f>SUM(H112)</f>
        <v>0</v>
      </c>
      <c r="I111" s="368"/>
    </row>
    <row r="112" spans="1:9" ht="32.25" hidden="1" customHeight="1">
      <c r="A112" s="110" t="s">
        <v>601</v>
      </c>
      <c r="B112" s="2" t="s">
        <v>10</v>
      </c>
      <c r="C112" s="2">
        <v>13</v>
      </c>
      <c r="D112" s="303" t="s">
        <v>256</v>
      </c>
      <c r="E112" s="304" t="s">
        <v>10</v>
      </c>
      <c r="F112" s="323" t="s">
        <v>600</v>
      </c>
      <c r="G112" s="2"/>
      <c r="H112" s="398">
        <f>SUM(H113)</f>
        <v>0</v>
      </c>
    </row>
    <row r="113" spans="1:8" ht="17.25" hidden="1" customHeight="1">
      <c r="A113" s="111" t="s">
        <v>21</v>
      </c>
      <c r="B113" s="2" t="s">
        <v>10</v>
      </c>
      <c r="C113" s="2">
        <v>13</v>
      </c>
      <c r="D113" s="303" t="s">
        <v>256</v>
      </c>
      <c r="E113" s="304" t="s">
        <v>10</v>
      </c>
      <c r="F113" s="323" t="s">
        <v>600</v>
      </c>
      <c r="G113" s="2" t="s">
        <v>75</v>
      </c>
      <c r="H113" s="400">
        <f>SUM(прил6!I545)</f>
        <v>0</v>
      </c>
    </row>
    <row r="114" spans="1:8" ht="33.75" customHeight="1">
      <c r="A114" s="91" t="s">
        <v>144</v>
      </c>
      <c r="B114" s="36" t="s">
        <v>10</v>
      </c>
      <c r="C114" s="40">
        <v>13</v>
      </c>
      <c r="D114" s="331" t="s">
        <v>206</v>
      </c>
      <c r="E114" s="332" t="s">
        <v>533</v>
      </c>
      <c r="F114" s="333" t="s">
        <v>534</v>
      </c>
      <c r="G114" s="36"/>
      <c r="H114" s="397">
        <f>SUM(H115+H119)</f>
        <v>225400</v>
      </c>
    </row>
    <row r="115" spans="1:8" ht="48.75" customHeight="1">
      <c r="A115" s="108" t="s">
        <v>143</v>
      </c>
      <c r="B115" s="2" t="s">
        <v>10</v>
      </c>
      <c r="C115" s="8">
        <v>13</v>
      </c>
      <c r="D115" s="318" t="s">
        <v>240</v>
      </c>
      <c r="E115" s="319" t="s">
        <v>533</v>
      </c>
      <c r="F115" s="320" t="s">
        <v>534</v>
      </c>
      <c r="G115" s="2"/>
      <c r="H115" s="398">
        <f>SUM(H116)</f>
        <v>112400</v>
      </c>
    </row>
    <row r="116" spans="1:8" ht="36" customHeight="1">
      <c r="A116" s="108" t="s">
        <v>557</v>
      </c>
      <c r="B116" s="2" t="s">
        <v>10</v>
      </c>
      <c r="C116" s="8">
        <v>13</v>
      </c>
      <c r="D116" s="318" t="s">
        <v>240</v>
      </c>
      <c r="E116" s="319" t="s">
        <v>10</v>
      </c>
      <c r="F116" s="320" t="s">
        <v>534</v>
      </c>
      <c r="G116" s="2"/>
      <c r="H116" s="398">
        <f>SUM(H117)</f>
        <v>112400</v>
      </c>
    </row>
    <row r="117" spans="1:8" ht="31.2">
      <c r="A117" s="3" t="s">
        <v>99</v>
      </c>
      <c r="B117" s="2" t="s">
        <v>10</v>
      </c>
      <c r="C117" s="8">
        <v>13</v>
      </c>
      <c r="D117" s="318" t="s">
        <v>240</v>
      </c>
      <c r="E117" s="319" t="s">
        <v>10</v>
      </c>
      <c r="F117" s="320" t="s">
        <v>558</v>
      </c>
      <c r="G117" s="2"/>
      <c r="H117" s="398">
        <f>SUM(H118)</f>
        <v>112400</v>
      </c>
    </row>
    <row r="118" spans="1:8" ht="31.2">
      <c r="A118" s="110" t="s">
        <v>100</v>
      </c>
      <c r="B118" s="2" t="s">
        <v>10</v>
      </c>
      <c r="C118" s="8">
        <v>13</v>
      </c>
      <c r="D118" s="318" t="s">
        <v>240</v>
      </c>
      <c r="E118" s="319" t="s">
        <v>10</v>
      </c>
      <c r="F118" s="320" t="s">
        <v>558</v>
      </c>
      <c r="G118" s="2" t="s">
        <v>86</v>
      </c>
      <c r="H118" s="399">
        <f>SUM(прил6!I303)</f>
        <v>112400</v>
      </c>
    </row>
    <row r="119" spans="1:8" ht="62.4">
      <c r="A119" s="94" t="s">
        <v>131</v>
      </c>
      <c r="B119" s="2" t="s">
        <v>10</v>
      </c>
      <c r="C119" s="570">
        <v>13</v>
      </c>
      <c r="D119" s="321" t="s">
        <v>239</v>
      </c>
      <c r="E119" s="322" t="s">
        <v>533</v>
      </c>
      <c r="F119" s="323" t="s">
        <v>534</v>
      </c>
      <c r="G119" s="2"/>
      <c r="H119" s="398">
        <f>SUM(H120)</f>
        <v>113000</v>
      </c>
    </row>
    <row r="120" spans="1:8" ht="33" customHeight="1">
      <c r="A120" s="94" t="s">
        <v>541</v>
      </c>
      <c r="B120" s="2" t="s">
        <v>10</v>
      </c>
      <c r="C120" s="570">
        <v>13</v>
      </c>
      <c r="D120" s="321" t="s">
        <v>239</v>
      </c>
      <c r="E120" s="322" t="s">
        <v>10</v>
      </c>
      <c r="F120" s="323" t="s">
        <v>534</v>
      </c>
      <c r="G120" s="2"/>
      <c r="H120" s="398">
        <f>SUM(H121)</f>
        <v>113000</v>
      </c>
    </row>
    <row r="121" spans="1:8" ht="81" customHeight="1">
      <c r="A121" s="105" t="s">
        <v>820</v>
      </c>
      <c r="B121" s="2" t="s">
        <v>10</v>
      </c>
      <c r="C121" s="570">
        <v>13</v>
      </c>
      <c r="D121" s="321" t="s">
        <v>239</v>
      </c>
      <c r="E121" s="322" t="s">
        <v>10</v>
      </c>
      <c r="F121" s="560">
        <v>13603</v>
      </c>
      <c r="G121" s="2"/>
      <c r="H121" s="398">
        <f>SUM(H122)</f>
        <v>113000</v>
      </c>
    </row>
    <row r="122" spans="1:8" ht="31.2">
      <c r="A122" s="110" t="s">
        <v>751</v>
      </c>
      <c r="B122" s="2" t="s">
        <v>10</v>
      </c>
      <c r="C122" s="570">
        <v>13</v>
      </c>
      <c r="D122" s="321" t="s">
        <v>239</v>
      </c>
      <c r="E122" s="322" t="s">
        <v>10</v>
      </c>
      <c r="F122" s="560">
        <v>13603</v>
      </c>
      <c r="G122" s="2" t="s">
        <v>16</v>
      </c>
      <c r="H122" s="399">
        <f>SUM(прил6!I82)</f>
        <v>113000</v>
      </c>
    </row>
    <row r="123" spans="1:8" ht="49.5" customHeight="1">
      <c r="A123" s="35" t="s">
        <v>145</v>
      </c>
      <c r="B123" s="36" t="s">
        <v>10</v>
      </c>
      <c r="C123" s="38">
        <v>13</v>
      </c>
      <c r="D123" s="306" t="s">
        <v>559</v>
      </c>
      <c r="E123" s="307" t="s">
        <v>533</v>
      </c>
      <c r="F123" s="308" t="s">
        <v>534</v>
      </c>
      <c r="G123" s="36"/>
      <c r="H123" s="397">
        <f>SUM(H124)</f>
        <v>3000</v>
      </c>
    </row>
    <row r="124" spans="1:8" ht="63" customHeight="1">
      <c r="A124" s="64" t="s">
        <v>146</v>
      </c>
      <c r="B124" s="2" t="s">
        <v>10</v>
      </c>
      <c r="C124" s="92">
        <v>13</v>
      </c>
      <c r="D124" s="321" t="s">
        <v>218</v>
      </c>
      <c r="E124" s="322" t="s">
        <v>533</v>
      </c>
      <c r="F124" s="323" t="s">
        <v>534</v>
      </c>
      <c r="G124" s="2"/>
      <c r="H124" s="398">
        <f>SUM(H125)</f>
        <v>3000</v>
      </c>
    </row>
    <row r="125" spans="1:8" ht="47.25" customHeight="1">
      <c r="A125" s="64" t="s">
        <v>560</v>
      </c>
      <c r="B125" s="2" t="s">
        <v>10</v>
      </c>
      <c r="C125" s="355">
        <v>13</v>
      </c>
      <c r="D125" s="321" t="s">
        <v>218</v>
      </c>
      <c r="E125" s="322" t="s">
        <v>10</v>
      </c>
      <c r="F125" s="323" t="s">
        <v>534</v>
      </c>
      <c r="G125" s="2"/>
      <c r="H125" s="398">
        <f>SUM(H126)</f>
        <v>3000</v>
      </c>
    </row>
    <row r="126" spans="1:8" ht="18.75" customHeight="1">
      <c r="A126" s="105" t="s">
        <v>562</v>
      </c>
      <c r="B126" s="2" t="s">
        <v>10</v>
      </c>
      <c r="C126" s="81">
        <v>13</v>
      </c>
      <c r="D126" s="321" t="s">
        <v>218</v>
      </c>
      <c r="E126" s="322" t="s">
        <v>10</v>
      </c>
      <c r="F126" s="323" t="s">
        <v>561</v>
      </c>
      <c r="G126" s="2"/>
      <c r="H126" s="398">
        <f>SUM(H127)</f>
        <v>3000</v>
      </c>
    </row>
    <row r="127" spans="1:8" ht="32.25" customHeight="1">
      <c r="A127" s="97" t="s">
        <v>751</v>
      </c>
      <c r="B127" s="2" t="s">
        <v>10</v>
      </c>
      <c r="C127" s="81">
        <v>13</v>
      </c>
      <c r="D127" s="321" t="s">
        <v>218</v>
      </c>
      <c r="E127" s="322" t="s">
        <v>10</v>
      </c>
      <c r="F127" s="323" t="s">
        <v>561</v>
      </c>
      <c r="G127" s="2" t="s">
        <v>16</v>
      </c>
      <c r="H127" s="399">
        <f>SUM(прил6!I87)</f>
        <v>3000</v>
      </c>
    </row>
    <row r="128" spans="1:8" ht="48" customHeight="1">
      <c r="A128" s="91" t="s">
        <v>204</v>
      </c>
      <c r="B128" s="36" t="s">
        <v>10</v>
      </c>
      <c r="C128" s="38">
        <v>13</v>
      </c>
      <c r="D128" s="306" t="s">
        <v>588</v>
      </c>
      <c r="E128" s="307" t="s">
        <v>533</v>
      </c>
      <c r="F128" s="308" t="s">
        <v>534</v>
      </c>
      <c r="G128" s="36"/>
      <c r="H128" s="397">
        <f>SUM(H129+H133)</f>
        <v>229600</v>
      </c>
    </row>
    <row r="129" spans="1:8" ht="79.5" customHeight="1">
      <c r="A129" s="105" t="s">
        <v>262</v>
      </c>
      <c r="B129" s="2" t="s">
        <v>10</v>
      </c>
      <c r="C129" s="357">
        <v>13</v>
      </c>
      <c r="D129" s="321" t="s">
        <v>261</v>
      </c>
      <c r="E129" s="322" t="s">
        <v>533</v>
      </c>
      <c r="F129" s="323" t="s">
        <v>534</v>
      </c>
      <c r="G129" s="2"/>
      <c r="H129" s="398">
        <f>SUM(H130)</f>
        <v>182200</v>
      </c>
    </row>
    <row r="130" spans="1:8" ht="48.75" customHeight="1">
      <c r="A130" s="3" t="s">
        <v>589</v>
      </c>
      <c r="B130" s="2" t="s">
        <v>10</v>
      </c>
      <c r="C130" s="357">
        <v>13</v>
      </c>
      <c r="D130" s="321" t="s">
        <v>261</v>
      </c>
      <c r="E130" s="322" t="s">
        <v>10</v>
      </c>
      <c r="F130" s="323" t="s">
        <v>534</v>
      </c>
      <c r="G130" s="2"/>
      <c r="H130" s="398">
        <f>SUM(H131)</f>
        <v>182200</v>
      </c>
    </row>
    <row r="131" spans="1:8" ht="33.75" customHeight="1">
      <c r="A131" s="110" t="s">
        <v>601</v>
      </c>
      <c r="B131" s="2" t="s">
        <v>10</v>
      </c>
      <c r="C131" s="357">
        <v>13</v>
      </c>
      <c r="D131" s="321" t="s">
        <v>261</v>
      </c>
      <c r="E131" s="322" t="s">
        <v>10</v>
      </c>
      <c r="F131" s="323" t="s">
        <v>600</v>
      </c>
      <c r="G131" s="2"/>
      <c r="H131" s="398">
        <f>SUM(H132)</f>
        <v>182200</v>
      </c>
    </row>
    <row r="132" spans="1:8" ht="18.75" customHeight="1">
      <c r="A132" s="111" t="s">
        <v>21</v>
      </c>
      <c r="B132" s="2" t="s">
        <v>10</v>
      </c>
      <c r="C132" s="357">
        <v>13</v>
      </c>
      <c r="D132" s="321" t="s">
        <v>261</v>
      </c>
      <c r="E132" s="322" t="s">
        <v>10</v>
      </c>
      <c r="F132" s="323" t="s">
        <v>600</v>
      </c>
      <c r="G132" s="2" t="s">
        <v>75</v>
      </c>
      <c r="H132" s="399">
        <f>SUM(прил6!I92)</f>
        <v>182200</v>
      </c>
    </row>
    <row r="133" spans="1:8" ht="48.75" customHeight="1">
      <c r="A133" s="105" t="s">
        <v>205</v>
      </c>
      <c r="B133" s="2" t="s">
        <v>10</v>
      </c>
      <c r="C133" s="357">
        <v>13</v>
      </c>
      <c r="D133" s="321" t="s">
        <v>235</v>
      </c>
      <c r="E133" s="322" t="s">
        <v>533</v>
      </c>
      <c r="F133" s="323" t="s">
        <v>534</v>
      </c>
      <c r="G133" s="2"/>
      <c r="H133" s="398">
        <f>SUM(H134)</f>
        <v>47400</v>
      </c>
    </row>
    <row r="134" spans="1:8" ht="32.25" customHeight="1">
      <c r="A134" s="3" t="s">
        <v>602</v>
      </c>
      <c r="B134" s="2" t="s">
        <v>10</v>
      </c>
      <c r="C134" s="357">
        <v>13</v>
      </c>
      <c r="D134" s="321" t="s">
        <v>235</v>
      </c>
      <c r="E134" s="322" t="s">
        <v>10</v>
      </c>
      <c r="F134" s="323" t="s">
        <v>534</v>
      </c>
      <c r="G134" s="2"/>
      <c r="H134" s="398">
        <f>SUM(H135)</f>
        <v>47400</v>
      </c>
    </row>
    <row r="135" spans="1:8" ht="32.25" customHeight="1">
      <c r="A135" s="110" t="s">
        <v>601</v>
      </c>
      <c r="B135" s="2" t="s">
        <v>10</v>
      </c>
      <c r="C135" s="357">
        <v>13</v>
      </c>
      <c r="D135" s="321" t="s">
        <v>235</v>
      </c>
      <c r="E135" s="322" t="s">
        <v>10</v>
      </c>
      <c r="F135" s="323" t="s">
        <v>600</v>
      </c>
      <c r="G135" s="2"/>
      <c r="H135" s="398">
        <f>SUM(H136)</f>
        <v>47400</v>
      </c>
    </row>
    <row r="136" spans="1:8" ht="17.25" customHeight="1">
      <c r="A136" s="111" t="s">
        <v>21</v>
      </c>
      <c r="B136" s="2" t="s">
        <v>10</v>
      </c>
      <c r="C136" s="357">
        <v>13</v>
      </c>
      <c r="D136" s="321" t="s">
        <v>235</v>
      </c>
      <c r="E136" s="322" t="s">
        <v>10</v>
      </c>
      <c r="F136" s="323" t="s">
        <v>600</v>
      </c>
      <c r="G136" s="2" t="s">
        <v>75</v>
      </c>
      <c r="H136" s="399">
        <f>SUM(прил6!I96)</f>
        <v>47400</v>
      </c>
    </row>
    <row r="137" spans="1:8" ht="31.5" customHeight="1">
      <c r="A137" s="91" t="s">
        <v>138</v>
      </c>
      <c r="B137" s="36" t="s">
        <v>10</v>
      </c>
      <c r="C137" s="36">
        <v>13</v>
      </c>
      <c r="D137" s="300" t="s">
        <v>545</v>
      </c>
      <c r="E137" s="301" t="s">
        <v>533</v>
      </c>
      <c r="F137" s="302" t="s">
        <v>534</v>
      </c>
      <c r="G137" s="36"/>
      <c r="H137" s="397">
        <f>SUM(H138)</f>
        <v>2000</v>
      </c>
    </row>
    <row r="138" spans="1:8" ht="63" customHeight="1">
      <c r="A138" s="94" t="s">
        <v>679</v>
      </c>
      <c r="B138" s="2" t="s">
        <v>10</v>
      </c>
      <c r="C138" s="2">
        <v>13</v>
      </c>
      <c r="D138" s="303" t="s">
        <v>678</v>
      </c>
      <c r="E138" s="304" t="s">
        <v>533</v>
      </c>
      <c r="F138" s="305" t="s">
        <v>534</v>
      </c>
      <c r="G138" s="2"/>
      <c r="H138" s="398">
        <f>SUM(H139)</f>
        <v>2000</v>
      </c>
    </row>
    <row r="139" spans="1:8" ht="33" customHeight="1">
      <c r="A139" s="94" t="s">
        <v>680</v>
      </c>
      <c r="B139" s="2" t="s">
        <v>10</v>
      </c>
      <c r="C139" s="2">
        <v>13</v>
      </c>
      <c r="D139" s="303" t="s">
        <v>678</v>
      </c>
      <c r="E139" s="304" t="s">
        <v>10</v>
      </c>
      <c r="F139" s="305" t="s">
        <v>534</v>
      </c>
      <c r="G139" s="2"/>
      <c r="H139" s="398">
        <f>SUM(H140)</f>
        <v>2000</v>
      </c>
    </row>
    <row r="140" spans="1:8" ht="17.25" customHeight="1">
      <c r="A140" s="109" t="s">
        <v>682</v>
      </c>
      <c r="B140" s="2" t="s">
        <v>10</v>
      </c>
      <c r="C140" s="2">
        <v>13</v>
      </c>
      <c r="D140" s="303" t="s">
        <v>678</v>
      </c>
      <c r="E140" s="304" t="s">
        <v>10</v>
      </c>
      <c r="F140" s="305" t="s">
        <v>681</v>
      </c>
      <c r="G140" s="2"/>
      <c r="H140" s="398">
        <f>SUM(H141)</f>
        <v>2000</v>
      </c>
    </row>
    <row r="141" spans="1:8" ht="31.5" customHeight="1">
      <c r="A141" s="110" t="s">
        <v>751</v>
      </c>
      <c r="B141" s="2" t="s">
        <v>10</v>
      </c>
      <c r="C141" s="2">
        <v>13</v>
      </c>
      <c r="D141" s="303" t="s">
        <v>678</v>
      </c>
      <c r="E141" s="304" t="s">
        <v>10</v>
      </c>
      <c r="F141" s="305" t="s">
        <v>681</v>
      </c>
      <c r="G141" s="2" t="s">
        <v>16</v>
      </c>
      <c r="H141" s="400">
        <f>SUM(прил6!I101)</f>
        <v>2000</v>
      </c>
    </row>
    <row r="142" spans="1:8" ht="35.25" customHeight="1">
      <c r="A142" s="115" t="s">
        <v>132</v>
      </c>
      <c r="B142" s="36" t="s">
        <v>10</v>
      </c>
      <c r="C142" s="36">
        <v>13</v>
      </c>
      <c r="D142" s="300" t="s">
        <v>548</v>
      </c>
      <c r="E142" s="301" t="s">
        <v>533</v>
      </c>
      <c r="F142" s="302" t="s">
        <v>534</v>
      </c>
      <c r="G142" s="36"/>
      <c r="H142" s="397">
        <f>SUM(H143)</f>
        <v>30000</v>
      </c>
    </row>
    <row r="143" spans="1:8" ht="63.75" customHeight="1">
      <c r="A143" s="94" t="s">
        <v>169</v>
      </c>
      <c r="B143" s="2" t="s">
        <v>10</v>
      </c>
      <c r="C143" s="2">
        <v>13</v>
      </c>
      <c r="D143" s="346" t="s">
        <v>249</v>
      </c>
      <c r="E143" s="347" t="s">
        <v>533</v>
      </c>
      <c r="F143" s="348" t="s">
        <v>534</v>
      </c>
      <c r="G143" s="87"/>
      <c r="H143" s="401">
        <f>SUM(H144)</f>
        <v>30000</v>
      </c>
    </row>
    <row r="144" spans="1:8" ht="33" customHeight="1">
      <c r="A144" s="94" t="s">
        <v>617</v>
      </c>
      <c r="B144" s="2" t="s">
        <v>10</v>
      </c>
      <c r="C144" s="2">
        <v>13</v>
      </c>
      <c r="D144" s="346" t="s">
        <v>249</v>
      </c>
      <c r="E144" s="347" t="s">
        <v>10</v>
      </c>
      <c r="F144" s="348" t="s">
        <v>534</v>
      </c>
      <c r="G144" s="87"/>
      <c r="H144" s="401">
        <f>SUM(H145)</f>
        <v>30000</v>
      </c>
    </row>
    <row r="145" spans="1:8" ht="17.25" customHeight="1">
      <c r="A145" s="85" t="s">
        <v>683</v>
      </c>
      <c r="B145" s="2" t="s">
        <v>10</v>
      </c>
      <c r="C145" s="2">
        <v>13</v>
      </c>
      <c r="D145" s="346" t="s">
        <v>249</v>
      </c>
      <c r="E145" s="347" t="s">
        <v>10</v>
      </c>
      <c r="F145" s="348" t="s">
        <v>684</v>
      </c>
      <c r="G145" s="87"/>
      <c r="H145" s="401">
        <f>SUM(H146)</f>
        <v>30000</v>
      </c>
    </row>
    <row r="146" spans="1:8" ht="30" customHeight="1">
      <c r="A146" s="113" t="s">
        <v>751</v>
      </c>
      <c r="B146" s="2" t="s">
        <v>10</v>
      </c>
      <c r="C146" s="2">
        <v>13</v>
      </c>
      <c r="D146" s="346" t="s">
        <v>249</v>
      </c>
      <c r="E146" s="347" t="s">
        <v>10</v>
      </c>
      <c r="F146" s="348" t="s">
        <v>684</v>
      </c>
      <c r="G146" s="87" t="s">
        <v>16</v>
      </c>
      <c r="H146" s="402">
        <f>SUM(прил6!I106)</f>
        <v>30000</v>
      </c>
    </row>
    <row r="147" spans="1:8" ht="65.25" customHeight="1">
      <c r="A147" s="91" t="s">
        <v>149</v>
      </c>
      <c r="B147" s="36" t="s">
        <v>10</v>
      </c>
      <c r="C147" s="50">
        <v>13</v>
      </c>
      <c r="D147" s="312" t="s">
        <v>225</v>
      </c>
      <c r="E147" s="313" t="s">
        <v>533</v>
      </c>
      <c r="F147" s="314" t="s">
        <v>534</v>
      </c>
      <c r="G147" s="36"/>
      <c r="H147" s="397">
        <f>SUM(H148)</f>
        <v>47400</v>
      </c>
    </row>
    <row r="148" spans="1:8" ht="95.25" customHeight="1">
      <c r="A148" s="64" t="s">
        <v>165</v>
      </c>
      <c r="B148" s="2" t="s">
        <v>10</v>
      </c>
      <c r="C148" s="2">
        <v>13</v>
      </c>
      <c r="D148" s="315" t="s">
        <v>227</v>
      </c>
      <c r="E148" s="316" t="s">
        <v>533</v>
      </c>
      <c r="F148" s="317" t="s">
        <v>534</v>
      </c>
      <c r="G148" s="87"/>
      <c r="H148" s="401">
        <f>SUM(H149)</f>
        <v>47400</v>
      </c>
    </row>
    <row r="149" spans="1:8" ht="47.25" customHeight="1">
      <c r="A149" s="64" t="s">
        <v>553</v>
      </c>
      <c r="B149" s="2" t="s">
        <v>10</v>
      </c>
      <c r="C149" s="2">
        <v>13</v>
      </c>
      <c r="D149" s="315" t="s">
        <v>227</v>
      </c>
      <c r="E149" s="316" t="s">
        <v>10</v>
      </c>
      <c r="F149" s="317" t="s">
        <v>534</v>
      </c>
      <c r="G149" s="87"/>
      <c r="H149" s="401">
        <f>SUM(H150)</f>
        <v>47400</v>
      </c>
    </row>
    <row r="150" spans="1:8" ht="31.5" customHeight="1">
      <c r="A150" s="110" t="s">
        <v>601</v>
      </c>
      <c r="B150" s="2" t="s">
        <v>10</v>
      </c>
      <c r="C150" s="2">
        <v>13</v>
      </c>
      <c r="D150" s="340" t="s">
        <v>227</v>
      </c>
      <c r="E150" s="341" t="s">
        <v>10</v>
      </c>
      <c r="F150" s="342" t="s">
        <v>600</v>
      </c>
      <c r="G150" s="87"/>
      <c r="H150" s="401">
        <f>SUM(H151)</f>
        <v>47400</v>
      </c>
    </row>
    <row r="151" spans="1:8" ht="17.25" customHeight="1">
      <c r="A151" s="111" t="s">
        <v>21</v>
      </c>
      <c r="B151" s="2" t="s">
        <v>10</v>
      </c>
      <c r="C151" s="2">
        <v>13</v>
      </c>
      <c r="D151" s="340" t="s">
        <v>227</v>
      </c>
      <c r="E151" s="341" t="s">
        <v>10</v>
      </c>
      <c r="F151" s="342" t="s">
        <v>600</v>
      </c>
      <c r="G151" s="87" t="s">
        <v>75</v>
      </c>
      <c r="H151" s="402">
        <f>SUM(прил6!I111)</f>
        <v>47400</v>
      </c>
    </row>
    <row r="152" spans="1:8" ht="31.2">
      <c r="A152" s="91" t="s">
        <v>24</v>
      </c>
      <c r="B152" s="36" t="s">
        <v>10</v>
      </c>
      <c r="C152" s="38">
        <v>13</v>
      </c>
      <c r="D152" s="306" t="s">
        <v>219</v>
      </c>
      <c r="E152" s="307" t="s">
        <v>533</v>
      </c>
      <c r="F152" s="308" t="s">
        <v>534</v>
      </c>
      <c r="G152" s="36"/>
      <c r="H152" s="397">
        <f>SUM(H153)</f>
        <v>112146</v>
      </c>
    </row>
    <row r="153" spans="1:8" ht="17.25" customHeight="1">
      <c r="A153" s="105" t="s">
        <v>101</v>
      </c>
      <c r="B153" s="2" t="s">
        <v>10</v>
      </c>
      <c r="C153" s="73">
        <v>13</v>
      </c>
      <c r="D153" s="321" t="s">
        <v>220</v>
      </c>
      <c r="E153" s="322" t="s">
        <v>533</v>
      </c>
      <c r="F153" s="323" t="s">
        <v>534</v>
      </c>
      <c r="G153" s="2"/>
      <c r="H153" s="398">
        <f>SUM(H154)</f>
        <v>112146</v>
      </c>
    </row>
    <row r="154" spans="1:8" ht="16.5" customHeight="1">
      <c r="A154" s="3" t="s">
        <v>119</v>
      </c>
      <c r="B154" s="2" t="s">
        <v>10</v>
      </c>
      <c r="C154" s="73">
        <v>13</v>
      </c>
      <c r="D154" s="321" t="s">
        <v>220</v>
      </c>
      <c r="E154" s="322" t="s">
        <v>533</v>
      </c>
      <c r="F154" s="323" t="s">
        <v>563</v>
      </c>
      <c r="G154" s="2"/>
      <c r="H154" s="398">
        <f>SUM(H155:H156)</f>
        <v>112146</v>
      </c>
    </row>
    <row r="155" spans="1:8" ht="31.5" customHeight="1">
      <c r="A155" s="97" t="s">
        <v>751</v>
      </c>
      <c r="B155" s="2" t="s">
        <v>10</v>
      </c>
      <c r="C155" s="73">
        <v>13</v>
      </c>
      <c r="D155" s="321" t="s">
        <v>220</v>
      </c>
      <c r="E155" s="322" t="s">
        <v>533</v>
      </c>
      <c r="F155" s="323" t="s">
        <v>563</v>
      </c>
      <c r="G155" s="2" t="s">
        <v>16</v>
      </c>
      <c r="H155" s="399">
        <f>SUM(прил6!I115)</f>
        <v>104146</v>
      </c>
    </row>
    <row r="156" spans="1:8" ht="15.75" customHeight="1">
      <c r="A156" s="3" t="s">
        <v>18</v>
      </c>
      <c r="B156" s="2" t="s">
        <v>10</v>
      </c>
      <c r="C156" s="163">
        <v>13</v>
      </c>
      <c r="D156" s="321" t="s">
        <v>220</v>
      </c>
      <c r="E156" s="322" t="s">
        <v>533</v>
      </c>
      <c r="F156" s="323" t="s">
        <v>563</v>
      </c>
      <c r="G156" s="2" t="s">
        <v>17</v>
      </c>
      <c r="H156" s="399">
        <f>SUM(прил6!I307+прил6!I116)</f>
        <v>8000</v>
      </c>
    </row>
    <row r="157" spans="1:8" ht="18.75" customHeight="1">
      <c r="A157" s="91" t="s">
        <v>202</v>
      </c>
      <c r="B157" s="36" t="s">
        <v>10</v>
      </c>
      <c r="C157" s="38">
        <v>13</v>
      </c>
      <c r="D157" s="306" t="s">
        <v>221</v>
      </c>
      <c r="E157" s="307" t="s">
        <v>533</v>
      </c>
      <c r="F157" s="308" t="s">
        <v>534</v>
      </c>
      <c r="G157" s="36"/>
      <c r="H157" s="397">
        <f>SUM(H158)</f>
        <v>1489663</v>
      </c>
    </row>
    <row r="158" spans="1:8" ht="18" customHeight="1">
      <c r="A158" s="105" t="s">
        <v>201</v>
      </c>
      <c r="B158" s="2" t="s">
        <v>10</v>
      </c>
      <c r="C158" s="141">
        <v>13</v>
      </c>
      <c r="D158" s="321" t="s">
        <v>222</v>
      </c>
      <c r="E158" s="322" t="s">
        <v>533</v>
      </c>
      <c r="F158" s="323" t="s">
        <v>534</v>
      </c>
      <c r="G158" s="2"/>
      <c r="H158" s="398">
        <f>SUM(H159+H161+H163+H165+H167+H169)</f>
        <v>1489663</v>
      </c>
    </row>
    <row r="159" spans="1:8" ht="18" customHeight="1">
      <c r="A159" s="105" t="s">
        <v>758</v>
      </c>
      <c r="B159" s="2" t="s">
        <v>10</v>
      </c>
      <c r="C159" s="533">
        <v>13</v>
      </c>
      <c r="D159" s="321" t="s">
        <v>222</v>
      </c>
      <c r="E159" s="322" t="s">
        <v>533</v>
      </c>
      <c r="F159" s="560">
        <v>12700</v>
      </c>
      <c r="G159" s="2"/>
      <c r="H159" s="398">
        <f>SUM(H160)</f>
        <v>40381</v>
      </c>
    </row>
    <row r="160" spans="1:8" ht="31.5" customHeight="1">
      <c r="A160" s="105" t="s">
        <v>751</v>
      </c>
      <c r="B160" s="2" t="s">
        <v>10</v>
      </c>
      <c r="C160" s="533">
        <v>13</v>
      </c>
      <c r="D160" s="321" t="s">
        <v>222</v>
      </c>
      <c r="E160" s="322" t="s">
        <v>533</v>
      </c>
      <c r="F160" s="560">
        <v>12700</v>
      </c>
      <c r="G160" s="2" t="s">
        <v>16</v>
      </c>
      <c r="H160" s="400">
        <f>SUM(прил6!I120)</f>
        <v>40381</v>
      </c>
    </row>
    <row r="161" spans="1:8" ht="47.25" customHeight="1">
      <c r="A161" s="105" t="s">
        <v>760</v>
      </c>
      <c r="B161" s="2" t="s">
        <v>10</v>
      </c>
      <c r="C161" s="533">
        <v>13</v>
      </c>
      <c r="D161" s="321" t="s">
        <v>222</v>
      </c>
      <c r="E161" s="322" t="s">
        <v>533</v>
      </c>
      <c r="F161" s="560">
        <v>12712</v>
      </c>
      <c r="G161" s="2"/>
      <c r="H161" s="398">
        <f>SUM(H162)</f>
        <v>23700</v>
      </c>
    </row>
    <row r="162" spans="1:8" ht="48.75" customHeight="1">
      <c r="A162" s="105" t="s">
        <v>92</v>
      </c>
      <c r="B162" s="2" t="s">
        <v>10</v>
      </c>
      <c r="C162" s="533">
        <v>13</v>
      </c>
      <c r="D162" s="321" t="s">
        <v>222</v>
      </c>
      <c r="E162" s="322" t="s">
        <v>533</v>
      </c>
      <c r="F162" s="560">
        <v>12712</v>
      </c>
      <c r="G162" s="2" t="s">
        <v>13</v>
      </c>
      <c r="H162" s="400">
        <f>SUM(прил6!I122)</f>
        <v>23700</v>
      </c>
    </row>
    <row r="163" spans="1:8" ht="18" customHeight="1">
      <c r="A163" s="105" t="s">
        <v>759</v>
      </c>
      <c r="B163" s="2" t="s">
        <v>10</v>
      </c>
      <c r="C163" s="533">
        <v>13</v>
      </c>
      <c r="D163" s="321" t="s">
        <v>222</v>
      </c>
      <c r="E163" s="322" t="s">
        <v>533</v>
      </c>
      <c r="F163" s="560">
        <v>53910</v>
      </c>
      <c r="G163" s="2"/>
      <c r="H163" s="398">
        <f>SUM(H164)</f>
        <v>502999</v>
      </c>
    </row>
    <row r="164" spans="1:8" ht="32.25" customHeight="1">
      <c r="A164" s="105" t="s">
        <v>751</v>
      </c>
      <c r="B164" s="2" t="s">
        <v>10</v>
      </c>
      <c r="C164" s="533">
        <v>13</v>
      </c>
      <c r="D164" s="321" t="s">
        <v>222</v>
      </c>
      <c r="E164" s="322" t="s">
        <v>533</v>
      </c>
      <c r="F164" s="560">
        <v>53910</v>
      </c>
      <c r="G164" s="2" t="s">
        <v>16</v>
      </c>
      <c r="H164" s="400">
        <f>SUM(прил6!I124)</f>
        <v>502999</v>
      </c>
    </row>
    <row r="165" spans="1:8" ht="16.5" customHeight="1">
      <c r="A165" s="3" t="s">
        <v>203</v>
      </c>
      <c r="B165" s="2" t="s">
        <v>10</v>
      </c>
      <c r="C165" s="141">
        <v>13</v>
      </c>
      <c r="D165" s="321" t="s">
        <v>222</v>
      </c>
      <c r="E165" s="322" t="s">
        <v>533</v>
      </c>
      <c r="F165" s="323" t="s">
        <v>564</v>
      </c>
      <c r="G165" s="2"/>
      <c r="H165" s="398">
        <f>SUM(H166)</f>
        <v>85000</v>
      </c>
    </row>
    <row r="166" spans="1:8" ht="31.5" customHeight="1">
      <c r="A166" s="553" t="s">
        <v>751</v>
      </c>
      <c r="B166" s="2" t="s">
        <v>10</v>
      </c>
      <c r="C166" s="141">
        <v>13</v>
      </c>
      <c r="D166" s="321" t="s">
        <v>222</v>
      </c>
      <c r="E166" s="322" t="s">
        <v>533</v>
      </c>
      <c r="F166" s="323" t="s">
        <v>564</v>
      </c>
      <c r="G166" s="2" t="s">
        <v>16</v>
      </c>
      <c r="H166" s="399">
        <f>SUM(прил6!I126)</f>
        <v>85000</v>
      </c>
    </row>
    <row r="167" spans="1:8" ht="32.25" customHeight="1">
      <c r="A167" s="142" t="s">
        <v>741</v>
      </c>
      <c r="B167" s="2" t="s">
        <v>10</v>
      </c>
      <c r="C167" s="533">
        <v>13</v>
      </c>
      <c r="D167" s="321" t="s">
        <v>222</v>
      </c>
      <c r="E167" s="322" t="s">
        <v>533</v>
      </c>
      <c r="F167" s="323" t="s">
        <v>600</v>
      </c>
      <c r="G167" s="2"/>
      <c r="H167" s="398">
        <f>SUM(H168)</f>
        <v>60000</v>
      </c>
    </row>
    <row r="168" spans="1:8" ht="48.75" customHeight="1">
      <c r="A168" s="142" t="s">
        <v>92</v>
      </c>
      <c r="B168" s="2" t="s">
        <v>10</v>
      </c>
      <c r="C168" s="533">
        <v>13</v>
      </c>
      <c r="D168" s="321" t="s">
        <v>222</v>
      </c>
      <c r="E168" s="322" t="s">
        <v>533</v>
      </c>
      <c r="F168" s="323" t="s">
        <v>600</v>
      </c>
      <c r="G168" s="2" t="s">
        <v>13</v>
      </c>
      <c r="H168" s="399">
        <f>SUM(прил6!I128)</f>
        <v>60000</v>
      </c>
    </row>
    <row r="169" spans="1:8" ht="80.25" customHeight="1">
      <c r="A169" s="111" t="s">
        <v>566</v>
      </c>
      <c r="B169" s="2" t="s">
        <v>10</v>
      </c>
      <c r="C169" s="355">
        <v>13</v>
      </c>
      <c r="D169" s="321" t="s">
        <v>222</v>
      </c>
      <c r="E169" s="322" t="s">
        <v>533</v>
      </c>
      <c r="F169" s="323" t="s">
        <v>565</v>
      </c>
      <c r="G169" s="2"/>
      <c r="H169" s="398">
        <f>SUM(H170:H171)</f>
        <v>777583</v>
      </c>
    </row>
    <row r="170" spans="1:8" ht="49.5" customHeight="1">
      <c r="A170" s="105" t="s">
        <v>92</v>
      </c>
      <c r="B170" s="2" t="s">
        <v>10</v>
      </c>
      <c r="C170" s="355">
        <v>13</v>
      </c>
      <c r="D170" s="321" t="s">
        <v>222</v>
      </c>
      <c r="E170" s="322" t="s">
        <v>533</v>
      </c>
      <c r="F170" s="323" t="s">
        <v>565</v>
      </c>
      <c r="G170" s="2" t="s">
        <v>13</v>
      </c>
      <c r="H170" s="399">
        <f>SUM(прил6!I130)</f>
        <v>628583</v>
      </c>
    </row>
    <row r="171" spans="1:8" ht="33" customHeight="1">
      <c r="A171" s="110" t="s">
        <v>751</v>
      </c>
      <c r="B171" s="2" t="s">
        <v>10</v>
      </c>
      <c r="C171" s="355">
        <v>13</v>
      </c>
      <c r="D171" s="321" t="s">
        <v>222</v>
      </c>
      <c r="E171" s="322" t="s">
        <v>533</v>
      </c>
      <c r="F171" s="323" t="s">
        <v>565</v>
      </c>
      <c r="G171" s="2" t="s">
        <v>16</v>
      </c>
      <c r="H171" s="399">
        <f>SUM(прил6!I131)</f>
        <v>149000</v>
      </c>
    </row>
    <row r="172" spans="1:8" ht="18" customHeight="1">
      <c r="A172" s="35" t="s">
        <v>97</v>
      </c>
      <c r="B172" s="36" t="s">
        <v>10</v>
      </c>
      <c r="C172" s="38">
        <v>13</v>
      </c>
      <c r="D172" s="306" t="s">
        <v>216</v>
      </c>
      <c r="E172" s="307" t="s">
        <v>533</v>
      </c>
      <c r="F172" s="308" t="s">
        <v>534</v>
      </c>
      <c r="G172" s="36"/>
      <c r="H172" s="397">
        <f>SUM(H173)</f>
        <v>160000</v>
      </c>
    </row>
    <row r="173" spans="1:8" ht="15.75" customHeight="1">
      <c r="A173" s="3" t="s">
        <v>98</v>
      </c>
      <c r="B173" s="2" t="s">
        <v>10</v>
      </c>
      <c r="C173" s="570">
        <v>13</v>
      </c>
      <c r="D173" s="321" t="s">
        <v>217</v>
      </c>
      <c r="E173" s="322" t="s">
        <v>533</v>
      </c>
      <c r="F173" s="323" t="s">
        <v>534</v>
      </c>
      <c r="G173" s="2"/>
      <c r="H173" s="398">
        <f>SUM(H174)</f>
        <v>160000</v>
      </c>
    </row>
    <row r="174" spans="1:8" ht="18.75" customHeight="1">
      <c r="A174" s="3" t="s">
        <v>767</v>
      </c>
      <c r="B174" s="2" t="s">
        <v>10</v>
      </c>
      <c r="C174" s="570">
        <v>13</v>
      </c>
      <c r="D174" s="321" t="s">
        <v>217</v>
      </c>
      <c r="E174" s="322" t="s">
        <v>533</v>
      </c>
      <c r="F174" s="560">
        <v>10030</v>
      </c>
      <c r="G174" s="2"/>
      <c r="H174" s="398">
        <f>SUM(H175)</f>
        <v>160000</v>
      </c>
    </row>
    <row r="175" spans="1:8" ht="16.5" customHeight="1">
      <c r="A175" s="74" t="s">
        <v>40</v>
      </c>
      <c r="B175" s="2" t="s">
        <v>10</v>
      </c>
      <c r="C175" s="570">
        <v>13</v>
      </c>
      <c r="D175" s="321" t="s">
        <v>217</v>
      </c>
      <c r="E175" s="322" t="s">
        <v>533</v>
      </c>
      <c r="F175" s="560">
        <v>10030</v>
      </c>
      <c r="G175" s="2" t="s">
        <v>39</v>
      </c>
      <c r="H175" s="399">
        <f>SUM(прил6!I135)</f>
        <v>160000</v>
      </c>
    </row>
    <row r="176" spans="1:8" ht="33" customHeight="1">
      <c r="A176" s="35" t="s">
        <v>147</v>
      </c>
      <c r="B176" s="36" t="s">
        <v>10</v>
      </c>
      <c r="C176" s="38">
        <v>13</v>
      </c>
      <c r="D176" s="306" t="s">
        <v>223</v>
      </c>
      <c r="E176" s="307" t="s">
        <v>533</v>
      </c>
      <c r="F176" s="308" t="s">
        <v>534</v>
      </c>
      <c r="G176" s="36"/>
      <c r="H176" s="397">
        <f>SUM(H177)</f>
        <v>6780800</v>
      </c>
    </row>
    <row r="177" spans="1:8" ht="33" customHeight="1">
      <c r="A177" s="105" t="s">
        <v>148</v>
      </c>
      <c r="B177" s="2" t="s">
        <v>10</v>
      </c>
      <c r="C177" s="73">
        <v>13</v>
      </c>
      <c r="D177" s="321" t="s">
        <v>224</v>
      </c>
      <c r="E177" s="322" t="s">
        <v>533</v>
      </c>
      <c r="F177" s="323" t="s">
        <v>534</v>
      </c>
      <c r="G177" s="2"/>
      <c r="H177" s="398">
        <f>SUM(H178)</f>
        <v>6780800</v>
      </c>
    </row>
    <row r="178" spans="1:8" ht="31.2">
      <c r="A178" s="3" t="s">
        <v>102</v>
      </c>
      <c r="B178" s="2" t="s">
        <v>10</v>
      </c>
      <c r="C178" s="73">
        <v>13</v>
      </c>
      <c r="D178" s="321" t="s">
        <v>224</v>
      </c>
      <c r="E178" s="322" t="s">
        <v>533</v>
      </c>
      <c r="F178" s="323" t="s">
        <v>567</v>
      </c>
      <c r="G178" s="2"/>
      <c r="H178" s="398">
        <f>SUM(H179:H181)</f>
        <v>6780800</v>
      </c>
    </row>
    <row r="179" spans="1:8" ht="46.5" customHeight="1">
      <c r="A179" s="105" t="s">
        <v>92</v>
      </c>
      <c r="B179" s="2" t="s">
        <v>10</v>
      </c>
      <c r="C179" s="73">
        <v>13</v>
      </c>
      <c r="D179" s="321" t="s">
        <v>224</v>
      </c>
      <c r="E179" s="322" t="s">
        <v>533</v>
      </c>
      <c r="F179" s="323" t="s">
        <v>567</v>
      </c>
      <c r="G179" s="2" t="s">
        <v>13</v>
      </c>
      <c r="H179" s="399">
        <f>SUM(прил6!I139)</f>
        <v>3178800</v>
      </c>
    </row>
    <row r="180" spans="1:8" ht="30.75" customHeight="1">
      <c r="A180" s="97" t="s">
        <v>751</v>
      </c>
      <c r="B180" s="2" t="s">
        <v>10</v>
      </c>
      <c r="C180" s="73">
        <v>13</v>
      </c>
      <c r="D180" s="321" t="s">
        <v>224</v>
      </c>
      <c r="E180" s="322" t="s">
        <v>533</v>
      </c>
      <c r="F180" s="323" t="s">
        <v>567</v>
      </c>
      <c r="G180" s="2" t="s">
        <v>16</v>
      </c>
      <c r="H180" s="399">
        <f>SUM(прил6!I140)</f>
        <v>3528000</v>
      </c>
    </row>
    <row r="181" spans="1:8" ht="15.75" customHeight="1">
      <c r="A181" s="3" t="s">
        <v>18</v>
      </c>
      <c r="B181" s="2" t="s">
        <v>10</v>
      </c>
      <c r="C181" s="73">
        <v>13</v>
      </c>
      <c r="D181" s="321" t="s">
        <v>224</v>
      </c>
      <c r="E181" s="322" t="s">
        <v>533</v>
      </c>
      <c r="F181" s="323" t="s">
        <v>567</v>
      </c>
      <c r="G181" s="2" t="s">
        <v>17</v>
      </c>
      <c r="H181" s="399">
        <f>SUM(прил6!I141)</f>
        <v>74000</v>
      </c>
    </row>
    <row r="182" spans="1:8" ht="15.75" hidden="1" customHeight="1">
      <c r="A182" s="35" t="s">
        <v>766</v>
      </c>
      <c r="B182" s="36" t="s">
        <v>10</v>
      </c>
      <c r="C182" s="38">
        <v>13</v>
      </c>
      <c r="D182" s="306" t="s">
        <v>764</v>
      </c>
      <c r="E182" s="307" t="s">
        <v>533</v>
      </c>
      <c r="F182" s="308" t="s">
        <v>534</v>
      </c>
      <c r="G182" s="36"/>
      <c r="H182" s="397">
        <f>SUM(H183)</f>
        <v>0</v>
      </c>
    </row>
    <row r="183" spans="1:8" ht="15.75" hidden="1" customHeight="1">
      <c r="A183" s="3" t="s">
        <v>22</v>
      </c>
      <c r="B183" s="2" t="s">
        <v>10</v>
      </c>
      <c r="C183" s="533">
        <v>13</v>
      </c>
      <c r="D183" s="321" t="s">
        <v>765</v>
      </c>
      <c r="E183" s="322" t="s">
        <v>533</v>
      </c>
      <c r="F183" s="323" t="s">
        <v>534</v>
      </c>
      <c r="G183" s="2"/>
      <c r="H183" s="398">
        <f>SUM(H184)</f>
        <v>0</v>
      </c>
    </row>
    <row r="184" spans="1:8" ht="15.75" hidden="1" customHeight="1">
      <c r="A184" s="3" t="s">
        <v>767</v>
      </c>
      <c r="B184" s="2" t="s">
        <v>10</v>
      </c>
      <c r="C184" s="533">
        <v>13</v>
      </c>
      <c r="D184" s="321" t="s">
        <v>765</v>
      </c>
      <c r="E184" s="322" t="s">
        <v>533</v>
      </c>
      <c r="F184" s="560">
        <v>10030</v>
      </c>
      <c r="G184" s="2"/>
      <c r="H184" s="398">
        <f>SUM(H185)</f>
        <v>0</v>
      </c>
    </row>
    <row r="185" spans="1:8" ht="15.75" hidden="1" customHeight="1">
      <c r="A185" s="74" t="s">
        <v>40</v>
      </c>
      <c r="B185" s="2" t="s">
        <v>10</v>
      </c>
      <c r="C185" s="533">
        <v>13</v>
      </c>
      <c r="D185" s="321" t="s">
        <v>765</v>
      </c>
      <c r="E185" s="322" t="s">
        <v>533</v>
      </c>
      <c r="F185" s="560">
        <v>10030</v>
      </c>
      <c r="G185" s="2" t="s">
        <v>39</v>
      </c>
      <c r="H185" s="399">
        <f>SUM(прил6!I145)</f>
        <v>0</v>
      </c>
    </row>
    <row r="186" spans="1:8" ht="33" customHeight="1">
      <c r="A186" s="90" t="s">
        <v>81</v>
      </c>
      <c r="B186" s="18" t="s">
        <v>15</v>
      </c>
      <c r="C186" s="47"/>
      <c r="D186" s="334"/>
      <c r="E186" s="335"/>
      <c r="F186" s="336"/>
      <c r="G186" s="17"/>
      <c r="H186" s="395">
        <f>SUM(H187)</f>
        <v>2210324</v>
      </c>
    </row>
    <row r="187" spans="1:8" ht="33.75" customHeight="1">
      <c r="A187" s="107" t="s">
        <v>82</v>
      </c>
      <c r="B187" s="28" t="s">
        <v>15</v>
      </c>
      <c r="C187" s="65" t="s">
        <v>32</v>
      </c>
      <c r="D187" s="337"/>
      <c r="E187" s="338"/>
      <c r="F187" s="339"/>
      <c r="G187" s="27"/>
      <c r="H187" s="396">
        <f>SUM(H188)</f>
        <v>2210324</v>
      </c>
    </row>
    <row r="188" spans="1:8" ht="65.25" customHeight="1">
      <c r="A188" s="91" t="s">
        <v>149</v>
      </c>
      <c r="B188" s="36" t="s">
        <v>15</v>
      </c>
      <c r="C188" s="50" t="s">
        <v>32</v>
      </c>
      <c r="D188" s="312" t="s">
        <v>225</v>
      </c>
      <c r="E188" s="313" t="s">
        <v>533</v>
      </c>
      <c r="F188" s="314" t="s">
        <v>534</v>
      </c>
      <c r="G188" s="36"/>
      <c r="H188" s="397">
        <f>SUM(H189+H195+H199)</f>
        <v>2210324</v>
      </c>
    </row>
    <row r="189" spans="1:8" ht="95.25" customHeight="1">
      <c r="A189" s="94" t="s">
        <v>150</v>
      </c>
      <c r="B189" s="2" t="s">
        <v>15</v>
      </c>
      <c r="C189" s="10" t="s">
        <v>32</v>
      </c>
      <c r="D189" s="340" t="s">
        <v>226</v>
      </c>
      <c r="E189" s="341" t="s">
        <v>533</v>
      </c>
      <c r="F189" s="342" t="s">
        <v>534</v>
      </c>
      <c r="G189" s="2"/>
      <c r="H189" s="398">
        <f>SUM(H190)</f>
        <v>2002000</v>
      </c>
    </row>
    <row r="190" spans="1:8" ht="34.5" customHeight="1">
      <c r="A190" s="94" t="s">
        <v>568</v>
      </c>
      <c r="B190" s="2" t="s">
        <v>15</v>
      </c>
      <c r="C190" s="10" t="s">
        <v>32</v>
      </c>
      <c r="D190" s="340" t="s">
        <v>226</v>
      </c>
      <c r="E190" s="341" t="s">
        <v>10</v>
      </c>
      <c r="F190" s="342" t="s">
        <v>534</v>
      </c>
      <c r="G190" s="2"/>
      <c r="H190" s="398">
        <f>SUM(H191)</f>
        <v>2002000</v>
      </c>
    </row>
    <row r="191" spans="1:8" ht="33" customHeight="1">
      <c r="A191" s="3" t="s">
        <v>102</v>
      </c>
      <c r="B191" s="2" t="s">
        <v>15</v>
      </c>
      <c r="C191" s="10" t="s">
        <v>32</v>
      </c>
      <c r="D191" s="340" t="s">
        <v>226</v>
      </c>
      <c r="E191" s="341" t="s">
        <v>10</v>
      </c>
      <c r="F191" s="342" t="s">
        <v>567</v>
      </c>
      <c r="G191" s="2"/>
      <c r="H191" s="398">
        <f>SUM(H192:H194)</f>
        <v>2002000</v>
      </c>
    </row>
    <row r="192" spans="1:8" ht="46.5" customHeight="1">
      <c r="A192" s="105" t="s">
        <v>92</v>
      </c>
      <c r="B192" s="2" t="s">
        <v>15</v>
      </c>
      <c r="C192" s="10" t="s">
        <v>32</v>
      </c>
      <c r="D192" s="340" t="s">
        <v>226</v>
      </c>
      <c r="E192" s="341" t="s">
        <v>10</v>
      </c>
      <c r="F192" s="342" t="s">
        <v>567</v>
      </c>
      <c r="G192" s="2" t="s">
        <v>13</v>
      </c>
      <c r="H192" s="399">
        <f>SUM(прил6!I152)</f>
        <v>1877000</v>
      </c>
    </row>
    <row r="193" spans="1:8" ht="31.5" customHeight="1">
      <c r="A193" s="97" t="s">
        <v>751</v>
      </c>
      <c r="B193" s="2" t="s">
        <v>15</v>
      </c>
      <c r="C193" s="10" t="s">
        <v>32</v>
      </c>
      <c r="D193" s="340" t="s">
        <v>226</v>
      </c>
      <c r="E193" s="341" t="s">
        <v>10</v>
      </c>
      <c r="F193" s="342" t="s">
        <v>567</v>
      </c>
      <c r="G193" s="2" t="s">
        <v>16</v>
      </c>
      <c r="H193" s="399">
        <f>SUM(прил6!I153)</f>
        <v>123000</v>
      </c>
    </row>
    <row r="194" spans="1:8" ht="17.25" customHeight="1">
      <c r="A194" s="3" t="s">
        <v>18</v>
      </c>
      <c r="B194" s="2" t="s">
        <v>15</v>
      </c>
      <c r="C194" s="10" t="s">
        <v>32</v>
      </c>
      <c r="D194" s="340" t="s">
        <v>226</v>
      </c>
      <c r="E194" s="341" t="s">
        <v>10</v>
      </c>
      <c r="F194" s="342" t="s">
        <v>567</v>
      </c>
      <c r="G194" s="2" t="s">
        <v>17</v>
      </c>
      <c r="H194" s="399">
        <f>SUM(прил6!I154)</f>
        <v>2000</v>
      </c>
    </row>
    <row r="195" spans="1:8" ht="93.75" customHeight="1">
      <c r="A195" s="64" t="s">
        <v>165</v>
      </c>
      <c r="B195" s="52" t="s">
        <v>15</v>
      </c>
      <c r="C195" s="70" t="s">
        <v>32</v>
      </c>
      <c r="D195" s="315" t="s">
        <v>227</v>
      </c>
      <c r="E195" s="316" t="s">
        <v>533</v>
      </c>
      <c r="F195" s="317" t="s">
        <v>534</v>
      </c>
      <c r="G195" s="52"/>
      <c r="H195" s="398">
        <f>SUM(H196)</f>
        <v>46324</v>
      </c>
    </row>
    <row r="196" spans="1:8" ht="48.75" customHeight="1">
      <c r="A196" s="64" t="s">
        <v>553</v>
      </c>
      <c r="B196" s="52" t="s">
        <v>15</v>
      </c>
      <c r="C196" s="70" t="s">
        <v>32</v>
      </c>
      <c r="D196" s="315" t="s">
        <v>227</v>
      </c>
      <c r="E196" s="316" t="s">
        <v>10</v>
      </c>
      <c r="F196" s="317" t="s">
        <v>534</v>
      </c>
      <c r="G196" s="52"/>
      <c r="H196" s="398">
        <f>SUM(H197)</f>
        <v>46324</v>
      </c>
    </row>
    <row r="197" spans="1:8" ht="46.5" customHeight="1">
      <c r="A197" s="162" t="s">
        <v>570</v>
      </c>
      <c r="B197" s="2" t="s">
        <v>15</v>
      </c>
      <c r="C197" s="10" t="s">
        <v>32</v>
      </c>
      <c r="D197" s="340" t="s">
        <v>227</v>
      </c>
      <c r="E197" s="341" t="s">
        <v>10</v>
      </c>
      <c r="F197" s="342" t="s">
        <v>569</v>
      </c>
      <c r="G197" s="2"/>
      <c r="H197" s="398">
        <f>SUM(H198)</f>
        <v>46324</v>
      </c>
    </row>
    <row r="198" spans="1:8" ht="17.25" customHeight="1">
      <c r="A198" s="137" t="s">
        <v>21</v>
      </c>
      <c r="B198" s="2" t="s">
        <v>15</v>
      </c>
      <c r="C198" s="10" t="s">
        <v>32</v>
      </c>
      <c r="D198" s="340" t="s">
        <v>227</v>
      </c>
      <c r="E198" s="341" t="s">
        <v>10</v>
      </c>
      <c r="F198" s="342" t="s">
        <v>569</v>
      </c>
      <c r="G198" s="2" t="s">
        <v>75</v>
      </c>
      <c r="H198" s="399">
        <f>SUM(прил6!I158)</f>
        <v>46324</v>
      </c>
    </row>
    <row r="199" spans="1:8" ht="93.75" customHeight="1">
      <c r="A199" s="64" t="s">
        <v>689</v>
      </c>
      <c r="B199" s="2" t="s">
        <v>15</v>
      </c>
      <c r="C199" s="10" t="s">
        <v>32</v>
      </c>
      <c r="D199" s="315" t="s">
        <v>685</v>
      </c>
      <c r="E199" s="316" t="s">
        <v>533</v>
      </c>
      <c r="F199" s="317" t="s">
        <v>534</v>
      </c>
      <c r="G199" s="2"/>
      <c r="H199" s="398">
        <f>SUM(H200)</f>
        <v>162000</v>
      </c>
    </row>
    <row r="200" spans="1:8" ht="46.5" customHeight="1">
      <c r="A200" s="125" t="s">
        <v>687</v>
      </c>
      <c r="B200" s="2" t="s">
        <v>15</v>
      </c>
      <c r="C200" s="10" t="s">
        <v>32</v>
      </c>
      <c r="D200" s="315" t="s">
        <v>685</v>
      </c>
      <c r="E200" s="316" t="s">
        <v>10</v>
      </c>
      <c r="F200" s="317" t="s">
        <v>534</v>
      </c>
      <c r="G200" s="2"/>
      <c r="H200" s="398">
        <f>SUM(H201)</f>
        <v>162000</v>
      </c>
    </row>
    <row r="201" spans="1:8" ht="36.75" customHeight="1">
      <c r="A201" s="125" t="s">
        <v>688</v>
      </c>
      <c r="B201" s="2" t="s">
        <v>15</v>
      </c>
      <c r="C201" s="10" t="s">
        <v>32</v>
      </c>
      <c r="D201" s="315" t="s">
        <v>685</v>
      </c>
      <c r="E201" s="316" t="s">
        <v>10</v>
      </c>
      <c r="F201" s="323" t="s">
        <v>686</v>
      </c>
      <c r="G201" s="2"/>
      <c r="H201" s="398">
        <f>SUM(H202)</f>
        <v>162000</v>
      </c>
    </row>
    <row r="202" spans="1:8" ht="32.25" customHeight="1">
      <c r="A202" s="110" t="s">
        <v>751</v>
      </c>
      <c r="B202" s="2" t="s">
        <v>15</v>
      </c>
      <c r="C202" s="10" t="s">
        <v>32</v>
      </c>
      <c r="D202" s="315" t="s">
        <v>685</v>
      </c>
      <c r="E202" s="316" t="s">
        <v>10</v>
      </c>
      <c r="F202" s="323" t="s">
        <v>686</v>
      </c>
      <c r="G202" s="2" t="s">
        <v>16</v>
      </c>
      <c r="H202" s="399">
        <f>SUM(прил6!I162)</f>
        <v>162000</v>
      </c>
    </row>
    <row r="203" spans="1:8" ht="15.6">
      <c r="A203" s="90" t="s">
        <v>25</v>
      </c>
      <c r="B203" s="18" t="s">
        <v>20</v>
      </c>
      <c r="C203" s="47"/>
      <c r="D203" s="334"/>
      <c r="E203" s="335"/>
      <c r="F203" s="336"/>
      <c r="G203" s="17"/>
      <c r="H203" s="395">
        <f>SUM(H204+H210+H228)</f>
        <v>13244352</v>
      </c>
    </row>
    <row r="204" spans="1:8" ht="15.6">
      <c r="A204" s="107" t="s">
        <v>273</v>
      </c>
      <c r="B204" s="28" t="s">
        <v>20</v>
      </c>
      <c r="C204" s="65" t="s">
        <v>35</v>
      </c>
      <c r="D204" s="337"/>
      <c r="E204" s="338"/>
      <c r="F204" s="339"/>
      <c r="G204" s="27"/>
      <c r="H204" s="396">
        <f>SUM(H205)</f>
        <v>450000</v>
      </c>
    </row>
    <row r="205" spans="1:8" ht="46.8">
      <c r="A205" s="91" t="s">
        <v>153</v>
      </c>
      <c r="B205" s="36" t="s">
        <v>20</v>
      </c>
      <c r="C205" s="38" t="s">
        <v>35</v>
      </c>
      <c r="D205" s="306" t="s">
        <v>571</v>
      </c>
      <c r="E205" s="307" t="s">
        <v>533</v>
      </c>
      <c r="F205" s="308" t="s">
        <v>534</v>
      </c>
      <c r="G205" s="36"/>
      <c r="H205" s="397">
        <f>SUM(H206)</f>
        <v>450000</v>
      </c>
    </row>
    <row r="206" spans="1:8" ht="68.25" customHeight="1">
      <c r="A206" s="94" t="s">
        <v>198</v>
      </c>
      <c r="B206" s="52" t="s">
        <v>20</v>
      </c>
      <c r="C206" s="63" t="s">
        <v>35</v>
      </c>
      <c r="D206" s="309" t="s">
        <v>236</v>
      </c>
      <c r="E206" s="310" t="s">
        <v>533</v>
      </c>
      <c r="F206" s="311" t="s">
        <v>534</v>
      </c>
      <c r="G206" s="52"/>
      <c r="H206" s="398">
        <f>SUM(H207)</f>
        <v>450000</v>
      </c>
    </row>
    <row r="207" spans="1:8" ht="33" customHeight="1">
      <c r="A207" s="94" t="s">
        <v>572</v>
      </c>
      <c r="B207" s="52" t="s">
        <v>20</v>
      </c>
      <c r="C207" s="63" t="s">
        <v>35</v>
      </c>
      <c r="D207" s="309" t="s">
        <v>236</v>
      </c>
      <c r="E207" s="310" t="s">
        <v>10</v>
      </c>
      <c r="F207" s="311" t="s">
        <v>534</v>
      </c>
      <c r="G207" s="52"/>
      <c r="H207" s="398">
        <f>SUM(H208)</f>
        <v>450000</v>
      </c>
    </row>
    <row r="208" spans="1:8" ht="15.75" customHeight="1">
      <c r="A208" s="94" t="s">
        <v>199</v>
      </c>
      <c r="B208" s="52" t="s">
        <v>20</v>
      </c>
      <c r="C208" s="63" t="s">
        <v>35</v>
      </c>
      <c r="D208" s="309" t="s">
        <v>236</v>
      </c>
      <c r="E208" s="310" t="s">
        <v>10</v>
      </c>
      <c r="F208" s="311" t="s">
        <v>573</v>
      </c>
      <c r="G208" s="52"/>
      <c r="H208" s="398">
        <f>SUM(H209)</f>
        <v>450000</v>
      </c>
    </row>
    <row r="209" spans="1:11" ht="15.75" customHeight="1">
      <c r="A209" s="3" t="s">
        <v>18</v>
      </c>
      <c r="B209" s="52" t="s">
        <v>20</v>
      </c>
      <c r="C209" s="63" t="s">
        <v>35</v>
      </c>
      <c r="D209" s="309" t="s">
        <v>236</v>
      </c>
      <c r="E209" s="310" t="s">
        <v>10</v>
      </c>
      <c r="F209" s="311" t="s">
        <v>573</v>
      </c>
      <c r="G209" s="52" t="s">
        <v>17</v>
      </c>
      <c r="H209" s="400">
        <f>SUM(прил6!I169)</f>
        <v>450000</v>
      </c>
    </row>
    <row r="210" spans="1:11" ht="15.6">
      <c r="A210" s="107" t="s">
        <v>152</v>
      </c>
      <c r="B210" s="28" t="s">
        <v>20</v>
      </c>
      <c r="C210" s="48" t="s">
        <v>32</v>
      </c>
      <c r="D210" s="324"/>
      <c r="E210" s="325"/>
      <c r="F210" s="326"/>
      <c r="G210" s="27"/>
      <c r="H210" s="396">
        <f>SUM(H211)</f>
        <v>11265572</v>
      </c>
    </row>
    <row r="211" spans="1:11" ht="46.8">
      <c r="A211" s="91" t="s">
        <v>153</v>
      </c>
      <c r="B211" s="36" t="s">
        <v>20</v>
      </c>
      <c r="C211" s="38" t="s">
        <v>32</v>
      </c>
      <c r="D211" s="306" t="s">
        <v>571</v>
      </c>
      <c r="E211" s="307" t="s">
        <v>533</v>
      </c>
      <c r="F211" s="308" t="s">
        <v>534</v>
      </c>
      <c r="G211" s="36"/>
      <c r="H211" s="397">
        <f>SUM(H212+H224)</f>
        <v>11265572</v>
      </c>
    </row>
    <row r="212" spans="1:11" ht="65.25" customHeight="1">
      <c r="A212" s="94" t="s">
        <v>154</v>
      </c>
      <c r="B212" s="52" t="s">
        <v>20</v>
      </c>
      <c r="C212" s="63" t="s">
        <v>32</v>
      </c>
      <c r="D212" s="309" t="s">
        <v>228</v>
      </c>
      <c r="E212" s="310" t="s">
        <v>533</v>
      </c>
      <c r="F212" s="311" t="s">
        <v>534</v>
      </c>
      <c r="G212" s="52"/>
      <c r="H212" s="398">
        <f>SUM(H213)</f>
        <v>11217572</v>
      </c>
    </row>
    <row r="213" spans="1:11" ht="47.25" customHeight="1">
      <c r="A213" s="94" t="s">
        <v>574</v>
      </c>
      <c r="B213" s="52" t="s">
        <v>20</v>
      </c>
      <c r="C213" s="63" t="s">
        <v>32</v>
      </c>
      <c r="D213" s="309" t="s">
        <v>228</v>
      </c>
      <c r="E213" s="310" t="s">
        <v>10</v>
      </c>
      <c r="F213" s="311" t="s">
        <v>534</v>
      </c>
      <c r="G213" s="52"/>
      <c r="H213" s="398">
        <f>SUM(H218+H220+H222+H216+H214)</f>
        <v>11217572</v>
      </c>
    </row>
    <row r="214" spans="1:11" ht="31.5" customHeight="1">
      <c r="A214" s="94" t="s">
        <v>858</v>
      </c>
      <c r="B214" s="52" t="s">
        <v>20</v>
      </c>
      <c r="C214" s="63" t="s">
        <v>32</v>
      </c>
      <c r="D214" s="309" t="s">
        <v>228</v>
      </c>
      <c r="E214" s="310" t="s">
        <v>10</v>
      </c>
      <c r="F214" s="311">
        <v>13390</v>
      </c>
      <c r="G214" s="52"/>
      <c r="H214" s="398">
        <f>SUM(H215)</f>
        <v>4220915</v>
      </c>
    </row>
    <row r="215" spans="1:11" ht="33.75" customHeight="1">
      <c r="A215" s="94" t="s">
        <v>197</v>
      </c>
      <c r="B215" s="52" t="s">
        <v>20</v>
      </c>
      <c r="C215" s="63" t="s">
        <v>32</v>
      </c>
      <c r="D215" s="309" t="s">
        <v>228</v>
      </c>
      <c r="E215" s="310" t="s">
        <v>10</v>
      </c>
      <c r="F215" s="311">
        <v>13390</v>
      </c>
      <c r="G215" s="52" t="s">
        <v>192</v>
      </c>
      <c r="H215" s="400">
        <f>SUM(прил6!I175)</f>
        <v>4220915</v>
      </c>
    </row>
    <row r="216" spans="1:11" ht="47.25" customHeight="1">
      <c r="A216" s="94" t="s">
        <v>822</v>
      </c>
      <c r="B216" s="52" t="s">
        <v>20</v>
      </c>
      <c r="C216" s="63" t="s">
        <v>32</v>
      </c>
      <c r="D216" s="309" t="s">
        <v>228</v>
      </c>
      <c r="E216" s="310" t="s">
        <v>10</v>
      </c>
      <c r="F216" s="311" t="s">
        <v>821</v>
      </c>
      <c r="G216" s="52"/>
      <c r="H216" s="398">
        <f>SUM(H217)</f>
        <v>24765</v>
      </c>
    </row>
    <row r="217" spans="1:11" ht="33.75" customHeight="1">
      <c r="A217" s="94" t="s">
        <v>197</v>
      </c>
      <c r="B217" s="52" t="s">
        <v>20</v>
      </c>
      <c r="C217" s="63" t="s">
        <v>32</v>
      </c>
      <c r="D217" s="309" t="s">
        <v>228</v>
      </c>
      <c r="E217" s="310" t="s">
        <v>10</v>
      </c>
      <c r="F217" s="311" t="s">
        <v>821</v>
      </c>
      <c r="G217" s="52" t="s">
        <v>192</v>
      </c>
      <c r="H217" s="400">
        <f>SUM(прил6!I177)</f>
        <v>24765</v>
      </c>
    </row>
    <row r="218" spans="1:11" ht="33.75" customHeight="1">
      <c r="A218" s="94" t="s">
        <v>155</v>
      </c>
      <c r="B218" s="52" t="s">
        <v>20</v>
      </c>
      <c r="C218" s="63" t="s">
        <v>32</v>
      </c>
      <c r="D218" s="309" t="s">
        <v>228</v>
      </c>
      <c r="E218" s="310" t="s">
        <v>10</v>
      </c>
      <c r="F218" s="311" t="s">
        <v>575</v>
      </c>
      <c r="G218" s="52"/>
      <c r="H218" s="398">
        <f>SUM(H219)</f>
        <v>1186580</v>
      </c>
      <c r="I218" s="596"/>
      <c r="J218" s="597"/>
      <c r="K218" s="597"/>
    </row>
    <row r="219" spans="1:11" ht="33.75" customHeight="1">
      <c r="A219" s="94" t="s">
        <v>197</v>
      </c>
      <c r="B219" s="52" t="s">
        <v>20</v>
      </c>
      <c r="C219" s="63" t="s">
        <v>32</v>
      </c>
      <c r="D219" s="309" t="s">
        <v>228</v>
      </c>
      <c r="E219" s="310" t="s">
        <v>10</v>
      </c>
      <c r="F219" s="311" t="s">
        <v>575</v>
      </c>
      <c r="G219" s="52" t="s">
        <v>192</v>
      </c>
      <c r="H219" s="400">
        <f>SUM(прил6!I179)</f>
        <v>1186580</v>
      </c>
    </row>
    <row r="220" spans="1:11" ht="48" customHeight="1">
      <c r="A220" s="94" t="s">
        <v>576</v>
      </c>
      <c r="B220" s="52" t="s">
        <v>20</v>
      </c>
      <c r="C220" s="63" t="s">
        <v>32</v>
      </c>
      <c r="D220" s="309" t="s">
        <v>228</v>
      </c>
      <c r="E220" s="310" t="s">
        <v>10</v>
      </c>
      <c r="F220" s="311" t="s">
        <v>577</v>
      </c>
      <c r="G220" s="52"/>
      <c r="H220" s="398">
        <f>SUM(H221)</f>
        <v>4918537</v>
      </c>
    </row>
    <row r="221" spans="1:11" ht="19.5" customHeight="1">
      <c r="A221" s="94" t="s">
        <v>21</v>
      </c>
      <c r="B221" s="52" t="s">
        <v>20</v>
      </c>
      <c r="C221" s="63" t="s">
        <v>32</v>
      </c>
      <c r="D221" s="127" t="s">
        <v>228</v>
      </c>
      <c r="E221" s="360" t="s">
        <v>10</v>
      </c>
      <c r="F221" s="361" t="s">
        <v>577</v>
      </c>
      <c r="G221" s="52" t="s">
        <v>75</v>
      </c>
      <c r="H221" s="400">
        <f>SUM(прил6!I181)</f>
        <v>4918537</v>
      </c>
    </row>
    <row r="222" spans="1:11" ht="46.8">
      <c r="A222" s="94" t="s">
        <v>578</v>
      </c>
      <c r="B222" s="52" t="s">
        <v>20</v>
      </c>
      <c r="C222" s="63" t="s">
        <v>32</v>
      </c>
      <c r="D222" s="309" t="s">
        <v>228</v>
      </c>
      <c r="E222" s="310" t="s">
        <v>10</v>
      </c>
      <c r="F222" s="311" t="s">
        <v>579</v>
      </c>
      <c r="G222" s="52"/>
      <c r="H222" s="398">
        <f>SUM(H223)</f>
        <v>866775</v>
      </c>
    </row>
    <row r="223" spans="1:11" ht="18" customHeight="1">
      <c r="A223" s="94" t="s">
        <v>21</v>
      </c>
      <c r="B223" s="52" t="s">
        <v>20</v>
      </c>
      <c r="C223" s="63" t="s">
        <v>32</v>
      </c>
      <c r="D223" s="309" t="s">
        <v>228</v>
      </c>
      <c r="E223" s="310" t="s">
        <v>10</v>
      </c>
      <c r="F223" s="311" t="s">
        <v>579</v>
      </c>
      <c r="G223" s="52" t="s">
        <v>75</v>
      </c>
      <c r="H223" s="400">
        <f>SUM(прил6!I183)</f>
        <v>866775</v>
      </c>
    </row>
    <row r="224" spans="1:11" ht="78">
      <c r="A224" s="94" t="s">
        <v>271</v>
      </c>
      <c r="B224" s="52" t="s">
        <v>20</v>
      </c>
      <c r="C224" s="150" t="s">
        <v>32</v>
      </c>
      <c r="D224" s="309" t="s">
        <v>269</v>
      </c>
      <c r="E224" s="310" t="s">
        <v>533</v>
      </c>
      <c r="F224" s="311" t="s">
        <v>534</v>
      </c>
      <c r="G224" s="52"/>
      <c r="H224" s="398">
        <f>SUM(H225)</f>
        <v>48000</v>
      </c>
    </row>
    <row r="225" spans="1:8" ht="34.5" customHeight="1">
      <c r="A225" s="94" t="s">
        <v>580</v>
      </c>
      <c r="B225" s="52" t="s">
        <v>20</v>
      </c>
      <c r="C225" s="150" t="s">
        <v>32</v>
      </c>
      <c r="D225" s="309" t="s">
        <v>269</v>
      </c>
      <c r="E225" s="310" t="s">
        <v>10</v>
      </c>
      <c r="F225" s="311" t="s">
        <v>534</v>
      </c>
      <c r="G225" s="52"/>
      <c r="H225" s="398">
        <f>SUM(H226)</f>
        <v>48000</v>
      </c>
    </row>
    <row r="226" spans="1:8" ht="31.2">
      <c r="A226" s="94" t="s">
        <v>270</v>
      </c>
      <c r="B226" s="52" t="s">
        <v>20</v>
      </c>
      <c r="C226" s="150" t="s">
        <v>32</v>
      </c>
      <c r="D226" s="309" t="s">
        <v>269</v>
      </c>
      <c r="E226" s="310" t="s">
        <v>10</v>
      </c>
      <c r="F226" s="311" t="s">
        <v>581</v>
      </c>
      <c r="G226" s="52"/>
      <c r="H226" s="398">
        <f>SUM(H227)</f>
        <v>48000</v>
      </c>
    </row>
    <row r="227" spans="1:8" ht="32.25" customHeight="1">
      <c r="A227" s="110" t="s">
        <v>751</v>
      </c>
      <c r="B227" s="52" t="s">
        <v>20</v>
      </c>
      <c r="C227" s="150" t="s">
        <v>32</v>
      </c>
      <c r="D227" s="309" t="s">
        <v>269</v>
      </c>
      <c r="E227" s="310" t="s">
        <v>10</v>
      </c>
      <c r="F227" s="311" t="s">
        <v>581</v>
      </c>
      <c r="G227" s="52" t="s">
        <v>16</v>
      </c>
      <c r="H227" s="400">
        <f>SUM(прил6!I187)</f>
        <v>48000</v>
      </c>
    </row>
    <row r="228" spans="1:8" ht="15.6">
      <c r="A228" s="107" t="s">
        <v>26</v>
      </c>
      <c r="B228" s="28" t="s">
        <v>20</v>
      </c>
      <c r="C228" s="48">
        <v>12</v>
      </c>
      <c r="D228" s="324"/>
      <c r="E228" s="325"/>
      <c r="F228" s="326"/>
      <c r="G228" s="27"/>
      <c r="H228" s="396">
        <f>SUM(H229,H234,H239,H244,H255)</f>
        <v>1528780</v>
      </c>
    </row>
    <row r="229" spans="1:8" ht="47.25" customHeight="1">
      <c r="A229" s="35" t="s">
        <v>145</v>
      </c>
      <c r="B229" s="36" t="s">
        <v>20</v>
      </c>
      <c r="C229" s="38">
        <v>12</v>
      </c>
      <c r="D229" s="306" t="s">
        <v>559</v>
      </c>
      <c r="E229" s="307" t="s">
        <v>533</v>
      </c>
      <c r="F229" s="308" t="s">
        <v>534</v>
      </c>
      <c r="G229" s="36"/>
      <c r="H229" s="397">
        <f>SUM(H230)</f>
        <v>244000</v>
      </c>
    </row>
    <row r="230" spans="1:8" ht="64.5" customHeight="1">
      <c r="A230" s="64" t="s">
        <v>146</v>
      </c>
      <c r="B230" s="2" t="s">
        <v>20</v>
      </c>
      <c r="C230" s="92">
        <v>12</v>
      </c>
      <c r="D230" s="321" t="s">
        <v>218</v>
      </c>
      <c r="E230" s="322" t="s">
        <v>533</v>
      </c>
      <c r="F230" s="323" t="s">
        <v>534</v>
      </c>
      <c r="G230" s="2"/>
      <c r="H230" s="398">
        <f>SUM(H231)</f>
        <v>244000</v>
      </c>
    </row>
    <row r="231" spans="1:8" ht="48.75" customHeight="1">
      <c r="A231" s="64" t="s">
        <v>560</v>
      </c>
      <c r="B231" s="2" t="s">
        <v>20</v>
      </c>
      <c r="C231" s="357">
        <v>12</v>
      </c>
      <c r="D231" s="321" t="s">
        <v>218</v>
      </c>
      <c r="E231" s="322" t="s">
        <v>10</v>
      </c>
      <c r="F231" s="323" t="s">
        <v>534</v>
      </c>
      <c r="G231" s="2"/>
      <c r="H231" s="398">
        <f>SUM(H232)</f>
        <v>244000</v>
      </c>
    </row>
    <row r="232" spans="1:8" ht="16.5" customHeight="1">
      <c r="A232" s="105" t="s">
        <v>562</v>
      </c>
      <c r="B232" s="2" t="s">
        <v>20</v>
      </c>
      <c r="C232" s="73">
        <v>12</v>
      </c>
      <c r="D232" s="321" t="s">
        <v>218</v>
      </c>
      <c r="E232" s="322" t="s">
        <v>10</v>
      </c>
      <c r="F232" s="323" t="s">
        <v>561</v>
      </c>
      <c r="G232" s="2"/>
      <c r="H232" s="398">
        <f>SUM(H233)</f>
        <v>244000</v>
      </c>
    </row>
    <row r="233" spans="1:8" ht="30" customHeight="1">
      <c r="A233" s="97" t="s">
        <v>751</v>
      </c>
      <c r="B233" s="2" t="s">
        <v>20</v>
      </c>
      <c r="C233" s="73">
        <v>12</v>
      </c>
      <c r="D233" s="321" t="s">
        <v>218</v>
      </c>
      <c r="E233" s="322" t="s">
        <v>10</v>
      </c>
      <c r="F233" s="323" t="s">
        <v>561</v>
      </c>
      <c r="G233" s="2" t="s">
        <v>16</v>
      </c>
      <c r="H233" s="399">
        <f>SUM(прил6!I193)</f>
        <v>244000</v>
      </c>
    </row>
    <row r="234" spans="1:8" ht="46.8">
      <c r="A234" s="35" t="s">
        <v>158</v>
      </c>
      <c r="B234" s="36" t="s">
        <v>20</v>
      </c>
      <c r="C234" s="38">
        <v>12</v>
      </c>
      <c r="D234" s="306" t="s">
        <v>582</v>
      </c>
      <c r="E234" s="307" t="s">
        <v>533</v>
      </c>
      <c r="F234" s="308" t="s">
        <v>534</v>
      </c>
      <c r="G234" s="36"/>
      <c r="H234" s="397">
        <f>SUM(H235)</f>
        <v>400000</v>
      </c>
    </row>
    <row r="235" spans="1:8" ht="63.75" customHeight="1">
      <c r="A235" s="362" t="s">
        <v>159</v>
      </c>
      <c r="B235" s="5" t="s">
        <v>20</v>
      </c>
      <c r="C235" s="93">
        <v>12</v>
      </c>
      <c r="D235" s="321" t="s">
        <v>229</v>
      </c>
      <c r="E235" s="322" t="s">
        <v>533</v>
      </c>
      <c r="F235" s="323" t="s">
        <v>534</v>
      </c>
      <c r="G235" s="2"/>
      <c r="H235" s="398">
        <f>SUM(H236)</f>
        <v>400000</v>
      </c>
    </row>
    <row r="236" spans="1:8" ht="32.25" customHeight="1">
      <c r="A236" s="111" t="s">
        <v>583</v>
      </c>
      <c r="B236" s="5" t="s">
        <v>20</v>
      </c>
      <c r="C236" s="286">
        <v>12</v>
      </c>
      <c r="D236" s="321" t="s">
        <v>229</v>
      </c>
      <c r="E236" s="322" t="s">
        <v>10</v>
      </c>
      <c r="F236" s="323" t="s">
        <v>534</v>
      </c>
      <c r="G236" s="356"/>
      <c r="H236" s="398">
        <f>SUM(H237)</f>
        <v>400000</v>
      </c>
    </row>
    <row r="237" spans="1:8" ht="18" customHeight="1">
      <c r="A237" s="3" t="s">
        <v>115</v>
      </c>
      <c r="B237" s="5" t="s">
        <v>20</v>
      </c>
      <c r="C237" s="286">
        <v>12</v>
      </c>
      <c r="D237" s="321" t="s">
        <v>229</v>
      </c>
      <c r="E237" s="322" t="s">
        <v>10</v>
      </c>
      <c r="F237" s="323" t="s">
        <v>584</v>
      </c>
      <c r="G237" s="69"/>
      <c r="H237" s="398">
        <f>SUM(H238)</f>
        <v>400000</v>
      </c>
    </row>
    <row r="238" spans="1:8" ht="30.75" customHeight="1">
      <c r="A238" s="97" t="s">
        <v>751</v>
      </c>
      <c r="B238" s="5" t="s">
        <v>20</v>
      </c>
      <c r="C238" s="93">
        <v>12</v>
      </c>
      <c r="D238" s="321" t="s">
        <v>229</v>
      </c>
      <c r="E238" s="322" t="s">
        <v>10</v>
      </c>
      <c r="F238" s="323" t="s">
        <v>584</v>
      </c>
      <c r="G238" s="69" t="s">
        <v>16</v>
      </c>
      <c r="H238" s="400">
        <f>SUM(прил6!I384)</f>
        <v>400000</v>
      </c>
    </row>
    <row r="239" spans="1:8" ht="30.75" customHeight="1">
      <c r="A239" s="91" t="s">
        <v>153</v>
      </c>
      <c r="B239" s="36" t="s">
        <v>20</v>
      </c>
      <c r="C239" s="38">
        <v>12</v>
      </c>
      <c r="D239" s="306" t="s">
        <v>571</v>
      </c>
      <c r="E239" s="307" t="s">
        <v>533</v>
      </c>
      <c r="F239" s="308" t="s">
        <v>534</v>
      </c>
      <c r="G239" s="36"/>
      <c r="H239" s="397">
        <f>SUM(H240)</f>
        <v>14000</v>
      </c>
    </row>
    <row r="240" spans="1:8" ht="30.75" customHeight="1">
      <c r="A240" s="94" t="s">
        <v>154</v>
      </c>
      <c r="B240" s="52" t="s">
        <v>20</v>
      </c>
      <c r="C240" s="63">
        <v>12</v>
      </c>
      <c r="D240" s="309" t="s">
        <v>228</v>
      </c>
      <c r="E240" s="310" t="s">
        <v>533</v>
      </c>
      <c r="F240" s="311" t="s">
        <v>534</v>
      </c>
      <c r="G240" s="52"/>
      <c r="H240" s="398">
        <f>SUM(H241)</f>
        <v>14000</v>
      </c>
    </row>
    <row r="241" spans="1:8" ht="30.75" customHeight="1">
      <c r="A241" s="94" t="s">
        <v>574</v>
      </c>
      <c r="B241" s="52" t="s">
        <v>20</v>
      </c>
      <c r="C241" s="63">
        <v>12</v>
      </c>
      <c r="D241" s="309" t="s">
        <v>228</v>
      </c>
      <c r="E241" s="310" t="s">
        <v>10</v>
      </c>
      <c r="F241" s="311" t="s">
        <v>534</v>
      </c>
      <c r="G241" s="52"/>
      <c r="H241" s="398">
        <f>SUM(H242)</f>
        <v>14000</v>
      </c>
    </row>
    <row r="242" spans="1:8" ht="30.75" customHeight="1">
      <c r="A242" s="94" t="s">
        <v>740</v>
      </c>
      <c r="B242" s="52" t="s">
        <v>20</v>
      </c>
      <c r="C242" s="63">
        <v>12</v>
      </c>
      <c r="D242" s="309" t="s">
        <v>228</v>
      </c>
      <c r="E242" s="310" t="s">
        <v>10</v>
      </c>
      <c r="F242" s="311" t="s">
        <v>739</v>
      </c>
      <c r="G242" s="52"/>
      <c r="H242" s="398">
        <f>SUM(H243)</f>
        <v>14000</v>
      </c>
    </row>
    <row r="243" spans="1:8" ht="30.75" customHeight="1">
      <c r="A243" s="110" t="s">
        <v>751</v>
      </c>
      <c r="B243" s="52" t="s">
        <v>20</v>
      </c>
      <c r="C243" s="63">
        <v>12</v>
      </c>
      <c r="D243" s="309" t="s">
        <v>228</v>
      </c>
      <c r="E243" s="310" t="s">
        <v>10</v>
      </c>
      <c r="F243" s="311" t="s">
        <v>739</v>
      </c>
      <c r="G243" s="52" t="s">
        <v>16</v>
      </c>
      <c r="H243" s="400">
        <f>SUM(прил6!I198)</f>
        <v>14000</v>
      </c>
    </row>
    <row r="244" spans="1:8" ht="33" customHeight="1">
      <c r="A244" s="79" t="s">
        <v>156</v>
      </c>
      <c r="B244" s="37" t="s">
        <v>20</v>
      </c>
      <c r="C244" s="37" t="s">
        <v>85</v>
      </c>
      <c r="D244" s="300" t="s">
        <v>230</v>
      </c>
      <c r="E244" s="301" t="s">
        <v>533</v>
      </c>
      <c r="F244" s="302" t="s">
        <v>534</v>
      </c>
      <c r="G244" s="36"/>
      <c r="H244" s="397">
        <f>SUM(H245)</f>
        <v>471000</v>
      </c>
    </row>
    <row r="245" spans="1:8" ht="47.25" customHeight="1">
      <c r="A245" s="105" t="s">
        <v>157</v>
      </c>
      <c r="B245" s="5" t="s">
        <v>20</v>
      </c>
      <c r="C245" s="7">
        <v>12</v>
      </c>
      <c r="D245" s="321" t="s">
        <v>231</v>
      </c>
      <c r="E245" s="322" t="s">
        <v>533</v>
      </c>
      <c r="F245" s="323" t="s">
        <v>534</v>
      </c>
      <c r="G245" s="6"/>
      <c r="H245" s="398">
        <f>SUM(H246)</f>
        <v>471000</v>
      </c>
    </row>
    <row r="246" spans="1:8" ht="65.25" customHeight="1">
      <c r="A246" s="105" t="s">
        <v>585</v>
      </c>
      <c r="B246" s="5" t="s">
        <v>20</v>
      </c>
      <c r="C246" s="286">
        <v>12</v>
      </c>
      <c r="D246" s="321" t="s">
        <v>231</v>
      </c>
      <c r="E246" s="322" t="s">
        <v>10</v>
      </c>
      <c r="F246" s="323" t="s">
        <v>534</v>
      </c>
      <c r="G246" s="356"/>
      <c r="H246" s="398">
        <f>SUM(H247+H249+H251+H253)</f>
        <v>471000</v>
      </c>
    </row>
    <row r="247" spans="1:8" ht="31.2">
      <c r="A247" s="3" t="s">
        <v>587</v>
      </c>
      <c r="B247" s="5" t="s">
        <v>20</v>
      </c>
      <c r="C247" s="7">
        <v>12</v>
      </c>
      <c r="D247" s="321" t="s">
        <v>231</v>
      </c>
      <c r="E247" s="322" t="s">
        <v>10</v>
      </c>
      <c r="F247" s="323" t="s">
        <v>586</v>
      </c>
      <c r="G247" s="6"/>
      <c r="H247" s="398">
        <f>SUM(H248)</f>
        <v>100000</v>
      </c>
    </row>
    <row r="248" spans="1:8" ht="16.5" customHeight="1">
      <c r="A248" s="105" t="s">
        <v>18</v>
      </c>
      <c r="B248" s="5" t="s">
        <v>20</v>
      </c>
      <c r="C248" s="7">
        <v>12</v>
      </c>
      <c r="D248" s="321" t="s">
        <v>231</v>
      </c>
      <c r="E248" s="322" t="s">
        <v>10</v>
      </c>
      <c r="F248" s="323" t="s">
        <v>586</v>
      </c>
      <c r="G248" s="6" t="s">
        <v>17</v>
      </c>
      <c r="H248" s="400">
        <f>SUM(прил6!I203)</f>
        <v>100000</v>
      </c>
    </row>
    <row r="249" spans="1:8" ht="33.75" customHeight="1">
      <c r="A249" s="3" t="s">
        <v>823</v>
      </c>
      <c r="B249" s="5" t="s">
        <v>20</v>
      </c>
      <c r="C249" s="572">
        <v>12</v>
      </c>
      <c r="D249" s="321" t="s">
        <v>231</v>
      </c>
      <c r="E249" s="322" t="s">
        <v>10</v>
      </c>
      <c r="F249" s="560">
        <v>50640</v>
      </c>
      <c r="G249" s="358"/>
      <c r="H249" s="398">
        <f>SUM(H250)</f>
        <v>221739</v>
      </c>
    </row>
    <row r="250" spans="1:8" ht="16.5" customHeight="1">
      <c r="A250" s="105" t="s">
        <v>18</v>
      </c>
      <c r="B250" s="5" t="s">
        <v>20</v>
      </c>
      <c r="C250" s="572">
        <v>12</v>
      </c>
      <c r="D250" s="321" t="s">
        <v>231</v>
      </c>
      <c r="E250" s="322" t="s">
        <v>10</v>
      </c>
      <c r="F250" s="560">
        <v>50640</v>
      </c>
      <c r="G250" s="358" t="s">
        <v>17</v>
      </c>
      <c r="H250" s="400">
        <f>SUM(прил6!I205)</f>
        <v>221739</v>
      </c>
    </row>
    <row r="251" spans="1:8" ht="33" customHeight="1">
      <c r="A251" s="565" t="s">
        <v>803</v>
      </c>
      <c r="B251" s="5" t="s">
        <v>20</v>
      </c>
      <c r="C251" s="563">
        <v>12</v>
      </c>
      <c r="D251" s="321" t="s">
        <v>231</v>
      </c>
      <c r="E251" s="322" t="s">
        <v>10</v>
      </c>
      <c r="F251" s="323" t="s">
        <v>802</v>
      </c>
      <c r="G251" s="358"/>
      <c r="H251" s="398">
        <f>SUM(H252)</f>
        <v>100000</v>
      </c>
    </row>
    <row r="252" spans="1:8" ht="16.5" customHeight="1">
      <c r="A252" s="105" t="s">
        <v>18</v>
      </c>
      <c r="B252" s="5" t="s">
        <v>20</v>
      </c>
      <c r="C252" s="563">
        <v>12</v>
      </c>
      <c r="D252" s="321" t="s">
        <v>231</v>
      </c>
      <c r="E252" s="322" t="s">
        <v>10</v>
      </c>
      <c r="F252" s="323" t="s">
        <v>802</v>
      </c>
      <c r="G252" s="358" t="s">
        <v>17</v>
      </c>
      <c r="H252" s="400">
        <f>SUM(прил6!I207)</f>
        <v>100000</v>
      </c>
    </row>
    <row r="253" spans="1:8" ht="49.5" customHeight="1">
      <c r="A253" s="565" t="s">
        <v>824</v>
      </c>
      <c r="B253" s="5" t="s">
        <v>20</v>
      </c>
      <c r="C253" s="572">
        <v>12</v>
      </c>
      <c r="D253" s="321" t="s">
        <v>231</v>
      </c>
      <c r="E253" s="322" t="s">
        <v>10</v>
      </c>
      <c r="F253" s="323" t="s">
        <v>825</v>
      </c>
      <c r="G253" s="358"/>
      <c r="H253" s="398">
        <f>SUM(H254)</f>
        <v>49261</v>
      </c>
    </row>
    <row r="254" spans="1:8" ht="16.5" customHeight="1">
      <c r="A254" s="105" t="s">
        <v>18</v>
      </c>
      <c r="B254" s="5" t="s">
        <v>20</v>
      </c>
      <c r="C254" s="572">
        <v>12</v>
      </c>
      <c r="D254" s="321" t="s">
        <v>231</v>
      </c>
      <c r="E254" s="322" t="s">
        <v>10</v>
      </c>
      <c r="F254" s="323" t="s">
        <v>825</v>
      </c>
      <c r="G254" s="358" t="s">
        <v>17</v>
      </c>
      <c r="H254" s="400">
        <v>49261</v>
      </c>
    </row>
    <row r="255" spans="1:8" ht="33" customHeight="1">
      <c r="A255" s="79" t="s">
        <v>147</v>
      </c>
      <c r="B255" s="37" t="s">
        <v>20</v>
      </c>
      <c r="C255" s="37" t="s">
        <v>85</v>
      </c>
      <c r="D255" s="300" t="s">
        <v>223</v>
      </c>
      <c r="E255" s="301" t="s">
        <v>533</v>
      </c>
      <c r="F255" s="302" t="s">
        <v>534</v>
      </c>
      <c r="G255" s="36"/>
      <c r="H255" s="397">
        <f>SUM(H256)</f>
        <v>399780</v>
      </c>
    </row>
    <row r="256" spans="1:8" ht="33" customHeight="1">
      <c r="A256" s="105" t="s">
        <v>148</v>
      </c>
      <c r="B256" s="5" t="s">
        <v>20</v>
      </c>
      <c r="C256" s="7">
        <v>12</v>
      </c>
      <c r="D256" s="321" t="s">
        <v>224</v>
      </c>
      <c r="E256" s="322" t="s">
        <v>533</v>
      </c>
      <c r="F256" s="323" t="s">
        <v>534</v>
      </c>
      <c r="G256" s="6"/>
      <c r="H256" s="398">
        <f>SUM(H257)</f>
        <v>399780</v>
      </c>
    </row>
    <row r="257" spans="1:8" ht="33.75" customHeight="1">
      <c r="A257" s="3" t="s">
        <v>102</v>
      </c>
      <c r="B257" s="5" t="s">
        <v>20</v>
      </c>
      <c r="C257" s="7">
        <v>12</v>
      </c>
      <c r="D257" s="321" t="s">
        <v>224</v>
      </c>
      <c r="E257" s="322" t="s">
        <v>533</v>
      </c>
      <c r="F257" s="323" t="s">
        <v>567</v>
      </c>
      <c r="G257" s="6"/>
      <c r="H257" s="398">
        <f>SUM(H258:H260)</f>
        <v>399780</v>
      </c>
    </row>
    <row r="258" spans="1:8" ht="48" customHeight="1">
      <c r="A258" s="105" t="s">
        <v>92</v>
      </c>
      <c r="B258" s="5" t="s">
        <v>20</v>
      </c>
      <c r="C258" s="7">
        <v>12</v>
      </c>
      <c r="D258" s="321" t="s">
        <v>224</v>
      </c>
      <c r="E258" s="322" t="s">
        <v>533</v>
      </c>
      <c r="F258" s="323" t="s">
        <v>567</v>
      </c>
      <c r="G258" s="6" t="s">
        <v>13</v>
      </c>
      <c r="H258" s="400">
        <f>SUM(прил6!I213)</f>
        <v>382780</v>
      </c>
    </row>
    <row r="259" spans="1:8" ht="30" customHeight="1">
      <c r="A259" s="97" t="s">
        <v>751</v>
      </c>
      <c r="B259" s="5" t="s">
        <v>20</v>
      </c>
      <c r="C259" s="7">
        <v>12</v>
      </c>
      <c r="D259" s="321" t="s">
        <v>224</v>
      </c>
      <c r="E259" s="322" t="s">
        <v>533</v>
      </c>
      <c r="F259" s="323" t="s">
        <v>567</v>
      </c>
      <c r="G259" s="6" t="s">
        <v>16</v>
      </c>
      <c r="H259" s="400">
        <f>SUM(прил6!I214)</f>
        <v>16000</v>
      </c>
    </row>
    <row r="260" spans="1:8" ht="16.5" customHeight="1">
      <c r="A260" s="3" t="s">
        <v>18</v>
      </c>
      <c r="B260" s="5" t="s">
        <v>20</v>
      </c>
      <c r="C260" s="7">
        <v>12</v>
      </c>
      <c r="D260" s="321" t="s">
        <v>224</v>
      </c>
      <c r="E260" s="322" t="s">
        <v>533</v>
      </c>
      <c r="F260" s="323" t="s">
        <v>567</v>
      </c>
      <c r="G260" s="6" t="s">
        <v>17</v>
      </c>
      <c r="H260" s="400">
        <f>SUM(прил6!I215)</f>
        <v>1000</v>
      </c>
    </row>
    <row r="261" spans="1:8" ht="16.5" customHeight="1">
      <c r="A261" s="68" t="s">
        <v>160</v>
      </c>
      <c r="B261" s="117" t="s">
        <v>116</v>
      </c>
      <c r="C261" s="118"/>
      <c r="D261" s="334"/>
      <c r="E261" s="335"/>
      <c r="F261" s="336"/>
      <c r="G261" s="119"/>
      <c r="H261" s="395">
        <f>SUM(H262+H270+H300)</f>
        <v>14453306</v>
      </c>
    </row>
    <row r="262" spans="1:8" s="11" customFormat="1" ht="15.6">
      <c r="A262" s="49" t="s">
        <v>260</v>
      </c>
      <c r="B262" s="61" t="s">
        <v>116</v>
      </c>
      <c r="C262" s="148" t="s">
        <v>10</v>
      </c>
      <c r="D262" s="297"/>
      <c r="E262" s="298"/>
      <c r="F262" s="299"/>
      <c r="G262" s="62"/>
      <c r="H262" s="396">
        <f>SUM(H263)</f>
        <v>33379</v>
      </c>
    </row>
    <row r="263" spans="1:8" ht="46.8">
      <c r="A263" s="35" t="s">
        <v>204</v>
      </c>
      <c r="B263" s="37" t="s">
        <v>116</v>
      </c>
      <c r="C263" s="152" t="s">
        <v>10</v>
      </c>
      <c r="D263" s="306" t="s">
        <v>588</v>
      </c>
      <c r="E263" s="307" t="s">
        <v>533</v>
      </c>
      <c r="F263" s="308" t="s">
        <v>534</v>
      </c>
      <c r="G263" s="39"/>
      <c r="H263" s="397">
        <f>SUM(H264)</f>
        <v>33379</v>
      </c>
    </row>
    <row r="264" spans="1:8" ht="78">
      <c r="A264" s="3" t="s">
        <v>262</v>
      </c>
      <c r="B264" s="5" t="s">
        <v>116</v>
      </c>
      <c r="C264" s="151" t="s">
        <v>10</v>
      </c>
      <c r="D264" s="321" t="s">
        <v>261</v>
      </c>
      <c r="E264" s="322" t="s">
        <v>533</v>
      </c>
      <c r="F264" s="323" t="s">
        <v>534</v>
      </c>
      <c r="G264" s="69"/>
      <c r="H264" s="398">
        <f>SUM(H265)</f>
        <v>33379</v>
      </c>
    </row>
    <row r="265" spans="1:8" ht="46.8">
      <c r="A265" s="74" t="s">
        <v>589</v>
      </c>
      <c r="B265" s="5" t="s">
        <v>116</v>
      </c>
      <c r="C265" s="151" t="s">
        <v>10</v>
      </c>
      <c r="D265" s="321" t="s">
        <v>261</v>
      </c>
      <c r="E265" s="322" t="s">
        <v>10</v>
      </c>
      <c r="F265" s="323" t="s">
        <v>534</v>
      </c>
      <c r="G265" s="69"/>
      <c r="H265" s="398">
        <f>SUM(H266+H268)</f>
        <v>33379</v>
      </c>
    </row>
    <row r="266" spans="1:8" ht="18" hidden="1" customHeight="1">
      <c r="A266" s="130" t="s">
        <v>272</v>
      </c>
      <c r="B266" s="5" t="s">
        <v>116</v>
      </c>
      <c r="C266" s="151" t="s">
        <v>10</v>
      </c>
      <c r="D266" s="321" t="s">
        <v>261</v>
      </c>
      <c r="E266" s="322" t="s">
        <v>10</v>
      </c>
      <c r="F266" s="323" t="s">
        <v>590</v>
      </c>
      <c r="G266" s="69"/>
      <c r="H266" s="398">
        <f>SUM(H267)</f>
        <v>0</v>
      </c>
    </row>
    <row r="267" spans="1:8" ht="31.5" hidden="1" customHeight="1">
      <c r="A267" s="110" t="s">
        <v>751</v>
      </c>
      <c r="B267" s="5" t="s">
        <v>116</v>
      </c>
      <c r="C267" s="151" t="s">
        <v>10</v>
      </c>
      <c r="D267" s="321" t="s">
        <v>261</v>
      </c>
      <c r="E267" s="322" t="s">
        <v>10</v>
      </c>
      <c r="F267" s="323" t="s">
        <v>590</v>
      </c>
      <c r="G267" s="69" t="s">
        <v>16</v>
      </c>
      <c r="H267" s="400">
        <f>SUM(прил6!I222)</f>
        <v>0</v>
      </c>
    </row>
    <row r="268" spans="1:8" ht="33.75" customHeight="1">
      <c r="A268" s="130" t="s">
        <v>591</v>
      </c>
      <c r="B268" s="5" t="s">
        <v>116</v>
      </c>
      <c r="C268" s="151" t="s">
        <v>10</v>
      </c>
      <c r="D268" s="321" t="s">
        <v>261</v>
      </c>
      <c r="E268" s="322" t="s">
        <v>10</v>
      </c>
      <c r="F268" s="323" t="s">
        <v>592</v>
      </c>
      <c r="G268" s="69"/>
      <c r="H268" s="398">
        <f>SUM(H269)</f>
        <v>33379</v>
      </c>
    </row>
    <row r="269" spans="1:8" ht="16.5" customHeight="1">
      <c r="A269" s="94" t="s">
        <v>21</v>
      </c>
      <c r="B269" s="5" t="s">
        <v>116</v>
      </c>
      <c r="C269" s="151" t="s">
        <v>10</v>
      </c>
      <c r="D269" s="321" t="s">
        <v>261</v>
      </c>
      <c r="E269" s="322" t="s">
        <v>10</v>
      </c>
      <c r="F269" s="323" t="s">
        <v>592</v>
      </c>
      <c r="G269" s="69" t="s">
        <v>75</v>
      </c>
      <c r="H269" s="400">
        <f>SUM(прил6!I224)</f>
        <v>33379</v>
      </c>
    </row>
    <row r="270" spans="1:8" ht="16.5" customHeight="1">
      <c r="A270" s="49" t="s">
        <v>161</v>
      </c>
      <c r="B270" s="61" t="s">
        <v>116</v>
      </c>
      <c r="C270" s="28" t="s">
        <v>12</v>
      </c>
      <c r="D270" s="297"/>
      <c r="E270" s="298"/>
      <c r="F270" s="299"/>
      <c r="G270" s="62"/>
      <c r="H270" s="396">
        <f>SUM(H271+H284+H289)</f>
        <v>14419927</v>
      </c>
    </row>
    <row r="271" spans="1:8" ht="32.25" customHeight="1">
      <c r="A271" s="35" t="s">
        <v>193</v>
      </c>
      <c r="B271" s="37" t="s">
        <v>116</v>
      </c>
      <c r="C271" s="41" t="s">
        <v>12</v>
      </c>
      <c r="D271" s="306" t="s">
        <v>593</v>
      </c>
      <c r="E271" s="307" t="s">
        <v>533</v>
      </c>
      <c r="F271" s="308" t="s">
        <v>534</v>
      </c>
      <c r="G271" s="39"/>
      <c r="H271" s="397">
        <f>SUM(H272)</f>
        <v>2859704</v>
      </c>
    </row>
    <row r="272" spans="1:8" s="51" customFormat="1" ht="48.75" customHeight="1">
      <c r="A272" s="64" t="s">
        <v>194</v>
      </c>
      <c r="B272" s="5" t="s">
        <v>116</v>
      </c>
      <c r="C272" s="116" t="s">
        <v>12</v>
      </c>
      <c r="D272" s="321" t="s">
        <v>232</v>
      </c>
      <c r="E272" s="322" t="s">
        <v>533</v>
      </c>
      <c r="F272" s="323" t="s">
        <v>534</v>
      </c>
      <c r="G272" s="69"/>
      <c r="H272" s="398">
        <f>SUM(H273)</f>
        <v>2859704</v>
      </c>
    </row>
    <row r="273" spans="1:8" s="51" customFormat="1" ht="33.75" customHeight="1">
      <c r="A273" s="130" t="s">
        <v>594</v>
      </c>
      <c r="B273" s="5" t="s">
        <v>116</v>
      </c>
      <c r="C273" s="286" t="s">
        <v>12</v>
      </c>
      <c r="D273" s="321" t="s">
        <v>232</v>
      </c>
      <c r="E273" s="322" t="s">
        <v>10</v>
      </c>
      <c r="F273" s="323" t="s">
        <v>534</v>
      </c>
      <c r="G273" s="69"/>
      <c r="H273" s="398">
        <f>SUM(H274+H276+H278+H280+H282)</f>
        <v>2859704</v>
      </c>
    </row>
    <row r="274" spans="1:8" s="51" customFormat="1" ht="46.5" customHeight="1">
      <c r="A274" s="130" t="s">
        <v>769</v>
      </c>
      <c r="B274" s="5" t="s">
        <v>116</v>
      </c>
      <c r="C274" s="559" t="s">
        <v>12</v>
      </c>
      <c r="D274" s="321" t="s">
        <v>232</v>
      </c>
      <c r="E274" s="322" t="s">
        <v>10</v>
      </c>
      <c r="F274" s="560">
        <v>13421</v>
      </c>
      <c r="G274" s="69"/>
      <c r="H274" s="398">
        <f>SUM(H275)</f>
        <v>1216000</v>
      </c>
    </row>
    <row r="275" spans="1:8" s="51" customFormat="1" ht="15.75" customHeight="1">
      <c r="A275" s="130" t="s">
        <v>21</v>
      </c>
      <c r="B275" s="5" t="s">
        <v>116</v>
      </c>
      <c r="C275" s="559" t="s">
        <v>12</v>
      </c>
      <c r="D275" s="321" t="s">
        <v>232</v>
      </c>
      <c r="E275" s="322" t="s">
        <v>10</v>
      </c>
      <c r="F275" s="560">
        <v>13421</v>
      </c>
      <c r="G275" s="69" t="s">
        <v>75</v>
      </c>
      <c r="H275" s="400">
        <f>SUM(прил6!I230)</f>
        <v>1216000</v>
      </c>
    </row>
    <row r="276" spans="1:8" s="51" customFormat="1" ht="48" customHeight="1">
      <c r="A276" s="130" t="s">
        <v>770</v>
      </c>
      <c r="B276" s="5" t="s">
        <v>116</v>
      </c>
      <c r="C276" s="559" t="s">
        <v>12</v>
      </c>
      <c r="D276" s="321" t="s">
        <v>232</v>
      </c>
      <c r="E276" s="322" t="s">
        <v>10</v>
      </c>
      <c r="F276" s="560">
        <v>13431</v>
      </c>
      <c r="G276" s="69"/>
      <c r="H276" s="398">
        <f>SUM(H277)</f>
        <v>1318000</v>
      </c>
    </row>
    <row r="277" spans="1:8" s="51" customFormat="1" ht="15.75" customHeight="1">
      <c r="A277" s="130" t="s">
        <v>21</v>
      </c>
      <c r="B277" s="5" t="s">
        <v>116</v>
      </c>
      <c r="C277" s="559" t="s">
        <v>12</v>
      </c>
      <c r="D277" s="321" t="s">
        <v>232</v>
      </c>
      <c r="E277" s="322" t="s">
        <v>10</v>
      </c>
      <c r="F277" s="560">
        <v>13431</v>
      </c>
      <c r="G277" s="69" t="s">
        <v>75</v>
      </c>
      <c r="H277" s="400">
        <f>SUM(прил6!I232)</f>
        <v>1318000</v>
      </c>
    </row>
    <row r="278" spans="1:8" s="51" customFormat="1" ht="33.75" customHeight="1">
      <c r="A278" s="130" t="s">
        <v>743</v>
      </c>
      <c r="B278" s="5" t="s">
        <v>116</v>
      </c>
      <c r="C278" s="544" t="s">
        <v>12</v>
      </c>
      <c r="D278" s="321" t="s">
        <v>232</v>
      </c>
      <c r="E278" s="322" t="s">
        <v>10</v>
      </c>
      <c r="F278" s="323" t="s">
        <v>742</v>
      </c>
      <c r="G278" s="69"/>
      <c r="H278" s="398">
        <f>SUM(H279)</f>
        <v>112000</v>
      </c>
    </row>
    <row r="279" spans="1:8" s="51" customFormat="1" ht="18" customHeight="1">
      <c r="A279" s="94" t="s">
        <v>21</v>
      </c>
      <c r="B279" s="5" t="s">
        <v>116</v>
      </c>
      <c r="C279" s="544" t="s">
        <v>12</v>
      </c>
      <c r="D279" s="321" t="s">
        <v>232</v>
      </c>
      <c r="E279" s="322" t="s">
        <v>10</v>
      </c>
      <c r="F279" s="323" t="s">
        <v>742</v>
      </c>
      <c r="G279" s="69" t="s">
        <v>75</v>
      </c>
      <c r="H279" s="400">
        <f>SUM(прил6!I234)</f>
        <v>112000</v>
      </c>
    </row>
    <row r="280" spans="1:8" s="51" customFormat="1" ht="63.75" customHeight="1">
      <c r="A280" s="94" t="s">
        <v>598</v>
      </c>
      <c r="B280" s="5" t="s">
        <v>116</v>
      </c>
      <c r="C280" s="286" t="s">
        <v>12</v>
      </c>
      <c r="D280" s="321" t="s">
        <v>232</v>
      </c>
      <c r="E280" s="322" t="s">
        <v>10</v>
      </c>
      <c r="F280" s="323" t="s">
        <v>599</v>
      </c>
      <c r="G280" s="69"/>
      <c r="H280" s="398">
        <f>SUM(H281)</f>
        <v>61488</v>
      </c>
    </row>
    <row r="281" spans="1:8" s="51" customFormat="1" ht="15.75" customHeight="1">
      <c r="A281" s="94" t="s">
        <v>21</v>
      </c>
      <c r="B281" s="5" t="s">
        <v>116</v>
      </c>
      <c r="C281" s="286" t="s">
        <v>12</v>
      </c>
      <c r="D281" s="321" t="s">
        <v>232</v>
      </c>
      <c r="E281" s="322" t="s">
        <v>10</v>
      </c>
      <c r="F281" s="323" t="s">
        <v>599</v>
      </c>
      <c r="G281" s="69" t="s">
        <v>75</v>
      </c>
      <c r="H281" s="400">
        <f>SUM(прил6!I236)</f>
        <v>61488</v>
      </c>
    </row>
    <row r="282" spans="1:8" s="51" customFormat="1" ht="49.5" customHeight="1">
      <c r="A282" s="94" t="s">
        <v>738</v>
      </c>
      <c r="B282" s="5" t="s">
        <v>116</v>
      </c>
      <c r="C282" s="542" t="s">
        <v>12</v>
      </c>
      <c r="D282" s="321" t="s">
        <v>232</v>
      </c>
      <c r="E282" s="322" t="s">
        <v>10</v>
      </c>
      <c r="F282" s="323" t="s">
        <v>737</v>
      </c>
      <c r="G282" s="69"/>
      <c r="H282" s="398">
        <f>SUM(H283)</f>
        <v>152216</v>
      </c>
    </row>
    <row r="283" spans="1:8" s="51" customFormat="1" ht="15.75" customHeight="1">
      <c r="A283" s="94" t="s">
        <v>21</v>
      </c>
      <c r="B283" s="5" t="s">
        <v>116</v>
      </c>
      <c r="C283" s="542" t="s">
        <v>12</v>
      </c>
      <c r="D283" s="321" t="s">
        <v>232</v>
      </c>
      <c r="E283" s="322" t="s">
        <v>10</v>
      </c>
      <c r="F283" s="323" t="s">
        <v>737</v>
      </c>
      <c r="G283" s="69" t="s">
        <v>75</v>
      </c>
      <c r="H283" s="400">
        <f>SUM(прил6!I238)</f>
        <v>152216</v>
      </c>
    </row>
    <row r="284" spans="1:8" s="51" customFormat="1" ht="49.5" customHeight="1">
      <c r="A284" s="35" t="s">
        <v>204</v>
      </c>
      <c r="B284" s="37" t="s">
        <v>116</v>
      </c>
      <c r="C284" s="152" t="s">
        <v>12</v>
      </c>
      <c r="D284" s="306" t="s">
        <v>588</v>
      </c>
      <c r="E284" s="307" t="s">
        <v>533</v>
      </c>
      <c r="F284" s="308" t="s">
        <v>534</v>
      </c>
      <c r="G284" s="39"/>
      <c r="H284" s="397">
        <f>SUM(H285)</f>
        <v>394358</v>
      </c>
    </row>
    <row r="285" spans="1:8" s="51" customFormat="1" ht="78.75" customHeight="1">
      <c r="A285" s="64" t="s">
        <v>262</v>
      </c>
      <c r="B285" s="5" t="s">
        <v>116</v>
      </c>
      <c r="C285" s="151" t="s">
        <v>12</v>
      </c>
      <c r="D285" s="321" t="s">
        <v>261</v>
      </c>
      <c r="E285" s="322" t="s">
        <v>533</v>
      </c>
      <c r="F285" s="323" t="s">
        <v>534</v>
      </c>
      <c r="G285" s="356"/>
      <c r="H285" s="398">
        <f>SUM(H286)</f>
        <v>394358</v>
      </c>
    </row>
    <row r="286" spans="1:8" s="51" customFormat="1" ht="48" customHeight="1">
      <c r="A286" s="130" t="s">
        <v>589</v>
      </c>
      <c r="B286" s="5" t="s">
        <v>116</v>
      </c>
      <c r="C286" s="151" t="s">
        <v>12</v>
      </c>
      <c r="D286" s="321" t="s">
        <v>261</v>
      </c>
      <c r="E286" s="322" t="s">
        <v>10</v>
      </c>
      <c r="F286" s="323" t="s">
        <v>534</v>
      </c>
      <c r="G286" s="356"/>
      <c r="H286" s="398">
        <f>SUM(H287)</f>
        <v>394358</v>
      </c>
    </row>
    <row r="287" spans="1:8" s="51" customFormat="1" ht="32.25" customHeight="1">
      <c r="A287" s="130" t="s">
        <v>676</v>
      </c>
      <c r="B287" s="5" t="s">
        <v>116</v>
      </c>
      <c r="C287" s="151" t="s">
        <v>12</v>
      </c>
      <c r="D287" s="321" t="s">
        <v>261</v>
      </c>
      <c r="E287" s="322" t="s">
        <v>10</v>
      </c>
      <c r="F287" s="323" t="s">
        <v>677</v>
      </c>
      <c r="G287" s="356"/>
      <c r="H287" s="398">
        <f>SUM(H288)</f>
        <v>394358</v>
      </c>
    </row>
    <row r="288" spans="1:8" s="51" customFormat="1" ht="15.75" customHeight="1">
      <c r="A288" s="94" t="s">
        <v>21</v>
      </c>
      <c r="B288" s="5" t="s">
        <v>116</v>
      </c>
      <c r="C288" s="151" t="s">
        <v>12</v>
      </c>
      <c r="D288" s="321" t="s">
        <v>261</v>
      </c>
      <c r="E288" s="322" t="s">
        <v>10</v>
      </c>
      <c r="F288" s="323" t="s">
        <v>677</v>
      </c>
      <c r="G288" s="356" t="s">
        <v>75</v>
      </c>
      <c r="H288" s="400">
        <f>SUM(прил6!I243)</f>
        <v>394358</v>
      </c>
    </row>
    <row r="289" spans="1:8" s="51" customFormat="1" ht="33.75" customHeight="1">
      <c r="A289" s="35" t="s">
        <v>195</v>
      </c>
      <c r="B289" s="37" t="s">
        <v>116</v>
      </c>
      <c r="C289" s="41" t="s">
        <v>12</v>
      </c>
      <c r="D289" s="306" t="s">
        <v>233</v>
      </c>
      <c r="E289" s="307" t="s">
        <v>533</v>
      </c>
      <c r="F289" s="308" t="s">
        <v>534</v>
      </c>
      <c r="G289" s="39"/>
      <c r="H289" s="397">
        <f>SUM(H290)</f>
        <v>11165865</v>
      </c>
    </row>
    <row r="290" spans="1:8" s="51" customFormat="1" ht="48.75" customHeight="1">
      <c r="A290" s="64" t="s">
        <v>196</v>
      </c>
      <c r="B290" s="5" t="s">
        <v>116</v>
      </c>
      <c r="C290" s="116" t="s">
        <v>12</v>
      </c>
      <c r="D290" s="321" t="s">
        <v>234</v>
      </c>
      <c r="E290" s="322" t="s">
        <v>533</v>
      </c>
      <c r="F290" s="323" t="s">
        <v>534</v>
      </c>
      <c r="G290" s="69"/>
      <c r="H290" s="398">
        <f>SUM(H291)</f>
        <v>11165865</v>
      </c>
    </row>
    <row r="291" spans="1:8" s="51" customFormat="1" ht="48.75" customHeight="1">
      <c r="A291" s="64" t="s">
        <v>595</v>
      </c>
      <c r="B291" s="5" t="s">
        <v>116</v>
      </c>
      <c r="C291" s="286" t="s">
        <v>12</v>
      </c>
      <c r="D291" s="321" t="s">
        <v>234</v>
      </c>
      <c r="E291" s="322" t="s">
        <v>12</v>
      </c>
      <c r="F291" s="323" t="s">
        <v>534</v>
      </c>
      <c r="G291" s="69"/>
      <c r="H291" s="398">
        <f>SUM(H292+H294+H296+H298)</f>
        <v>11165865</v>
      </c>
    </row>
    <row r="292" spans="1:8" s="51" customFormat="1" ht="48.75" customHeight="1">
      <c r="A292" s="64" t="s">
        <v>775</v>
      </c>
      <c r="B292" s="5" t="s">
        <v>116</v>
      </c>
      <c r="C292" s="559" t="s">
        <v>12</v>
      </c>
      <c r="D292" s="321" t="s">
        <v>234</v>
      </c>
      <c r="E292" s="322" t="s">
        <v>12</v>
      </c>
      <c r="F292" s="560">
        <v>50181</v>
      </c>
      <c r="G292" s="69"/>
      <c r="H292" s="398">
        <v>3229486</v>
      </c>
    </row>
    <row r="293" spans="1:8" s="51" customFormat="1" ht="17.25" customHeight="1">
      <c r="A293" s="64" t="s">
        <v>21</v>
      </c>
      <c r="B293" s="5" t="s">
        <v>116</v>
      </c>
      <c r="C293" s="559" t="s">
        <v>12</v>
      </c>
      <c r="D293" s="321" t="s">
        <v>234</v>
      </c>
      <c r="E293" s="322" t="s">
        <v>12</v>
      </c>
      <c r="F293" s="560">
        <v>50181</v>
      </c>
      <c r="G293" s="69" t="s">
        <v>75</v>
      </c>
      <c r="H293" s="400">
        <f>SUM(прил6!I248)</f>
        <v>3229486</v>
      </c>
    </row>
    <row r="294" spans="1:8" s="51" customFormat="1" ht="32.25" customHeight="1">
      <c r="A294" s="64" t="s">
        <v>596</v>
      </c>
      <c r="B294" s="5" t="s">
        <v>116</v>
      </c>
      <c r="C294" s="279" t="s">
        <v>12</v>
      </c>
      <c r="D294" s="321" t="s">
        <v>234</v>
      </c>
      <c r="E294" s="322" t="s">
        <v>12</v>
      </c>
      <c r="F294" s="323" t="s">
        <v>597</v>
      </c>
      <c r="G294" s="69"/>
      <c r="H294" s="398">
        <f>SUM(H295)</f>
        <v>1897886</v>
      </c>
    </row>
    <row r="295" spans="1:8" s="51" customFormat="1" ht="18" customHeight="1">
      <c r="A295" s="3" t="s">
        <v>21</v>
      </c>
      <c r="B295" s="5" t="s">
        <v>116</v>
      </c>
      <c r="C295" s="279" t="s">
        <v>12</v>
      </c>
      <c r="D295" s="321" t="s">
        <v>234</v>
      </c>
      <c r="E295" s="322" t="s">
        <v>12</v>
      </c>
      <c r="F295" s="323" t="s">
        <v>597</v>
      </c>
      <c r="G295" s="69" t="s">
        <v>75</v>
      </c>
      <c r="H295" s="400">
        <f>SUM(прил6!I250)</f>
        <v>1897886</v>
      </c>
    </row>
    <row r="296" spans="1:8" s="51" customFormat="1" ht="32.25" customHeight="1">
      <c r="A296" s="3" t="s">
        <v>736</v>
      </c>
      <c r="B296" s="5" t="s">
        <v>116</v>
      </c>
      <c r="C296" s="542" t="s">
        <v>12</v>
      </c>
      <c r="D296" s="321" t="s">
        <v>234</v>
      </c>
      <c r="E296" s="322" t="s">
        <v>12</v>
      </c>
      <c r="F296" s="323" t="s">
        <v>735</v>
      </c>
      <c r="G296" s="69"/>
      <c r="H296" s="398">
        <f>SUM(H297)</f>
        <v>5858522</v>
      </c>
    </row>
    <row r="297" spans="1:8" s="51" customFormat="1" ht="18" customHeight="1">
      <c r="A297" s="3" t="s">
        <v>21</v>
      </c>
      <c r="B297" s="5" t="s">
        <v>116</v>
      </c>
      <c r="C297" s="542" t="s">
        <v>12</v>
      </c>
      <c r="D297" s="321" t="s">
        <v>234</v>
      </c>
      <c r="E297" s="322" t="s">
        <v>12</v>
      </c>
      <c r="F297" s="323" t="s">
        <v>735</v>
      </c>
      <c r="G297" s="69" t="s">
        <v>75</v>
      </c>
      <c r="H297" s="400">
        <f>SUM(прил6!I252)</f>
        <v>5858522</v>
      </c>
    </row>
    <row r="298" spans="1:8" s="51" customFormat="1" ht="47.25" customHeight="1">
      <c r="A298" s="3" t="s">
        <v>774</v>
      </c>
      <c r="B298" s="5" t="s">
        <v>116</v>
      </c>
      <c r="C298" s="559" t="s">
        <v>12</v>
      </c>
      <c r="D298" s="321" t="s">
        <v>234</v>
      </c>
      <c r="E298" s="322" t="s">
        <v>12</v>
      </c>
      <c r="F298" s="323" t="s">
        <v>773</v>
      </c>
      <c r="G298" s="69"/>
      <c r="H298" s="398">
        <f>SUM(H299)</f>
        <v>179971</v>
      </c>
    </row>
    <row r="299" spans="1:8" s="51" customFormat="1" ht="18" customHeight="1">
      <c r="A299" s="3" t="s">
        <v>21</v>
      </c>
      <c r="B299" s="5" t="s">
        <v>116</v>
      </c>
      <c r="C299" s="559" t="s">
        <v>12</v>
      </c>
      <c r="D299" s="321" t="s">
        <v>234</v>
      </c>
      <c r="E299" s="322" t="s">
        <v>12</v>
      </c>
      <c r="F299" s="323" t="s">
        <v>773</v>
      </c>
      <c r="G299" s="69" t="s">
        <v>75</v>
      </c>
      <c r="H299" s="400">
        <f>SUM(прил6!I254)</f>
        <v>179971</v>
      </c>
    </row>
    <row r="300" spans="1:8" s="51" customFormat="1" ht="18" customHeight="1">
      <c r="A300" s="107" t="s">
        <v>722</v>
      </c>
      <c r="B300" s="28" t="s">
        <v>116</v>
      </c>
      <c r="C300" s="28" t="s">
        <v>15</v>
      </c>
      <c r="D300" s="297"/>
      <c r="E300" s="298"/>
      <c r="F300" s="299"/>
      <c r="G300" s="27"/>
      <c r="H300" s="396">
        <f>SUM(H301)</f>
        <v>0</v>
      </c>
    </row>
    <row r="301" spans="1:8" s="51" customFormat="1" ht="32.25" customHeight="1">
      <c r="A301" s="35" t="s">
        <v>193</v>
      </c>
      <c r="B301" s="37" t="s">
        <v>116</v>
      </c>
      <c r="C301" s="41" t="s">
        <v>15</v>
      </c>
      <c r="D301" s="306" t="s">
        <v>593</v>
      </c>
      <c r="E301" s="307" t="s">
        <v>533</v>
      </c>
      <c r="F301" s="308" t="s">
        <v>534</v>
      </c>
      <c r="G301" s="39"/>
      <c r="H301" s="397">
        <f>SUM(H302)</f>
        <v>0</v>
      </c>
    </row>
    <row r="302" spans="1:8" s="51" customFormat="1" ht="48" customHeight="1">
      <c r="A302" s="64" t="s">
        <v>194</v>
      </c>
      <c r="B302" s="5" t="s">
        <v>116</v>
      </c>
      <c r="C302" s="540" t="s">
        <v>15</v>
      </c>
      <c r="D302" s="321" t="s">
        <v>232</v>
      </c>
      <c r="E302" s="322" t="s">
        <v>533</v>
      </c>
      <c r="F302" s="323" t="s">
        <v>534</v>
      </c>
      <c r="G302" s="69"/>
      <c r="H302" s="398">
        <f>SUM(H303)</f>
        <v>0</v>
      </c>
    </row>
    <row r="303" spans="1:8" s="51" customFormat="1" ht="33" customHeight="1">
      <c r="A303" s="130" t="s">
        <v>594</v>
      </c>
      <c r="B303" s="5" t="s">
        <v>116</v>
      </c>
      <c r="C303" s="540" t="s">
        <v>15</v>
      </c>
      <c r="D303" s="321" t="s">
        <v>232</v>
      </c>
      <c r="E303" s="322" t="s">
        <v>10</v>
      </c>
      <c r="F303" s="323" t="s">
        <v>534</v>
      </c>
      <c r="G303" s="69"/>
      <c r="H303" s="398">
        <f>SUM(H304)</f>
        <v>0</v>
      </c>
    </row>
    <row r="304" spans="1:8" s="51" customFormat="1" ht="16.5" customHeight="1">
      <c r="A304" s="130" t="s">
        <v>724</v>
      </c>
      <c r="B304" s="5" t="s">
        <v>116</v>
      </c>
      <c r="C304" s="540" t="s">
        <v>15</v>
      </c>
      <c r="D304" s="321" t="s">
        <v>232</v>
      </c>
      <c r="E304" s="322" t="s">
        <v>10</v>
      </c>
      <c r="F304" s="323" t="s">
        <v>723</v>
      </c>
      <c r="G304" s="69"/>
      <c r="H304" s="398">
        <f>SUM(H305)</f>
        <v>0</v>
      </c>
    </row>
    <row r="305" spans="1:8" s="51" customFormat="1" ht="18" customHeight="1">
      <c r="A305" s="94" t="s">
        <v>197</v>
      </c>
      <c r="B305" s="5" t="s">
        <v>116</v>
      </c>
      <c r="C305" s="540" t="s">
        <v>15</v>
      </c>
      <c r="D305" s="321" t="s">
        <v>232</v>
      </c>
      <c r="E305" s="322" t="s">
        <v>10</v>
      </c>
      <c r="F305" s="323" t="s">
        <v>723</v>
      </c>
      <c r="G305" s="69" t="s">
        <v>192</v>
      </c>
      <c r="H305" s="400">
        <f>SUM(прил6!I260)</f>
        <v>0</v>
      </c>
    </row>
    <row r="306" spans="1:8" ht="17.25" customHeight="1">
      <c r="A306" s="90" t="s">
        <v>27</v>
      </c>
      <c r="B306" s="18" t="s">
        <v>29</v>
      </c>
      <c r="C306" s="47"/>
      <c r="D306" s="334"/>
      <c r="E306" s="335"/>
      <c r="F306" s="336"/>
      <c r="G306" s="17"/>
      <c r="H306" s="395">
        <f>SUM(H307,H327,H394,H414)</f>
        <v>191964087</v>
      </c>
    </row>
    <row r="307" spans="1:8" ht="15.6">
      <c r="A307" s="107" t="s">
        <v>28</v>
      </c>
      <c r="B307" s="28" t="s">
        <v>29</v>
      </c>
      <c r="C307" s="28" t="s">
        <v>10</v>
      </c>
      <c r="D307" s="297"/>
      <c r="E307" s="298"/>
      <c r="F307" s="299"/>
      <c r="G307" s="27"/>
      <c r="H307" s="396">
        <f>SUM(H308,H322)</f>
        <v>21473655</v>
      </c>
    </row>
    <row r="308" spans="1:8" ht="35.25" customHeight="1">
      <c r="A308" s="35" t="s">
        <v>162</v>
      </c>
      <c r="B308" s="37" t="s">
        <v>29</v>
      </c>
      <c r="C308" s="37" t="s">
        <v>10</v>
      </c>
      <c r="D308" s="300" t="s">
        <v>603</v>
      </c>
      <c r="E308" s="301" t="s">
        <v>533</v>
      </c>
      <c r="F308" s="302" t="s">
        <v>534</v>
      </c>
      <c r="G308" s="39"/>
      <c r="H308" s="397">
        <f>SUM(H309)</f>
        <v>21365055</v>
      </c>
    </row>
    <row r="309" spans="1:8" ht="49.5" customHeight="1">
      <c r="A309" s="3" t="s">
        <v>163</v>
      </c>
      <c r="B309" s="5" t="s">
        <v>29</v>
      </c>
      <c r="C309" s="5" t="s">
        <v>10</v>
      </c>
      <c r="D309" s="303" t="s">
        <v>246</v>
      </c>
      <c r="E309" s="304" t="s">
        <v>533</v>
      </c>
      <c r="F309" s="305" t="s">
        <v>534</v>
      </c>
      <c r="G309" s="69"/>
      <c r="H309" s="398">
        <f>SUM(H310)</f>
        <v>21365055</v>
      </c>
    </row>
    <row r="310" spans="1:8" ht="17.25" customHeight="1">
      <c r="A310" s="3" t="s">
        <v>604</v>
      </c>
      <c r="B310" s="5" t="s">
        <v>29</v>
      </c>
      <c r="C310" s="5" t="s">
        <v>10</v>
      </c>
      <c r="D310" s="303" t="s">
        <v>246</v>
      </c>
      <c r="E310" s="304" t="s">
        <v>10</v>
      </c>
      <c r="F310" s="305" t="s">
        <v>534</v>
      </c>
      <c r="G310" s="69"/>
      <c r="H310" s="398">
        <f>SUM(H311+H314+H316+H318)</f>
        <v>21365055</v>
      </c>
    </row>
    <row r="311" spans="1:8" ht="81" customHeight="1">
      <c r="A311" s="3" t="s">
        <v>605</v>
      </c>
      <c r="B311" s="5" t="s">
        <v>29</v>
      </c>
      <c r="C311" s="5" t="s">
        <v>10</v>
      </c>
      <c r="D311" s="303" t="s">
        <v>246</v>
      </c>
      <c r="E311" s="304" t="s">
        <v>10</v>
      </c>
      <c r="F311" s="305" t="s">
        <v>606</v>
      </c>
      <c r="G311" s="2"/>
      <c r="H311" s="398">
        <f>SUM(H312:H313)</f>
        <v>10023335</v>
      </c>
    </row>
    <row r="312" spans="1:8" ht="46.8">
      <c r="A312" s="105" t="s">
        <v>92</v>
      </c>
      <c r="B312" s="5" t="s">
        <v>29</v>
      </c>
      <c r="C312" s="5" t="s">
        <v>10</v>
      </c>
      <c r="D312" s="303" t="s">
        <v>246</v>
      </c>
      <c r="E312" s="304" t="s">
        <v>10</v>
      </c>
      <c r="F312" s="305" t="s">
        <v>606</v>
      </c>
      <c r="G312" s="6" t="s">
        <v>13</v>
      </c>
      <c r="H312" s="400">
        <f>SUM(прил6!I391)</f>
        <v>9985096</v>
      </c>
    </row>
    <row r="313" spans="1:8" ht="31.5" customHeight="1">
      <c r="A313" s="97" t="s">
        <v>751</v>
      </c>
      <c r="B313" s="5" t="s">
        <v>29</v>
      </c>
      <c r="C313" s="5" t="s">
        <v>10</v>
      </c>
      <c r="D313" s="303" t="s">
        <v>246</v>
      </c>
      <c r="E313" s="304" t="s">
        <v>10</v>
      </c>
      <c r="F313" s="305" t="s">
        <v>606</v>
      </c>
      <c r="G313" s="6" t="s">
        <v>16</v>
      </c>
      <c r="H313" s="400">
        <f>SUM(прил6!I392)</f>
        <v>38239</v>
      </c>
    </row>
    <row r="314" spans="1:8" ht="19.5" customHeight="1">
      <c r="A314" s="558" t="s">
        <v>804</v>
      </c>
      <c r="B314" s="5" t="s">
        <v>29</v>
      </c>
      <c r="C314" s="5" t="s">
        <v>10</v>
      </c>
      <c r="D314" s="303" t="s">
        <v>246</v>
      </c>
      <c r="E314" s="304" t="s">
        <v>10</v>
      </c>
      <c r="F314" s="305" t="s">
        <v>790</v>
      </c>
      <c r="G314" s="358"/>
      <c r="H314" s="398">
        <f>SUM(H315)</f>
        <v>1625000</v>
      </c>
    </row>
    <row r="315" spans="1:8" ht="31.5" customHeight="1">
      <c r="A315" s="136" t="s">
        <v>751</v>
      </c>
      <c r="B315" s="5" t="s">
        <v>29</v>
      </c>
      <c r="C315" s="5" t="s">
        <v>10</v>
      </c>
      <c r="D315" s="303" t="s">
        <v>246</v>
      </c>
      <c r="E315" s="304" t="s">
        <v>10</v>
      </c>
      <c r="F315" s="305" t="s">
        <v>790</v>
      </c>
      <c r="G315" s="358" t="s">
        <v>16</v>
      </c>
      <c r="H315" s="400">
        <f>SUM(прил6!I394)</f>
        <v>1625000</v>
      </c>
    </row>
    <row r="316" spans="1:8" ht="31.5" customHeight="1">
      <c r="A316" s="558" t="s">
        <v>748</v>
      </c>
      <c r="B316" s="5" t="s">
        <v>29</v>
      </c>
      <c r="C316" s="5" t="s">
        <v>10</v>
      </c>
      <c r="D316" s="303" t="s">
        <v>246</v>
      </c>
      <c r="E316" s="304" t="s">
        <v>10</v>
      </c>
      <c r="F316" s="305" t="s">
        <v>747</v>
      </c>
      <c r="G316" s="358"/>
      <c r="H316" s="398">
        <f>SUM(H317)</f>
        <v>800373</v>
      </c>
    </row>
    <row r="317" spans="1:8" ht="33.75" customHeight="1">
      <c r="A317" s="136" t="s">
        <v>751</v>
      </c>
      <c r="B317" s="5" t="s">
        <v>29</v>
      </c>
      <c r="C317" s="5" t="s">
        <v>10</v>
      </c>
      <c r="D317" s="303" t="s">
        <v>246</v>
      </c>
      <c r="E317" s="304" t="s">
        <v>10</v>
      </c>
      <c r="F317" s="305" t="s">
        <v>747</v>
      </c>
      <c r="G317" s="358" t="s">
        <v>16</v>
      </c>
      <c r="H317" s="400">
        <f>SUM(прил6!I396)</f>
        <v>800373</v>
      </c>
    </row>
    <row r="318" spans="1:8" ht="33" customHeight="1">
      <c r="A318" s="3" t="s">
        <v>102</v>
      </c>
      <c r="B318" s="5" t="s">
        <v>29</v>
      </c>
      <c r="C318" s="5" t="s">
        <v>10</v>
      </c>
      <c r="D318" s="303" t="s">
        <v>246</v>
      </c>
      <c r="E318" s="304" t="s">
        <v>10</v>
      </c>
      <c r="F318" s="305" t="s">
        <v>567</v>
      </c>
      <c r="G318" s="69"/>
      <c r="H318" s="398">
        <f>SUM(H319:H321)</f>
        <v>8916347</v>
      </c>
    </row>
    <row r="319" spans="1:8" ht="49.5" customHeight="1">
      <c r="A319" s="105" t="s">
        <v>92</v>
      </c>
      <c r="B319" s="5" t="s">
        <v>29</v>
      </c>
      <c r="C319" s="5" t="s">
        <v>10</v>
      </c>
      <c r="D319" s="303" t="s">
        <v>246</v>
      </c>
      <c r="E319" s="304" t="s">
        <v>10</v>
      </c>
      <c r="F319" s="305" t="s">
        <v>567</v>
      </c>
      <c r="G319" s="69" t="s">
        <v>13</v>
      </c>
      <c r="H319" s="400">
        <f>SUM(прил6!I398)</f>
        <v>3530397</v>
      </c>
    </row>
    <row r="320" spans="1:8" ht="31.5" customHeight="1">
      <c r="A320" s="97" t="s">
        <v>751</v>
      </c>
      <c r="B320" s="5" t="s">
        <v>29</v>
      </c>
      <c r="C320" s="5" t="s">
        <v>10</v>
      </c>
      <c r="D320" s="303" t="s">
        <v>246</v>
      </c>
      <c r="E320" s="304" t="s">
        <v>10</v>
      </c>
      <c r="F320" s="305" t="s">
        <v>567</v>
      </c>
      <c r="G320" s="69" t="s">
        <v>16</v>
      </c>
      <c r="H320" s="400">
        <f>SUM(прил6!I399)</f>
        <v>5276550</v>
      </c>
    </row>
    <row r="321" spans="1:8" ht="18" customHeight="1">
      <c r="A321" s="3" t="s">
        <v>18</v>
      </c>
      <c r="B321" s="5" t="s">
        <v>29</v>
      </c>
      <c r="C321" s="5" t="s">
        <v>10</v>
      </c>
      <c r="D321" s="303" t="s">
        <v>246</v>
      </c>
      <c r="E321" s="304" t="s">
        <v>10</v>
      </c>
      <c r="F321" s="305" t="s">
        <v>567</v>
      </c>
      <c r="G321" s="69" t="s">
        <v>17</v>
      </c>
      <c r="H321" s="400">
        <f>SUM(прил6!I400)</f>
        <v>109400</v>
      </c>
    </row>
    <row r="322" spans="1:8" ht="64.5" customHeight="1">
      <c r="A322" s="91" t="s">
        <v>149</v>
      </c>
      <c r="B322" s="36" t="s">
        <v>29</v>
      </c>
      <c r="C322" s="50" t="s">
        <v>10</v>
      </c>
      <c r="D322" s="312" t="s">
        <v>225</v>
      </c>
      <c r="E322" s="313" t="s">
        <v>533</v>
      </c>
      <c r="F322" s="314" t="s">
        <v>534</v>
      </c>
      <c r="G322" s="36"/>
      <c r="H322" s="397">
        <f>SUM(H323)</f>
        <v>108600</v>
      </c>
    </row>
    <row r="323" spans="1:8" ht="96" customHeight="1">
      <c r="A323" s="94" t="s">
        <v>165</v>
      </c>
      <c r="B323" s="2" t="s">
        <v>29</v>
      </c>
      <c r="C323" s="10" t="s">
        <v>10</v>
      </c>
      <c r="D323" s="340" t="s">
        <v>227</v>
      </c>
      <c r="E323" s="341" t="s">
        <v>533</v>
      </c>
      <c r="F323" s="342" t="s">
        <v>534</v>
      </c>
      <c r="G323" s="2"/>
      <c r="H323" s="398">
        <f>SUM(H324)</f>
        <v>108600</v>
      </c>
    </row>
    <row r="324" spans="1:8" ht="49.5" customHeight="1">
      <c r="A324" s="94" t="s">
        <v>553</v>
      </c>
      <c r="B324" s="2" t="s">
        <v>29</v>
      </c>
      <c r="C324" s="10" t="s">
        <v>10</v>
      </c>
      <c r="D324" s="340" t="s">
        <v>227</v>
      </c>
      <c r="E324" s="341" t="s">
        <v>10</v>
      </c>
      <c r="F324" s="342" t="s">
        <v>534</v>
      </c>
      <c r="G324" s="2"/>
      <c r="H324" s="398">
        <f>SUM(H325)</f>
        <v>108600</v>
      </c>
    </row>
    <row r="325" spans="1:8" ht="18" customHeight="1">
      <c r="A325" s="3" t="s">
        <v>117</v>
      </c>
      <c r="B325" s="2" t="s">
        <v>29</v>
      </c>
      <c r="C325" s="10" t="s">
        <v>10</v>
      </c>
      <c r="D325" s="340" t="s">
        <v>227</v>
      </c>
      <c r="E325" s="341" t="s">
        <v>10</v>
      </c>
      <c r="F325" s="342" t="s">
        <v>554</v>
      </c>
      <c r="G325" s="2"/>
      <c r="H325" s="398">
        <f>SUM(H326)</f>
        <v>108600</v>
      </c>
    </row>
    <row r="326" spans="1:8" ht="30" customHeight="1">
      <c r="A326" s="97" t="s">
        <v>751</v>
      </c>
      <c r="B326" s="2" t="s">
        <v>29</v>
      </c>
      <c r="C326" s="10" t="s">
        <v>10</v>
      </c>
      <c r="D326" s="340" t="s">
        <v>227</v>
      </c>
      <c r="E326" s="341" t="s">
        <v>10</v>
      </c>
      <c r="F326" s="342" t="s">
        <v>554</v>
      </c>
      <c r="G326" s="2" t="s">
        <v>16</v>
      </c>
      <c r="H326" s="399">
        <f>SUM(прил6!I405)</f>
        <v>108600</v>
      </c>
    </row>
    <row r="327" spans="1:8" ht="15.6">
      <c r="A327" s="107" t="s">
        <v>30</v>
      </c>
      <c r="B327" s="28" t="s">
        <v>29</v>
      </c>
      <c r="C327" s="28" t="s">
        <v>12</v>
      </c>
      <c r="D327" s="297"/>
      <c r="E327" s="298"/>
      <c r="F327" s="299"/>
      <c r="G327" s="27"/>
      <c r="H327" s="396">
        <f>SUM(H328+H337+H376+H389)</f>
        <v>161052587</v>
      </c>
    </row>
    <row r="328" spans="1:8" s="45" customFormat="1" ht="33" customHeight="1">
      <c r="A328" s="123" t="s">
        <v>171</v>
      </c>
      <c r="B328" s="36" t="s">
        <v>29</v>
      </c>
      <c r="C328" s="36" t="s">
        <v>12</v>
      </c>
      <c r="D328" s="300" t="s">
        <v>252</v>
      </c>
      <c r="E328" s="301" t="s">
        <v>533</v>
      </c>
      <c r="F328" s="302" t="s">
        <v>534</v>
      </c>
      <c r="G328" s="36"/>
      <c r="H328" s="397">
        <f>SUM(H329)</f>
        <v>5744880</v>
      </c>
    </row>
    <row r="329" spans="1:8" s="45" customFormat="1" ht="47.25" customHeight="1">
      <c r="A329" s="74" t="s">
        <v>172</v>
      </c>
      <c r="B329" s="52" t="s">
        <v>29</v>
      </c>
      <c r="C329" s="52" t="s">
        <v>12</v>
      </c>
      <c r="D329" s="343" t="s">
        <v>253</v>
      </c>
      <c r="E329" s="344" t="s">
        <v>533</v>
      </c>
      <c r="F329" s="345" t="s">
        <v>534</v>
      </c>
      <c r="G329" s="52"/>
      <c r="H329" s="398">
        <f>SUM(H330)</f>
        <v>5744880</v>
      </c>
    </row>
    <row r="330" spans="1:8" s="45" customFormat="1" ht="47.25" customHeight="1">
      <c r="A330" s="74" t="s">
        <v>619</v>
      </c>
      <c r="B330" s="52" t="s">
        <v>29</v>
      </c>
      <c r="C330" s="52" t="s">
        <v>12</v>
      </c>
      <c r="D330" s="343" t="s">
        <v>253</v>
      </c>
      <c r="E330" s="344" t="s">
        <v>10</v>
      </c>
      <c r="F330" s="345" t="s">
        <v>534</v>
      </c>
      <c r="G330" s="52"/>
      <c r="H330" s="398">
        <f>SUM(H331+H335)</f>
        <v>5744880</v>
      </c>
    </row>
    <row r="331" spans="1:8" s="45" customFormat="1" ht="31.5" customHeight="1">
      <c r="A331" s="74" t="s">
        <v>102</v>
      </c>
      <c r="B331" s="52" t="s">
        <v>29</v>
      </c>
      <c r="C331" s="52" t="s">
        <v>12</v>
      </c>
      <c r="D331" s="343" t="s">
        <v>253</v>
      </c>
      <c r="E331" s="344" t="s">
        <v>10</v>
      </c>
      <c r="F331" s="345" t="s">
        <v>567</v>
      </c>
      <c r="G331" s="52"/>
      <c r="H331" s="398">
        <f>SUM(H332:H334)</f>
        <v>5444880</v>
      </c>
    </row>
    <row r="332" spans="1:8" s="45" customFormat="1" ht="48" customHeight="1">
      <c r="A332" s="125" t="s">
        <v>92</v>
      </c>
      <c r="B332" s="52" t="s">
        <v>29</v>
      </c>
      <c r="C332" s="52" t="s">
        <v>12</v>
      </c>
      <c r="D332" s="343" t="s">
        <v>253</v>
      </c>
      <c r="E332" s="344" t="s">
        <v>10</v>
      </c>
      <c r="F332" s="345" t="s">
        <v>567</v>
      </c>
      <c r="G332" s="52" t="s">
        <v>13</v>
      </c>
      <c r="H332" s="400">
        <f>SUM(прил6!I552)</f>
        <v>4931980</v>
      </c>
    </row>
    <row r="333" spans="1:8" s="45" customFormat="1" ht="30.75" customHeight="1">
      <c r="A333" s="136" t="s">
        <v>751</v>
      </c>
      <c r="B333" s="52" t="s">
        <v>29</v>
      </c>
      <c r="C333" s="52" t="s">
        <v>12</v>
      </c>
      <c r="D333" s="346" t="s">
        <v>253</v>
      </c>
      <c r="E333" s="347" t="s">
        <v>10</v>
      </c>
      <c r="F333" s="348" t="s">
        <v>567</v>
      </c>
      <c r="G333" s="2" t="s">
        <v>16</v>
      </c>
      <c r="H333" s="399">
        <f>SUM(прил6!I553)</f>
        <v>503300</v>
      </c>
    </row>
    <row r="334" spans="1:8" s="45" customFormat="1" ht="15.75" customHeight="1">
      <c r="A334" s="74" t="s">
        <v>18</v>
      </c>
      <c r="B334" s="52" t="s">
        <v>29</v>
      </c>
      <c r="C334" s="52" t="s">
        <v>12</v>
      </c>
      <c r="D334" s="346" t="s">
        <v>253</v>
      </c>
      <c r="E334" s="347" t="s">
        <v>10</v>
      </c>
      <c r="F334" s="348" t="s">
        <v>567</v>
      </c>
      <c r="G334" s="2" t="s">
        <v>17</v>
      </c>
      <c r="H334" s="399">
        <f>SUM(прил6!I554)</f>
        <v>9600</v>
      </c>
    </row>
    <row r="335" spans="1:8" s="45" customFormat="1" ht="30.75" customHeight="1">
      <c r="A335" s="74" t="s">
        <v>746</v>
      </c>
      <c r="B335" s="52" t="s">
        <v>29</v>
      </c>
      <c r="C335" s="52" t="s">
        <v>12</v>
      </c>
      <c r="D335" s="346" t="s">
        <v>253</v>
      </c>
      <c r="E335" s="347" t="s">
        <v>10</v>
      </c>
      <c r="F335" s="348" t="s">
        <v>745</v>
      </c>
      <c r="G335" s="2"/>
      <c r="H335" s="398">
        <f>SUM(H336)</f>
        <v>300000</v>
      </c>
    </row>
    <row r="336" spans="1:8" s="45" customFormat="1" ht="31.5" customHeight="1">
      <c r="A336" s="136" t="s">
        <v>751</v>
      </c>
      <c r="B336" s="52" t="s">
        <v>29</v>
      </c>
      <c r="C336" s="52" t="s">
        <v>12</v>
      </c>
      <c r="D336" s="346" t="s">
        <v>253</v>
      </c>
      <c r="E336" s="347" t="s">
        <v>10</v>
      </c>
      <c r="F336" s="348" t="s">
        <v>745</v>
      </c>
      <c r="G336" s="2" t="s">
        <v>16</v>
      </c>
      <c r="H336" s="399">
        <f>SUM(прил6!I556)</f>
        <v>300000</v>
      </c>
    </row>
    <row r="337" spans="1:8" ht="35.25" customHeight="1">
      <c r="A337" s="35" t="s">
        <v>162</v>
      </c>
      <c r="B337" s="36" t="s">
        <v>29</v>
      </c>
      <c r="C337" s="36" t="s">
        <v>12</v>
      </c>
      <c r="D337" s="300" t="s">
        <v>603</v>
      </c>
      <c r="E337" s="301" t="s">
        <v>533</v>
      </c>
      <c r="F337" s="302" t="s">
        <v>534</v>
      </c>
      <c r="G337" s="36"/>
      <c r="H337" s="397">
        <f>SUM(H338+H366+H372)</f>
        <v>150136807</v>
      </c>
    </row>
    <row r="338" spans="1:8" ht="50.25" customHeight="1">
      <c r="A338" s="3" t="s">
        <v>163</v>
      </c>
      <c r="B338" s="2" t="s">
        <v>29</v>
      </c>
      <c r="C338" s="2" t="s">
        <v>12</v>
      </c>
      <c r="D338" s="303" t="s">
        <v>246</v>
      </c>
      <c r="E338" s="304" t="s">
        <v>533</v>
      </c>
      <c r="F338" s="305" t="s">
        <v>534</v>
      </c>
      <c r="G338" s="2"/>
      <c r="H338" s="398">
        <f>SUM(H339)</f>
        <v>142638395</v>
      </c>
    </row>
    <row r="339" spans="1:8" ht="17.25" customHeight="1">
      <c r="A339" s="363" t="s">
        <v>616</v>
      </c>
      <c r="B339" s="2" t="s">
        <v>29</v>
      </c>
      <c r="C339" s="2" t="s">
        <v>12</v>
      </c>
      <c r="D339" s="303" t="s">
        <v>246</v>
      </c>
      <c r="E339" s="304" t="s">
        <v>12</v>
      </c>
      <c r="F339" s="305" t="s">
        <v>534</v>
      </c>
      <c r="G339" s="2"/>
      <c r="H339" s="398">
        <f>SUM(H340+H343+H345+H347+H349+H351+H364+H354+H356+H358+H362)</f>
        <v>142638395</v>
      </c>
    </row>
    <row r="340" spans="1:8" ht="82.5" customHeight="1">
      <c r="A340" s="60" t="s">
        <v>166</v>
      </c>
      <c r="B340" s="2" t="s">
        <v>29</v>
      </c>
      <c r="C340" s="2" t="s">
        <v>12</v>
      </c>
      <c r="D340" s="303" t="s">
        <v>246</v>
      </c>
      <c r="E340" s="304" t="s">
        <v>12</v>
      </c>
      <c r="F340" s="305" t="s">
        <v>607</v>
      </c>
      <c r="G340" s="2"/>
      <c r="H340" s="398">
        <f>SUM(H341:H342)</f>
        <v>117173621</v>
      </c>
    </row>
    <row r="341" spans="1:8" ht="48" customHeight="1">
      <c r="A341" s="105" t="s">
        <v>92</v>
      </c>
      <c r="B341" s="2" t="s">
        <v>29</v>
      </c>
      <c r="C341" s="2" t="s">
        <v>12</v>
      </c>
      <c r="D341" s="303" t="s">
        <v>246</v>
      </c>
      <c r="E341" s="304" t="s">
        <v>12</v>
      </c>
      <c r="F341" s="305" t="s">
        <v>607</v>
      </c>
      <c r="G341" s="2" t="s">
        <v>13</v>
      </c>
      <c r="H341" s="400">
        <f>SUM(прил6!I411)</f>
        <v>112777234</v>
      </c>
    </row>
    <row r="342" spans="1:8" ht="32.25" customHeight="1">
      <c r="A342" s="97" t="s">
        <v>751</v>
      </c>
      <c r="B342" s="2" t="s">
        <v>29</v>
      </c>
      <c r="C342" s="2" t="s">
        <v>12</v>
      </c>
      <c r="D342" s="303" t="s">
        <v>246</v>
      </c>
      <c r="E342" s="304" t="s">
        <v>12</v>
      </c>
      <c r="F342" s="305" t="s">
        <v>607</v>
      </c>
      <c r="G342" s="2" t="s">
        <v>16</v>
      </c>
      <c r="H342" s="400">
        <f>SUM(прил6!I412)</f>
        <v>4396387</v>
      </c>
    </row>
    <row r="343" spans="1:8" ht="17.25" customHeight="1">
      <c r="A343" s="558" t="s">
        <v>791</v>
      </c>
      <c r="B343" s="2" t="s">
        <v>29</v>
      </c>
      <c r="C343" s="2" t="s">
        <v>12</v>
      </c>
      <c r="D343" s="303" t="s">
        <v>246</v>
      </c>
      <c r="E343" s="304" t="s">
        <v>12</v>
      </c>
      <c r="F343" s="305" t="s">
        <v>790</v>
      </c>
      <c r="G343" s="2"/>
      <c r="H343" s="398">
        <f>SUM(H344)</f>
        <v>1695123</v>
      </c>
    </row>
    <row r="344" spans="1:8" ht="33" customHeight="1">
      <c r="A344" s="136" t="s">
        <v>751</v>
      </c>
      <c r="B344" s="2" t="s">
        <v>29</v>
      </c>
      <c r="C344" s="2" t="s">
        <v>12</v>
      </c>
      <c r="D344" s="303" t="s">
        <v>246</v>
      </c>
      <c r="E344" s="304" t="s">
        <v>12</v>
      </c>
      <c r="F344" s="305" t="s">
        <v>790</v>
      </c>
      <c r="G344" s="2" t="s">
        <v>16</v>
      </c>
      <c r="H344" s="400">
        <f>SUM(прил6!I414)</f>
        <v>1695123</v>
      </c>
    </row>
    <row r="345" spans="1:8" ht="34.5" customHeight="1">
      <c r="A345" s="558" t="s">
        <v>783</v>
      </c>
      <c r="B345" s="2" t="s">
        <v>29</v>
      </c>
      <c r="C345" s="2" t="s">
        <v>12</v>
      </c>
      <c r="D345" s="303" t="s">
        <v>246</v>
      </c>
      <c r="E345" s="304" t="s">
        <v>12</v>
      </c>
      <c r="F345" s="305" t="s">
        <v>782</v>
      </c>
      <c r="G345" s="2"/>
      <c r="H345" s="398">
        <f>SUM(H346)</f>
        <v>52884</v>
      </c>
    </row>
    <row r="346" spans="1:8" ht="50.25" customHeight="1">
      <c r="A346" s="125" t="s">
        <v>92</v>
      </c>
      <c r="B346" s="2" t="s">
        <v>29</v>
      </c>
      <c r="C346" s="2" t="s">
        <v>12</v>
      </c>
      <c r="D346" s="303" t="s">
        <v>246</v>
      </c>
      <c r="E346" s="304" t="s">
        <v>12</v>
      </c>
      <c r="F346" s="305" t="s">
        <v>782</v>
      </c>
      <c r="G346" s="2" t="s">
        <v>13</v>
      </c>
      <c r="H346" s="400">
        <f>SUM(прил6!I416)</f>
        <v>52884</v>
      </c>
    </row>
    <row r="347" spans="1:8" ht="63.75" customHeight="1">
      <c r="A347" s="558" t="s">
        <v>784</v>
      </c>
      <c r="B347" s="2" t="s">
        <v>29</v>
      </c>
      <c r="C347" s="2" t="s">
        <v>12</v>
      </c>
      <c r="D347" s="303" t="s">
        <v>246</v>
      </c>
      <c r="E347" s="304" t="s">
        <v>12</v>
      </c>
      <c r="F347" s="305" t="s">
        <v>781</v>
      </c>
      <c r="G347" s="2"/>
      <c r="H347" s="398">
        <f>SUM(H348)</f>
        <v>188736</v>
      </c>
    </row>
    <row r="348" spans="1:8" ht="33" customHeight="1">
      <c r="A348" s="136" t="s">
        <v>751</v>
      </c>
      <c r="B348" s="2" t="s">
        <v>29</v>
      </c>
      <c r="C348" s="2" t="s">
        <v>12</v>
      </c>
      <c r="D348" s="303" t="s">
        <v>246</v>
      </c>
      <c r="E348" s="304" t="s">
        <v>12</v>
      </c>
      <c r="F348" s="305" t="s">
        <v>781</v>
      </c>
      <c r="G348" s="2" t="s">
        <v>16</v>
      </c>
      <c r="H348" s="400">
        <f>SUM(прил6!I418)</f>
        <v>188736</v>
      </c>
    </row>
    <row r="349" spans="1:8" ht="32.25" customHeight="1">
      <c r="A349" s="558" t="s">
        <v>748</v>
      </c>
      <c r="B349" s="2" t="s">
        <v>29</v>
      </c>
      <c r="C349" s="2" t="s">
        <v>12</v>
      </c>
      <c r="D349" s="303" t="s">
        <v>246</v>
      </c>
      <c r="E349" s="304" t="s">
        <v>12</v>
      </c>
      <c r="F349" s="305" t="s">
        <v>747</v>
      </c>
      <c r="G349" s="2"/>
      <c r="H349" s="398">
        <f>SUM(H350)</f>
        <v>834911</v>
      </c>
    </row>
    <row r="350" spans="1:8" ht="31.5" customHeight="1">
      <c r="A350" s="110" t="s">
        <v>751</v>
      </c>
      <c r="B350" s="2" t="s">
        <v>29</v>
      </c>
      <c r="C350" s="2" t="s">
        <v>12</v>
      </c>
      <c r="D350" s="303" t="s">
        <v>246</v>
      </c>
      <c r="E350" s="304" t="s">
        <v>12</v>
      </c>
      <c r="F350" s="305" t="s">
        <v>747</v>
      </c>
      <c r="G350" s="2" t="s">
        <v>16</v>
      </c>
      <c r="H350" s="400">
        <f>SUM(прил6!I420)</f>
        <v>834911</v>
      </c>
    </row>
    <row r="351" spans="1:8" ht="32.25" customHeight="1">
      <c r="A351" s="364" t="s">
        <v>609</v>
      </c>
      <c r="B351" s="2" t="s">
        <v>29</v>
      </c>
      <c r="C351" s="2" t="s">
        <v>12</v>
      </c>
      <c r="D351" s="303" t="s">
        <v>246</v>
      </c>
      <c r="E351" s="304" t="s">
        <v>12</v>
      </c>
      <c r="F351" s="305" t="s">
        <v>610</v>
      </c>
      <c r="G351" s="2"/>
      <c r="H351" s="398">
        <f>SUM(H352:H353)</f>
        <v>308200</v>
      </c>
    </row>
    <row r="352" spans="1:8" ht="49.5" customHeight="1">
      <c r="A352" s="105" t="s">
        <v>92</v>
      </c>
      <c r="B352" s="2" t="s">
        <v>29</v>
      </c>
      <c r="C352" s="2" t="s">
        <v>12</v>
      </c>
      <c r="D352" s="303" t="s">
        <v>246</v>
      </c>
      <c r="E352" s="304" t="s">
        <v>12</v>
      </c>
      <c r="F352" s="305" t="s">
        <v>610</v>
      </c>
      <c r="G352" s="2" t="s">
        <v>13</v>
      </c>
      <c r="H352" s="400">
        <f>SUM(прил6!I422)</f>
        <v>215326</v>
      </c>
    </row>
    <row r="353" spans="1:8" ht="16.5" customHeight="1">
      <c r="A353" s="74" t="s">
        <v>40</v>
      </c>
      <c r="B353" s="2" t="s">
        <v>29</v>
      </c>
      <c r="C353" s="2" t="s">
        <v>12</v>
      </c>
      <c r="D353" s="303" t="s">
        <v>246</v>
      </c>
      <c r="E353" s="304" t="s">
        <v>12</v>
      </c>
      <c r="F353" s="305" t="s">
        <v>610</v>
      </c>
      <c r="G353" s="356" t="s">
        <v>39</v>
      </c>
      <c r="H353" s="400">
        <f>SUM(прил6!I423)</f>
        <v>92874</v>
      </c>
    </row>
    <row r="354" spans="1:8" ht="48.75" customHeight="1">
      <c r="A354" s="365" t="s">
        <v>611</v>
      </c>
      <c r="B354" s="52" t="s">
        <v>29</v>
      </c>
      <c r="C354" s="52" t="s">
        <v>12</v>
      </c>
      <c r="D354" s="343" t="s">
        <v>246</v>
      </c>
      <c r="E354" s="344" t="s">
        <v>12</v>
      </c>
      <c r="F354" s="345" t="s">
        <v>612</v>
      </c>
      <c r="G354" s="52"/>
      <c r="H354" s="398">
        <f>SUM(H355)</f>
        <v>1475000</v>
      </c>
    </row>
    <row r="355" spans="1:8" ht="30.75" customHeight="1">
      <c r="A355" s="280" t="s">
        <v>751</v>
      </c>
      <c r="B355" s="69" t="s">
        <v>29</v>
      </c>
      <c r="C355" s="52" t="s">
        <v>12</v>
      </c>
      <c r="D355" s="343" t="s">
        <v>246</v>
      </c>
      <c r="E355" s="344" t="s">
        <v>12</v>
      </c>
      <c r="F355" s="345" t="s">
        <v>612</v>
      </c>
      <c r="G355" s="52" t="s">
        <v>16</v>
      </c>
      <c r="H355" s="400">
        <f>SUM(прил6!I425)</f>
        <v>1475000</v>
      </c>
    </row>
    <row r="356" spans="1:8" ht="17.25" customHeight="1">
      <c r="A356" s="112" t="s">
        <v>487</v>
      </c>
      <c r="B356" s="5" t="s">
        <v>29</v>
      </c>
      <c r="C356" s="5" t="s">
        <v>12</v>
      </c>
      <c r="D356" s="303" t="s">
        <v>246</v>
      </c>
      <c r="E356" s="304" t="s">
        <v>12</v>
      </c>
      <c r="F356" s="305" t="s">
        <v>608</v>
      </c>
      <c r="G356" s="2"/>
      <c r="H356" s="398">
        <f>SUM(H357)</f>
        <v>920826</v>
      </c>
    </row>
    <row r="357" spans="1:8" ht="48" customHeight="1">
      <c r="A357" s="105" t="s">
        <v>92</v>
      </c>
      <c r="B357" s="5" t="s">
        <v>29</v>
      </c>
      <c r="C357" s="5" t="s">
        <v>12</v>
      </c>
      <c r="D357" s="303" t="s">
        <v>246</v>
      </c>
      <c r="E357" s="304" t="s">
        <v>12</v>
      </c>
      <c r="F357" s="305" t="s">
        <v>608</v>
      </c>
      <c r="G357" s="2" t="s">
        <v>13</v>
      </c>
      <c r="H357" s="400">
        <f>SUM(прил6!I427)</f>
        <v>920826</v>
      </c>
    </row>
    <row r="358" spans="1:8" ht="33" customHeight="1">
      <c r="A358" s="3" t="s">
        <v>102</v>
      </c>
      <c r="B358" s="5" t="s">
        <v>29</v>
      </c>
      <c r="C358" s="5" t="s">
        <v>12</v>
      </c>
      <c r="D358" s="303" t="s">
        <v>246</v>
      </c>
      <c r="E358" s="304" t="s">
        <v>12</v>
      </c>
      <c r="F358" s="305" t="s">
        <v>567</v>
      </c>
      <c r="G358" s="2"/>
      <c r="H358" s="398">
        <f>SUM(H359:H361)</f>
        <v>19268846</v>
      </c>
    </row>
    <row r="359" spans="1:8" ht="49.5" customHeight="1">
      <c r="A359" s="105" t="s">
        <v>92</v>
      </c>
      <c r="B359" s="5" t="s">
        <v>29</v>
      </c>
      <c r="C359" s="5" t="s">
        <v>12</v>
      </c>
      <c r="D359" s="303" t="s">
        <v>246</v>
      </c>
      <c r="E359" s="304" t="s">
        <v>12</v>
      </c>
      <c r="F359" s="305" t="s">
        <v>567</v>
      </c>
      <c r="G359" s="2" t="s">
        <v>13</v>
      </c>
      <c r="H359" s="399">
        <f>SUM(прил6!I429)</f>
        <v>4560</v>
      </c>
    </row>
    <row r="360" spans="1:8" ht="31.5" customHeight="1">
      <c r="A360" s="97" t="s">
        <v>751</v>
      </c>
      <c r="B360" s="5" t="s">
        <v>29</v>
      </c>
      <c r="C360" s="5" t="s">
        <v>12</v>
      </c>
      <c r="D360" s="303" t="s">
        <v>246</v>
      </c>
      <c r="E360" s="304" t="s">
        <v>12</v>
      </c>
      <c r="F360" s="305" t="s">
        <v>567</v>
      </c>
      <c r="G360" s="2" t="s">
        <v>16</v>
      </c>
      <c r="H360" s="399">
        <f>SUM(прил6!I430)</f>
        <v>16187886</v>
      </c>
    </row>
    <row r="361" spans="1:8" ht="16.5" customHeight="1">
      <c r="A361" s="3" t="s">
        <v>18</v>
      </c>
      <c r="B361" s="52" t="s">
        <v>29</v>
      </c>
      <c r="C361" s="52" t="s">
        <v>12</v>
      </c>
      <c r="D361" s="343" t="s">
        <v>246</v>
      </c>
      <c r="E361" s="344" t="s">
        <v>12</v>
      </c>
      <c r="F361" s="345" t="s">
        <v>567</v>
      </c>
      <c r="G361" s="52" t="s">
        <v>17</v>
      </c>
      <c r="H361" s="399">
        <f>SUM(прил6!I431)</f>
        <v>3076400</v>
      </c>
    </row>
    <row r="362" spans="1:8" ht="31.5" customHeight="1">
      <c r="A362" s="3" t="s">
        <v>746</v>
      </c>
      <c r="B362" s="52" t="s">
        <v>29</v>
      </c>
      <c r="C362" s="52" t="s">
        <v>12</v>
      </c>
      <c r="D362" s="343" t="s">
        <v>246</v>
      </c>
      <c r="E362" s="344" t="s">
        <v>12</v>
      </c>
      <c r="F362" s="345" t="s">
        <v>745</v>
      </c>
      <c r="G362" s="52"/>
      <c r="H362" s="398">
        <f>SUM(H363)</f>
        <v>399000</v>
      </c>
    </row>
    <row r="363" spans="1:8" ht="30.75" customHeight="1">
      <c r="A363" s="110" t="s">
        <v>751</v>
      </c>
      <c r="B363" s="52" t="s">
        <v>29</v>
      </c>
      <c r="C363" s="52" t="s">
        <v>12</v>
      </c>
      <c r="D363" s="343" t="s">
        <v>246</v>
      </c>
      <c r="E363" s="344" t="s">
        <v>12</v>
      </c>
      <c r="F363" s="345" t="s">
        <v>745</v>
      </c>
      <c r="G363" s="52" t="s">
        <v>16</v>
      </c>
      <c r="H363" s="399">
        <f>SUM(прил6!I433)</f>
        <v>399000</v>
      </c>
    </row>
    <row r="364" spans="1:8" ht="16.5" customHeight="1">
      <c r="A364" s="74" t="s">
        <v>750</v>
      </c>
      <c r="B364" s="2" t="s">
        <v>29</v>
      </c>
      <c r="C364" s="2" t="s">
        <v>12</v>
      </c>
      <c r="D364" s="303" t="s">
        <v>246</v>
      </c>
      <c r="E364" s="304" t="s">
        <v>12</v>
      </c>
      <c r="F364" s="345" t="s">
        <v>749</v>
      </c>
      <c r="G364" s="2"/>
      <c r="H364" s="398">
        <f>SUM(H365)</f>
        <v>321248</v>
      </c>
    </row>
    <row r="365" spans="1:8" ht="30" customHeight="1">
      <c r="A365" s="280" t="s">
        <v>751</v>
      </c>
      <c r="B365" s="69" t="s">
        <v>29</v>
      </c>
      <c r="C365" s="52" t="s">
        <v>12</v>
      </c>
      <c r="D365" s="343" t="s">
        <v>246</v>
      </c>
      <c r="E365" s="344" t="s">
        <v>12</v>
      </c>
      <c r="F365" s="345" t="s">
        <v>749</v>
      </c>
      <c r="G365" s="52" t="s">
        <v>16</v>
      </c>
      <c r="H365" s="400">
        <f>SUM(прил6!I435)</f>
        <v>321248</v>
      </c>
    </row>
    <row r="366" spans="1:8" s="45" customFormat="1" ht="48" customHeight="1">
      <c r="A366" s="3" t="s">
        <v>167</v>
      </c>
      <c r="B366" s="52" t="s">
        <v>29</v>
      </c>
      <c r="C366" s="52" t="s">
        <v>12</v>
      </c>
      <c r="D366" s="343" t="s">
        <v>247</v>
      </c>
      <c r="E366" s="344" t="s">
        <v>533</v>
      </c>
      <c r="F366" s="345" t="s">
        <v>534</v>
      </c>
      <c r="G366" s="52"/>
      <c r="H366" s="398">
        <f>SUM(H367)</f>
        <v>7498412</v>
      </c>
    </row>
    <row r="367" spans="1:8" s="45" customFormat="1" ht="33" customHeight="1">
      <c r="A367" s="3" t="s">
        <v>620</v>
      </c>
      <c r="B367" s="52" t="s">
        <v>29</v>
      </c>
      <c r="C367" s="52" t="s">
        <v>12</v>
      </c>
      <c r="D367" s="343" t="s">
        <v>247</v>
      </c>
      <c r="E367" s="344" t="s">
        <v>10</v>
      </c>
      <c r="F367" s="345" t="s">
        <v>534</v>
      </c>
      <c r="G367" s="52"/>
      <c r="H367" s="398">
        <f>SUM(H368)</f>
        <v>7498412</v>
      </c>
    </row>
    <row r="368" spans="1:8" s="45" customFormat="1" ht="32.25" customHeight="1">
      <c r="A368" s="3" t="s">
        <v>102</v>
      </c>
      <c r="B368" s="52" t="s">
        <v>29</v>
      </c>
      <c r="C368" s="52" t="s">
        <v>12</v>
      </c>
      <c r="D368" s="343" t="s">
        <v>247</v>
      </c>
      <c r="E368" s="344" t="s">
        <v>10</v>
      </c>
      <c r="F368" s="345" t="s">
        <v>567</v>
      </c>
      <c r="G368" s="52"/>
      <c r="H368" s="398">
        <f>SUM(H369:H371)</f>
        <v>7498412</v>
      </c>
    </row>
    <row r="369" spans="1:8" s="45" customFormat="1" ht="49.5" customHeight="1">
      <c r="A369" s="105" t="s">
        <v>92</v>
      </c>
      <c r="B369" s="52" t="s">
        <v>29</v>
      </c>
      <c r="C369" s="52" t="s">
        <v>12</v>
      </c>
      <c r="D369" s="343" t="s">
        <v>247</v>
      </c>
      <c r="E369" s="344" t="s">
        <v>10</v>
      </c>
      <c r="F369" s="345" t="s">
        <v>567</v>
      </c>
      <c r="G369" s="52" t="s">
        <v>13</v>
      </c>
      <c r="H369" s="400">
        <f>SUM(прил6!I439)</f>
        <v>4319474</v>
      </c>
    </row>
    <row r="370" spans="1:8" s="45" customFormat="1" ht="33" customHeight="1">
      <c r="A370" s="110" t="s">
        <v>751</v>
      </c>
      <c r="B370" s="52" t="s">
        <v>29</v>
      </c>
      <c r="C370" s="52" t="s">
        <v>12</v>
      </c>
      <c r="D370" s="346" t="s">
        <v>247</v>
      </c>
      <c r="E370" s="347" t="s">
        <v>10</v>
      </c>
      <c r="F370" s="348" t="s">
        <v>567</v>
      </c>
      <c r="G370" s="2" t="s">
        <v>16</v>
      </c>
      <c r="H370" s="399">
        <f>SUM(прил6!I440)</f>
        <v>1707938</v>
      </c>
    </row>
    <row r="371" spans="1:8" s="45" customFormat="1" ht="15.75" customHeight="1">
      <c r="A371" s="3" t="s">
        <v>18</v>
      </c>
      <c r="B371" s="52" t="s">
        <v>29</v>
      </c>
      <c r="C371" s="52" t="s">
        <v>12</v>
      </c>
      <c r="D371" s="346" t="s">
        <v>247</v>
      </c>
      <c r="E371" s="347" t="s">
        <v>10</v>
      </c>
      <c r="F371" s="348" t="s">
        <v>567</v>
      </c>
      <c r="G371" s="2" t="s">
        <v>17</v>
      </c>
      <c r="H371" s="399">
        <f>SUM(прил6!I441)</f>
        <v>1471000</v>
      </c>
    </row>
    <row r="372" spans="1:8" ht="69" hidden="1" customHeight="1">
      <c r="A372" s="94" t="s">
        <v>168</v>
      </c>
      <c r="B372" s="52" t="s">
        <v>29</v>
      </c>
      <c r="C372" s="52" t="s">
        <v>12</v>
      </c>
      <c r="D372" s="343" t="s">
        <v>248</v>
      </c>
      <c r="E372" s="344" t="s">
        <v>533</v>
      </c>
      <c r="F372" s="345" t="s">
        <v>534</v>
      </c>
      <c r="G372" s="52"/>
      <c r="H372" s="398">
        <f>SUM(H373)</f>
        <v>0</v>
      </c>
    </row>
    <row r="373" spans="1:8" ht="33" hidden="1" customHeight="1">
      <c r="A373" s="361" t="s">
        <v>613</v>
      </c>
      <c r="B373" s="52" t="s">
        <v>29</v>
      </c>
      <c r="C373" s="52" t="s">
        <v>12</v>
      </c>
      <c r="D373" s="343" t="s">
        <v>248</v>
      </c>
      <c r="E373" s="344" t="s">
        <v>10</v>
      </c>
      <c r="F373" s="345" t="s">
        <v>534</v>
      </c>
      <c r="G373" s="52"/>
      <c r="H373" s="398">
        <f>SUM(H374)</f>
        <v>0</v>
      </c>
    </row>
    <row r="374" spans="1:8" ht="17.25" hidden="1" customHeight="1">
      <c r="A374" s="99" t="s">
        <v>614</v>
      </c>
      <c r="B374" s="52" t="s">
        <v>29</v>
      </c>
      <c r="C374" s="52" t="s">
        <v>12</v>
      </c>
      <c r="D374" s="343" t="s">
        <v>248</v>
      </c>
      <c r="E374" s="344" t="s">
        <v>10</v>
      </c>
      <c r="F374" s="345" t="s">
        <v>615</v>
      </c>
      <c r="G374" s="52"/>
      <c r="H374" s="398">
        <f>SUM(H375)</f>
        <v>0</v>
      </c>
    </row>
    <row r="375" spans="1:8" ht="31.5" hidden="1" customHeight="1">
      <c r="A375" s="97" t="s">
        <v>751</v>
      </c>
      <c r="B375" s="2" t="s">
        <v>29</v>
      </c>
      <c r="C375" s="2" t="s">
        <v>12</v>
      </c>
      <c r="D375" s="303" t="s">
        <v>248</v>
      </c>
      <c r="E375" s="304" t="s">
        <v>10</v>
      </c>
      <c r="F375" s="305" t="s">
        <v>615</v>
      </c>
      <c r="G375" s="2" t="s">
        <v>16</v>
      </c>
      <c r="H375" s="400">
        <f>SUM(прил6!I445)</f>
        <v>0</v>
      </c>
    </row>
    <row r="376" spans="1:8" ht="49.5" customHeight="1">
      <c r="A376" s="35" t="s">
        <v>204</v>
      </c>
      <c r="B376" s="36" t="s">
        <v>29</v>
      </c>
      <c r="C376" s="50" t="s">
        <v>12</v>
      </c>
      <c r="D376" s="306" t="s">
        <v>588</v>
      </c>
      <c r="E376" s="307" t="s">
        <v>533</v>
      </c>
      <c r="F376" s="308" t="s">
        <v>534</v>
      </c>
      <c r="G376" s="36"/>
      <c r="H376" s="397">
        <f>SUM(H377)</f>
        <v>4325000</v>
      </c>
    </row>
    <row r="377" spans="1:8" ht="80.25" customHeight="1">
      <c r="A377" s="362" t="s">
        <v>205</v>
      </c>
      <c r="B377" s="5" t="s">
        <v>29</v>
      </c>
      <c r="C377" s="539" t="s">
        <v>12</v>
      </c>
      <c r="D377" s="321" t="s">
        <v>235</v>
      </c>
      <c r="E377" s="322" t="s">
        <v>533</v>
      </c>
      <c r="F377" s="323" t="s">
        <v>534</v>
      </c>
      <c r="G377" s="2"/>
      <c r="H377" s="398">
        <f>SUM(H378)</f>
        <v>4325000</v>
      </c>
    </row>
    <row r="378" spans="1:8" ht="31.5" customHeight="1">
      <c r="A378" s="362" t="s">
        <v>602</v>
      </c>
      <c r="B378" s="5" t="s">
        <v>29</v>
      </c>
      <c r="C378" s="539" t="s">
        <v>12</v>
      </c>
      <c r="D378" s="321" t="s">
        <v>235</v>
      </c>
      <c r="E378" s="322" t="s">
        <v>10</v>
      </c>
      <c r="F378" s="323" t="s">
        <v>534</v>
      </c>
      <c r="G378" s="358"/>
      <c r="H378" s="398">
        <f>SUM(H379+H381)</f>
        <v>4325000</v>
      </c>
    </row>
    <row r="379" spans="1:8" ht="31.5" customHeight="1">
      <c r="A379" s="111" t="s">
        <v>805</v>
      </c>
      <c r="B379" s="5" t="s">
        <v>29</v>
      </c>
      <c r="C379" s="539" t="s">
        <v>12</v>
      </c>
      <c r="D379" s="321" t="s">
        <v>235</v>
      </c>
      <c r="E379" s="322" t="s">
        <v>10</v>
      </c>
      <c r="F379" s="560">
        <v>11500</v>
      </c>
      <c r="G379" s="69"/>
      <c r="H379" s="398">
        <f>SUM(H380)</f>
        <v>3460000</v>
      </c>
    </row>
    <row r="380" spans="1:8" ht="31.5" customHeight="1">
      <c r="A380" s="136" t="s">
        <v>197</v>
      </c>
      <c r="B380" s="5" t="s">
        <v>29</v>
      </c>
      <c r="C380" s="539" t="s">
        <v>12</v>
      </c>
      <c r="D380" s="321" t="s">
        <v>235</v>
      </c>
      <c r="E380" s="322" t="s">
        <v>10</v>
      </c>
      <c r="F380" s="560">
        <v>11500</v>
      </c>
      <c r="G380" s="69" t="s">
        <v>192</v>
      </c>
      <c r="H380" s="400">
        <f>SUM(прил6!I455)</f>
        <v>3460000</v>
      </c>
    </row>
    <row r="381" spans="1:8" ht="31.5" customHeight="1">
      <c r="A381" s="136" t="s">
        <v>721</v>
      </c>
      <c r="B381" s="5" t="s">
        <v>29</v>
      </c>
      <c r="C381" s="539" t="s">
        <v>12</v>
      </c>
      <c r="D381" s="321" t="s">
        <v>235</v>
      </c>
      <c r="E381" s="322" t="s">
        <v>10</v>
      </c>
      <c r="F381" s="323" t="s">
        <v>720</v>
      </c>
      <c r="G381" s="69"/>
      <c r="H381" s="398">
        <f>SUM(H382:H383)</f>
        <v>865000</v>
      </c>
    </row>
    <row r="382" spans="1:8" ht="31.5" customHeight="1">
      <c r="A382" s="110" t="s">
        <v>751</v>
      </c>
      <c r="B382" s="5" t="s">
        <v>29</v>
      </c>
      <c r="C382" s="539" t="s">
        <v>12</v>
      </c>
      <c r="D382" s="321" t="s">
        <v>235</v>
      </c>
      <c r="E382" s="322" t="s">
        <v>10</v>
      </c>
      <c r="F382" s="323" t="s">
        <v>720</v>
      </c>
      <c r="G382" s="69" t="s">
        <v>16</v>
      </c>
      <c r="H382" s="400">
        <f>SUM(прил6!I457)</f>
        <v>69986</v>
      </c>
    </row>
    <row r="383" spans="1:8" ht="31.5" customHeight="1">
      <c r="A383" s="136" t="s">
        <v>197</v>
      </c>
      <c r="B383" s="5" t="s">
        <v>29</v>
      </c>
      <c r="C383" s="539" t="s">
        <v>12</v>
      </c>
      <c r="D383" s="321" t="s">
        <v>235</v>
      </c>
      <c r="E383" s="322" t="s">
        <v>10</v>
      </c>
      <c r="F383" s="323" t="s">
        <v>720</v>
      </c>
      <c r="G383" s="69" t="s">
        <v>192</v>
      </c>
      <c r="H383" s="400">
        <f>SUM(прил6!I458)</f>
        <v>795014</v>
      </c>
    </row>
    <row r="384" spans="1:8" s="78" customFormat="1" ht="33" hidden="1" customHeight="1">
      <c r="A384" s="91" t="s">
        <v>132</v>
      </c>
      <c r="B384" s="36" t="s">
        <v>29</v>
      </c>
      <c r="C384" s="36" t="s">
        <v>12</v>
      </c>
      <c r="D384" s="300" t="s">
        <v>548</v>
      </c>
      <c r="E384" s="301" t="s">
        <v>533</v>
      </c>
      <c r="F384" s="302" t="s">
        <v>534</v>
      </c>
      <c r="G384" s="36"/>
      <c r="H384" s="397">
        <f>SUM(H385)</f>
        <v>0</v>
      </c>
    </row>
    <row r="385" spans="1:8" s="78" customFormat="1" ht="63.75" hidden="1" customHeight="1">
      <c r="A385" s="94" t="s">
        <v>169</v>
      </c>
      <c r="B385" s="43" t="s">
        <v>29</v>
      </c>
      <c r="C385" s="43" t="s">
        <v>12</v>
      </c>
      <c r="D385" s="346" t="s">
        <v>249</v>
      </c>
      <c r="E385" s="347" t="s">
        <v>533</v>
      </c>
      <c r="F385" s="348" t="s">
        <v>534</v>
      </c>
      <c r="G385" s="87"/>
      <c r="H385" s="401">
        <f>SUM(H386)</f>
        <v>0</v>
      </c>
    </row>
    <row r="386" spans="1:8" s="78" customFormat="1" ht="32.25" hidden="1" customHeight="1">
      <c r="A386" s="94" t="s">
        <v>617</v>
      </c>
      <c r="B386" s="43" t="s">
        <v>29</v>
      </c>
      <c r="C386" s="43" t="s">
        <v>12</v>
      </c>
      <c r="D386" s="346" t="s">
        <v>249</v>
      </c>
      <c r="E386" s="347" t="s">
        <v>10</v>
      </c>
      <c r="F386" s="348" t="s">
        <v>534</v>
      </c>
      <c r="G386" s="87"/>
      <c r="H386" s="401">
        <f>SUM(H387)</f>
        <v>0</v>
      </c>
    </row>
    <row r="387" spans="1:8" s="45" customFormat="1" ht="32.25" hidden="1" customHeight="1">
      <c r="A387" s="85" t="s">
        <v>170</v>
      </c>
      <c r="B387" s="43" t="s">
        <v>29</v>
      </c>
      <c r="C387" s="43" t="s">
        <v>12</v>
      </c>
      <c r="D387" s="346" t="s">
        <v>249</v>
      </c>
      <c r="E387" s="347" t="s">
        <v>10</v>
      </c>
      <c r="F387" s="348" t="s">
        <v>618</v>
      </c>
      <c r="G387" s="87"/>
      <c r="H387" s="401">
        <f>SUM(H388)</f>
        <v>0</v>
      </c>
    </row>
    <row r="388" spans="1:8" s="45" customFormat="1" ht="30.75" hidden="1" customHeight="1">
      <c r="A388" s="113" t="s">
        <v>751</v>
      </c>
      <c r="B388" s="43" t="s">
        <v>29</v>
      </c>
      <c r="C388" s="43" t="s">
        <v>12</v>
      </c>
      <c r="D388" s="346" t="s">
        <v>249</v>
      </c>
      <c r="E388" s="347" t="s">
        <v>10</v>
      </c>
      <c r="F388" s="348" t="s">
        <v>618</v>
      </c>
      <c r="G388" s="87" t="s">
        <v>16</v>
      </c>
      <c r="H388" s="402">
        <f>SUM(прил6!I450)</f>
        <v>0</v>
      </c>
    </row>
    <row r="389" spans="1:8" s="45" customFormat="1" ht="48.75" customHeight="1">
      <c r="A389" s="91" t="s">
        <v>149</v>
      </c>
      <c r="B389" s="36" t="s">
        <v>29</v>
      </c>
      <c r="C389" s="50" t="s">
        <v>12</v>
      </c>
      <c r="D389" s="312" t="s">
        <v>225</v>
      </c>
      <c r="E389" s="313" t="s">
        <v>533</v>
      </c>
      <c r="F389" s="314" t="s">
        <v>534</v>
      </c>
      <c r="G389" s="36"/>
      <c r="H389" s="397">
        <f>SUM(H390)</f>
        <v>845900</v>
      </c>
    </row>
    <row r="390" spans="1:8" s="45" customFormat="1" ht="81.75" customHeight="1">
      <c r="A390" s="94" t="s">
        <v>165</v>
      </c>
      <c r="B390" s="2" t="s">
        <v>29</v>
      </c>
      <c r="C390" s="43" t="s">
        <v>12</v>
      </c>
      <c r="D390" s="346" t="s">
        <v>227</v>
      </c>
      <c r="E390" s="347" t="s">
        <v>533</v>
      </c>
      <c r="F390" s="348" t="s">
        <v>534</v>
      </c>
      <c r="G390" s="2"/>
      <c r="H390" s="398">
        <f>SUM(H391)</f>
        <v>845900</v>
      </c>
    </row>
    <row r="391" spans="1:8" s="45" customFormat="1" ht="48.75" customHeight="1">
      <c r="A391" s="94" t="s">
        <v>553</v>
      </c>
      <c r="B391" s="2" t="s">
        <v>29</v>
      </c>
      <c r="C391" s="43" t="s">
        <v>12</v>
      </c>
      <c r="D391" s="346" t="s">
        <v>227</v>
      </c>
      <c r="E391" s="347" t="s">
        <v>10</v>
      </c>
      <c r="F391" s="348" t="s">
        <v>534</v>
      </c>
      <c r="G391" s="2"/>
      <c r="H391" s="398">
        <f>SUM(H392)</f>
        <v>845900</v>
      </c>
    </row>
    <row r="392" spans="1:8" s="45" customFormat="1" ht="15.75" customHeight="1">
      <c r="A392" s="3" t="s">
        <v>117</v>
      </c>
      <c r="B392" s="2" t="s">
        <v>29</v>
      </c>
      <c r="C392" s="43" t="s">
        <v>12</v>
      </c>
      <c r="D392" s="346" t="s">
        <v>227</v>
      </c>
      <c r="E392" s="347" t="s">
        <v>10</v>
      </c>
      <c r="F392" s="348" t="s">
        <v>554</v>
      </c>
      <c r="G392" s="2"/>
      <c r="H392" s="398">
        <f>SUM(H393)</f>
        <v>845900</v>
      </c>
    </row>
    <row r="393" spans="1:8" s="45" customFormat="1" ht="31.5" customHeight="1">
      <c r="A393" s="97" t="s">
        <v>751</v>
      </c>
      <c r="B393" s="2" t="s">
        <v>29</v>
      </c>
      <c r="C393" s="43" t="s">
        <v>12</v>
      </c>
      <c r="D393" s="346" t="s">
        <v>227</v>
      </c>
      <c r="E393" s="347" t="s">
        <v>10</v>
      </c>
      <c r="F393" s="348" t="s">
        <v>554</v>
      </c>
      <c r="G393" s="2" t="s">
        <v>16</v>
      </c>
      <c r="H393" s="399">
        <f>SUM(прил6!I463)</f>
        <v>845900</v>
      </c>
    </row>
    <row r="394" spans="1:8" ht="15.6">
      <c r="A394" s="107" t="s">
        <v>672</v>
      </c>
      <c r="B394" s="28" t="s">
        <v>29</v>
      </c>
      <c r="C394" s="28" t="s">
        <v>29</v>
      </c>
      <c r="D394" s="297"/>
      <c r="E394" s="298"/>
      <c r="F394" s="299"/>
      <c r="G394" s="27"/>
      <c r="H394" s="396">
        <f>SUM(H395,H409)</f>
        <v>1294123</v>
      </c>
    </row>
    <row r="395" spans="1:8" ht="62.4">
      <c r="A395" s="91" t="s">
        <v>173</v>
      </c>
      <c r="B395" s="36" t="s">
        <v>29</v>
      </c>
      <c r="C395" s="36" t="s">
        <v>29</v>
      </c>
      <c r="D395" s="300" t="s">
        <v>621</v>
      </c>
      <c r="E395" s="301" t="s">
        <v>533</v>
      </c>
      <c r="F395" s="302" t="s">
        <v>534</v>
      </c>
      <c r="G395" s="36"/>
      <c r="H395" s="397">
        <f>SUM(H396,H400)</f>
        <v>1284623</v>
      </c>
    </row>
    <row r="396" spans="1:8" ht="81.75" customHeight="1">
      <c r="A396" s="64" t="s">
        <v>174</v>
      </c>
      <c r="B396" s="52" t="s">
        <v>29</v>
      </c>
      <c r="C396" s="52" t="s">
        <v>29</v>
      </c>
      <c r="D396" s="343" t="s">
        <v>254</v>
      </c>
      <c r="E396" s="344" t="s">
        <v>533</v>
      </c>
      <c r="F396" s="345" t="s">
        <v>534</v>
      </c>
      <c r="G396" s="52"/>
      <c r="H396" s="398">
        <f>SUM(H397)</f>
        <v>148000</v>
      </c>
    </row>
    <row r="397" spans="1:8" ht="33" customHeight="1">
      <c r="A397" s="64" t="s">
        <v>622</v>
      </c>
      <c r="B397" s="52" t="s">
        <v>29</v>
      </c>
      <c r="C397" s="52" t="s">
        <v>29</v>
      </c>
      <c r="D397" s="343" t="s">
        <v>254</v>
      </c>
      <c r="E397" s="344" t="s">
        <v>10</v>
      </c>
      <c r="F397" s="345" t="s">
        <v>534</v>
      </c>
      <c r="G397" s="52"/>
      <c r="H397" s="398">
        <f>SUM(H398)</f>
        <v>148000</v>
      </c>
    </row>
    <row r="398" spans="1:8" ht="15.6">
      <c r="A398" s="3" t="s">
        <v>103</v>
      </c>
      <c r="B398" s="52" t="s">
        <v>29</v>
      </c>
      <c r="C398" s="52" t="s">
        <v>29</v>
      </c>
      <c r="D398" s="343" t="s">
        <v>254</v>
      </c>
      <c r="E398" s="344" t="s">
        <v>10</v>
      </c>
      <c r="F398" s="345" t="s">
        <v>623</v>
      </c>
      <c r="G398" s="52"/>
      <c r="H398" s="398">
        <f>SUM(H399)</f>
        <v>148000</v>
      </c>
    </row>
    <row r="399" spans="1:8" ht="31.2">
      <c r="A399" s="97" t="s">
        <v>751</v>
      </c>
      <c r="B399" s="52" t="s">
        <v>29</v>
      </c>
      <c r="C399" s="52" t="s">
        <v>29</v>
      </c>
      <c r="D399" s="343" t="s">
        <v>254</v>
      </c>
      <c r="E399" s="344" t="s">
        <v>10</v>
      </c>
      <c r="F399" s="345" t="s">
        <v>623</v>
      </c>
      <c r="G399" s="52" t="s">
        <v>16</v>
      </c>
      <c r="H399" s="400">
        <f>SUM(прил6!I562)</f>
        <v>148000</v>
      </c>
    </row>
    <row r="400" spans="1:8" ht="64.5" customHeight="1">
      <c r="A400" s="94" t="s">
        <v>175</v>
      </c>
      <c r="B400" s="52" t="s">
        <v>29</v>
      </c>
      <c r="C400" s="52" t="s">
        <v>29</v>
      </c>
      <c r="D400" s="343" t="s">
        <v>250</v>
      </c>
      <c r="E400" s="344" t="s">
        <v>533</v>
      </c>
      <c r="F400" s="345" t="s">
        <v>534</v>
      </c>
      <c r="G400" s="52"/>
      <c r="H400" s="398">
        <f>SUM(H401)</f>
        <v>1136623</v>
      </c>
    </row>
    <row r="401" spans="1:8" ht="32.25" customHeight="1">
      <c r="A401" s="94" t="s">
        <v>624</v>
      </c>
      <c r="B401" s="52" t="s">
        <v>29</v>
      </c>
      <c r="C401" s="52" t="s">
        <v>29</v>
      </c>
      <c r="D401" s="343" t="s">
        <v>250</v>
      </c>
      <c r="E401" s="344" t="s">
        <v>10</v>
      </c>
      <c r="F401" s="345" t="s">
        <v>534</v>
      </c>
      <c r="G401" s="52"/>
      <c r="H401" s="398">
        <f>SUM(H402+H404+H407)</f>
        <v>1136623</v>
      </c>
    </row>
    <row r="402" spans="1:8" ht="18" customHeight="1">
      <c r="A402" s="94" t="s">
        <v>788</v>
      </c>
      <c r="B402" s="2" t="s">
        <v>29</v>
      </c>
      <c r="C402" s="2" t="s">
        <v>29</v>
      </c>
      <c r="D402" s="343" t="s">
        <v>250</v>
      </c>
      <c r="E402" s="304" t="s">
        <v>10</v>
      </c>
      <c r="F402" s="345" t="s">
        <v>787</v>
      </c>
      <c r="G402" s="52"/>
      <c r="H402" s="398">
        <f>SUM(H403)</f>
        <v>295623</v>
      </c>
    </row>
    <row r="403" spans="1:8" ht="16.5" customHeight="1">
      <c r="A403" s="94" t="s">
        <v>40</v>
      </c>
      <c r="B403" s="2" t="s">
        <v>29</v>
      </c>
      <c r="C403" s="2" t="s">
        <v>29</v>
      </c>
      <c r="D403" s="343" t="s">
        <v>250</v>
      </c>
      <c r="E403" s="304" t="s">
        <v>10</v>
      </c>
      <c r="F403" s="345" t="s">
        <v>787</v>
      </c>
      <c r="G403" s="52" t="s">
        <v>39</v>
      </c>
      <c r="H403" s="400">
        <f>SUM(прил6!I566)</f>
        <v>295623</v>
      </c>
    </row>
    <row r="404" spans="1:8" ht="18.75" customHeight="1">
      <c r="A404" s="105" t="s">
        <v>625</v>
      </c>
      <c r="B404" s="2" t="s">
        <v>29</v>
      </c>
      <c r="C404" s="2" t="s">
        <v>29</v>
      </c>
      <c r="D404" s="343" t="s">
        <v>250</v>
      </c>
      <c r="E404" s="304" t="s">
        <v>10</v>
      </c>
      <c r="F404" s="305" t="s">
        <v>626</v>
      </c>
      <c r="G404" s="2"/>
      <c r="H404" s="398">
        <f>SUM(H405:H406)</f>
        <v>563997</v>
      </c>
    </row>
    <row r="405" spans="1:8" ht="31.2">
      <c r="A405" s="97" t="s">
        <v>751</v>
      </c>
      <c r="B405" s="2" t="s">
        <v>29</v>
      </c>
      <c r="C405" s="2" t="s">
        <v>29</v>
      </c>
      <c r="D405" s="343" t="s">
        <v>250</v>
      </c>
      <c r="E405" s="304" t="s">
        <v>10</v>
      </c>
      <c r="F405" s="305" t="s">
        <v>626</v>
      </c>
      <c r="G405" s="2" t="s">
        <v>16</v>
      </c>
      <c r="H405" s="400">
        <f>SUM(прил6!I469)</f>
        <v>388800</v>
      </c>
    </row>
    <row r="406" spans="1:8" ht="15.6">
      <c r="A406" s="74" t="s">
        <v>40</v>
      </c>
      <c r="B406" s="2" t="s">
        <v>29</v>
      </c>
      <c r="C406" s="2" t="s">
        <v>29</v>
      </c>
      <c r="D406" s="343" t="s">
        <v>250</v>
      </c>
      <c r="E406" s="304" t="s">
        <v>10</v>
      </c>
      <c r="F406" s="305" t="s">
        <v>626</v>
      </c>
      <c r="G406" s="2" t="s">
        <v>39</v>
      </c>
      <c r="H406" s="400">
        <f>SUM(прил6!I568)</f>
        <v>175197</v>
      </c>
    </row>
    <row r="407" spans="1:8" ht="15.6">
      <c r="A407" s="111" t="s">
        <v>786</v>
      </c>
      <c r="B407" s="2" t="s">
        <v>29</v>
      </c>
      <c r="C407" s="2" t="s">
        <v>29</v>
      </c>
      <c r="D407" s="343" t="s">
        <v>250</v>
      </c>
      <c r="E407" s="304" t="s">
        <v>10</v>
      </c>
      <c r="F407" s="305" t="s">
        <v>785</v>
      </c>
      <c r="G407" s="2"/>
      <c r="H407" s="398">
        <f>SUM(H408)</f>
        <v>277003</v>
      </c>
    </row>
    <row r="408" spans="1:8" ht="31.2">
      <c r="A408" s="136" t="s">
        <v>751</v>
      </c>
      <c r="B408" s="2" t="s">
        <v>29</v>
      </c>
      <c r="C408" s="2" t="s">
        <v>29</v>
      </c>
      <c r="D408" s="343" t="s">
        <v>250</v>
      </c>
      <c r="E408" s="304" t="s">
        <v>10</v>
      </c>
      <c r="F408" s="305" t="s">
        <v>785</v>
      </c>
      <c r="G408" s="2" t="s">
        <v>16</v>
      </c>
      <c r="H408" s="400">
        <f>SUM(прил6!I570+прил6!I471)</f>
        <v>277003</v>
      </c>
    </row>
    <row r="409" spans="1:8" s="78" customFormat="1" ht="33.75" customHeight="1">
      <c r="A409" s="91" t="s">
        <v>132</v>
      </c>
      <c r="B409" s="36" t="s">
        <v>29</v>
      </c>
      <c r="C409" s="36" t="s">
        <v>29</v>
      </c>
      <c r="D409" s="300" t="s">
        <v>548</v>
      </c>
      <c r="E409" s="301" t="s">
        <v>533</v>
      </c>
      <c r="F409" s="302" t="s">
        <v>534</v>
      </c>
      <c r="G409" s="36"/>
      <c r="H409" s="397">
        <f>SUM(H410)</f>
        <v>9500</v>
      </c>
    </row>
    <row r="410" spans="1:8" s="78" customFormat="1" ht="47.25" customHeight="1">
      <c r="A410" s="94" t="s">
        <v>169</v>
      </c>
      <c r="B410" s="43" t="s">
        <v>29</v>
      </c>
      <c r="C410" s="52" t="s">
        <v>29</v>
      </c>
      <c r="D410" s="343" t="s">
        <v>249</v>
      </c>
      <c r="E410" s="344" t="s">
        <v>533</v>
      </c>
      <c r="F410" s="345" t="s">
        <v>534</v>
      </c>
      <c r="G410" s="87"/>
      <c r="H410" s="401">
        <f>SUM(H411)</f>
        <v>9500</v>
      </c>
    </row>
    <row r="411" spans="1:8" s="78" customFormat="1" ht="32.25" customHeight="1">
      <c r="A411" s="94" t="s">
        <v>617</v>
      </c>
      <c r="B411" s="43" t="s">
        <v>29</v>
      </c>
      <c r="C411" s="52" t="s">
        <v>29</v>
      </c>
      <c r="D411" s="343" t="s">
        <v>249</v>
      </c>
      <c r="E411" s="344" t="s">
        <v>10</v>
      </c>
      <c r="F411" s="345" t="s">
        <v>534</v>
      </c>
      <c r="G411" s="87"/>
      <c r="H411" s="401">
        <f>SUM(H412)</f>
        <v>9500</v>
      </c>
    </row>
    <row r="412" spans="1:8" s="45" customFormat="1" ht="32.25" customHeight="1">
      <c r="A412" s="85" t="s">
        <v>170</v>
      </c>
      <c r="B412" s="43" t="s">
        <v>29</v>
      </c>
      <c r="C412" s="52" t="s">
        <v>29</v>
      </c>
      <c r="D412" s="343" t="s">
        <v>249</v>
      </c>
      <c r="E412" s="344" t="s">
        <v>10</v>
      </c>
      <c r="F412" s="345" t="s">
        <v>618</v>
      </c>
      <c r="G412" s="87"/>
      <c r="H412" s="401">
        <f>SUM(H413)</f>
        <v>9500</v>
      </c>
    </row>
    <row r="413" spans="1:8" s="45" customFormat="1" ht="30.75" customHeight="1">
      <c r="A413" s="113" t="s">
        <v>751</v>
      </c>
      <c r="B413" s="52" t="s">
        <v>29</v>
      </c>
      <c r="C413" s="52" t="s">
        <v>29</v>
      </c>
      <c r="D413" s="343" t="s">
        <v>249</v>
      </c>
      <c r="E413" s="344" t="s">
        <v>10</v>
      </c>
      <c r="F413" s="345" t="s">
        <v>618</v>
      </c>
      <c r="G413" s="87" t="s">
        <v>16</v>
      </c>
      <c r="H413" s="402">
        <f>SUM(прил6!I575)</f>
        <v>9500</v>
      </c>
    </row>
    <row r="414" spans="1:8" ht="15.6">
      <c r="A414" s="107" t="s">
        <v>31</v>
      </c>
      <c r="B414" s="28" t="s">
        <v>29</v>
      </c>
      <c r="C414" s="28" t="s">
        <v>32</v>
      </c>
      <c r="D414" s="297"/>
      <c r="E414" s="298"/>
      <c r="F414" s="299"/>
      <c r="G414" s="27"/>
      <c r="H414" s="396">
        <f>SUM(H420,H415,H434,H439)</f>
        <v>8143722</v>
      </c>
    </row>
    <row r="415" spans="1:8" s="78" customFormat="1" ht="32.25" customHeight="1">
      <c r="A415" s="91" t="s">
        <v>130</v>
      </c>
      <c r="B415" s="36" t="s">
        <v>29</v>
      </c>
      <c r="C415" s="36" t="s">
        <v>32</v>
      </c>
      <c r="D415" s="300" t="s">
        <v>206</v>
      </c>
      <c r="E415" s="301" t="s">
        <v>533</v>
      </c>
      <c r="F415" s="302" t="s">
        <v>534</v>
      </c>
      <c r="G415" s="36"/>
      <c r="H415" s="397">
        <f>SUM(H416)</f>
        <v>3000</v>
      </c>
    </row>
    <row r="416" spans="1:8" s="45" customFormat="1" ht="63.75" customHeight="1">
      <c r="A416" s="85" t="s">
        <v>131</v>
      </c>
      <c r="B416" s="86" t="s">
        <v>29</v>
      </c>
      <c r="C416" s="43" t="s">
        <v>32</v>
      </c>
      <c r="D416" s="346" t="s">
        <v>239</v>
      </c>
      <c r="E416" s="347" t="s">
        <v>533</v>
      </c>
      <c r="F416" s="348" t="s">
        <v>534</v>
      </c>
      <c r="G416" s="87"/>
      <c r="H416" s="401">
        <f>SUM(H417)</f>
        <v>3000</v>
      </c>
    </row>
    <row r="417" spans="1:8" s="45" customFormat="1" ht="33" customHeight="1">
      <c r="A417" s="366" t="s">
        <v>541</v>
      </c>
      <c r="B417" s="86" t="s">
        <v>29</v>
      </c>
      <c r="C417" s="43" t="s">
        <v>32</v>
      </c>
      <c r="D417" s="346" t="s">
        <v>239</v>
      </c>
      <c r="E417" s="347" t="s">
        <v>10</v>
      </c>
      <c r="F417" s="348" t="s">
        <v>534</v>
      </c>
      <c r="G417" s="87"/>
      <c r="H417" s="401">
        <f>SUM(H418)</f>
        <v>3000</v>
      </c>
    </row>
    <row r="418" spans="1:8" s="45" customFormat="1" ht="33.75" customHeight="1">
      <c r="A418" s="99" t="s">
        <v>120</v>
      </c>
      <c r="B418" s="86" t="s">
        <v>29</v>
      </c>
      <c r="C418" s="43" t="s">
        <v>32</v>
      </c>
      <c r="D418" s="346" t="s">
        <v>239</v>
      </c>
      <c r="E418" s="347" t="s">
        <v>10</v>
      </c>
      <c r="F418" s="348" t="s">
        <v>543</v>
      </c>
      <c r="G418" s="2"/>
      <c r="H418" s="398">
        <f>SUM(H419)</f>
        <v>3000</v>
      </c>
    </row>
    <row r="419" spans="1:8" s="45" customFormat="1" ht="32.25" customHeight="1">
      <c r="A419" s="113" t="s">
        <v>751</v>
      </c>
      <c r="B419" s="86" t="s">
        <v>29</v>
      </c>
      <c r="C419" s="43" t="s">
        <v>32</v>
      </c>
      <c r="D419" s="346" t="s">
        <v>239</v>
      </c>
      <c r="E419" s="347" t="s">
        <v>10</v>
      </c>
      <c r="F419" s="348" t="s">
        <v>543</v>
      </c>
      <c r="G419" s="87" t="s">
        <v>16</v>
      </c>
      <c r="H419" s="402">
        <f>SUM(прил6!I477)</f>
        <v>3000</v>
      </c>
    </row>
    <row r="420" spans="1:8" ht="36" customHeight="1">
      <c r="A420" s="35" t="s">
        <v>162</v>
      </c>
      <c r="B420" s="36" t="s">
        <v>29</v>
      </c>
      <c r="C420" s="36" t="s">
        <v>32</v>
      </c>
      <c r="D420" s="300" t="s">
        <v>603</v>
      </c>
      <c r="E420" s="301" t="s">
        <v>533</v>
      </c>
      <c r="F420" s="302" t="s">
        <v>534</v>
      </c>
      <c r="G420" s="36"/>
      <c r="H420" s="397">
        <f>SUM(H421)</f>
        <v>8113022</v>
      </c>
    </row>
    <row r="421" spans="1:8" ht="49.5" customHeight="1">
      <c r="A421" s="3" t="s">
        <v>176</v>
      </c>
      <c r="B421" s="2" t="s">
        <v>29</v>
      </c>
      <c r="C421" s="2" t="s">
        <v>32</v>
      </c>
      <c r="D421" s="303" t="s">
        <v>251</v>
      </c>
      <c r="E421" s="304" t="s">
        <v>533</v>
      </c>
      <c r="F421" s="305" t="s">
        <v>534</v>
      </c>
      <c r="G421" s="2"/>
      <c r="H421" s="398">
        <f>SUM(H422+H429)</f>
        <v>8113022</v>
      </c>
    </row>
    <row r="422" spans="1:8" ht="34.5" customHeight="1">
      <c r="A422" s="3" t="s">
        <v>627</v>
      </c>
      <c r="B422" s="2" t="s">
        <v>29</v>
      </c>
      <c r="C422" s="2" t="s">
        <v>32</v>
      </c>
      <c r="D422" s="303" t="s">
        <v>251</v>
      </c>
      <c r="E422" s="304" t="s">
        <v>10</v>
      </c>
      <c r="F422" s="305" t="s">
        <v>534</v>
      </c>
      <c r="G422" s="2"/>
      <c r="H422" s="398">
        <f>SUM(H423+H425)</f>
        <v>6831318</v>
      </c>
    </row>
    <row r="423" spans="1:8" ht="33" customHeight="1">
      <c r="A423" s="3" t="s">
        <v>177</v>
      </c>
      <c r="B423" s="2" t="s">
        <v>29</v>
      </c>
      <c r="C423" s="2" t="s">
        <v>32</v>
      </c>
      <c r="D423" s="303" t="s">
        <v>251</v>
      </c>
      <c r="E423" s="304" t="s">
        <v>10</v>
      </c>
      <c r="F423" s="305" t="s">
        <v>628</v>
      </c>
      <c r="G423" s="2"/>
      <c r="H423" s="398">
        <f>SUM(H424)</f>
        <v>35149</v>
      </c>
    </row>
    <row r="424" spans="1:8" ht="46.8">
      <c r="A424" s="105" t="s">
        <v>92</v>
      </c>
      <c r="B424" s="2" t="s">
        <v>29</v>
      </c>
      <c r="C424" s="2" t="s">
        <v>32</v>
      </c>
      <c r="D424" s="303" t="s">
        <v>251</v>
      </c>
      <c r="E424" s="304" t="s">
        <v>10</v>
      </c>
      <c r="F424" s="305" t="s">
        <v>628</v>
      </c>
      <c r="G424" s="2" t="s">
        <v>13</v>
      </c>
      <c r="H424" s="400">
        <f>SUM(прил6!I482)</f>
        <v>35149</v>
      </c>
    </row>
    <row r="425" spans="1:8" ht="31.2">
      <c r="A425" s="3" t="s">
        <v>102</v>
      </c>
      <c r="B425" s="52" t="s">
        <v>29</v>
      </c>
      <c r="C425" s="52" t="s">
        <v>32</v>
      </c>
      <c r="D425" s="343" t="s">
        <v>251</v>
      </c>
      <c r="E425" s="344" t="s">
        <v>10</v>
      </c>
      <c r="F425" s="345" t="s">
        <v>567</v>
      </c>
      <c r="G425" s="52"/>
      <c r="H425" s="398">
        <f>SUM(H426:H428)</f>
        <v>6796169</v>
      </c>
    </row>
    <row r="426" spans="1:8" ht="48" customHeight="1">
      <c r="A426" s="105" t="s">
        <v>92</v>
      </c>
      <c r="B426" s="2" t="s">
        <v>29</v>
      </c>
      <c r="C426" s="2" t="s">
        <v>32</v>
      </c>
      <c r="D426" s="303" t="s">
        <v>251</v>
      </c>
      <c r="E426" s="304" t="s">
        <v>10</v>
      </c>
      <c r="F426" s="305" t="s">
        <v>567</v>
      </c>
      <c r="G426" s="2" t="s">
        <v>13</v>
      </c>
      <c r="H426" s="400">
        <f>SUM(прил6!I484)</f>
        <v>5792979</v>
      </c>
    </row>
    <row r="427" spans="1:8" ht="31.2">
      <c r="A427" s="97" t="s">
        <v>751</v>
      </c>
      <c r="B427" s="2" t="s">
        <v>29</v>
      </c>
      <c r="C427" s="2" t="s">
        <v>32</v>
      </c>
      <c r="D427" s="303" t="s">
        <v>251</v>
      </c>
      <c r="E427" s="304" t="s">
        <v>10</v>
      </c>
      <c r="F427" s="305" t="s">
        <v>567</v>
      </c>
      <c r="G427" s="2" t="s">
        <v>16</v>
      </c>
      <c r="H427" s="400">
        <f>SUM(прил6!I485)</f>
        <v>999700</v>
      </c>
    </row>
    <row r="428" spans="1:8" ht="15.6">
      <c r="A428" s="3" t="s">
        <v>18</v>
      </c>
      <c r="B428" s="2" t="s">
        <v>29</v>
      </c>
      <c r="C428" s="2" t="s">
        <v>32</v>
      </c>
      <c r="D428" s="303" t="s">
        <v>251</v>
      </c>
      <c r="E428" s="304" t="s">
        <v>10</v>
      </c>
      <c r="F428" s="305" t="s">
        <v>567</v>
      </c>
      <c r="G428" s="2" t="s">
        <v>17</v>
      </c>
      <c r="H428" s="400">
        <f>SUM(прил6!I486)</f>
        <v>3490</v>
      </c>
    </row>
    <row r="429" spans="1:8" ht="62.4">
      <c r="A429" s="3" t="s">
        <v>629</v>
      </c>
      <c r="B429" s="2" t="s">
        <v>29</v>
      </c>
      <c r="C429" s="2" t="s">
        <v>32</v>
      </c>
      <c r="D429" s="303" t="s">
        <v>251</v>
      </c>
      <c r="E429" s="304" t="s">
        <v>12</v>
      </c>
      <c r="F429" s="305" t="s">
        <v>534</v>
      </c>
      <c r="G429" s="2"/>
      <c r="H429" s="398">
        <f>SUM(H430)</f>
        <v>1281704</v>
      </c>
    </row>
    <row r="430" spans="1:8" ht="31.5" customHeight="1">
      <c r="A430" s="3" t="s">
        <v>91</v>
      </c>
      <c r="B430" s="2" t="s">
        <v>29</v>
      </c>
      <c r="C430" s="2" t="s">
        <v>32</v>
      </c>
      <c r="D430" s="303" t="s">
        <v>251</v>
      </c>
      <c r="E430" s="304" t="s">
        <v>12</v>
      </c>
      <c r="F430" s="305" t="s">
        <v>538</v>
      </c>
      <c r="G430" s="2"/>
      <c r="H430" s="398">
        <f>SUM(H431:H433)</f>
        <v>1281704</v>
      </c>
    </row>
    <row r="431" spans="1:8" ht="46.8">
      <c r="A431" s="105" t="s">
        <v>92</v>
      </c>
      <c r="B431" s="2" t="s">
        <v>29</v>
      </c>
      <c r="C431" s="2" t="s">
        <v>32</v>
      </c>
      <c r="D431" s="303" t="s">
        <v>251</v>
      </c>
      <c r="E431" s="304" t="s">
        <v>12</v>
      </c>
      <c r="F431" s="305" t="s">
        <v>538</v>
      </c>
      <c r="G431" s="2" t="s">
        <v>13</v>
      </c>
      <c r="H431" s="399">
        <f>SUM(прил6!I489)</f>
        <v>1272739</v>
      </c>
    </row>
    <row r="432" spans="1:8" ht="31.2">
      <c r="A432" s="110" t="s">
        <v>751</v>
      </c>
      <c r="B432" s="2" t="s">
        <v>29</v>
      </c>
      <c r="C432" s="2" t="s">
        <v>32</v>
      </c>
      <c r="D432" s="303" t="s">
        <v>251</v>
      </c>
      <c r="E432" s="304" t="s">
        <v>12</v>
      </c>
      <c r="F432" s="305" t="s">
        <v>538</v>
      </c>
      <c r="G432" s="2" t="s">
        <v>16</v>
      </c>
      <c r="H432" s="399">
        <f>SUM(прил6!I490)</f>
        <v>8955</v>
      </c>
    </row>
    <row r="433" spans="1:8" ht="15.6">
      <c r="A433" s="3" t="s">
        <v>18</v>
      </c>
      <c r="B433" s="2" t="s">
        <v>29</v>
      </c>
      <c r="C433" s="2" t="s">
        <v>32</v>
      </c>
      <c r="D433" s="303" t="s">
        <v>251</v>
      </c>
      <c r="E433" s="304" t="s">
        <v>12</v>
      </c>
      <c r="F433" s="305" t="s">
        <v>538</v>
      </c>
      <c r="G433" s="2" t="s">
        <v>17</v>
      </c>
      <c r="H433" s="399">
        <f>SUM(прил6!I496)</f>
        <v>10</v>
      </c>
    </row>
    <row r="434" spans="1:8" ht="31.2" hidden="1">
      <c r="A434" s="91" t="s">
        <v>132</v>
      </c>
      <c r="B434" s="36" t="s">
        <v>29</v>
      </c>
      <c r="C434" s="36" t="s">
        <v>32</v>
      </c>
      <c r="D434" s="300" t="s">
        <v>548</v>
      </c>
      <c r="E434" s="301" t="s">
        <v>533</v>
      </c>
      <c r="F434" s="302" t="s">
        <v>534</v>
      </c>
      <c r="G434" s="36"/>
      <c r="H434" s="397">
        <f>SUM(H435)</f>
        <v>0</v>
      </c>
    </row>
    <row r="435" spans="1:8" ht="62.4" hidden="1">
      <c r="A435" s="94" t="s">
        <v>169</v>
      </c>
      <c r="B435" s="43" t="s">
        <v>29</v>
      </c>
      <c r="C435" s="52" t="s">
        <v>32</v>
      </c>
      <c r="D435" s="343" t="s">
        <v>249</v>
      </c>
      <c r="E435" s="344" t="s">
        <v>533</v>
      </c>
      <c r="F435" s="345" t="s">
        <v>534</v>
      </c>
      <c r="G435" s="87"/>
      <c r="H435" s="401">
        <f>SUM(H436)</f>
        <v>0</v>
      </c>
    </row>
    <row r="436" spans="1:8" ht="31.2" hidden="1">
      <c r="A436" s="94" t="s">
        <v>617</v>
      </c>
      <c r="B436" s="43" t="s">
        <v>29</v>
      </c>
      <c r="C436" s="52" t="s">
        <v>32</v>
      </c>
      <c r="D436" s="343" t="s">
        <v>249</v>
      </c>
      <c r="E436" s="344" t="s">
        <v>10</v>
      </c>
      <c r="F436" s="345" t="s">
        <v>534</v>
      </c>
      <c r="G436" s="87"/>
      <c r="H436" s="401">
        <f>SUM(H437)</f>
        <v>0</v>
      </c>
    </row>
    <row r="437" spans="1:8" ht="31.2" hidden="1">
      <c r="A437" s="85" t="s">
        <v>170</v>
      </c>
      <c r="B437" s="43" t="s">
        <v>29</v>
      </c>
      <c r="C437" s="52" t="s">
        <v>32</v>
      </c>
      <c r="D437" s="343" t="s">
        <v>249</v>
      </c>
      <c r="E437" s="344" t="s">
        <v>10</v>
      </c>
      <c r="F437" s="345" t="s">
        <v>618</v>
      </c>
      <c r="G437" s="87"/>
      <c r="H437" s="401">
        <f>SUM(H438)</f>
        <v>0</v>
      </c>
    </row>
    <row r="438" spans="1:8" ht="31.2" hidden="1">
      <c r="A438" s="113" t="s">
        <v>751</v>
      </c>
      <c r="B438" s="52" t="s">
        <v>29</v>
      </c>
      <c r="C438" s="52" t="s">
        <v>32</v>
      </c>
      <c r="D438" s="343" t="s">
        <v>249</v>
      </c>
      <c r="E438" s="344" t="s">
        <v>10</v>
      </c>
      <c r="F438" s="345" t="s">
        <v>618</v>
      </c>
      <c r="G438" s="87" t="s">
        <v>16</v>
      </c>
      <c r="H438" s="402">
        <f>SUM(прил6!I495)</f>
        <v>0</v>
      </c>
    </row>
    <row r="439" spans="1:8" s="45" customFormat="1" ht="65.25" customHeight="1">
      <c r="A439" s="91" t="s">
        <v>149</v>
      </c>
      <c r="B439" s="36" t="s">
        <v>29</v>
      </c>
      <c r="C439" s="50" t="s">
        <v>32</v>
      </c>
      <c r="D439" s="312" t="s">
        <v>225</v>
      </c>
      <c r="E439" s="313" t="s">
        <v>533</v>
      </c>
      <c r="F439" s="314" t="s">
        <v>534</v>
      </c>
      <c r="G439" s="36"/>
      <c r="H439" s="397">
        <f>SUM(H440)</f>
        <v>27700</v>
      </c>
    </row>
    <row r="440" spans="1:8" s="45" customFormat="1" ht="98.25" customHeight="1">
      <c r="A440" s="94" t="s">
        <v>165</v>
      </c>
      <c r="B440" s="2" t="s">
        <v>29</v>
      </c>
      <c r="C440" s="43" t="s">
        <v>32</v>
      </c>
      <c r="D440" s="346" t="s">
        <v>227</v>
      </c>
      <c r="E440" s="347" t="s">
        <v>533</v>
      </c>
      <c r="F440" s="348" t="s">
        <v>534</v>
      </c>
      <c r="G440" s="2"/>
      <c r="H440" s="398">
        <f>SUM(H441)</f>
        <v>27700</v>
      </c>
    </row>
    <row r="441" spans="1:8" s="45" customFormat="1" ht="49.5" customHeight="1">
      <c r="A441" s="94" t="s">
        <v>553</v>
      </c>
      <c r="B441" s="2" t="s">
        <v>29</v>
      </c>
      <c r="C441" s="43" t="s">
        <v>32</v>
      </c>
      <c r="D441" s="346" t="s">
        <v>227</v>
      </c>
      <c r="E441" s="347" t="s">
        <v>10</v>
      </c>
      <c r="F441" s="348" t="s">
        <v>534</v>
      </c>
      <c r="G441" s="2"/>
      <c r="H441" s="398">
        <f>SUM(H442)</f>
        <v>27700</v>
      </c>
    </row>
    <row r="442" spans="1:8" s="45" customFormat="1" ht="15.75" customHeight="1">
      <c r="A442" s="3" t="s">
        <v>117</v>
      </c>
      <c r="B442" s="2" t="s">
        <v>29</v>
      </c>
      <c r="C442" s="43" t="s">
        <v>32</v>
      </c>
      <c r="D442" s="346" t="s">
        <v>227</v>
      </c>
      <c r="E442" s="347" t="s">
        <v>10</v>
      </c>
      <c r="F442" s="348" t="s">
        <v>554</v>
      </c>
      <c r="G442" s="2"/>
      <c r="H442" s="398">
        <f>SUM(H443)</f>
        <v>27700</v>
      </c>
    </row>
    <row r="443" spans="1:8" s="45" customFormat="1" ht="31.5" customHeight="1">
      <c r="A443" s="110" t="s">
        <v>751</v>
      </c>
      <c r="B443" s="2" t="s">
        <v>29</v>
      </c>
      <c r="C443" s="43" t="s">
        <v>32</v>
      </c>
      <c r="D443" s="346" t="s">
        <v>227</v>
      </c>
      <c r="E443" s="347" t="s">
        <v>10</v>
      </c>
      <c r="F443" s="348" t="s">
        <v>554</v>
      </c>
      <c r="G443" s="2" t="s">
        <v>16</v>
      </c>
      <c r="H443" s="399">
        <f>SUM(прил6!I501)</f>
        <v>27700</v>
      </c>
    </row>
    <row r="444" spans="1:8" ht="15.6">
      <c r="A444" s="90" t="s">
        <v>33</v>
      </c>
      <c r="B444" s="18" t="s">
        <v>35</v>
      </c>
      <c r="C444" s="18"/>
      <c r="D444" s="294"/>
      <c r="E444" s="295"/>
      <c r="F444" s="296"/>
      <c r="G444" s="17"/>
      <c r="H444" s="395">
        <f>SUM(H445,H468)</f>
        <v>21781472</v>
      </c>
    </row>
    <row r="445" spans="1:8" ht="15.6">
      <c r="A445" s="107" t="s">
        <v>34</v>
      </c>
      <c r="B445" s="28" t="s">
        <v>35</v>
      </c>
      <c r="C445" s="28" t="s">
        <v>10</v>
      </c>
      <c r="D445" s="297"/>
      <c r="E445" s="298"/>
      <c r="F445" s="299"/>
      <c r="G445" s="27"/>
      <c r="H445" s="396">
        <f>SUM(H446,H463)</f>
        <v>16905566</v>
      </c>
    </row>
    <row r="446" spans="1:8" ht="33.75" customHeight="1">
      <c r="A446" s="35" t="s">
        <v>171</v>
      </c>
      <c r="B446" s="36" t="s">
        <v>35</v>
      </c>
      <c r="C446" s="36" t="s">
        <v>10</v>
      </c>
      <c r="D446" s="300" t="s">
        <v>252</v>
      </c>
      <c r="E446" s="301" t="s">
        <v>533</v>
      </c>
      <c r="F446" s="302" t="s">
        <v>534</v>
      </c>
      <c r="G446" s="39"/>
      <c r="H446" s="397">
        <f>SUM(H447,H457)</f>
        <v>16805566</v>
      </c>
    </row>
    <row r="447" spans="1:8" ht="35.25" customHeight="1">
      <c r="A447" s="105" t="s">
        <v>178</v>
      </c>
      <c r="B447" s="2" t="s">
        <v>35</v>
      </c>
      <c r="C447" s="2" t="s">
        <v>10</v>
      </c>
      <c r="D447" s="303" t="s">
        <v>255</v>
      </c>
      <c r="E447" s="304" t="s">
        <v>533</v>
      </c>
      <c r="F447" s="305" t="s">
        <v>534</v>
      </c>
      <c r="G447" s="2"/>
      <c r="H447" s="398">
        <f>SUM(H448)</f>
        <v>10064555</v>
      </c>
    </row>
    <row r="448" spans="1:8" ht="18" customHeight="1">
      <c r="A448" s="105" t="s">
        <v>630</v>
      </c>
      <c r="B448" s="2" t="s">
        <v>35</v>
      </c>
      <c r="C448" s="2" t="s">
        <v>10</v>
      </c>
      <c r="D448" s="303" t="s">
        <v>255</v>
      </c>
      <c r="E448" s="304" t="s">
        <v>10</v>
      </c>
      <c r="F448" s="305" t="s">
        <v>534</v>
      </c>
      <c r="G448" s="2"/>
      <c r="H448" s="398">
        <f>SUM(H449+H453+H455)</f>
        <v>10064555</v>
      </c>
    </row>
    <row r="449" spans="1:8" ht="32.25" customHeight="1">
      <c r="A449" s="3" t="s">
        <v>102</v>
      </c>
      <c r="B449" s="2" t="s">
        <v>35</v>
      </c>
      <c r="C449" s="2" t="s">
        <v>10</v>
      </c>
      <c r="D449" s="303" t="s">
        <v>255</v>
      </c>
      <c r="E449" s="304" t="s">
        <v>10</v>
      </c>
      <c r="F449" s="305" t="s">
        <v>567</v>
      </c>
      <c r="G449" s="2"/>
      <c r="H449" s="398">
        <f>SUM(H450:H452)</f>
        <v>7124555</v>
      </c>
    </row>
    <row r="450" spans="1:8" ht="46.8">
      <c r="A450" s="105" t="s">
        <v>92</v>
      </c>
      <c r="B450" s="2" t="s">
        <v>35</v>
      </c>
      <c r="C450" s="2" t="s">
        <v>10</v>
      </c>
      <c r="D450" s="303" t="s">
        <v>255</v>
      </c>
      <c r="E450" s="304" t="s">
        <v>10</v>
      </c>
      <c r="F450" s="305" t="s">
        <v>567</v>
      </c>
      <c r="G450" s="2" t="s">
        <v>13</v>
      </c>
      <c r="H450" s="400">
        <f>SUM(прил6!I582)</f>
        <v>5669513</v>
      </c>
    </row>
    <row r="451" spans="1:8" ht="31.2">
      <c r="A451" s="97" t="s">
        <v>751</v>
      </c>
      <c r="B451" s="2" t="s">
        <v>35</v>
      </c>
      <c r="C451" s="2" t="s">
        <v>10</v>
      </c>
      <c r="D451" s="303" t="s">
        <v>255</v>
      </c>
      <c r="E451" s="304" t="s">
        <v>10</v>
      </c>
      <c r="F451" s="305" t="s">
        <v>567</v>
      </c>
      <c r="G451" s="2" t="s">
        <v>16</v>
      </c>
      <c r="H451" s="400">
        <f>SUM(прил6!I583)</f>
        <v>1429185</v>
      </c>
    </row>
    <row r="452" spans="1:8" ht="15.6">
      <c r="A452" s="3" t="s">
        <v>18</v>
      </c>
      <c r="B452" s="2" t="s">
        <v>35</v>
      </c>
      <c r="C452" s="2" t="s">
        <v>10</v>
      </c>
      <c r="D452" s="303" t="s">
        <v>255</v>
      </c>
      <c r="E452" s="304" t="s">
        <v>10</v>
      </c>
      <c r="F452" s="305" t="s">
        <v>567</v>
      </c>
      <c r="G452" s="2" t="s">
        <v>17</v>
      </c>
      <c r="H452" s="400">
        <f>SUM(прил6!I584)</f>
        <v>25857</v>
      </c>
    </row>
    <row r="453" spans="1:8" ht="21.75" customHeight="1">
      <c r="A453" s="74" t="s">
        <v>808</v>
      </c>
      <c r="B453" s="2" t="s">
        <v>35</v>
      </c>
      <c r="C453" s="2" t="s">
        <v>10</v>
      </c>
      <c r="D453" s="303" t="s">
        <v>255</v>
      </c>
      <c r="E453" s="304" t="s">
        <v>10</v>
      </c>
      <c r="F453" s="305" t="s">
        <v>807</v>
      </c>
      <c r="G453" s="2"/>
      <c r="H453" s="398">
        <f>SUM(H454)</f>
        <v>2816214</v>
      </c>
    </row>
    <row r="454" spans="1:8" ht="31.2">
      <c r="A454" s="136" t="s">
        <v>751</v>
      </c>
      <c r="B454" s="2" t="s">
        <v>35</v>
      </c>
      <c r="C454" s="2" t="s">
        <v>10</v>
      </c>
      <c r="D454" s="303" t="s">
        <v>255</v>
      </c>
      <c r="E454" s="304" t="s">
        <v>10</v>
      </c>
      <c r="F454" s="305" t="s">
        <v>807</v>
      </c>
      <c r="G454" s="2" t="s">
        <v>16</v>
      </c>
      <c r="H454" s="400">
        <f>SUM(прил6!I586)</f>
        <v>2816214</v>
      </c>
    </row>
    <row r="455" spans="1:8" ht="31.2">
      <c r="A455" s="3" t="s">
        <v>797</v>
      </c>
      <c r="B455" s="2" t="s">
        <v>35</v>
      </c>
      <c r="C455" s="2" t="s">
        <v>10</v>
      </c>
      <c r="D455" s="303" t="s">
        <v>255</v>
      </c>
      <c r="E455" s="304" t="s">
        <v>10</v>
      </c>
      <c r="F455" s="305" t="s">
        <v>796</v>
      </c>
      <c r="G455" s="2"/>
      <c r="H455" s="398">
        <f>SUM(H456)</f>
        <v>123786</v>
      </c>
    </row>
    <row r="456" spans="1:8" ht="31.2">
      <c r="A456" s="3" t="s">
        <v>751</v>
      </c>
      <c r="B456" s="2" t="s">
        <v>35</v>
      </c>
      <c r="C456" s="2" t="s">
        <v>10</v>
      </c>
      <c r="D456" s="303" t="s">
        <v>255</v>
      </c>
      <c r="E456" s="304" t="s">
        <v>10</v>
      </c>
      <c r="F456" s="305" t="s">
        <v>796</v>
      </c>
      <c r="G456" s="2" t="s">
        <v>16</v>
      </c>
      <c r="H456" s="400">
        <f>SUM(прил6!I588)</f>
        <v>123786</v>
      </c>
    </row>
    <row r="457" spans="1:8" ht="34.5" customHeight="1">
      <c r="A457" s="3" t="s">
        <v>179</v>
      </c>
      <c r="B457" s="2" t="s">
        <v>35</v>
      </c>
      <c r="C457" s="2" t="s">
        <v>10</v>
      </c>
      <c r="D457" s="303" t="s">
        <v>631</v>
      </c>
      <c r="E457" s="304" t="s">
        <v>533</v>
      </c>
      <c r="F457" s="305" t="s">
        <v>534</v>
      </c>
      <c r="G457" s="2"/>
      <c r="H457" s="398">
        <f>SUM(H458)</f>
        <v>6741011</v>
      </c>
    </row>
    <row r="458" spans="1:8" ht="18" customHeight="1">
      <c r="A458" s="3" t="s">
        <v>632</v>
      </c>
      <c r="B458" s="2" t="s">
        <v>35</v>
      </c>
      <c r="C458" s="2" t="s">
        <v>10</v>
      </c>
      <c r="D458" s="303" t="s">
        <v>256</v>
      </c>
      <c r="E458" s="304" t="s">
        <v>10</v>
      </c>
      <c r="F458" s="305" t="s">
        <v>534</v>
      </c>
      <c r="G458" s="2"/>
      <c r="H458" s="398">
        <f>SUM(H459)</f>
        <v>6741011</v>
      </c>
    </row>
    <row r="459" spans="1:8" ht="32.25" customHeight="1">
      <c r="A459" s="3" t="s">
        <v>102</v>
      </c>
      <c r="B459" s="2" t="s">
        <v>35</v>
      </c>
      <c r="C459" s="2" t="s">
        <v>10</v>
      </c>
      <c r="D459" s="303" t="s">
        <v>256</v>
      </c>
      <c r="E459" s="304" t="s">
        <v>10</v>
      </c>
      <c r="F459" s="305" t="s">
        <v>567</v>
      </c>
      <c r="G459" s="2"/>
      <c r="H459" s="398">
        <f>SUM(H460:H462)</f>
        <v>6741011</v>
      </c>
    </row>
    <row r="460" spans="1:8" ht="48.75" customHeight="1">
      <c r="A460" s="105" t="s">
        <v>92</v>
      </c>
      <c r="B460" s="2" t="s">
        <v>35</v>
      </c>
      <c r="C460" s="2" t="s">
        <v>10</v>
      </c>
      <c r="D460" s="303" t="s">
        <v>256</v>
      </c>
      <c r="E460" s="304" t="s">
        <v>10</v>
      </c>
      <c r="F460" s="305" t="s">
        <v>567</v>
      </c>
      <c r="G460" s="2" t="s">
        <v>13</v>
      </c>
      <c r="H460" s="400">
        <f>SUM(прил6!I592)</f>
        <v>6036911</v>
      </c>
    </row>
    <row r="461" spans="1:8" ht="31.5" customHeight="1">
      <c r="A461" s="97" t="s">
        <v>751</v>
      </c>
      <c r="B461" s="2" t="s">
        <v>35</v>
      </c>
      <c r="C461" s="2" t="s">
        <v>10</v>
      </c>
      <c r="D461" s="303" t="s">
        <v>256</v>
      </c>
      <c r="E461" s="304" t="s">
        <v>10</v>
      </c>
      <c r="F461" s="305" t="s">
        <v>567</v>
      </c>
      <c r="G461" s="2" t="s">
        <v>16</v>
      </c>
      <c r="H461" s="400">
        <f>SUM(прил6!I593)</f>
        <v>691100</v>
      </c>
    </row>
    <row r="462" spans="1:8" ht="17.25" customHeight="1">
      <c r="A462" s="3" t="s">
        <v>18</v>
      </c>
      <c r="B462" s="2" t="s">
        <v>35</v>
      </c>
      <c r="C462" s="2" t="s">
        <v>10</v>
      </c>
      <c r="D462" s="303" t="s">
        <v>256</v>
      </c>
      <c r="E462" s="304" t="s">
        <v>10</v>
      </c>
      <c r="F462" s="305" t="s">
        <v>567</v>
      </c>
      <c r="G462" s="2" t="s">
        <v>17</v>
      </c>
      <c r="H462" s="400">
        <f>SUM(прил6!I594)</f>
        <v>13000</v>
      </c>
    </row>
    <row r="463" spans="1:8" s="78" customFormat="1" ht="33.75" customHeight="1">
      <c r="A463" s="35" t="s">
        <v>156</v>
      </c>
      <c r="B463" s="36" t="s">
        <v>35</v>
      </c>
      <c r="C463" s="36" t="s">
        <v>10</v>
      </c>
      <c r="D463" s="300" t="s">
        <v>230</v>
      </c>
      <c r="E463" s="301" t="s">
        <v>533</v>
      </c>
      <c r="F463" s="302" t="s">
        <v>534</v>
      </c>
      <c r="G463" s="39"/>
      <c r="H463" s="397">
        <f>SUM(H464)</f>
        <v>100000</v>
      </c>
    </row>
    <row r="464" spans="1:8" s="78" customFormat="1" ht="64.5" customHeight="1">
      <c r="A464" s="105" t="s">
        <v>180</v>
      </c>
      <c r="B464" s="2" t="s">
        <v>35</v>
      </c>
      <c r="C464" s="2" t="s">
        <v>10</v>
      </c>
      <c r="D464" s="303" t="s">
        <v>257</v>
      </c>
      <c r="E464" s="304" t="s">
        <v>533</v>
      </c>
      <c r="F464" s="305" t="s">
        <v>534</v>
      </c>
      <c r="G464" s="2"/>
      <c r="H464" s="398">
        <f>SUM(H465)</f>
        <v>100000</v>
      </c>
    </row>
    <row r="465" spans="1:8" s="78" customFormat="1" ht="33.75" customHeight="1">
      <c r="A465" s="105" t="s">
        <v>633</v>
      </c>
      <c r="B465" s="2" t="s">
        <v>35</v>
      </c>
      <c r="C465" s="2" t="s">
        <v>10</v>
      </c>
      <c r="D465" s="303" t="s">
        <v>257</v>
      </c>
      <c r="E465" s="304" t="s">
        <v>12</v>
      </c>
      <c r="F465" s="305" t="s">
        <v>534</v>
      </c>
      <c r="G465" s="2"/>
      <c r="H465" s="398">
        <f>SUM(H466)</f>
        <v>100000</v>
      </c>
    </row>
    <row r="466" spans="1:8" s="78" customFormat="1" ht="33" customHeight="1">
      <c r="A466" s="3" t="s">
        <v>635</v>
      </c>
      <c r="B466" s="2" t="s">
        <v>35</v>
      </c>
      <c r="C466" s="2" t="s">
        <v>10</v>
      </c>
      <c r="D466" s="303" t="s">
        <v>257</v>
      </c>
      <c r="E466" s="304" t="s">
        <v>12</v>
      </c>
      <c r="F466" s="305" t="s">
        <v>634</v>
      </c>
      <c r="G466" s="2"/>
      <c r="H466" s="398">
        <f>SUM(H467)</f>
        <v>100000</v>
      </c>
    </row>
    <row r="467" spans="1:8" s="78" customFormat="1" ht="30.75" customHeight="1">
      <c r="A467" s="97" t="s">
        <v>751</v>
      </c>
      <c r="B467" s="2" t="s">
        <v>35</v>
      </c>
      <c r="C467" s="2" t="s">
        <v>10</v>
      </c>
      <c r="D467" s="303" t="s">
        <v>257</v>
      </c>
      <c r="E467" s="304" t="s">
        <v>12</v>
      </c>
      <c r="F467" s="305" t="s">
        <v>634</v>
      </c>
      <c r="G467" s="2" t="s">
        <v>16</v>
      </c>
      <c r="H467" s="400">
        <f>SUM(прил6!I599)</f>
        <v>100000</v>
      </c>
    </row>
    <row r="468" spans="1:8" ht="15.6">
      <c r="A468" s="107" t="s">
        <v>36</v>
      </c>
      <c r="B468" s="28" t="s">
        <v>35</v>
      </c>
      <c r="C468" s="28" t="s">
        <v>20</v>
      </c>
      <c r="D468" s="297"/>
      <c r="E468" s="298"/>
      <c r="F468" s="299"/>
      <c r="G468" s="27"/>
      <c r="H468" s="396">
        <f>SUM(H469,H482)</f>
        <v>4875906</v>
      </c>
    </row>
    <row r="469" spans="1:8" ht="35.25" customHeight="1">
      <c r="A469" s="35" t="s">
        <v>171</v>
      </c>
      <c r="B469" s="36" t="s">
        <v>35</v>
      </c>
      <c r="C469" s="36" t="s">
        <v>20</v>
      </c>
      <c r="D469" s="300" t="s">
        <v>252</v>
      </c>
      <c r="E469" s="301" t="s">
        <v>533</v>
      </c>
      <c r="F469" s="302" t="s">
        <v>534</v>
      </c>
      <c r="G469" s="36"/>
      <c r="H469" s="397">
        <f>SUM(H470)</f>
        <v>4861206</v>
      </c>
    </row>
    <row r="470" spans="1:8" ht="48" customHeight="1">
      <c r="A470" s="3" t="s">
        <v>181</v>
      </c>
      <c r="B470" s="2" t="s">
        <v>35</v>
      </c>
      <c r="C470" s="2" t="s">
        <v>20</v>
      </c>
      <c r="D470" s="303" t="s">
        <v>258</v>
      </c>
      <c r="E470" s="304" t="s">
        <v>533</v>
      </c>
      <c r="F470" s="305" t="s">
        <v>534</v>
      </c>
      <c r="G470" s="2"/>
      <c r="H470" s="398">
        <f>SUM(H471+H475)</f>
        <v>4861206</v>
      </c>
    </row>
    <row r="471" spans="1:8" ht="66.75" customHeight="1">
      <c r="A471" s="3" t="s">
        <v>639</v>
      </c>
      <c r="B471" s="2" t="s">
        <v>35</v>
      </c>
      <c r="C471" s="2" t="s">
        <v>20</v>
      </c>
      <c r="D471" s="303" t="s">
        <v>258</v>
      </c>
      <c r="E471" s="304" t="s">
        <v>10</v>
      </c>
      <c r="F471" s="305" t="s">
        <v>534</v>
      </c>
      <c r="G471" s="2"/>
      <c r="H471" s="398">
        <f>SUM(H472)</f>
        <v>1178330</v>
      </c>
    </row>
    <row r="472" spans="1:8" ht="31.2">
      <c r="A472" s="3" t="s">
        <v>91</v>
      </c>
      <c r="B472" s="52" t="s">
        <v>35</v>
      </c>
      <c r="C472" s="52" t="s">
        <v>20</v>
      </c>
      <c r="D472" s="343" t="s">
        <v>258</v>
      </c>
      <c r="E472" s="344" t="s">
        <v>640</v>
      </c>
      <c r="F472" s="345" t="s">
        <v>538</v>
      </c>
      <c r="G472" s="52"/>
      <c r="H472" s="398">
        <f>SUM(H473:H474)</f>
        <v>1178330</v>
      </c>
    </row>
    <row r="473" spans="1:8" ht="48.75" customHeight="1">
      <c r="A473" s="105" t="s">
        <v>92</v>
      </c>
      <c r="B473" s="2" t="s">
        <v>35</v>
      </c>
      <c r="C473" s="2" t="s">
        <v>20</v>
      </c>
      <c r="D473" s="303" t="s">
        <v>258</v>
      </c>
      <c r="E473" s="304" t="s">
        <v>640</v>
      </c>
      <c r="F473" s="305" t="s">
        <v>538</v>
      </c>
      <c r="G473" s="2" t="s">
        <v>13</v>
      </c>
      <c r="H473" s="400">
        <f>SUM(прил6!I605)</f>
        <v>1178130</v>
      </c>
    </row>
    <row r="474" spans="1:8" ht="19.5" customHeight="1">
      <c r="A474" s="110" t="s">
        <v>751</v>
      </c>
      <c r="B474" s="2" t="s">
        <v>35</v>
      </c>
      <c r="C474" s="2" t="s">
        <v>20</v>
      </c>
      <c r="D474" s="303" t="s">
        <v>258</v>
      </c>
      <c r="E474" s="304" t="s">
        <v>640</v>
      </c>
      <c r="F474" s="305" t="s">
        <v>538</v>
      </c>
      <c r="G474" s="2" t="s">
        <v>17</v>
      </c>
      <c r="H474" s="400">
        <f>SUM(прил6!I606)</f>
        <v>200</v>
      </c>
    </row>
    <row r="475" spans="1:8" ht="48" customHeight="1">
      <c r="A475" s="3" t="s">
        <v>636</v>
      </c>
      <c r="B475" s="2" t="s">
        <v>35</v>
      </c>
      <c r="C475" s="2" t="s">
        <v>20</v>
      </c>
      <c r="D475" s="303" t="s">
        <v>258</v>
      </c>
      <c r="E475" s="304" t="s">
        <v>12</v>
      </c>
      <c r="F475" s="305" t="s">
        <v>534</v>
      </c>
      <c r="G475" s="2"/>
      <c r="H475" s="398">
        <f>SUM(H476+H478)</f>
        <v>3682876</v>
      </c>
    </row>
    <row r="476" spans="1:8" ht="46.8">
      <c r="A476" s="3" t="s">
        <v>104</v>
      </c>
      <c r="B476" s="2" t="s">
        <v>35</v>
      </c>
      <c r="C476" s="2" t="s">
        <v>20</v>
      </c>
      <c r="D476" s="303" t="s">
        <v>258</v>
      </c>
      <c r="E476" s="304" t="s">
        <v>637</v>
      </c>
      <c r="F476" s="305" t="s">
        <v>638</v>
      </c>
      <c r="G476" s="2"/>
      <c r="H476" s="398">
        <f>SUM(H477)</f>
        <v>24276</v>
      </c>
    </row>
    <row r="477" spans="1:8" ht="46.8">
      <c r="A477" s="105" t="s">
        <v>92</v>
      </c>
      <c r="B477" s="2" t="s">
        <v>35</v>
      </c>
      <c r="C477" s="2" t="s">
        <v>20</v>
      </c>
      <c r="D477" s="303" t="s">
        <v>258</v>
      </c>
      <c r="E477" s="304" t="s">
        <v>637</v>
      </c>
      <c r="F477" s="305" t="s">
        <v>638</v>
      </c>
      <c r="G477" s="2" t="s">
        <v>13</v>
      </c>
      <c r="H477" s="400">
        <f>SUM(прил6!I609)</f>
        <v>24276</v>
      </c>
    </row>
    <row r="478" spans="1:8" ht="31.2">
      <c r="A478" s="3" t="s">
        <v>102</v>
      </c>
      <c r="B478" s="2" t="s">
        <v>35</v>
      </c>
      <c r="C478" s="2" t="s">
        <v>20</v>
      </c>
      <c r="D478" s="303" t="s">
        <v>258</v>
      </c>
      <c r="E478" s="304" t="s">
        <v>637</v>
      </c>
      <c r="F478" s="305" t="s">
        <v>567</v>
      </c>
      <c r="G478" s="2"/>
      <c r="H478" s="398">
        <f>SUM(H479:H481)</f>
        <v>3658600</v>
      </c>
    </row>
    <row r="479" spans="1:8" ht="46.8">
      <c r="A479" s="105" t="s">
        <v>92</v>
      </c>
      <c r="B479" s="2" t="s">
        <v>35</v>
      </c>
      <c r="C479" s="2" t="s">
        <v>20</v>
      </c>
      <c r="D479" s="303" t="s">
        <v>258</v>
      </c>
      <c r="E479" s="304" t="s">
        <v>637</v>
      </c>
      <c r="F479" s="305" t="s">
        <v>567</v>
      </c>
      <c r="G479" s="2" t="s">
        <v>13</v>
      </c>
      <c r="H479" s="400">
        <f>SUM(прил6!I611)</f>
        <v>3399100</v>
      </c>
    </row>
    <row r="480" spans="1:8" ht="32.25" customHeight="1">
      <c r="A480" s="97" t="s">
        <v>751</v>
      </c>
      <c r="B480" s="2" t="s">
        <v>35</v>
      </c>
      <c r="C480" s="2" t="s">
        <v>20</v>
      </c>
      <c r="D480" s="303" t="s">
        <v>258</v>
      </c>
      <c r="E480" s="304" t="s">
        <v>637</v>
      </c>
      <c r="F480" s="305" t="s">
        <v>567</v>
      </c>
      <c r="G480" s="2" t="s">
        <v>16</v>
      </c>
      <c r="H480" s="400">
        <f>SUM(прил6!I612)</f>
        <v>258500</v>
      </c>
    </row>
    <row r="481" spans="1:8" ht="16.5" customHeight="1">
      <c r="A481" s="3" t="s">
        <v>18</v>
      </c>
      <c r="B481" s="2" t="s">
        <v>35</v>
      </c>
      <c r="C481" s="2" t="s">
        <v>20</v>
      </c>
      <c r="D481" s="303" t="s">
        <v>258</v>
      </c>
      <c r="E481" s="304" t="s">
        <v>637</v>
      </c>
      <c r="F481" s="305" t="s">
        <v>567</v>
      </c>
      <c r="G481" s="2" t="s">
        <v>17</v>
      </c>
      <c r="H481" s="400">
        <f>SUM(прил6!I613)</f>
        <v>1000</v>
      </c>
    </row>
    <row r="482" spans="1:8" ht="31.5" customHeight="1">
      <c r="A482" s="126" t="s">
        <v>123</v>
      </c>
      <c r="B482" s="36" t="s">
        <v>35</v>
      </c>
      <c r="C482" s="36" t="s">
        <v>20</v>
      </c>
      <c r="D482" s="300" t="s">
        <v>536</v>
      </c>
      <c r="E482" s="301" t="s">
        <v>533</v>
      </c>
      <c r="F482" s="302" t="s">
        <v>534</v>
      </c>
      <c r="G482" s="36"/>
      <c r="H482" s="397">
        <f>SUM(H483)</f>
        <v>14700</v>
      </c>
    </row>
    <row r="483" spans="1:8" ht="48.75" customHeight="1">
      <c r="A483" s="127" t="s">
        <v>137</v>
      </c>
      <c r="B483" s="2" t="s">
        <v>35</v>
      </c>
      <c r="C483" s="2" t="s">
        <v>20</v>
      </c>
      <c r="D483" s="303" t="s">
        <v>209</v>
      </c>
      <c r="E483" s="304" t="s">
        <v>533</v>
      </c>
      <c r="F483" s="305" t="s">
        <v>534</v>
      </c>
      <c r="G483" s="52"/>
      <c r="H483" s="398">
        <f>SUM(H484)</f>
        <v>14700</v>
      </c>
    </row>
    <row r="484" spans="1:8" ht="48.75" customHeight="1">
      <c r="A484" s="127" t="s">
        <v>540</v>
      </c>
      <c r="B484" s="2" t="s">
        <v>35</v>
      </c>
      <c r="C484" s="2" t="s">
        <v>20</v>
      </c>
      <c r="D484" s="303" t="s">
        <v>209</v>
      </c>
      <c r="E484" s="304" t="s">
        <v>10</v>
      </c>
      <c r="F484" s="305" t="s">
        <v>534</v>
      </c>
      <c r="G484" s="52"/>
      <c r="H484" s="398">
        <f>SUM(H485)</f>
        <v>14700</v>
      </c>
    </row>
    <row r="485" spans="1:8" ht="15.75" customHeight="1">
      <c r="A485" s="127" t="s">
        <v>125</v>
      </c>
      <c r="B485" s="2" t="s">
        <v>35</v>
      </c>
      <c r="C485" s="2" t="s">
        <v>20</v>
      </c>
      <c r="D485" s="303" t="s">
        <v>209</v>
      </c>
      <c r="E485" s="304" t="s">
        <v>10</v>
      </c>
      <c r="F485" s="305" t="s">
        <v>539</v>
      </c>
      <c r="G485" s="52"/>
      <c r="H485" s="398">
        <f>SUM(H486)</f>
        <v>14700</v>
      </c>
    </row>
    <row r="486" spans="1:8" ht="32.25" customHeight="1">
      <c r="A486" s="121" t="s">
        <v>751</v>
      </c>
      <c r="B486" s="2" t="s">
        <v>35</v>
      </c>
      <c r="C486" s="2" t="s">
        <v>20</v>
      </c>
      <c r="D486" s="303" t="s">
        <v>209</v>
      </c>
      <c r="E486" s="304" t="s">
        <v>10</v>
      </c>
      <c r="F486" s="305" t="s">
        <v>539</v>
      </c>
      <c r="G486" s="2" t="s">
        <v>16</v>
      </c>
      <c r="H486" s="400">
        <f>SUM(прил6!I618)</f>
        <v>14700</v>
      </c>
    </row>
    <row r="487" spans="1:8" ht="15.6">
      <c r="A487" s="90" t="s">
        <v>37</v>
      </c>
      <c r="B487" s="47">
        <v>10</v>
      </c>
      <c r="C487" s="47"/>
      <c r="D487" s="334"/>
      <c r="E487" s="335"/>
      <c r="F487" s="336"/>
      <c r="G487" s="17"/>
      <c r="H487" s="395">
        <f>SUM(H488,H494,H564,H577)</f>
        <v>22128508</v>
      </c>
    </row>
    <row r="488" spans="1:8" ht="15.6">
      <c r="A488" s="107" t="s">
        <v>38</v>
      </c>
      <c r="B488" s="48">
        <v>10</v>
      </c>
      <c r="C488" s="28" t="s">
        <v>10</v>
      </c>
      <c r="D488" s="297"/>
      <c r="E488" s="298"/>
      <c r="F488" s="299"/>
      <c r="G488" s="27"/>
      <c r="H488" s="396">
        <f>SUM(H489)</f>
        <v>577338</v>
      </c>
    </row>
    <row r="489" spans="1:8" ht="32.25" customHeight="1">
      <c r="A489" s="91" t="s">
        <v>130</v>
      </c>
      <c r="B489" s="38">
        <v>10</v>
      </c>
      <c r="C489" s="36" t="s">
        <v>10</v>
      </c>
      <c r="D489" s="300" t="s">
        <v>206</v>
      </c>
      <c r="E489" s="301" t="s">
        <v>533</v>
      </c>
      <c r="F489" s="302" t="s">
        <v>534</v>
      </c>
      <c r="G489" s="36"/>
      <c r="H489" s="397">
        <f>SUM(H490)</f>
        <v>577338</v>
      </c>
    </row>
    <row r="490" spans="1:8" ht="48.75" customHeight="1">
      <c r="A490" s="3" t="s">
        <v>182</v>
      </c>
      <c r="B490" s="73">
        <v>10</v>
      </c>
      <c r="C490" s="2" t="s">
        <v>10</v>
      </c>
      <c r="D490" s="303" t="s">
        <v>208</v>
      </c>
      <c r="E490" s="304" t="s">
        <v>533</v>
      </c>
      <c r="F490" s="305" t="s">
        <v>534</v>
      </c>
      <c r="G490" s="2"/>
      <c r="H490" s="398">
        <f>SUM(H491)</f>
        <v>577338</v>
      </c>
    </row>
    <row r="491" spans="1:8" ht="33.75" customHeight="1">
      <c r="A491" s="3" t="s">
        <v>641</v>
      </c>
      <c r="B491" s="359">
        <v>10</v>
      </c>
      <c r="C491" s="2" t="s">
        <v>10</v>
      </c>
      <c r="D491" s="303" t="s">
        <v>208</v>
      </c>
      <c r="E491" s="304" t="s">
        <v>10</v>
      </c>
      <c r="F491" s="305" t="s">
        <v>534</v>
      </c>
      <c r="G491" s="2"/>
      <c r="H491" s="398">
        <f>SUM(H492)</f>
        <v>577338</v>
      </c>
    </row>
    <row r="492" spans="1:8" ht="18.75" customHeight="1">
      <c r="A492" s="3" t="s">
        <v>183</v>
      </c>
      <c r="B492" s="73">
        <v>10</v>
      </c>
      <c r="C492" s="2" t="s">
        <v>10</v>
      </c>
      <c r="D492" s="303" t="s">
        <v>208</v>
      </c>
      <c r="E492" s="304" t="s">
        <v>10</v>
      </c>
      <c r="F492" s="305" t="s">
        <v>642</v>
      </c>
      <c r="G492" s="2"/>
      <c r="H492" s="398">
        <f>SUM(H493)</f>
        <v>577338</v>
      </c>
    </row>
    <row r="493" spans="1:8" ht="17.25" customHeight="1">
      <c r="A493" s="3" t="s">
        <v>40</v>
      </c>
      <c r="B493" s="73">
        <v>10</v>
      </c>
      <c r="C493" s="2" t="s">
        <v>10</v>
      </c>
      <c r="D493" s="303" t="s">
        <v>208</v>
      </c>
      <c r="E493" s="304" t="s">
        <v>10</v>
      </c>
      <c r="F493" s="305" t="s">
        <v>642</v>
      </c>
      <c r="G493" s="2" t="s">
        <v>39</v>
      </c>
      <c r="H493" s="399">
        <f>SUM(прил6!I314)</f>
        <v>577338</v>
      </c>
    </row>
    <row r="494" spans="1:8" ht="15.6">
      <c r="A494" s="107" t="s">
        <v>41</v>
      </c>
      <c r="B494" s="48">
        <v>10</v>
      </c>
      <c r="C494" s="28" t="s">
        <v>15</v>
      </c>
      <c r="D494" s="297"/>
      <c r="E494" s="298"/>
      <c r="F494" s="299"/>
      <c r="G494" s="27"/>
      <c r="H494" s="396">
        <f>SUM(H495,H511,H528,H555)</f>
        <v>14938414</v>
      </c>
    </row>
    <row r="495" spans="1:8" ht="31.2">
      <c r="A495" s="35" t="s">
        <v>171</v>
      </c>
      <c r="B495" s="36" t="s">
        <v>57</v>
      </c>
      <c r="C495" s="36" t="s">
        <v>15</v>
      </c>
      <c r="D495" s="300" t="s">
        <v>252</v>
      </c>
      <c r="E495" s="301" t="s">
        <v>533</v>
      </c>
      <c r="F495" s="302" t="s">
        <v>534</v>
      </c>
      <c r="G495" s="36"/>
      <c r="H495" s="397">
        <f>SUM(H496,H501,H506)</f>
        <v>1101955</v>
      </c>
    </row>
    <row r="496" spans="1:8" ht="33.75" customHeight="1">
      <c r="A496" s="105" t="s">
        <v>178</v>
      </c>
      <c r="B496" s="63">
        <v>10</v>
      </c>
      <c r="C496" s="52" t="s">
        <v>15</v>
      </c>
      <c r="D496" s="343" t="s">
        <v>255</v>
      </c>
      <c r="E496" s="344" t="s">
        <v>533</v>
      </c>
      <c r="F496" s="345" t="s">
        <v>534</v>
      </c>
      <c r="G496" s="52"/>
      <c r="H496" s="398">
        <f>SUM(H497)</f>
        <v>502125</v>
      </c>
    </row>
    <row r="497" spans="1:8" ht="20.25" customHeight="1">
      <c r="A497" s="105" t="s">
        <v>630</v>
      </c>
      <c r="B497" s="63">
        <v>10</v>
      </c>
      <c r="C497" s="52" t="s">
        <v>15</v>
      </c>
      <c r="D497" s="343" t="s">
        <v>255</v>
      </c>
      <c r="E497" s="344" t="s">
        <v>10</v>
      </c>
      <c r="F497" s="345" t="s">
        <v>534</v>
      </c>
      <c r="G497" s="52"/>
      <c r="H497" s="398">
        <f>SUM(H498)</f>
        <v>502125</v>
      </c>
    </row>
    <row r="498" spans="1:8" ht="32.25" customHeight="1">
      <c r="A498" s="105" t="s">
        <v>184</v>
      </c>
      <c r="B498" s="63">
        <v>10</v>
      </c>
      <c r="C498" s="52" t="s">
        <v>15</v>
      </c>
      <c r="D498" s="343" t="s">
        <v>255</v>
      </c>
      <c r="E498" s="344" t="s">
        <v>640</v>
      </c>
      <c r="F498" s="345" t="s">
        <v>643</v>
      </c>
      <c r="G498" s="52"/>
      <c r="H498" s="398">
        <f>SUM(H499:H500)</f>
        <v>502125</v>
      </c>
    </row>
    <row r="499" spans="1:8" ht="31.2">
      <c r="A499" s="97" t="s">
        <v>751</v>
      </c>
      <c r="B499" s="63">
        <v>10</v>
      </c>
      <c r="C499" s="52" t="s">
        <v>15</v>
      </c>
      <c r="D499" s="343" t="s">
        <v>255</v>
      </c>
      <c r="E499" s="344" t="s">
        <v>640</v>
      </c>
      <c r="F499" s="345" t="s">
        <v>643</v>
      </c>
      <c r="G499" s="52" t="s">
        <v>16</v>
      </c>
      <c r="H499" s="400">
        <f>SUM(прил6!I625)</f>
        <v>2000</v>
      </c>
    </row>
    <row r="500" spans="1:8" ht="15.6">
      <c r="A500" s="3" t="s">
        <v>40</v>
      </c>
      <c r="B500" s="63">
        <v>10</v>
      </c>
      <c r="C500" s="52" t="s">
        <v>15</v>
      </c>
      <c r="D500" s="343" t="s">
        <v>255</v>
      </c>
      <c r="E500" s="344" t="s">
        <v>640</v>
      </c>
      <c r="F500" s="345" t="s">
        <v>643</v>
      </c>
      <c r="G500" s="52" t="s">
        <v>39</v>
      </c>
      <c r="H500" s="400">
        <f>SUM(прил6!I626)</f>
        <v>500125</v>
      </c>
    </row>
    <row r="501" spans="1:8" ht="33" customHeight="1">
      <c r="A501" s="3" t="s">
        <v>179</v>
      </c>
      <c r="B501" s="63">
        <v>10</v>
      </c>
      <c r="C501" s="52" t="s">
        <v>15</v>
      </c>
      <c r="D501" s="343" t="s">
        <v>631</v>
      </c>
      <c r="E501" s="344" t="s">
        <v>533</v>
      </c>
      <c r="F501" s="345" t="s">
        <v>534</v>
      </c>
      <c r="G501" s="52"/>
      <c r="H501" s="398">
        <f>SUM(H502)</f>
        <v>451138</v>
      </c>
    </row>
    <row r="502" spans="1:8" ht="18.75" customHeight="1">
      <c r="A502" s="3" t="s">
        <v>632</v>
      </c>
      <c r="B502" s="63">
        <v>10</v>
      </c>
      <c r="C502" s="52" t="s">
        <v>15</v>
      </c>
      <c r="D502" s="343" t="s">
        <v>256</v>
      </c>
      <c r="E502" s="344" t="s">
        <v>10</v>
      </c>
      <c r="F502" s="345" t="s">
        <v>534</v>
      </c>
      <c r="G502" s="52"/>
      <c r="H502" s="398">
        <f>SUM(H503)</f>
        <v>451138</v>
      </c>
    </row>
    <row r="503" spans="1:8" ht="33" customHeight="1">
      <c r="A503" s="105" t="s">
        <v>184</v>
      </c>
      <c r="B503" s="63">
        <v>10</v>
      </c>
      <c r="C503" s="52" t="s">
        <v>15</v>
      </c>
      <c r="D503" s="343" t="s">
        <v>256</v>
      </c>
      <c r="E503" s="344" t="s">
        <v>640</v>
      </c>
      <c r="F503" s="345" t="s">
        <v>643</v>
      </c>
      <c r="G503" s="52"/>
      <c r="H503" s="398">
        <f>SUM(H504:H505)</f>
        <v>451138</v>
      </c>
    </row>
    <row r="504" spans="1:8" ht="31.2">
      <c r="A504" s="97" t="s">
        <v>751</v>
      </c>
      <c r="B504" s="63">
        <v>10</v>
      </c>
      <c r="C504" s="52" t="s">
        <v>15</v>
      </c>
      <c r="D504" s="343" t="s">
        <v>256</v>
      </c>
      <c r="E504" s="344" t="s">
        <v>640</v>
      </c>
      <c r="F504" s="345" t="s">
        <v>643</v>
      </c>
      <c r="G504" s="52" t="s">
        <v>16</v>
      </c>
      <c r="H504" s="400">
        <f>SUM(прил6!I630)</f>
        <v>1800</v>
      </c>
    </row>
    <row r="505" spans="1:8" ht="15.6">
      <c r="A505" s="3" t="s">
        <v>40</v>
      </c>
      <c r="B505" s="63">
        <v>10</v>
      </c>
      <c r="C505" s="52" t="s">
        <v>15</v>
      </c>
      <c r="D505" s="343" t="s">
        <v>256</v>
      </c>
      <c r="E505" s="344" t="s">
        <v>640</v>
      </c>
      <c r="F505" s="345" t="s">
        <v>643</v>
      </c>
      <c r="G505" s="52" t="s">
        <v>39</v>
      </c>
      <c r="H505" s="400">
        <f>SUM(прил6!I631)</f>
        <v>449338</v>
      </c>
    </row>
    <row r="506" spans="1:8" ht="46.8">
      <c r="A506" s="3" t="s">
        <v>172</v>
      </c>
      <c r="B506" s="63">
        <v>10</v>
      </c>
      <c r="C506" s="52" t="s">
        <v>15</v>
      </c>
      <c r="D506" s="343" t="s">
        <v>253</v>
      </c>
      <c r="E506" s="344" t="s">
        <v>533</v>
      </c>
      <c r="F506" s="345" t="s">
        <v>534</v>
      </c>
      <c r="G506" s="52"/>
      <c r="H506" s="398">
        <f>SUM(H507)</f>
        <v>148692</v>
      </c>
    </row>
    <row r="507" spans="1:8" ht="46.8">
      <c r="A507" s="3" t="s">
        <v>619</v>
      </c>
      <c r="B507" s="63">
        <v>10</v>
      </c>
      <c r="C507" s="52" t="s">
        <v>15</v>
      </c>
      <c r="D507" s="343" t="s">
        <v>253</v>
      </c>
      <c r="E507" s="344" t="s">
        <v>10</v>
      </c>
      <c r="F507" s="345" t="s">
        <v>534</v>
      </c>
      <c r="G507" s="52"/>
      <c r="H507" s="398">
        <f>SUM(H508)</f>
        <v>148692</v>
      </c>
    </row>
    <row r="508" spans="1:8" ht="63.75" customHeight="1">
      <c r="A508" s="3" t="s">
        <v>645</v>
      </c>
      <c r="B508" s="63">
        <v>10</v>
      </c>
      <c r="C508" s="52" t="s">
        <v>15</v>
      </c>
      <c r="D508" s="343" t="s">
        <v>253</v>
      </c>
      <c r="E508" s="344" t="s">
        <v>10</v>
      </c>
      <c r="F508" s="345" t="s">
        <v>644</v>
      </c>
      <c r="G508" s="52"/>
      <c r="H508" s="398">
        <f>SUM(H509:H510)</f>
        <v>148692</v>
      </c>
    </row>
    <row r="509" spans="1:8" ht="31.2">
      <c r="A509" s="97" t="s">
        <v>751</v>
      </c>
      <c r="B509" s="63">
        <v>10</v>
      </c>
      <c r="C509" s="52" t="s">
        <v>15</v>
      </c>
      <c r="D509" s="343" t="s">
        <v>253</v>
      </c>
      <c r="E509" s="344" t="s">
        <v>10</v>
      </c>
      <c r="F509" s="345" t="s">
        <v>644</v>
      </c>
      <c r="G509" s="52" t="s">
        <v>16</v>
      </c>
      <c r="H509" s="400">
        <f>SUM(прил6!I635)</f>
        <v>768</v>
      </c>
    </row>
    <row r="510" spans="1:8" ht="15.6">
      <c r="A510" s="3" t="s">
        <v>40</v>
      </c>
      <c r="B510" s="63">
        <v>10</v>
      </c>
      <c r="C510" s="52" t="s">
        <v>15</v>
      </c>
      <c r="D510" s="343" t="s">
        <v>253</v>
      </c>
      <c r="E510" s="344" t="s">
        <v>10</v>
      </c>
      <c r="F510" s="345" t="s">
        <v>644</v>
      </c>
      <c r="G510" s="52" t="s">
        <v>39</v>
      </c>
      <c r="H510" s="400">
        <f>SUM(прил6!I636)</f>
        <v>147924</v>
      </c>
    </row>
    <row r="511" spans="1:8" ht="33" customHeight="1">
      <c r="A511" s="91" t="s">
        <v>130</v>
      </c>
      <c r="B511" s="38">
        <v>10</v>
      </c>
      <c r="C511" s="36" t="s">
        <v>15</v>
      </c>
      <c r="D511" s="300" t="s">
        <v>206</v>
      </c>
      <c r="E511" s="301" t="s">
        <v>533</v>
      </c>
      <c r="F511" s="302" t="s">
        <v>534</v>
      </c>
      <c r="G511" s="36"/>
      <c r="H511" s="397">
        <f>SUM(H512)</f>
        <v>6453168</v>
      </c>
    </row>
    <row r="512" spans="1:8" ht="50.25" customHeight="1">
      <c r="A512" s="3" t="s">
        <v>182</v>
      </c>
      <c r="B512" s="73">
        <v>10</v>
      </c>
      <c r="C512" s="2" t="s">
        <v>15</v>
      </c>
      <c r="D512" s="303" t="s">
        <v>208</v>
      </c>
      <c r="E512" s="304" t="s">
        <v>533</v>
      </c>
      <c r="F512" s="305" t="s">
        <v>534</v>
      </c>
      <c r="G512" s="2"/>
      <c r="H512" s="398">
        <f>SUM(H513)</f>
        <v>6453168</v>
      </c>
    </row>
    <row r="513" spans="1:8" ht="33" customHeight="1">
      <c r="A513" s="3" t="s">
        <v>641</v>
      </c>
      <c r="B513" s="359">
        <v>10</v>
      </c>
      <c r="C513" s="2" t="s">
        <v>15</v>
      </c>
      <c r="D513" s="303" t="s">
        <v>208</v>
      </c>
      <c r="E513" s="304" t="s">
        <v>10</v>
      </c>
      <c r="F513" s="305" t="s">
        <v>534</v>
      </c>
      <c r="G513" s="2"/>
      <c r="H513" s="398">
        <f>SUM(H514+H516+H519+H522+H525)</f>
        <v>6453168</v>
      </c>
    </row>
    <row r="514" spans="1:8" ht="15" customHeight="1">
      <c r="A514" s="105" t="s">
        <v>799</v>
      </c>
      <c r="B514" s="73">
        <v>10</v>
      </c>
      <c r="C514" s="2" t="s">
        <v>15</v>
      </c>
      <c r="D514" s="303" t="s">
        <v>208</v>
      </c>
      <c r="E514" s="304" t="s">
        <v>10</v>
      </c>
      <c r="F514" s="305" t="s">
        <v>646</v>
      </c>
      <c r="G514" s="2"/>
      <c r="H514" s="398">
        <f>SUM(H515:H515)</f>
        <v>1528082</v>
      </c>
    </row>
    <row r="515" spans="1:8" ht="15.6">
      <c r="A515" s="3" t="s">
        <v>40</v>
      </c>
      <c r="B515" s="73">
        <v>10</v>
      </c>
      <c r="C515" s="2" t="s">
        <v>15</v>
      </c>
      <c r="D515" s="303" t="s">
        <v>208</v>
      </c>
      <c r="E515" s="304" t="s">
        <v>10</v>
      </c>
      <c r="F515" s="305" t="s">
        <v>646</v>
      </c>
      <c r="G515" s="2" t="s">
        <v>39</v>
      </c>
      <c r="H515" s="400">
        <f>SUM(прил6!I320)</f>
        <v>1528082</v>
      </c>
    </row>
    <row r="516" spans="1:8" ht="31.5" customHeight="1">
      <c r="A516" s="105" t="s">
        <v>105</v>
      </c>
      <c r="B516" s="73">
        <v>10</v>
      </c>
      <c r="C516" s="2" t="s">
        <v>15</v>
      </c>
      <c r="D516" s="303" t="s">
        <v>208</v>
      </c>
      <c r="E516" s="304" t="s">
        <v>10</v>
      </c>
      <c r="F516" s="305" t="s">
        <v>647</v>
      </c>
      <c r="G516" s="2"/>
      <c r="H516" s="398">
        <f>SUM(H517:H518)</f>
        <v>68784</v>
      </c>
    </row>
    <row r="517" spans="1:8" ht="18" customHeight="1">
      <c r="A517" s="97" t="s">
        <v>751</v>
      </c>
      <c r="B517" s="92">
        <v>10</v>
      </c>
      <c r="C517" s="2" t="s">
        <v>15</v>
      </c>
      <c r="D517" s="303" t="s">
        <v>208</v>
      </c>
      <c r="E517" s="304" t="s">
        <v>10</v>
      </c>
      <c r="F517" s="305" t="s">
        <v>647</v>
      </c>
      <c r="G517" s="2" t="s">
        <v>16</v>
      </c>
      <c r="H517" s="400">
        <f>SUM(прил6!I322)</f>
        <v>1067</v>
      </c>
    </row>
    <row r="518" spans="1:8" ht="16.5" customHeight="1">
      <c r="A518" s="3" t="s">
        <v>40</v>
      </c>
      <c r="B518" s="73">
        <v>10</v>
      </c>
      <c r="C518" s="2" t="s">
        <v>15</v>
      </c>
      <c r="D518" s="303" t="s">
        <v>208</v>
      </c>
      <c r="E518" s="304" t="s">
        <v>10</v>
      </c>
      <c r="F518" s="305" t="s">
        <v>647</v>
      </c>
      <c r="G518" s="2" t="s">
        <v>39</v>
      </c>
      <c r="H518" s="399">
        <f>SUM(прил6!I323)</f>
        <v>67717</v>
      </c>
    </row>
    <row r="519" spans="1:8" ht="32.25" customHeight="1">
      <c r="A519" s="105" t="s">
        <v>106</v>
      </c>
      <c r="B519" s="73">
        <v>10</v>
      </c>
      <c r="C519" s="2" t="s">
        <v>15</v>
      </c>
      <c r="D519" s="303" t="s">
        <v>208</v>
      </c>
      <c r="E519" s="304" t="s">
        <v>10</v>
      </c>
      <c r="F519" s="305" t="s">
        <v>648</v>
      </c>
      <c r="G519" s="2"/>
      <c r="H519" s="398">
        <f>SUM(H520:H521)</f>
        <v>426331</v>
      </c>
    </row>
    <row r="520" spans="1:8" s="98" customFormat="1" ht="32.25" customHeight="1">
      <c r="A520" s="97" t="s">
        <v>751</v>
      </c>
      <c r="B520" s="92">
        <v>10</v>
      </c>
      <c r="C520" s="2" t="s">
        <v>15</v>
      </c>
      <c r="D520" s="303" t="s">
        <v>208</v>
      </c>
      <c r="E520" s="304" t="s">
        <v>10</v>
      </c>
      <c r="F520" s="305" t="s">
        <v>648</v>
      </c>
      <c r="G520" s="96" t="s">
        <v>16</v>
      </c>
      <c r="H520" s="403">
        <f>SUM(прил6!I325)</f>
        <v>6150</v>
      </c>
    </row>
    <row r="521" spans="1:8" ht="15.6">
      <c r="A521" s="3" t="s">
        <v>40</v>
      </c>
      <c r="B521" s="73">
        <v>10</v>
      </c>
      <c r="C521" s="2" t="s">
        <v>15</v>
      </c>
      <c r="D521" s="303" t="s">
        <v>208</v>
      </c>
      <c r="E521" s="304" t="s">
        <v>10</v>
      </c>
      <c r="F521" s="305" t="s">
        <v>648</v>
      </c>
      <c r="G521" s="2" t="s">
        <v>39</v>
      </c>
      <c r="H521" s="400">
        <f>SUM(прил6!I326)</f>
        <v>420181</v>
      </c>
    </row>
    <row r="522" spans="1:8" ht="15.6">
      <c r="A522" s="104" t="s">
        <v>107</v>
      </c>
      <c r="B522" s="73">
        <v>10</v>
      </c>
      <c r="C522" s="2" t="s">
        <v>15</v>
      </c>
      <c r="D522" s="303" t="s">
        <v>208</v>
      </c>
      <c r="E522" s="304" t="s">
        <v>10</v>
      </c>
      <c r="F522" s="305" t="s">
        <v>649</v>
      </c>
      <c r="G522" s="2"/>
      <c r="H522" s="398">
        <f>SUM(H523:H524)</f>
        <v>3708536</v>
      </c>
    </row>
    <row r="523" spans="1:8" ht="31.2">
      <c r="A523" s="97" t="s">
        <v>751</v>
      </c>
      <c r="B523" s="92">
        <v>10</v>
      </c>
      <c r="C523" s="2" t="s">
        <v>15</v>
      </c>
      <c r="D523" s="303" t="s">
        <v>208</v>
      </c>
      <c r="E523" s="304" t="s">
        <v>10</v>
      </c>
      <c r="F523" s="305" t="s">
        <v>649</v>
      </c>
      <c r="G523" s="2" t="s">
        <v>16</v>
      </c>
      <c r="H523" s="400">
        <f>SUM(прил6!I328)</f>
        <v>56915</v>
      </c>
    </row>
    <row r="524" spans="1:8" ht="15.75" customHeight="1">
      <c r="A524" s="3" t="s">
        <v>40</v>
      </c>
      <c r="B524" s="73">
        <v>10</v>
      </c>
      <c r="C524" s="2" t="s">
        <v>15</v>
      </c>
      <c r="D524" s="303" t="s">
        <v>208</v>
      </c>
      <c r="E524" s="304" t="s">
        <v>10</v>
      </c>
      <c r="F524" s="305" t="s">
        <v>649</v>
      </c>
      <c r="G524" s="2" t="s">
        <v>39</v>
      </c>
      <c r="H524" s="399">
        <f>SUM(прил6!I329)</f>
        <v>3651621</v>
      </c>
    </row>
    <row r="525" spans="1:8" ht="15.6">
      <c r="A525" s="105" t="s">
        <v>108</v>
      </c>
      <c r="B525" s="73">
        <v>10</v>
      </c>
      <c r="C525" s="2" t="s">
        <v>15</v>
      </c>
      <c r="D525" s="303" t="s">
        <v>208</v>
      </c>
      <c r="E525" s="304" t="s">
        <v>10</v>
      </c>
      <c r="F525" s="305" t="s">
        <v>650</v>
      </c>
      <c r="G525" s="2"/>
      <c r="H525" s="398">
        <f>SUM(H526:H527)</f>
        <v>721435</v>
      </c>
    </row>
    <row r="526" spans="1:8" ht="31.2">
      <c r="A526" s="97" t="s">
        <v>751</v>
      </c>
      <c r="B526" s="92">
        <v>10</v>
      </c>
      <c r="C526" s="2" t="s">
        <v>15</v>
      </c>
      <c r="D526" s="303" t="s">
        <v>208</v>
      </c>
      <c r="E526" s="304" t="s">
        <v>10</v>
      </c>
      <c r="F526" s="305" t="s">
        <v>650</v>
      </c>
      <c r="G526" s="2" t="s">
        <v>16</v>
      </c>
      <c r="H526" s="400">
        <f>SUM(прил6!I331)</f>
        <v>11856</v>
      </c>
    </row>
    <row r="527" spans="1:8" ht="18" customHeight="1">
      <c r="A527" s="3" t="s">
        <v>40</v>
      </c>
      <c r="B527" s="73">
        <v>10</v>
      </c>
      <c r="C527" s="2" t="s">
        <v>15</v>
      </c>
      <c r="D527" s="303" t="s">
        <v>208</v>
      </c>
      <c r="E527" s="304" t="s">
        <v>10</v>
      </c>
      <c r="F527" s="305" t="s">
        <v>650</v>
      </c>
      <c r="G527" s="2" t="s">
        <v>39</v>
      </c>
      <c r="H527" s="400">
        <f>SUM(прил6!I332)</f>
        <v>709579</v>
      </c>
    </row>
    <row r="528" spans="1:8" ht="30" customHeight="1">
      <c r="A528" s="91" t="s">
        <v>162</v>
      </c>
      <c r="B528" s="38">
        <v>10</v>
      </c>
      <c r="C528" s="36" t="s">
        <v>15</v>
      </c>
      <c r="D528" s="300" t="s">
        <v>603</v>
      </c>
      <c r="E528" s="301" t="s">
        <v>533</v>
      </c>
      <c r="F528" s="302" t="s">
        <v>534</v>
      </c>
      <c r="G528" s="36"/>
      <c r="H528" s="397">
        <f>SUM(H529,H546)</f>
        <v>7118691</v>
      </c>
    </row>
    <row r="529" spans="1:8" ht="48" customHeight="1">
      <c r="A529" s="105" t="s">
        <v>163</v>
      </c>
      <c r="B529" s="73">
        <v>10</v>
      </c>
      <c r="C529" s="2" t="s">
        <v>15</v>
      </c>
      <c r="D529" s="303" t="s">
        <v>246</v>
      </c>
      <c r="E529" s="304" t="s">
        <v>533</v>
      </c>
      <c r="F529" s="305" t="s">
        <v>534</v>
      </c>
      <c r="G529" s="2"/>
      <c r="H529" s="398">
        <f>SUM(H530+H538)</f>
        <v>6994765</v>
      </c>
    </row>
    <row r="530" spans="1:8" ht="18" customHeight="1">
      <c r="A530" s="105" t="s">
        <v>604</v>
      </c>
      <c r="B530" s="359">
        <v>10</v>
      </c>
      <c r="C530" s="2" t="s">
        <v>15</v>
      </c>
      <c r="D530" s="303" t="s">
        <v>246</v>
      </c>
      <c r="E530" s="304" t="s">
        <v>10</v>
      </c>
      <c r="F530" s="305" t="s">
        <v>534</v>
      </c>
      <c r="G530" s="2"/>
      <c r="H530" s="398">
        <f>SUM(H531+H533+H536)</f>
        <v>933379</v>
      </c>
    </row>
    <row r="531" spans="1:8" ht="31.5" customHeight="1">
      <c r="A531" s="125" t="s">
        <v>783</v>
      </c>
      <c r="B531" s="533">
        <v>10</v>
      </c>
      <c r="C531" s="2" t="s">
        <v>15</v>
      </c>
      <c r="D531" s="303" t="s">
        <v>246</v>
      </c>
      <c r="E531" s="304" t="s">
        <v>10</v>
      </c>
      <c r="F531" s="305" t="s">
        <v>782</v>
      </c>
      <c r="G531" s="2"/>
      <c r="H531" s="398">
        <f>SUM(H532)</f>
        <v>14400</v>
      </c>
    </row>
    <row r="532" spans="1:8" ht="18" customHeight="1">
      <c r="A532" s="74" t="s">
        <v>40</v>
      </c>
      <c r="B532" s="533">
        <v>10</v>
      </c>
      <c r="C532" s="2" t="s">
        <v>15</v>
      </c>
      <c r="D532" s="303" t="s">
        <v>246</v>
      </c>
      <c r="E532" s="304" t="s">
        <v>10</v>
      </c>
      <c r="F532" s="305" t="s">
        <v>782</v>
      </c>
      <c r="G532" s="2" t="s">
        <v>39</v>
      </c>
      <c r="H532" s="400">
        <f>SUM(прил6!I508)</f>
        <v>14400</v>
      </c>
    </row>
    <row r="533" spans="1:8" ht="63" customHeight="1">
      <c r="A533" s="3" t="s">
        <v>114</v>
      </c>
      <c r="B533" s="73">
        <v>10</v>
      </c>
      <c r="C533" s="2" t="s">
        <v>15</v>
      </c>
      <c r="D533" s="303" t="s">
        <v>246</v>
      </c>
      <c r="E533" s="304" t="s">
        <v>10</v>
      </c>
      <c r="F533" s="305" t="s">
        <v>644</v>
      </c>
      <c r="G533" s="2"/>
      <c r="H533" s="398">
        <f>SUM(H534:H535)</f>
        <v>851950</v>
      </c>
    </row>
    <row r="534" spans="1:8" ht="33" customHeight="1">
      <c r="A534" s="97" t="s">
        <v>751</v>
      </c>
      <c r="B534" s="101">
        <v>10</v>
      </c>
      <c r="C534" s="2" t="s">
        <v>15</v>
      </c>
      <c r="D534" s="303" t="s">
        <v>246</v>
      </c>
      <c r="E534" s="304" t="s">
        <v>10</v>
      </c>
      <c r="F534" s="305" t="s">
        <v>644</v>
      </c>
      <c r="G534" s="2" t="s">
        <v>16</v>
      </c>
      <c r="H534" s="400">
        <f>SUM(прил6!I510)</f>
        <v>3862</v>
      </c>
    </row>
    <row r="535" spans="1:8" ht="16.5" customHeight="1">
      <c r="A535" s="3" t="s">
        <v>40</v>
      </c>
      <c r="B535" s="73">
        <v>10</v>
      </c>
      <c r="C535" s="2" t="s">
        <v>15</v>
      </c>
      <c r="D535" s="303" t="s">
        <v>246</v>
      </c>
      <c r="E535" s="304" t="s">
        <v>10</v>
      </c>
      <c r="F535" s="305" t="s">
        <v>644</v>
      </c>
      <c r="G535" s="2" t="s">
        <v>39</v>
      </c>
      <c r="H535" s="400">
        <f>SUM(прил6!I511)</f>
        <v>848088</v>
      </c>
    </row>
    <row r="536" spans="1:8" ht="16.5" customHeight="1">
      <c r="A536" s="3" t="s">
        <v>609</v>
      </c>
      <c r="B536" s="506">
        <v>10</v>
      </c>
      <c r="C536" s="2" t="s">
        <v>15</v>
      </c>
      <c r="D536" s="303" t="s">
        <v>246</v>
      </c>
      <c r="E536" s="304" t="s">
        <v>10</v>
      </c>
      <c r="F536" s="305" t="s">
        <v>610</v>
      </c>
      <c r="G536" s="2"/>
      <c r="H536" s="398">
        <f>SUM(H537)</f>
        <v>67029</v>
      </c>
    </row>
    <row r="537" spans="1:8" ht="16.5" customHeight="1">
      <c r="A537" s="3" t="s">
        <v>40</v>
      </c>
      <c r="B537" s="506">
        <v>10</v>
      </c>
      <c r="C537" s="2" t="s">
        <v>15</v>
      </c>
      <c r="D537" s="303" t="s">
        <v>246</v>
      </c>
      <c r="E537" s="304" t="s">
        <v>10</v>
      </c>
      <c r="F537" s="305" t="s">
        <v>610</v>
      </c>
      <c r="G537" s="2" t="s">
        <v>39</v>
      </c>
      <c r="H537" s="400">
        <f>SUM(прил6!I513)</f>
        <v>67029</v>
      </c>
    </row>
    <row r="538" spans="1:8" ht="16.5" customHeight="1">
      <c r="A538" s="3" t="s">
        <v>616</v>
      </c>
      <c r="B538" s="359">
        <v>10</v>
      </c>
      <c r="C538" s="2" t="s">
        <v>15</v>
      </c>
      <c r="D538" s="303" t="s">
        <v>246</v>
      </c>
      <c r="E538" s="304" t="s">
        <v>12</v>
      </c>
      <c r="F538" s="305" t="s">
        <v>534</v>
      </c>
      <c r="G538" s="2"/>
      <c r="H538" s="398">
        <f>SUM(H539+H541+H544)</f>
        <v>6061386</v>
      </c>
    </row>
    <row r="539" spans="1:8" ht="31.5" customHeight="1">
      <c r="A539" s="125" t="s">
        <v>783</v>
      </c>
      <c r="B539" s="533">
        <v>10</v>
      </c>
      <c r="C539" s="2" t="s">
        <v>15</v>
      </c>
      <c r="D539" s="303" t="s">
        <v>246</v>
      </c>
      <c r="E539" s="304" t="s">
        <v>12</v>
      </c>
      <c r="F539" s="305" t="s">
        <v>782</v>
      </c>
      <c r="G539" s="2"/>
      <c r="H539" s="398">
        <f>SUM(H540)</f>
        <v>19476</v>
      </c>
    </row>
    <row r="540" spans="1:8" ht="16.5" customHeight="1">
      <c r="A540" s="74" t="s">
        <v>40</v>
      </c>
      <c r="B540" s="533">
        <v>10</v>
      </c>
      <c r="C540" s="2" t="s">
        <v>15</v>
      </c>
      <c r="D540" s="303" t="s">
        <v>246</v>
      </c>
      <c r="E540" s="304" t="s">
        <v>12</v>
      </c>
      <c r="F540" s="305" t="s">
        <v>782</v>
      </c>
      <c r="G540" s="2" t="s">
        <v>39</v>
      </c>
      <c r="H540" s="400">
        <f>SUM(прил6!I516)</f>
        <v>19476</v>
      </c>
    </row>
    <row r="541" spans="1:8" ht="63" customHeight="1">
      <c r="A541" s="3" t="s">
        <v>114</v>
      </c>
      <c r="B541" s="359">
        <v>10</v>
      </c>
      <c r="C541" s="2" t="s">
        <v>15</v>
      </c>
      <c r="D541" s="303" t="s">
        <v>246</v>
      </c>
      <c r="E541" s="304" t="s">
        <v>12</v>
      </c>
      <c r="F541" s="305" t="s">
        <v>644</v>
      </c>
      <c r="G541" s="2"/>
      <c r="H541" s="398">
        <f>SUM(H542:H543)</f>
        <v>5924206</v>
      </c>
    </row>
    <row r="542" spans="1:8" ht="34.5" customHeight="1">
      <c r="A542" s="110" t="s">
        <v>751</v>
      </c>
      <c r="B542" s="359">
        <v>10</v>
      </c>
      <c r="C542" s="2" t="s">
        <v>15</v>
      </c>
      <c r="D542" s="303" t="s">
        <v>246</v>
      </c>
      <c r="E542" s="304" t="s">
        <v>12</v>
      </c>
      <c r="F542" s="305" t="s">
        <v>644</v>
      </c>
      <c r="G542" s="2" t="s">
        <v>16</v>
      </c>
      <c r="H542" s="400">
        <f>SUM(прил6!I518)</f>
        <v>30043</v>
      </c>
    </row>
    <row r="543" spans="1:8" ht="16.5" customHeight="1">
      <c r="A543" s="3" t="s">
        <v>40</v>
      </c>
      <c r="B543" s="359">
        <v>10</v>
      </c>
      <c r="C543" s="2" t="s">
        <v>15</v>
      </c>
      <c r="D543" s="303" t="s">
        <v>246</v>
      </c>
      <c r="E543" s="304" t="s">
        <v>12</v>
      </c>
      <c r="F543" s="305" t="s">
        <v>644</v>
      </c>
      <c r="G543" s="2" t="s">
        <v>39</v>
      </c>
      <c r="H543" s="400">
        <f>SUM(прил6!I519)</f>
        <v>5894163</v>
      </c>
    </row>
    <row r="544" spans="1:8" ht="32.25" customHeight="1">
      <c r="A544" s="3" t="s">
        <v>609</v>
      </c>
      <c r="B544" s="101">
        <v>10</v>
      </c>
      <c r="C544" s="2" t="s">
        <v>15</v>
      </c>
      <c r="D544" s="303" t="s">
        <v>246</v>
      </c>
      <c r="E544" s="304" t="s">
        <v>12</v>
      </c>
      <c r="F544" s="305" t="s">
        <v>610</v>
      </c>
      <c r="G544" s="2"/>
      <c r="H544" s="398">
        <f>SUM(H545)</f>
        <v>117704</v>
      </c>
    </row>
    <row r="545" spans="1:8" ht="16.5" customHeight="1">
      <c r="A545" s="3" t="s">
        <v>40</v>
      </c>
      <c r="B545" s="101">
        <v>10</v>
      </c>
      <c r="C545" s="2" t="s">
        <v>15</v>
      </c>
      <c r="D545" s="303" t="s">
        <v>246</v>
      </c>
      <c r="E545" s="304" t="s">
        <v>12</v>
      </c>
      <c r="F545" s="305" t="s">
        <v>610</v>
      </c>
      <c r="G545" s="2" t="s">
        <v>39</v>
      </c>
      <c r="H545" s="400">
        <f>SUM(прил6!I521)</f>
        <v>117704</v>
      </c>
    </row>
    <row r="546" spans="1:8" ht="48.75" customHeight="1">
      <c r="A546" s="3" t="s">
        <v>167</v>
      </c>
      <c r="B546" s="101">
        <v>10</v>
      </c>
      <c r="C546" s="2" t="s">
        <v>15</v>
      </c>
      <c r="D546" s="303" t="s">
        <v>247</v>
      </c>
      <c r="E546" s="304" t="s">
        <v>533</v>
      </c>
      <c r="F546" s="305" t="s">
        <v>534</v>
      </c>
      <c r="G546" s="2"/>
      <c r="H546" s="398">
        <f>SUM(H547)</f>
        <v>123926</v>
      </c>
    </row>
    <row r="547" spans="1:8" ht="32.25" customHeight="1">
      <c r="A547" s="3" t="s">
        <v>620</v>
      </c>
      <c r="B547" s="359">
        <v>10</v>
      </c>
      <c r="C547" s="2" t="s">
        <v>15</v>
      </c>
      <c r="D547" s="303" t="s">
        <v>247</v>
      </c>
      <c r="E547" s="304" t="s">
        <v>10</v>
      </c>
      <c r="F547" s="305" t="s">
        <v>534</v>
      </c>
      <c r="G547" s="2"/>
      <c r="H547" s="398">
        <f>SUM(H548+H550+H553)</f>
        <v>123926</v>
      </c>
    </row>
    <row r="548" spans="1:8" ht="32.25" customHeight="1">
      <c r="A548" s="125" t="s">
        <v>783</v>
      </c>
      <c r="B548" s="533">
        <v>10</v>
      </c>
      <c r="C548" s="2" t="s">
        <v>15</v>
      </c>
      <c r="D548" s="303" t="s">
        <v>247</v>
      </c>
      <c r="E548" s="304" t="s">
        <v>10</v>
      </c>
      <c r="F548" s="305" t="s">
        <v>782</v>
      </c>
      <c r="G548" s="2"/>
      <c r="H548" s="398">
        <f>SUM(H549)</f>
        <v>4000</v>
      </c>
    </row>
    <row r="549" spans="1:8" ht="18.75" customHeight="1">
      <c r="A549" s="74" t="s">
        <v>40</v>
      </c>
      <c r="B549" s="533">
        <v>10</v>
      </c>
      <c r="C549" s="2" t="s">
        <v>15</v>
      </c>
      <c r="D549" s="303" t="s">
        <v>247</v>
      </c>
      <c r="E549" s="304" t="s">
        <v>10</v>
      </c>
      <c r="F549" s="305" t="s">
        <v>782</v>
      </c>
      <c r="G549" s="2" t="s">
        <v>39</v>
      </c>
      <c r="H549" s="400">
        <f>SUM(прил6!I525)</f>
        <v>4000</v>
      </c>
    </row>
    <row r="550" spans="1:8" ht="64.5" customHeight="1">
      <c r="A550" s="3" t="s">
        <v>114</v>
      </c>
      <c r="B550" s="101">
        <v>10</v>
      </c>
      <c r="C550" s="2" t="s">
        <v>15</v>
      </c>
      <c r="D550" s="303" t="s">
        <v>247</v>
      </c>
      <c r="E550" s="304" t="s">
        <v>10</v>
      </c>
      <c r="F550" s="305" t="s">
        <v>644</v>
      </c>
      <c r="G550" s="2"/>
      <c r="H550" s="398">
        <f>SUM(H551:H552)</f>
        <v>95359</v>
      </c>
    </row>
    <row r="551" spans="1:8" ht="33" customHeight="1">
      <c r="A551" s="97" t="s">
        <v>751</v>
      </c>
      <c r="B551" s="101">
        <v>10</v>
      </c>
      <c r="C551" s="2" t="s">
        <v>15</v>
      </c>
      <c r="D551" s="146" t="s">
        <v>247</v>
      </c>
      <c r="E551" s="451" t="s">
        <v>10</v>
      </c>
      <c r="F551" s="447" t="s">
        <v>644</v>
      </c>
      <c r="G551" s="2" t="s">
        <v>16</v>
      </c>
      <c r="H551" s="400">
        <f>SUM(прил6!I527)</f>
        <v>0</v>
      </c>
    </row>
    <row r="552" spans="1:8" ht="17.25" customHeight="1">
      <c r="A552" s="3" t="s">
        <v>40</v>
      </c>
      <c r="B552" s="101">
        <v>10</v>
      </c>
      <c r="C552" s="2" t="s">
        <v>15</v>
      </c>
      <c r="D552" s="303" t="s">
        <v>247</v>
      </c>
      <c r="E552" s="449" t="s">
        <v>10</v>
      </c>
      <c r="F552" s="305" t="s">
        <v>644</v>
      </c>
      <c r="G552" s="2" t="s">
        <v>39</v>
      </c>
      <c r="H552" s="400">
        <f>SUM(прил6!I528)</f>
        <v>95359</v>
      </c>
    </row>
    <row r="553" spans="1:8" ht="31.2">
      <c r="A553" s="3" t="s">
        <v>609</v>
      </c>
      <c r="B553" s="73">
        <v>10</v>
      </c>
      <c r="C553" s="2" t="s">
        <v>15</v>
      </c>
      <c r="D553" s="303" t="s">
        <v>247</v>
      </c>
      <c r="E553" s="304" t="s">
        <v>10</v>
      </c>
      <c r="F553" s="305" t="s">
        <v>610</v>
      </c>
      <c r="G553" s="2"/>
      <c r="H553" s="398">
        <f>SUM(H554)</f>
        <v>24567</v>
      </c>
    </row>
    <row r="554" spans="1:8" ht="15.6">
      <c r="A554" s="3" t="s">
        <v>40</v>
      </c>
      <c r="B554" s="73">
        <v>10</v>
      </c>
      <c r="C554" s="2" t="s">
        <v>15</v>
      </c>
      <c r="D554" s="303" t="s">
        <v>247</v>
      </c>
      <c r="E554" s="304" t="s">
        <v>10</v>
      </c>
      <c r="F554" s="305" t="s">
        <v>610</v>
      </c>
      <c r="G554" s="2" t="s">
        <v>39</v>
      </c>
      <c r="H554" s="400">
        <f>SUM(прил6!I530)</f>
        <v>24567</v>
      </c>
    </row>
    <row r="555" spans="1:8" ht="46.8">
      <c r="A555" s="35" t="s">
        <v>204</v>
      </c>
      <c r="B555" s="38">
        <v>10</v>
      </c>
      <c r="C555" s="36" t="s">
        <v>15</v>
      </c>
      <c r="D555" s="300" t="s">
        <v>588</v>
      </c>
      <c r="E555" s="301" t="s">
        <v>533</v>
      </c>
      <c r="F555" s="302" t="s">
        <v>534</v>
      </c>
      <c r="G555" s="36"/>
      <c r="H555" s="397">
        <f>SUM(H556)</f>
        <v>264600</v>
      </c>
    </row>
    <row r="556" spans="1:8" ht="78">
      <c r="A556" s="3" t="s">
        <v>205</v>
      </c>
      <c r="B556" s="144">
        <v>10</v>
      </c>
      <c r="C556" s="2" t="s">
        <v>15</v>
      </c>
      <c r="D556" s="303" t="s">
        <v>235</v>
      </c>
      <c r="E556" s="304" t="s">
        <v>533</v>
      </c>
      <c r="F556" s="305" t="s">
        <v>534</v>
      </c>
      <c r="G556" s="2"/>
      <c r="H556" s="398">
        <f>SUM(H557)</f>
        <v>264600</v>
      </c>
    </row>
    <row r="557" spans="1:8" ht="31.2">
      <c r="A557" s="74" t="s">
        <v>602</v>
      </c>
      <c r="B557" s="359">
        <v>10</v>
      </c>
      <c r="C557" s="2" t="s">
        <v>15</v>
      </c>
      <c r="D557" s="303" t="s">
        <v>235</v>
      </c>
      <c r="E557" s="304" t="s">
        <v>10</v>
      </c>
      <c r="F557" s="305" t="s">
        <v>534</v>
      </c>
      <c r="G557" s="2"/>
      <c r="H557" s="398">
        <f>SUM(H558+H560+H562)</f>
        <v>264600</v>
      </c>
    </row>
    <row r="558" spans="1:8" ht="46.8">
      <c r="A558" s="74" t="s">
        <v>778</v>
      </c>
      <c r="B558" s="533">
        <v>10</v>
      </c>
      <c r="C558" s="2" t="s">
        <v>15</v>
      </c>
      <c r="D558" s="303" t="s">
        <v>235</v>
      </c>
      <c r="E558" s="304" t="s">
        <v>10</v>
      </c>
      <c r="F558" s="561" t="s">
        <v>776</v>
      </c>
      <c r="G558" s="2"/>
      <c r="H558" s="398">
        <f>SUM(H559)</f>
        <v>96620</v>
      </c>
    </row>
    <row r="559" spans="1:8" ht="15.6">
      <c r="A559" s="74" t="s">
        <v>21</v>
      </c>
      <c r="B559" s="533">
        <v>10</v>
      </c>
      <c r="C559" s="2" t="s">
        <v>15</v>
      </c>
      <c r="D559" s="303" t="s">
        <v>235</v>
      </c>
      <c r="E559" s="304" t="s">
        <v>10</v>
      </c>
      <c r="F559" s="561" t="s">
        <v>776</v>
      </c>
      <c r="G559" s="2" t="s">
        <v>75</v>
      </c>
      <c r="H559" s="400">
        <f>SUM(прил6!I267)</f>
        <v>96620</v>
      </c>
    </row>
    <row r="560" spans="1:8" ht="31.2">
      <c r="A560" s="74" t="s">
        <v>705</v>
      </c>
      <c r="B560" s="533">
        <v>10</v>
      </c>
      <c r="C560" s="2" t="s">
        <v>15</v>
      </c>
      <c r="D560" s="303" t="s">
        <v>235</v>
      </c>
      <c r="E560" s="304" t="s">
        <v>10</v>
      </c>
      <c r="F560" s="305" t="s">
        <v>704</v>
      </c>
      <c r="G560" s="2"/>
      <c r="H560" s="398">
        <f>SUM(H561)</f>
        <v>96544</v>
      </c>
    </row>
    <row r="561" spans="1:8" ht="15.6">
      <c r="A561" s="94" t="s">
        <v>21</v>
      </c>
      <c r="B561" s="533">
        <v>10</v>
      </c>
      <c r="C561" s="2" t="s">
        <v>15</v>
      </c>
      <c r="D561" s="303" t="s">
        <v>235</v>
      </c>
      <c r="E561" s="304" t="s">
        <v>10</v>
      </c>
      <c r="F561" s="305" t="s">
        <v>704</v>
      </c>
      <c r="G561" s="2" t="s">
        <v>75</v>
      </c>
      <c r="H561" s="400">
        <f>SUM(прил6!I269)</f>
        <v>96544</v>
      </c>
    </row>
    <row r="562" spans="1:8" ht="31.2">
      <c r="A562" s="94" t="s">
        <v>779</v>
      </c>
      <c r="B562" s="533">
        <v>10</v>
      </c>
      <c r="C562" s="2" t="s">
        <v>15</v>
      </c>
      <c r="D562" s="303" t="s">
        <v>235</v>
      </c>
      <c r="E562" s="304" t="s">
        <v>10</v>
      </c>
      <c r="F562" s="305" t="s">
        <v>777</v>
      </c>
      <c r="G562" s="2"/>
      <c r="H562" s="398">
        <f>SUM(H563)</f>
        <v>71436</v>
      </c>
    </row>
    <row r="563" spans="1:8" ht="15.6">
      <c r="A563" s="94" t="s">
        <v>21</v>
      </c>
      <c r="B563" s="533">
        <v>10</v>
      </c>
      <c r="C563" s="2" t="s">
        <v>15</v>
      </c>
      <c r="D563" s="303" t="s">
        <v>235</v>
      </c>
      <c r="E563" s="304" t="s">
        <v>10</v>
      </c>
      <c r="F563" s="305" t="s">
        <v>777</v>
      </c>
      <c r="G563" s="2" t="s">
        <v>75</v>
      </c>
      <c r="H563" s="400">
        <f>SUM(прил6!I271)</f>
        <v>71436</v>
      </c>
    </row>
    <row r="564" spans="1:8" ht="15.6">
      <c r="A564" s="107" t="s">
        <v>42</v>
      </c>
      <c r="B564" s="48">
        <v>10</v>
      </c>
      <c r="C564" s="28" t="s">
        <v>20</v>
      </c>
      <c r="D564" s="297"/>
      <c r="E564" s="298"/>
      <c r="F564" s="299"/>
      <c r="G564" s="27"/>
      <c r="H564" s="396">
        <f>SUM(H571,H565)</f>
        <v>4320345</v>
      </c>
    </row>
    <row r="565" spans="1:8" ht="33.75" customHeight="1">
      <c r="A565" s="91" t="s">
        <v>130</v>
      </c>
      <c r="B565" s="38">
        <v>10</v>
      </c>
      <c r="C565" s="36" t="s">
        <v>20</v>
      </c>
      <c r="D565" s="300" t="s">
        <v>206</v>
      </c>
      <c r="E565" s="301" t="s">
        <v>533</v>
      </c>
      <c r="F565" s="302" t="s">
        <v>534</v>
      </c>
      <c r="G565" s="36"/>
      <c r="H565" s="397">
        <f>SUM(H566)</f>
        <v>3240130</v>
      </c>
    </row>
    <row r="566" spans="1:8" ht="66" customHeight="1">
      <c r="A566" s="3" t="s">
        <v>131</v>
      </c>
      <c r="B566" s="8">
        <v>10</v>
      </c>
      <c r="C566" s="2" t="s">
        <v>20</v>
      </c>
      <c r="D566" s="303" t="s">
        <v>239</v>
      </c>
      <c r="E566" s="304" t="s">
        <v>533</v>
      </c>
      <c r="F566" s="305" t="s">
        <v>534</v>
      </c>
      <c r="G566" s="2"/>
      <c r="H566" s="398">
        <f>SUM(H567)</f>
        <v>3240130</v>
      </c>
    </row>
    <row r="567" spans="1:8" ht="34.5" customHeight="1">
      <c r="A567" s="3" t="s">
        <v>541</v>
      </c>
      <c r="B567" s="8">
        <v>10</v>
      </c>
      <c r="C567" s="2" t="s">
        <v>20</v>
      </c>
      <c r="D567" s="303" t="s">
        <v>239</v>
      </c>
      <c r="E567" s="304" t="s">
        <v>10</v>
      </c>
      <c r="F567" s="305" t="s">
        <v>534</v>
      </c>
      <c r="G567" s="2"/>
      <c r="H567" s="398">
        <f>SUM(H568)</f>
        <v>3240130</v>
      </c>
    </row>
    <row r="568" spans="1:8" ht="33" customHeight="1">
      <c r="A568" s="3" t="s">
        <v>488</v>
      </c>
      <c r="B568" s="8">
        <v>10</v>
      </c>
      <c r="C568" s="2" t="s">
        <v>20</v>
      </c>
      <c r="D568" s="303" t="s">
        <v>239</v>
      </c>
      <c r="E568" s="304" t="s">
        <v>10</v>
      </c>
      <c r="F568" s="305" t="s">
        <v>651</v>
      </c>
      <c r="G568" s="2"/>
      <c r="H568" s="398">
        <f>SUM(H569:H570)</f>
        <v>3240130</v>
      </c>
    </row>
    <row r="569" spans="1:8" ht="33" customHeight="1">
      <c r="A569" s="97" t="s">
        <v>751</v>
      </c>
      <c r="B569" s="8">
        <v>10</v>
      </c>
      <c r="C569" s="2" t="s">
        <v>20</v>
      </c>
      <c r="D569" s="303" t="s">
        <v>239</v>
      </c>
      <c r="E569" s="304" t="s">
        <v>10</v>
      </c>
      <c r="F569" s="305" t="s">
        <v>651</v>
      </c>
      <c r="G569" s="2" t="s">
        <v>16</v>
      </c>
      <c r="H569" s="400">
        <f>SUM(прил6!I277)</f>
        <v>0</v>
      </c>
    </row>
    <row r="570" spans="1:8" ht="18" customHeight="1">
      <c r="A570" s="3" t="s">
        <v>40</v>
      </c>
      <c r="B570" s="8">
        <v>10</v>
      </c>
      <c r="C570" s="2" t="s">
        <v>20</v>
      </c>
      <c r="D570" s="303" t="s">
        <v>239</v>
      </c>
      <c r="E570" s="304" t="s">
        <v>10</v>
      </c>
      <c r="F570" s="305" t="s">
        <v>651</v>
      </c>
      <c r="G570" s="2" t="s">
        <v>39</v>
      </c>
      <c r="H570" s="400">
        <f>SUM(прил6!I278)</f>
        <v>3240130</v>
      </c>
    </row>
    <row r="571" spans="1:8" ht="32.25" customHeight="1">
      <c r="A571" s="91" t="s">
        <v>185</v>
      </c>
      <c r="B571" s="38">
        <v>10</v>
      </c>
      <c r="C571" s="36" t="s">
        <v>20</v>
      </c>
      <c r="D571" s="300" t="s">
        <v>603</v>
      </c>
      <c r="E571" s="301" t="s">
        <v>533</v>
      </c>
      <c r="F571" s="302" t="s">
        <v>534</v>
      </c>
      <c r="G571" s="36"/>
      <c r="H571" s="397">
        <f>SUM(H572)</f>
        <v>1080215</v>
      </c>
    </row>
    <row r="572" spans="1:8" ht="49.5" customHeight="1">
      <c r="A572" s="3" t="s">
        <v>186</v>
      </c>
      <c r="B572" s="73">
        <v>10</v>
      </c>
      <c r="C572" s="2" t="s">
        <v>20</v>
      </c>
      <c r="D572" s="303" t="s">
        <v>246</v>
      </c>
      <c r="E572" s="304" t="s">
        <v>533</v>
      </c>
      <c r="F572" s="305" t="s">
        <v>534</v>
      </c>
      <c r="G572" s="2"/>
      <c r="H572" s="398">
        <f>SUM(H573)</f>
        <v>1080215</v>
      </c>
    </row>
    <row r="573" spans="1:8" ht="17.25" customHeight="1">
      <c r="A573" s="3" t="s">
        <v>604</v>
      </c>
      <c r="B573" s="8">
        <v>10</v>
      </c>
      <c r="C573" s="2" t="s">
        <v>20</v>
      </c>
      <c r="D573" s="303" t="s">
        <v>246</v>
      </c>
      <c r="E573" s="304" t="s">
        <v>10</v>
      </c>
      <c r="F573" s="305" t="s">
        <v>534</v>
      </c>
      <c r="G573" s="2"/>
      <c r="H573" s="398">
        <f>SUM(H574)</f>
        <v>1080215</v>
      </c>
    </row>
    <row r="574" spans="1:8" ht="16.5" customHeight="1">
      <c r="A574" s="105" t="s">
        <v>187</v>
      </c>
      <c r="B574" s="73">
        <v>10</v>
      </c>
      <c r="C574" s="2" t="s">
        <v>20</v>
      </c>
      <c r="D574" s="303" t="s">
        <v>246</v>
      </c>
      <c r="E574" s="304" t="s">
        <v>10</v>
      </c>
      <c r="F574" s="305" t="s">
        <v>652</v>
      </c>
      <c r="G574" s="2"/>
      <c r="H574" s="398">
        <f>SUM(H575:H576)</f>
        <v>1080215</v>
      </c>
    </row>
    <row r="575" spans="1:8" ht="31.5" customHeight="1">
      <c r="A575" s="97" t="s">
        <v>751</v>
      </c>
      <c r="B575" s="82">
        <v>10</v>
      </c>
      <c r="C575" s="2" t="s">
        <v>20</v>
      </c>
      <c r="D575" s="303" t="s">
        <v>246</v>
      </c>
      <c r="E575" s="304" t="s">
        <v>10</v>
      </c>
      <c r="F575" s="305" t="s">
        <v>652</v>
      </c>
      <c r="G575" s="2" t="s">
        <v>16</v>
      </c>
      <c r="H575" s="400">
        <f>SUM(прил6!I536)</f>
        <v>0</v>
      </c>
    </row>
    <row r="576" spans="1:8" ht="15.6">
      <c r="A576" s="3" t="s">
        <v>40</v>
      </c>
      <c r="B576" s="73">
        <v>10</v>
      </c>
      <c r="C576" s="2" t="s">
        <v>20</v>
      </c>
      <c r="D576" s="303" t="s">
        <v>246</v>
      </c>
      <c r="E576" s="304" t="s">
        <v>10</v>
      </c>
      <c r="F576" s="305" t="s">
        <v>652</v>
      </c>
      <c r="G576" s="2" t="s">
        <v>39</v>
      </c>
      <c r="H576" s="400">
        <f>SUM(прил6!I537)</f>
        <v>1080215</v>
      </c>
    </row>
    <row r="577" spans="1:8" s="11" customFormat="1" ht="16.5" customHeight="1">
      <c r="A577" s="49" t="s">
        <v>80</v>
      </c>
      <c r="B577" s="48">
        <v>10</v>
      </c>
      <c r="C577" s="61" t="s">
        <v>78</v>
      </c>
      <c r="D577" s="297"/>
      <c r="E577" s="298"/>
      <c r="F577" s="299"/>
      <c r="G577" s="62"/>
      <c r="H577" s="396">
        <f>SUM(H578)</f>
        <v>2292411</v>
      </c>
    </row>
    <row r="578" spans="1:8" ht="35.25" customHeight="1">
      <c r="A578" s="114" t="s">
        <v>144</v>
      </c>
      <c r="B578" s="83">
        <v>10</v>
      </c>
      <c r="C578" s="84" t="s">
        <v>78</v>
      </c>
      <c r="D578" s="349" t="s">
        <v>206</v>
      </c>
      <c r="E578" s="350" t="s">
        <v>533</v>
      </c>
      <c r="F578" s="351" t="s">
        <v>534</v>
      </c>
      <c r="G578" s="39"/>
      <c r="H578" s="397">
        <f>SUM(H579+H587)</f>
        <v>2292411</v>
      </c>
    </row>
    <row r="579" spans="1:8" ht="48" customHeight="1">
      <c r="A579" s="9" t="s">
        <v>143</v>
      </c>
      <c r="B579" s="42">
        <v>10</v>
      </c>
      <c r="C579" s="43" t="s">
        <v>78</v>
      </c>
      <c r="D579" s="346" t="s">
        <v>240</v>
      </c>
      <c r="E579" s="347" t="s">
        <v>533</v>
      </c>
      <c r="F579" s="348" t="s">
        <v>534</v>
      </c>
      <c r="G579" s="6"/>
      <c r="H579" s="398">
        <f>SUM(H580)</f>
        <v>2287411</v>
      </c>
    </row>
    <row r="580" spans="1:8" ht="51" customHeight="1">
      <c r="A580" s="9" t="s">
        <v>557</v>
      </c>
      <c r="B580" s="42">
        <v>10</v>
      </c>
      <c r="C580" s="43" t="s">
        <v>78</v>
      </c>
      <c r="D580" s="346" t="s">
        <v>240</v>
      </c>
      <c r="E580" s="347" t="s">
        <v>10</v>
      </c>
      <c r="F580" s="348" t="s">
        <v>534</v>
      </c>
      <c r="G580" s="358"/>
      <c r="H580" s="398">
        <f>SUM(H581+H585)</f>
        <v>2287411</v>
      </c>
    </row>
    <row r="581" spans="1:8" ht="32.25" customHeight="1">
      <c r="A581" s="3" t="s">
        <v>109</v>
      </c>
      <c r="B581" s="42">
        <v>10</v>
      </c>
      <c r="C581" s="43" t="s">
        <v>78</v>
      </c>
      <c r="D581" s="346" t="s">
        <v>240</v>
      </c>
      <c r="E581" s="347" t="s">
        <v>10</v>
      </c>
      <c r="F581" s="348" t="s">
        <v>653</v>
      </c>
      <c r="G581" s="6"/>
      <c r="H581" s="398">
        <f>SUM(H582:H584)</f>
        <v>1896000</v>
      </c>
    </row>
    <row r="582" spans="1:8" ht="48.75" customHeight="1">
      <c r="A582" s="105" t="s">
        <v>92</v>
      </c>
      <c r="B582" s="42">
        <v>10</v>
      </c>
      <c r="C582" s="43" t="s">
        <v>78</v>
      </c>
      <c r="D582" s="346" t="s">
        <v>240</v>
      </c>
      <c r="E582" s="347" t="s">
        <v>10</v>
      </c>
      <c r="F582" s="348" t="s">
        <v>653</v>
      </c>
      <c r="G582" s="2" t="s">
        <v>13</v>
      </c>
      <c r="H582" s="400">
        <f>SUM(прил6!I338)</f>
        <v>1700000</v>
      </c>
    </row>
    <row r="583" spans="1:8" ht="33" customHeight="1">
      <c r="A583" s="97" t="s">
        <v>751</v>
      </c>
      <c r="B583" s="42">
        <v>10</v>
      </c>
      <c r="C583" s="43" t="s">
        <v>78</v>
      </c>
      <c r="D583" s="346" t="s">
        <v>240</v>
      </c>
      <c r="E583" s="347" t="s">
        <v>10</v>
      </c>
      <c r="F583" s="348" t="s">
        <v>653</v>
      </c>
      <c r="G583" s="2" t="s">
        <v>16</v>
      </c>
      <c r="H583" s="400">
        <f>SUM(прил6!I339)</f>
        <v>196000</v>
      </c>
    </row>
    <row r="584" spans="1:8" ht="16.5" customHeight="1">
      <c r="A584" s="3" t="s">
        <v>18</v>
      </c>
      <c r="B584" s="42">
        <v>10</v>
      </c>
      <c r="C584" s="43" t="s">
        <v>78</v>
      </c>
      <c r="D584" s="346" t="s">
        <v>240</v>
      </c>
      <c r="E584" s="347" t="s">
        <v>10</v>
      </c>
      <c r="F584" s="348" t="s">
        <v>653</v>
      </c>
      <c r="G584" s="2" t="s">
        <v>17</v>
      </c>
      <c r="H584" s="400">
        <f>SUM(прил6!I340)</f>
        <v>0</v>
      </c>
    </row>
    <row r="585" spans="1:8" ht="30.75" customHeight="1">
      <c r="A585" s="3" t="s">
        <v>91</v>
      </c>
      <c r="B585" s="42">
        <v>10</v>
      </c>
      <c r="C585" s="43" t="s">
        <v>78</v>
      </c>
      <c r="D585" s="346" t="s">
        <v>240</v>
      </c>
      <c r="E585" s="347" t="s">
        <v>10</v>
      </c>
      <c r="F585" s="348" t="s">
        <v>538</v>
      </c>
      <c r="G585" s="2"/>
      <c r="H585" s="398">
        <f>SUM(H586)</f>
        <v>391411</v>
      </c>
    </row>
    <row r="586" spans="1:8" ht="48.75" customHeight="1">
      <c r="A586" s="105" t="s">
        <v>92</v>
      </c>
      <c r="B586" s="42">
        <v>10</v>
      </c>
      <c r="C586" s="43" t="s">
        <v>78</v>
      </c>
      <c r="D586" s="346" t="s">
        <v>240</v>
      </c>
      <c r="E586" s="347" t="s">
        <v>10</v>
      </c>
      <c r="F586" s="348" t="s">
        <v>538</v>
      </c>
      <c r="G586" s="2" t="s">
        <v>13</v>
      </c>
      <c r="H586" s="400">
        <f>SUM(прил6!I342)</f>
        <v>391411</v>
      </c>
    </row>
    <row r="587" spans="1:8" ht="66.75" customHeight="1">
      <c r="A587" s="94" t="s">
        <v>131</v>
      </c>
      <c r="B587" s="42">
        <v>10</v>
      </c>
      <c r="C587" s="43" t="s">
        <v>78</v>
      </c>
      <c r="D587" s="346" t="s">
        <v>239</v>
      </c>
      <c r="E587" s="347" t="s">
        <v>533</v>
      </c>
      <c r="F587" s="348" t="s">
        <v>534</v>
      </c>
      <c r="G587" s="2"/>
      <c r="H587" s="398">
        <f>SUM(H588)</f>
        <v>5000</v>
      </c>
    </row>
    <row r="588" spans="1:8" ht="33" customHeight="1">
      <c r="A588" s="361" t="s">
        <v>541</v>
      </c>
      <c r="B588" s="42">
        <v>10</v>
      </c>
      <c r="C588" s="43" t="s">
        <v>78</v>
      </c>
      <c r="D588" s="346" t="s">
        <v>239</v>
      </c>
      <c r="E588" s="347" t="s">
        <v>10</v>
      </c>
      <c r="F588" s="348" t="s">
        <v>534</v>
      </c>
      <c r="G588" s="2"/>
      <c r="H588" s="398">
        <f>SUM(H589)</f>
        <v>5000</v>
      </c>
    </row>
    <row r="589" spans="1:8" ht="33" customHeight="1">
      <c r="A589" s="99" t="s">
        <v>120</v>
      </c>
      <c r="B589" s="42">
        <v>10</v>
      </c>
      <c r="C589" s="43" t="s">
        <v>78</v>
      </c>
      <c r="D589" s="346" t="s">
        <v>239</v>
      </c>
      <c r="E589" s="347" t="s">
        <v>10</v>
      </c>
      <c r="F589" s="348" t="s">
        <v>543</v>
      </c>
      <c r="G589" s="2"/>
      <c r="H589" s="398">
        <f>SUM(H590)</f>
        <v>5000</v>
      </c>
    </row>
    <row r="590" spans="1:8" ht="32.25" customHeight="1">
      <c r="A590" s="97" t="s">
        <v>751</v>
      </c>
      <c r="B590" s="42">
        <v>10</v>
      </c>
      <c r="C590" s="43" t="s">
        <v>78</v>
      </c>
      <c r="D590" s="346" t="s">
        <v>239</v>
      </c>
      <c r="E590" s="347" t="s">
        <v>10</v>
      </c>
      <c r="F590" s="348" t="s">
        <v>543</v>
      </c>
      <c r="G590" s="2" t="s">
        <v>16</v>
      </c>
      <c r="H590" s="399">
        <f>SUM(прил6!I346)</f>
        <v>5000</v>
      </c>
    </row>
    <row r="591" spans="1:8" ht="15.6">
      <c r="A591" s="90" t="s">
        <v>43</v>
      </c>
      <c r="B591" s="47">
        <v>11</v>
      </c>
      <c r="C591" s="47"/>
      <c r="D591" s="334"/>
      <c r="E591" s="335"/>
      <c r="F591" s="336"/>
      <c r="G591" s="17"/>
      <c r="H591" s="395">
        <f>SUM(H592)</f>
        <v>157000</v>
      </c>
    </row>
    <row r="592" spans="1:8" ht="15.6">
      <c r="A592" s="107" t="s">
        <v>44</v>
      </c>
      <c r="B592" s="48">
        <v>11</v>
      </c>
      <c r="C592" s="28" t="s">
        <v>12</v>
      </c>
      <c r="D592" s="297"/>
      <c r="E592" s="298"/>
      <c r="F592" s="299"/>
      <c r="G592" s="27"/>
      <c r="H592" s="396">
        <f>SUM(H593,H602)</f>
        <v>157000</v>
      </c>
    </row>
    <row r="593" spans="1:8" ht="35.25" customHeight="1">
      <c r="A593" s="114" t="s">
        <v>144</v>
      </c>
      <c r="B593" s="36" t="s">
        <v>45</v>
      </c>
      <c r="C593" s="36" t="s">
        <v>12</v>
      </c>
      <c r="D593" s="300" t="s">
        <v>206</v>
      </c>
      <c r="E593" s="301" t="s">
        <v>533</v>
      </c>
      <c r="F593" s="302" t="s">
        <v>534</v>
      </c>
      <c r="G593" s="39"/>
      <c r="H593" s="397">
        <f>SUM(H598,H594)</f>
        <v>7000</v>
      </c>
    </row>
    <row r="594" spans="1:8" s="45" customFormat="1" ht="48.75" customHeight="1">
      <c r="A594" s="3" t="s">
        <v>182</v>
      </c>
      <c r="B594" s="43" t="s">
        <v>45</v>
      </c>
      <c r="C594" s="43" t="s">
        <v>12</v>
      </c>
      <c r="D594" s="346" t="s">
        <v>208</v>
      </c>
      <c r="E594" s="347" t="s">
        <v>533</v>
      </c>
      <c r="F594" s="348" t="s">
        <v>534</v>
      </c>
      <c r="G594" s="44"/>
      <c r="H594" s="401">
        <f>SUM(H595)</f>
        <v>2000</v>
      </c>
    </row>
    <row r="595" spans="1:8" s="45" customFormat="1" ht="51.75" customHeight="1">
      <c r="A595" s="363" t="s">
        <v>641</v>
      </c>
      <c r="B595" s="43" t="s">
        <v>45</v>
      </c>
      <c r="C595" s="43" t="s">
        <v>12</v>
      </c>
      <c r="D595" s="346" t="s">
        <v>208</v>
      </c>
      <c r="E595" s="347" t="s">
        <v>10</v>
      </c>
      <c r="F595" s="348" t="s">
        <v>534</v>
      </c>
      <c r="G595" s="44"/>
      <c r="H595" s="401">
        <f>SUM(H596)</f>
        <v>2000</v>
      </c>
    </row>
    <row r="596" spans="1:8" s="45" customFormat="1" ht="18.75" customHeight="1">
      <c r="A596" s="95" t="s">
        <v>655</v>
      </c>
      <c r="B596" s="43" t="s">
        <v>45</v>
      </c>
      <c r="C596" s="43" t="s">
        <v>12</v>
      </c>
      <c r="D596" s="346" t="s">
        <v>208</v>
      </c>
      <c r="E596" s="347" t="s">
        <v>10</v>
      </c>
      <c r="F596" s="348" t="s">
        <v>654</v>
      </c>
      <c r="G596" s="44"/>
      <c r="H596" s="401">
        <f>SUM(H597)</f>
        <v>2000</v>
      </c>
    </row>
    <row r="597" spans="1:8" s="45" customFormat="1" ht="30.75" customHeight="1">
      <c r="A597" s="113" t="s">
        <v>751</v>
      </c>
      <c r="B597" s="43" t="s">
        <v>45</v>
      </c>
      <c r="C597" s="43" t="s">
        <v>12</v>
      </c>
      <c r="D597" s="346" t="s">
        <v>208</v>
      </c>
      <c r="E597" s="347" t="s">
        <v>10</v>
      </c>
      <c r="F597" s="348" t="s">
        <v>654</v>
      </c>
      <c r="G597" s="44" t="s">
        <v>16</v>
      </c>
      <c r="H597" s="402">
        <f>SUM(прил6!I643)</f>
        <v>2000</v>
      </c>
    </row>
    <row r="598" spans="1:8" ht="63.75" customHeight="1">
      <c r="A598" s="94" t="s">
        <v>188</v>
      </c>
      <c r="B598" s="2" t="s">
        <v>45</v>
      </c>
      <c r="C598" s="2" t="s">
        <v>12</v>
      </c>
      <c r="D598" s="303" t="s">
        <v>239</v>
      </c>
      <c r="E598" s="304" t="s">
        <v>533</v>
      </c>
      <c r="F598" s="305" t="s">
        <v>534</v>
      </c>
      <c r="G598" s="2"/>
      <c r="H598" s="398">
        <f>SUM(H599)</f>
        <v>5000</v>
      </c>
    </row>
    <row r="599" spans="1:8" ht="49.5" customHeight="1">
      <c r="A599" s="361" t="s">
        <v>541</v>
      </c>
      <c r="B599" s="43" t="s">
        <v>45</v>
      </c>
      <c r="C599" s="43" t="s">
        <v>12</v>
      </c>
      <c r="D599" s="303" t="s">
        <v>239</v>
      </c>
      <c r="E599" s="304" t="s">
        <v>10</v>
      </c>
      <c r="F599" s="305" t="s">
        <v>534</v>
      </c>
      <c r="G599" s="2"/>
      <c r="H599" s="398">
        <f>SUM(H600)</f>
        <v>5000</v>
      </c>
    </row>
    <row r="600" spans="1:8" ht="32.25" customHeight="1">
      <c r="A600" s="99" t="s">
        <v>120</v>
      </c>
      <c r="B600" s="2" t="s">
        <v>45</v>
      </c>
      <c r="C600" s="2" t="s">
        <v>12</v>
      </c>
      <c r="D600" s="303" t="s">
        <v>239</v>
      </c>
      <c r="E600" s="304" t="s">
        <v>10</v>
      </c>
      <c r="F600" s="305" t="s">
        <v>543</v>
      </c>
      <c r="G600" s="2"/>
      <c r="H600" s="398">
        <f>SUM(H601)</f>
        <v>5000</v>
      </c>
    </row>
    <row r="601" spans="1:8" ht="30.75" customHeight="1">
      <c r="A601" s="97" t="s">
        <v>751</v>
      </c>
      <c r="B601" s="2" t="s">
        <v>45</v>
      </c>
      <c r="C601" s="2" t="s">
        <v>12</v>
      </c>
      <c r="D601" s="303" t="s">
        <v>239</v>
      </c>
      <c r="E601" s="304" t="s">
        <v>10</v>
      </c>
      <c r="F601" s="305" t="s">
        <v>543</v>
      </c>
      <c r="G601" s="2" t="s">
        <v>16</v>
      </c>
      <c r="H601" s="399">
        <f>SUM(прил6!I647)</f>
        <v>5000</v>
      </c>
    </row>
    <row r="602" spans="1:8" ht="64.5" customHeight="1">
      <c r="A602" s="80" t="s">
        <v>173</v>
      </c>
      <c r="B602" s="36" t="s">
        <v>45</v>
      </c>
      <c r="C602" s="36" t="s">
        <v>12</v>
      </c>
      <c r="D602" s="300" t="s">
        <v>621</v>
      </c>
      <c r="E602" s="301" t="s">
        <v>533</v>
      </c>
      <c r="F602" s="302" t="s">
        <v>534</v>
      </c>
      <c r="G602" s="36"/>
      <c r="H602" s="397">
        <f>SUM(H603)</f>
        <v>150000</v>
      </c>
    </row>
    <row r="603" spans="1:8" ht="81.75" customHeight="1">
      <c r="A603" s="100" t="s">
        <v>189</v>
      </c>
      <c r="B603" s="2" t="s">
        <v>45</v>
      </c>
      <c r="C603" s="2" t="s">
        <v>12</v>
      </c>
      <c r="D603" s="303" t="s">
        <v>259</v>
      </c>
      <c r="E603" s="304" t="s">
        <v>533</v>
      </c>
      <c r="F603" s="305" t="s">
        <v>534</v>
      </c>
      <c r="G603" s="2"/>
      <c r="H603" s="398">
        <f>SUM(H604)</f>
        <v>150000</v>
      </c>
    </row>
    <row r="604" spans="1:8" ht="32.25" customHeight="1">
      <c r="A604" s="100" t="s">
        <v>656</v>
      </c>
      <c r="B604" s="2" t="s">
        <v>45</v>
      </c>
      <c r="C604" s="2" t="s">
        <v>12</v>
      </c>
      <c r="D604" s="303" t="s">
        <v>259</v>
      </c>
      <c r="E604" s="304" t="s">
        <v>10</v>
      </c>
      <c r="F604" s="305" t="s">
        <v>534</v>
      </c>
      <c r="G604" s="2"/>
      <c r="H604" s="398">
        <f>SUM(H605)</f>
        <v>150000</v>
      </c>
    </row>
    <row r="605" spans="1:8" ht="46.8">
      <c r="A605" s="3" t="s">
        <v>190</v>
      </c>
      <c r="B605" s="2" t="s">
        <v>45</v>
      </c>
      <c r="C605" s="2" t="s">
        <v>12</v>
      </c>
      <c r="D605" s="303" t="s">
        <v>259</v>
      </c>
      <c r="E605" s="304" t="s">
        <v>10</v>
      </c>
      <c r="F605" s="305" t="s">
        <v>657</v>
      </c>
      <c r="G605" s="2"/>
      <c r="H605" s="398">
        <f>SUM(H606)</f>
        <v>150000</v>
      </c>
    </row>
    <row r="606" spans="1:8" ht="31.2">
      <c r="A606" s="97" t="s">
        <v>751</v>
      </c>
      <c r="B606" s="2" t="s">
        <v>45</v>
      </c>
      <c r="C606" s="2" t="s">
        <v>12</v>
      </c>
      <c r="D606" s="303" t="s">
        <v>259</v>
      </c>
      <c r="E606" s="304" t="s">
        <v>10</v>
      </c>
      <c r="F606" s="305" t="s">
        <v>657</v>
      </c>
      <c r="G606" s="2" t="s">
        <v>16</v>
      </c>
      <c r="H606" s="400">
        <f>SUM(прил6!I652)</f>
        <v>150000</v>
      </c>
    </row>
    <row r="607" spans="1:8" ht="46.8">
      <c r="A607" s="90" t="s">
        <v>46</v>
      </c>
      <c r="B607" s="47">
        <v>14</v>
      </c>
      <c r="C607" s="47"/>
      <c r="D607" s="334"/>
      <c r="E607" s="335"/>
      <c r="F607" s="336"/>
      <c r="G607" s="17"/>
      <c r="H607" s="395">
        <f>SUM(H608+H614)</f>
        <v>4848337</v>
      </c>
    </row>
    <row r="608" spans="1:8" ht="31.5" customHeight="1">
      <c r="A608" s="107" t="s">
        <v>47</v>
      </c>
      <c r="B608" s="48">
        <v>14</v>
      </c>
      <c r="C608" s="28" t="s">
        <v>10</v>
      </c>
      <c r="D608" s="297"/>
      <c r="E608" s="298"/>
      <c r="F608" s="299"/>
      <c r="G608" s="27"/>
      <c r="H608" s="396">
        <f>SUM(H609)</f>
        <v>4423438</v>
      </c>
    </row>
    <row r="609" spans="1:8" ht="32.25" customHeight="1">
      <c r="A609" s="91" t="s">
        <v>141</v>
      </c>
      <c r="B609" s="38">
        <v>14</v>
      </c>
      <c r="C609" s="36" t="s">
        <v>10</v>
      </c>
      <c r="D609" s="300" t="s">
        <v>237</v>
      </c>
      <c r="E609" s="301" t="s">
        <v>533</v>
      </c>
      <c r="F609" s="302" t="s">
        <v>534</v>
      </c>
      <c r="G609" s="36"/>
      <c r="H609" s="397">
        <f>SUM(H610)</f>
        <v>4423438</v>
      </c>
    </row>
    <row r="610" spans="1:8" ht="50.25" customHeight="1">
      <c r="A610" s="105" t="s">
        <v>191</v>
      </c>
      <c r="B610" s="73">
        <v>14</v>
      </c>
      <c r="C610" s="2" t="s">
        <v>10</v>
      </c>
      <c r="D610" s="303" t="s">
        <v>241</v>
      </c>
      <c r="E610" s="304" t="s">
        <v>533</v>
      </c>
      <c r="F610" s="305" t="s">
        <v>534</v>
      </c>
      <c r="G610" s="2"/>
      <c r="H610" s="398">
        <f>SUM(H611)</f>
        <v>4423438</v>
      </c>
    </row>
    <row r="611" spans="1:8" ht="31.5" customHeight="1">
      <c r="A611" s="105" t="s">
        <v>658</v>
      </c>
      <c r="B611" s="533">
        <v>14</v>
      </c>
      <c r="C611" s="2" t="s">
        <v>10</v>
      </c>
      <c r="D611" s="303" t="s">
        <v>241</v>
      </c>
      <c r="E611" s="304" t="s">
        <v>12</v>
      </c>
      <c r="F611" s="305" t="s">
        <v>534</v>
      </c>
      <c r="G611" s="2"/>
      <c r="H611" s="398">
        <f>SUM(H612)</f>
        <v>4423438</v>
      </c>
    </row>
    <row r="612" spans="1:8" ht="32.25" customHeight="1">
      <c r="A612" s="105" t="s">
        <v>660</v>
      </c>
      <c r="B612" s="73">
        <v>14</v>
      </c>
      <c r="C612" s="2" t="s">
        <v>10</v>
      </c>
      <c r="D612" s="303" t="s">
        <v>241</v>
      </c>
      <c r="E612" s="304" t="s">
        <v>12</v>
      </c>
      <c r="F612" s="305" t="s">
        <v>659</v>
      </c>
      <c r="G612" s="2"/>
      <c r="H612" s="398">
        <f>SUM(H613)</f>
        <v>4423438</v>
      </c>
    </row>
    <row r="613" spans="1:8" ht="15.6">
      <c r="A613" s="105" t="s">
        <v>21</v>
      </c>
      <c r="B613" s="73">
        <v>14</v>
      </c>
      <c r="C613" s="2" t="s">
        <v>10</v>
      </c>
      <c r="D613" s="303" t="s">
        <v>241</v>
      </c>
      <c r="E613" s="304" t="s">
        <v>12</v>
      </c>
      <c r="F613" s="305" t="s">
        <v>659</v>
      </c>
      <c r="G613" s="2" t="s">
        <v>75</v>
      </c>
      <c r="H613" s="400">
        <f>SUM(прил6!I353)</f>
        <v>4423438</v>
      </c>
    </row>
    <row r="614" spans="1:8" ht="15.6">
      <c r="A614" s="107" t="s">
        <v>200</v>
      </c>
      <c r="B614" s="48">
        <v>14</v>
      </c>
      <c r="C614" s="28" t="s">
        <v>15</v>
      </c>
      <c r="D614" s="297"/>
      <c r="E614" s="298"/>
      <c r="F614" s="299"/>
      <c r="G614" s="28"/>
      <c r="H614" s="396">
        <f>SUM(H615)</f>
        <v>424899</v>
      </c>
    </row>
    <row r="615" spans="1:8" ht="33.75" customHeight="1">
      <c r="A615" s="91" t="s">
        <v>141</v>
      </c>
      <c r="B615" s="38">
        <v>14</v>
      </c>
      <c r="C615" s="36" t="s">
        <v>15</v>
      </c>
      <c r="D615" s="300" t="s">
        <v>237</v>
      </c>
      <c r="E615" s="301" t="s">
        <v>533</v>
      </c>
      <c r="F615" s="302" t="s">
        <v>534</v>
      </c>
      <c r="G615" s="36"/>
      <c r="H615" s="397">
        <f>SUM(H616)</f>
        <v>424899</v>
      </c>
    </row>
    <row r="616" spans="1:8" ht="50.25" customHeight="1">
      <c r="A616" s="105" t="s">
        <v>191</v>
      </c>
      <c r="B616" s="101">
        <v>14</v>
      </c>
      <c r="C616" s="2" t="s">
        <v>15</v>
      </c>
      <c r="D616" s="303" t="s">
        <v>241</v>
      </c>
      <c r="E616" s="304" t="s">
        <v>533</v>
      </c>
      <c r="F616" s="305" t="s">
        <v>534</v>
      </c>
      <c r="G616" s="88"/>
      <c r="H616" s="398">
        <f>SUM(H617)</f>
        <v>424899</v>
      </c>
    </row>
    <row r="617" spans="1:8" ht="35.25" customHeight="1">
      <c r="A617" s="554" t="s">
        <v>732</v>
      </c>
      <c r="B617" s="422">
        <v>14</v>
      </c>
      <c r="C617" s="44" t="s">
        <v>15</v>
      </c>
      <c r="D617" s="346" t="s">
        <v>241</v>
      </c>
      <c r="E617" s="347" t="s">
        <v>20</v>
      </c>
      <c r="F617" s="348" t="s">
        <v>534</v>
      </c>
      <c r="G617" s="88"/>
      <c r="H617" s="398">
        <f>SUM(H618)</f>
        <v>424899</v>
      </c>
    </row>
    <row r="618" spans="1:8" ht="47.25" customHeight="1">
      <c r="A618" s="85" t="s">
        <v>734</v>
      </c>
      <c r="B618" s="422">
        <v>14</v>
      </c>
      <c r="C618" s="44" t="s">
        <v>15</v>
      </c>
      <c r="D618" s="346" t="s">
        <v>241</v>
      </c>
      <c r="E618" s="347" t="s">
        <v>20</v>
      </c>
      <c r="F618" s="348" t="s">
        <v>733</v>
      </c>
      <c r="G618" s="88"/>
      <c r="H618" s="398">
        <f>SUM(H619)</f>
        <v>424899</v>
      </c>
    </row>
    <row r="619" spans="1:8" ht="16.5" customHeight="1">
      <c r="A619" s="555" t="s">
        <v>21</v>
      </c>
      <c r="B619" s="422">
        <v>14</v>
      </c>
      <c r="C619" s="44" t="s">
        <v>15</v>
      </c>
      <c r="D619" s="346" t="s">
        <v>241</v>
      </c>
      <c r="E619" s="347" t="s">
        <v>20</v>
      </c>
      <c r="F619" s="348" t="s">
        <v>733</v>
      </c>
      <c r="G619" s="2" t="s">
        <v>75</v>
      </c>
      <c r="H619" s="404">
        <f>SUM(прил6!I359)</f>
        <v>424899</v>
      </c>
    </row>
    <row r="620" spans="1:8" ht="15.6">
      <c r="H620" s="562"/>
    </row>
  </sheetData>
  <mergeCells count="3">
    <mergeCell ref="A9:G11"/>
    <mergeCell ref="D13:F13"/>
    <mergeCell ref="I218:K218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52"/>
  <sheetViews>
    <sheetView tabSelected="1" topLeftCell="A3" workbookViewId="0">
      <selection activeCell="K9" sqref="K9"/>
    </sheetView>
  </sheetViews>
  <sheetFormatPr defaultRowHeight="14.4"/>
  <cols>
    <col min="1" max="1" width="71.88671875" customWidth="1"/>
    <col min="2" max="2" width="6.5546875" customWidth="1"/>
    <col min="3" max="4" width="4.88671875" customWidth="1"/>
    <col min="5" max="5" width="4.6640625" customWidth="1"/>
    <col min="6" max="6" width="3.5546875" customWidth="1"/>
    <col min="7" max="7" width="7.109375" customWidth="1"/>
    <col min="8" max="8" width="5.88671875" customWidth="1"/>
    <col min="9" max="9" width="12.44140625" customWidth="1"/>
  </cols>
  <sheetData>
    <row r="1" spans="1:9">
      <c r="D1" s="371" t="s">
        <v>671</v>
      </c>
      <c r="E1" s="371"/>
      <c r="F1" s="371"/>
      <c r="G1" s="1"/>
    </row>
    <row r="2" spans="1:9">
      <c r="D2" s="371" t="s">
        <v>7</v>
      </c>
      <c r="E2" s="371"/>
      <c r="F2" s="371"/>
    </row>
    <row r="3" spans="1:9">
      <c r="D3" s="371" t="s">
        <v>6</v>
      </c>
      <c r="E3" s="371"/>
      <c r="F3" s="371"/>
    </row>
    <row r="4" spans="1:9">
      <c r="D4" s="371" t="s">
        <v>110</v>
      </c>
      <c r="E4" s="371"/>
      <c r="F4" s="371"/>
    </row>
    <row r="5" spans="1:9">
      <c r="D5" s="371" t="s">
        <v>530</v>
      </c>
      <c r="E5" s="371"/>
      <c r="F5" s="371"/>
    </row>
    <row r="6" spans="1:9">
      <c r="D6" s="535" t="s">
        <v>718</v>
      </c>
      <c r="E6" s="371"/>
      <c r="F6" s="371"/>
    </row>
    <row r="7" spans="1:9">
      <c r="D7" s="584" t="s">
        <v>861</v>
      </c>
      <c r="E7" s="369"/>
      <c r="F7" s="369"/>
      <c r="G7" s="370"/>
    </row>
    <row r="8" spans="1:9">
      <c r="D8" s="371"/>
      <c r="E8" s="371"/>
      <c r="F8" s="371"/>
    </row>
    <row r="9" spans="1:9" ht="17.399999999999999">
      <c r="A9" s="592" t="s">
        <v>670</v>
      </c>
      <c r="B9" s="592"/>
      <c r="C9" s="592"/>
      <c r="D9" s="592"/>
      <c r="E9" s="592"/>
      <c r="F9" s="592"/>
      <c r="G9" s="592"/>
      <c r="H9" s="592"/>
      <c r="I9" s="592"/>
    </row>
    <row r="10" spans="1:9" ht="17.399999999999999">
      <c r="A10" s="592" t="s">
        <v>77</v>
      </c>
      <c r="B10" s="592"/>
      <c r="C10" s="592"/>
      <c r="D10" s="592"/>
      <c r="E10" s="592"/>
      <c r="F10" s="592"/>
      <c r="G10" s="592"/>
      <c r="H10" s="592"/>
      <c r="I10" s="592"/>
    </row>
    <row r="11" spans="1:9" ht="17.399999999999999">
      <c r="A11" s="592" t="s">
        <v>531</v>
      </c>
      <c r="B11" s="592"/>
      <c r="C11" s="592"/>
      <c r="D11" s="592"/>
      <c r="E11" s="592"/>
      <c r="F11" s="592"/>
      <c r="G11" s="592"/>
      <c r="H11" s="592"/>
      <c r="I11" s="592"/>
    </row>
    <row r="12" spans="1:9" ht="15.6">
      <c r="C12" s="372"/>
      <c r="I12" t="s">
        <v>690</v>
      </c>
    </row>
    <row r="13" spans="1:9" ht="21" customHeight="1">
      <c r="A13" s="59" t="s">
        <v>0</v>
      </c>
      <c r="B13" s="59" t="s">
        <v>48</v>
      </c>
      <c r="C13" s="59" t="s">
        <v>1</v>
      </c>
      <c r="D13" s="59" t="s">
        <v>2</v>
      </c>
      <c r="E13" s="593" t="s">
        <v>3</v>
      </c>
      <c r="F13" s="594"/>
      <c r="G13" s="595"/>
      <c r="H13" s="59" t="s">
        <v>4</v>
      </c>
      <c r="I13" s="59" t="s">
        <v>5</v>
      </c>
    </row>
    <row r="14" spans="1:9" ht="15.6">
      <c r="A14" s="102" t="s">
        <v>8</v>
      </c>
      <c r="B14" s="102"/>
      <c r="C14" s="46"/>
      <c r="D14" s="46"/>
      <c r="E14" s="291"/>
      <c r="F14" s="292"/>
      <c r="G14" s="293"/>
      <c r="H14" s="46"/>
      <c r="I14" s="394">
        <f>SUM(I15+I279+I360+I538+I377)</f>
        <v>299098250</v>
      </c>
    </row>
    <row r="15" spans="1:9" ht="15.6">
      <c r="A15" s="58" t="s">
        <v>49</v>
      </c>
      <c r="B15" s="140" t="s">
        <v>50</v>
      </c>
      <c r="C15" s="438"/>
      <c r="D15" s="438"/>
      <c r="E15" s="439"/>
      <c r="F15" s="440"/>
      <c r="G15" s="441"/>
      <c r="H15" s="438"/>
      <c r="I15" s="405">
        <f>SUM(I16+I146+I163+I216+I261)</f>
        <v>57393740</v>
      </c>
    </row>
    <row r="16" spans="1:9" ht="15.6">
      <c r="A16" s="407" t="s">
        <v>9</v>
      </c>
      <c r="B16" s="442" t="s">
        <v>50</v>
      </c>
      <c r="C16" s="17" t="s">
        <v>10</v>
      </c>
      <c r="D16" s="17"/>
      <c r="E16" s="432"/>
      <c r="F16" s="433"/>
      <c r="G16" s="434"/>
      <c r="H16" s="17"/>
      <c r="I16" s="424">
        <f>SUM(I17+I22+I67+I72+I77+I62)</f>
        <v>24381028</v>
      </c>
    </row>
    <row r="17" spans="1:9" ht="31.2">
      <c r="A17" s="26" t="s">
        <v>11</v>
      </c>
      <c r="B17" s="31" t="s">
        <v>50</v>
      </c>
      <c r="C17" s="27" t="s">
        <v>10</v>
      </c>
      <c r="D17" s="27" t="s">
        <v>12</v>
      </c>
      <c r="E17" s="352"/>
      <c r="F17" s="353"/>
      <c r="G17" s="354"/>
      <c r="H17" s="27"/>
      <c r="I17" s="425">
        <f>SUM(I18)</f>
        <v>1283650</v>
      </c>
    </row>
    <row r="18" spans="1:9" ht="15.6">
      <c r="A18" s="35" t="s">
        <v>121</v>
      </c>
      <c r="B18" s="38" t="s">
        <v>50</v>
      </c>
      <c r="C18" s="36" t="s">
        <v>10</v>
      </c>
      <c r="D18" s="36" t="s">
        <v>12</v>
      </c>
      <c r="E18" s="300" t="s">
        <v>535</v>
      </c>
      <c r="F18" s="301" t="s">
        <v>533</v>
      </c>
      <c r="G18" s="302" t="s">
        <v>534</v>
      </c>
      <c r="H18" s="36"/>
      <c r="I18" s="397">
        <f>SUM(I19)</f>
        <v>1283650</v>
      </c>
    </row>
    <row r="19" spans="1:9" ht="15.6">
      <c r="A19" s="104" t="s">
        <v>122</v>
      </c>
      <c r="B19" s="59" t="s">
        <v>50</v>
      </c>
      <c r="C19" s="2" t="s">
        <v>10</v>
      </c>
      <c r="D19" s="2" t="s">
        <v>12</v>
      </c>
      <c r="E19" s="303" t="s">
        <v>207</v>
      </c>
      <c r="F19" s="304" t="s">
        <v>533</v>
      </c>
      <c r="G19" s="305" t="s">
        <v>534</v>
      </c>
      <c r="H19" s="2"/>
      <c r="I19" s="398">
        <f>SUM(I20)</f>
        <v>1283650</v>
      </c>
    </row>
    <row r="20" spans="1:9" ht="31.2">
      <c r="A20" s="3" t="s">
        <v>91</v>
      </c>
      <c r="B20" s="377" t="s">
        <v>50</v>
      </c>
      <c r="C20" s="2" t="s">
        <v>10</v>
      </c>
      <c r="D20" s="2" t="s">
        <v>12</v>
      </c>
      <c r="E20" s="303" t="s">
        <v>207</v>
      </c>
      <c r="F20" s="304" t="s">
        <v>533</v>
      </c>
      <c r="G20" s="305" t="s">
        <v>538</v>
      </c>
      <c r="H20" s="2"/>
      <c r="I20" s="398">
        <f>SUM(I21)</f>
        <v>1283650</v>
      </c>
    </row>
    <row r="21" spans="1:9" ht="62.4">
      <c r="A21" s="105" t="s">
        <v>92</v>
      </c>
      <c r="B21" s="377" t="s">
        <v>50</v>
      </c>
      <c r="C21" s="2" t="s">
        <v>10</v>
      </c>
      <c r="D21" s="2" t="s">
        <v>12</v>
      </c>
      <c r="E21" s="303" t="s">
        <v>207</v>
      </c>
      <c r="F21" s="304" t="s">
        <v>533</v>
      </c>
      <c r="G21" s="305" t="s">
        <v>538</v>
      </c>
      <c r="H21" s="2" t="s">
        <v>13</v>
      </c>
      <c r="I21" s="399">
        <v>1283650</v>
      </c>
    </row>
    <row r="22" spans="1:9" ht="46.8">
      <c r="A22" s="120" t="s">
        <v>19</v>
      </c>
      <c r="B22" s="31" t="s">
        <v>50</v>
      </c>
      <c r="C22" s="27" t="s">
        <v>10</v>
      </c>
      <c r="D22" s="27" t="s">
        <v>20</v>
      </c>
      <c r="E22" s="352"/>
      <c r="F22" s="353"/>
      <c r="G22" s="354"/>
      <c r="H22" s="27"/>
      <c r="I22" s="425">
        <f>SUM(I23+I35+I40+I45+I52+I57+I30)</f>
        <v>14043534</v>
      </c>
    </row>
    <row r="23" spans="1:9" ht="46.8">
      <c r="A23" s="91" t="s">
        <v>130</v>
      </c>
      <c r="B23" s="38" t="s">
        <v>50</v>
      </c>
      <c r="C23" s="36" t="s">
        <v>10</v>
      </c>
      <c r="D23" s="36" t="s">
        <v>20</v>
      </c>
      <c r="E23" s="306" t="s">
        <v>206</v>
      </c>
      <c r="F23" s="307" t="s">
        <v>533</v>
      </c>
      <c r="G23" s="308" t="s">
        <v>534</v>
      </c>
      <c r="H23" s="36"/>
      <c r="I23" s="397">
        <f>SUM(I24)</f>
        <v>719000</v>
      </c>
    </row>
    <row r="24" spans="1:9" ht="72" customHeight="1">
      <c r="A24" s="94" t="s">
        <v>131</v>
      </c>
      <c r="B24" s="63" t="s">
        <v>50</v>
      </c>
      <c r="C24" s="2" t="s">
        <v>10</v>
      </c>
      <c r="D24" s="2" t="s">
        <v>20</v>
      </c>
      <c r="E24" s="318" t="s">
        <v>239</v>
      </c>
      <c r="F24" s="319" t="s">
        <v>533</v>
      </c>
      <c r="G24" s="320" t="s">
        <v>534</v>
      </c>
      <c r="H24" s="2"/>
      <c r="I24" s="398">
        <f>SUM(I25)</f>
        <v>719000</v>
      </c>
    </row>
    <row r="25" spans="1:9" ht="46.8">
      <c r="A25" s="94" t="s">
        <v>541</v>
      </c>
      <c r="B25" s="63" t="s">
        <v>50</v>
      </c>
      <c r="C25" s="2" t="s">
        <v>10</v>
      </c>
      <c r="D25" s="2" t="s">
        <v>20</v>
      </c>
      <c r="E25" s="318" t="s">
        <v>239</v>
      </c>
      <c r="F25" s="319" t="s">
        <v>10</v>
      </c>
      <c r="G25" s="320" t="s">
        <v>534</v>
      </c>
      <c r="H25" s="2"/>
      <c r="I25" s="398">
        <f>SUM(I26+I28)</f>
        <v>719000</v>
      </c>
    </row>
    <row r="26" spans="1:9" ht="46.8">
      <c r="A26" s="105" t="s">
        <v>93</v>
      </c>
      <c r="B26" s="377" t="s">
        <v>50</v>
      </c>
      <c r="C26" s="2" t="s">
        <v>10</v>
      </c>
      <c r="D26" s="2" t="s">
        <v>20</v>
      </c>
      <c r="E26" s="321" t="s">
        <v>239</v>
      </c>
      <c r="F26" s="322" t="s">
        <v>10</v>
      </c>
      <c r="G26" s="323" t="s">
        <v>542</v>
      </c>
      <c r="H26" s="2"/>
      <c r="I26" s="398">
        <f>SUM(I27)</f>
        <v>711000</v>
      </c>
    </row>
    <row r="27" spans="1:9" ht="62.4">
      <c r="A27" s="105" t="s">
        <v>92</v>
      </c>
      <c r="B27" s="377" t="s">
        <v>50</v>
      </c>
      <c r="C27" s="2" t="s">
        <v>10</v>
      </c>
      <c r="D27" s="2" t="s">
        <v>20</v>
      </c>
      <c r="E27" s="321" t="s">
        <v>239</v>
      </c>
      <c r="F27" s="322" t="s">
        <v>10</v>
      </c>
      <c r="G27" s="323" t="s">
        <v>542</v>
      </c>
      <c r="H27" s="2" t="s">
        <v>13</v>
      </c>
      <c r="I27" s="399">
        <v>711000</v>
      </c>
    </row>
    <row r="28" spans="1:9" ht="31.2">
      <c r="A28" s="99" t="s">
        <v>120</v>
      </c>
      <c r="B28" s="443" t="s">
        <v>50</v>
      </c>
      <c r="C28" s="2" t="s">
        <v>10</v>
      </c>
      <c r="D28" s="2" t="s">
        <v>20</v>
      </c>
      <c r="E28" s="318" t="s">
        <v>239</v>
      </c>
      <c r="F28" s="319" t="s">
        <v>10</v>
      </c>
      <c r="G28" s="320" t="s">
        <v>543</v>
      </c>
      <c r="H28" s="2"/>
      <c r="I28" s="398">
        <f>SUM(I29)</f>
        <v>8000</v>
      </c>
    </row>
    <row r="29" spans="1:9" ht="32.25" customHeight="1">
      <c r="A29" s="136" t="s">
        <v>751</v>
      </c>
      <c r="B29" s="418" t="s">
        <v>50</v>
      </c>
      <c r="C29" s="2" t="s">
        <v>10</v>
      </c>
      <c r="D29" s="2" t="s">
        <v>20</v>
      </c>
      <c r="E29" s="318" t="s">
        <v>239</v>
      </c>
      <c r="F29" s="319" t="s">
        <v>10</v>
      </c>
      <c r="G29" s="320" t="s">
        <v>543</v>
      </c>
      <c r="H29" s="2" t="s">
        <v>16</v>
      </c>
      <c r="I29" s="399">
        <v>8000</v>
      </c>
    </row>
    <row r="30" spans="1:9" ht="49.5" customHeight="1">
      <c r="A30" s="35" t="s">
        <v>145</v>
      </c>
      <c r="B30" s="38" t="s">
        <v>50</v>
      </c>
      <c r="C30" s="36" t="s">
        <v>10</v>
      </c>
      <c r="D30" s="36" t="s">
        <v>20</v>
      </c>
      <c r="E30" s="312" t="s">
        <v>559</v>
      </c>
      <c r="F30" s="313" t="s">
        <v>533</v>
      </c>
      <c r="G30" s="314" t="s">
        <v>534</v>
      </c>
      <c r="H30" s="36"/>
      <c r="I30" s="397">
        <f>SUM(I31)</f>
        <v>191800</v>
      </c>
    </row>
    <row r="31" spans="1:9" ht="82.5" customHeight="1">
      <c r="A31" s="64" t="s">
        <v>146</v>
      </c>
      <c r="B31" s="63" t="s">
        <v>50</v>
      </c>
      <c r="C31" s="2" t="s">
        <v>10</v>
      </c>
      <c r="D31" s="2" t="s">
        <v>20</v>
      </c>
      <c r="E31" s="315" t="s">
        <v>673</v>
      </c>
      <c r="F31" s="316" t="s">
        <v>533</v>
      </c>
      <c r="G31" s="317" t="s">
        <v>534</v>
      </c>
      <c r="H31" s="52"/>
      <c r="I31" s="398">
        <f>SUM(I32)</f>
        <v>191800</v>
      </c>
    </row>
    <row r="32" spans="1:9" ht="48" customHeight="1">
      <c r="A32" s="94" t="s">
        <v>560</v>
      </c>
      <c r="B32" s="63" t="s">
        <v>50</v>
      </c>
      <c r="C32" s="2" t="s">
        <v>10</v>
      </c>
      <c r="D32" s="2" t="s">
        <v>20</v>
      </c>
      <c r="E32" s="315" t="s">
        <v>673</v>
      </c>
      <c r="F32" s="316" t="s">
        <v>10</v>
      </c>
      <c r="G32" s="317" t="s">
        <v>534</v>
      </c>
      <c r="H32" s="52"/>
      <c r="I32" s="398">
        <f>SUM(I33)</f>
        <v>191800</v>
      </c>
    </row>
    <row r="33" spans="1:9" ht="16.5" customHeight="1">
      <c r="A33" s="94" t="s">
        <v>675</v>
      </c>
      <c r="B33" s="63" t="s">
        <v>50</v>
      </c>
      <c r="C33" s="2" t="s">
        <v>10</v>
      </c>
      <c r="D33" s="2" t="s">
        <v>20</v>
      </c>
      <c r="E33" s="315" t="s">
        <v>218</v>
      </c>
      <c r="F33" s="316" t="s">
        <v>10</v>
      </c>
      <c r="G33" s="317" t="s">
        <v>674</v>
      </c>
      <c r="H33" s="52"/>
      <c r="I33" s="398">
        <f>SUM(I34)</f>
        <v>191800</v>
      </c>
    </row>
    <row r="34" spans="1:9" ht="32.25" customHeight="1">
      <c r="A34" s="106" t="s">
        <v>751</v>
      </c>
      <c r="B34" s="63" t="s">
        <v>50</v>
      </c>
      <c r="C34" s="2" t="s">
        <v>10</v>
      </c>
      <c r="D34" s="2" t="s">
        <v>20</v>
      </c>
      <c r="E34" s="315" t="s">
        <v>218</v>
      </c>
      <c r="F34" s="316" t="s">
        <v>10</v>
      </c>
      <c r="G34" s="317" t="s">
        <v>674</v>
      </c>
      <c r="H34" s="2" t="s">
        <v>16</v>
      </c>
      <c r="I34" s="400">
        <v>191800</v>
      </c>
    </row>
    <row r="35" spans="1:9" ht="46.8">
      <c r="A35" s="91" t="s">
        <v>123</v>
      </c>
      <c r="B35" s="38" t="s">
        <v>50</v>
      </c>
      <c r="C35" s="36" t="s">
        <v>10</v>
      </c>
      <c r="D35" s="36" t="s">
        <v>20</v>
      </c>
      <c r="E35" s="312" t="s">
        <v>536</v>
      </c>
      <c r="F35" s="313" t="s">
        <v>533</v>
      </c>
      <c r="G35" s="314" t="s">
        <v>534</v>
      </c>
      <c r="H35" s="36"/>
      <c r="I35" s="397">
        <f>SUM(I36)</f>
        <v>946000</v>
      </c>
    </row>
    <row r="36" spans="1:9" ht="62.4">
      <c r="A36" s="94" t="s">
        <v>137</v>
      </c>
      <c r="B36" s="63" t="s">
        <v>50</v>
      </c>
      <c r="C36" s="2" t="s">
        <v>10</v>
      </c>
      <c r="D36" s="2" t="s">
        <v>20</v>
      </c>
      <c r="E36" s="315" t="s">
        <v>537</v>
      </c>
      <c r="F36" s="316" t="s">
        <v>533</v>
      </c>
      <c r="G36" s="317" t="s">
        <v>534</v>
      </c>
      <c r="H36" s="52"/>
      <c r="I36" s="398">
        <f>SUM(I37)</f>
        <v>946000</v>
      </c>
    </row>
    <row r="37" spans="1:9" ht="46.8">
      <c r="A37" s="94" t="s">
        <v>540</v>
      </c>
      <c r="B37" s="63" t="s">
        <v>50</v>
      </c>
      <c r="C37" s="2" t="s">
        <v>10</v>
      </c>
      <c r="D37" s="2" t="s">
        <v>20</v>
      </c>
      <c r="E37" s="315" t="s">
        <v>537</v>
      </c>
      <c r="F37" s="316" t="s">
        <v>10</v>
      </c>
      <c r="G37" s="317" t="s">
        <v>534</v>
      </c>
      <c r="H37" s="52"/>
      <c r="I37" s="398">
        <f>SUM(I38)</f>
        <v>946000</v>
      </c>
    </row>
    <row r="38" spans="1:9" ht="17.25" customHeight="1">
      <c r="A38" s="94" t="s">
        <v>125</v>
      </c>
      <c r="B38" s="63" t="s">
        <v>50</v>
      </c>
      <c r="C38" s="2" t="s">
        <v>10</v>
      </c>
      <c r="D38" s="2" t="s">
        <v>20</v>
      </c>
      <c r="E38" s="315" t="s">
        <v>537</v>
      </c>
      <c r="F38" s="316" t="s">
        <v>10</v>
      </c>
      <c r="G38" s="317" t="s">
        <v>539</v>
      </c>
      <c r="H38" s="52"/>
      <c r="I38" s="398">
        <f>SUM(I39)</f>
        <v>946000</v>
      </c>
    </row>
    <row r="39" spans="1:9" ht="31.5" customHeight="1">
      <c r="A39" s="106" t="s">
        <v>751</v>
      </c>
      <c r="B39" s="417" t="s">
        <v>50</v>
      </c>
      <c r="C39" s="2" t="s">
        <v>10</v>
      </c>
      <c r="D39" s="2" t="s">
        <v>20</v>
      </c>
      <c r="E39" s="315" t="s">
        <v>537</v>
      </c>
      <c r="F39" s="316" t="s">
        <v>10</v>
      </c>
      <c r="G39" s="317" t="s">
        <v>539</v>
      </c>
      <c r="H39" s="2" t="s">
        <v>16</v>
      </c>
      <c r="I39" s="400">
        <v>946000</v>
      </c>
    </row>
    <row r="40" spans="1:9" ht="31.2">
      <c r="A40" s="91" t="s">
        <v>138</v>
      </c>
      <c r="B40" s="38" t="s">
        <v>50</v>
      </c>
      <c r="C40" s="36" t="s">
        <v>10</v>
      </c>
      <c r="D40" s="36" t="s">
        <v>20</v>
      </c>
      <c r="E40" s="300" t="s">
        <v>545</v>
      </c>
      <c r="F40" s="301" t="s">
        <v>533</v>
      </c>
      <c r="G40" s="302" t="s">
        <v>534</v>
      </c>
      <c r="H40" s="36"/>
      <c r="I40" s="397">
        <f>SUM(I41)</f>
        <v>204734</v>
      </c>
    </row>
    <row r="41" spans="1:9" ht="62.4">
      <c r="A41" s="94" t="s">
        <v>757</v>
      </c>
      <c r="B41" s="63" t="s">
        <v>50</v>
      </c>
      <c r="C41" s="2" t="s">
        <v>10</v>
      </c>
      <c r="D41" s="2" t="s">
        <v>20</v>
      </c>
      <c r="E41" s="303" t="s">
        <v>210</v>
      </c>
      <c r="F41" s="304" t="s">
        <v>533</v>
      </c>
      <c r="G41" s="305" t="s">
        <v>534</v>
      </c>
      <c r="H41" s="2"/>
      <c r="I41" s="398">
        <f>SUM(I42)</f>
        <v>204734</v>
      </c>
    </row>
    <row r="42" spans="1:9" ht="46.8">
      <c r="A42" s="94" t="s">
        <v>544</v>
      </c>
      <c r="B42" s="63" t="s">
        <v>50</v>
      </c>
      <c r="C42" s="2" t="s">
        <v>10</v>
      </c>
      <c r="D42" s="2" t="s">
        <v>20</v>
      </c>
      <c r="E42" s="303" t="s">
        <v>210</v>
      </c>
      <c r="F42" s="304" t="s">
        <v>10</v>
      </c>
      <c r="G42" s="305" t="s">
        <v>534</v>
      </c>
      <c r="H42" s="2"/>
      <c r="I42" s="398">
        <f>SUM(I43)</f>
        <v>204734</v>
      </c>
    </row>
    <row r="43" spans="1:9" ht="32.25" customHeight="1">
      <c r="A43" s="94" t="s">
        <v>96</v>
      </c>
      <c r="B43" s="444" t="s">
        <v>50</v>
      </c>
      <c r="C43" s="2" t="s">
        <v>10</v>
      </c>
      <c r="D43" s="2" t="s">
        <v>20</v>
      </c>
      <c r="E43" s="303" t="s">
        <v>210</v>
      </c>
      <c r="F43" s="304" t="s">
        <v>10</v>
      </c>
      <c r="G43" s="305" t="s">
        <v>546</v>
      </c>
      <c r="H43" s="2"/>
      <c r="I43" s="398">
        <f>SUM(I44)</f>
        <v>204734</v>
      </c>
    </row>
    <row r="44" spans="1:9" ht="62.4">
      <c r="A44" s="105" t="s">
        <v>92</v>
      </c>
      <c r="B44" s="377" t="s">
        <v>50</v>
      </c>
      <c r="C44" s="2" t="s">
        <v>10</v>
      </c>
      <c r="D44" s="2" t="s">
        <v>20</v>
      </c>
      <c r="E44" s="303" t="s">
        <v>210</v>
      </c>
      <c r="F44" s="304" t="s">
        <v>10</v>
      </c>
      <c r="G44" s="305" t="s">
        <v>546</v>
      </c>
      <c r="H44" s="2" t="s">
        <v>13</v>
      </c>
      <c r="I44" s="400">
        <v>204734</v>
      </c>
    </row>
    <row r="45" spans="1:9" ht="46.8">
      <c r="A45" s="115" t="s">
        <v>132</v>
      </c>
      <c r="B45" s="40" t="s">
        <v>50</v>
      </c>
      <c r="C45" s="36" t="s">
        <v>10</v>
      </c>
      <c r="D45" s="36" t="s">
        <v>20</v>
      </c>
      <c r="E45" s="300" t="s">
        <v>548</v>
      </c>
      <c r="F45" s="301" t="s">
        <v>533</v>
      </c>
      <c r="G45" s="302" t="s">
        <v>534</v>
      </c>
      <c r="H45" s="36"/>
      <c r="I45" s="397">
        <f>SUM(I46)</f>
        <v>474000</v>
      </c>
    </row>
    <row r="46" spans="1:9" ht="62.4">
      <c r="A46" s="110" t="s">
        <v>133</v>
      </c>
      <c r="B46" s="417" t="s">
        <v>50</v>
      </c>
      <c r="C46" s="2" t="s">
        <v>10</v>
      </c>
      <c r="D46" s="2" t="s">
        <v>20</v>
      </c>
      <c r="E46" s="303" t="s">
        <v>211</v>
      </c>
      <c r="F46" s="304" t="s">
        <v>533</v>
      </c>
      <c r="G46" s="305" t="s">
        <v>534</v>
      </c>
      <c r="H46" s="2"/>
      <c r="I46" s="398">
        <f>SUM(I47)</f>
        <v>474000</v>
      </c>
    </row>
    <row r="47" spans="1:9" ht="62.4">
      <c r="A47" s="111" t="s">
        <v>547</v>
      </c>
      <c r="B47" s="418" t="s">
        <v>50</v>
      </c>
      <c r="C47" s="2" t="s">
        <v>10</v>
      </c>
      <c r="D47" s="2" t="s">
        <v>20</v>
      </c>
      <c r="E47" s="303" t="s">
        <v>211</v>
      </c>
      <c r="F47" s="304" t="s">
        <v>10</v>
      </c>
      <c r="G47" s="305" t="s">
        <v>534</v>
      </c>
      <c r="H47" s="2"/>
      <c r="I47" s="398">
        <f>SUM(I48+I50)</f>
        <v>474000</v>
      </c>
    </row>
    <row r="48" spans="1:9" ht="46.8">
      <c r="A48" s="105" t="s">
        <v>134</v>
      </c>
      <c r="B48" s="377" t="s">
        <v>50</v>
      </c>
      <c r="C48" s="2" t="s">
        <v>10</v>
      </c>
      <c r="D48" s="2" t="s">
        <v>20</v>
      </c>
      <c r="E48" s="303" t="s">
        <v>211</v>
      </c>
      <c r="F48" s="304" t="s">
        <v>10</v>
      </c>
      <c r="G48" s="305" t="s">
        <v>549</v>
      </c>
      <c r="H48" s="2"/>
      <c r="I48" s="398">
        <f>SUM(I49)</f>
        <v>237000</v>
      </c>
    </row>
    <row r="49" spans="1:9" ht="62.4">
      <c r="A49" s="105" t="s">
        <v>92</v>
      </c>
      <c r="B49" s="377" t="s">
        <v>50</v>
      </c>
      <c r="C49" s="2" t="s">
        <v>10</v>
      </c>
      <c r="D49" s="2" t="s">
        <v>20</v>
      </c>
      <c r="E49" s="303" t="s">
        <v>211</v>
      </c>
      <c r="F49" s="304" t="s">
        <v>10</v>
      </c>
      <c r="G49" s="305" t="s">
        <v>549</v>
      </c>
      <c r="H49" s="2" t="s">
        <v>13</v>
      </c>
      <c r="I49" s="399">
        <v>237000</v>
      </c>
    </row>
    <row r="50" spans="1:9" ht="35.25" customHeight="1">
      <c r="A50" s="105" t="s">
        <v>95</v>
      </c>
      <c r="B50" s="377" t="s">
        <v>50</v>
      </c>
      <c r="C50" s="2" t="s">
        <v>10</v>
      </c>
      <c r="D50" s="2" t="s">
        <v>20</v>
      </c>
      <c r="E50" s="303" t="s">
        <v>211</v>
      </c>
      <c r="F50" s="304" t="s">
        <v>10</v>
      </c>
      <c r="G50" s="305" t="s">
        <v>550</v>
      </c>
      <c r="H50" s="2"/>
      <c r="I50" s="398">
        <f>SUM(I51)</f>
        <v>237000</v>
      </c>
    </row>
    <row r="51" spans="1:9" ht="62.4">
      <c r="A51" s="105" t="s">
        <v>92</v>
      </c>
      <c r="B51" s="377" t="s">
        <v>50</v>
      </c>
      <c r="C51" s="2" t="s">
        <v>10</v>
      </c>
      <c r="D51" s="2" t="s">
        <v>20</v>
      </c>
      <c r="E51" s="303" t="s">
        <v>211</v>
      </c>
      <c r="F51" s="304" t="s">
        <v>10</v>
      </c>
      <c r="G51" s="305" t="s">
        <v>550</v>
      </c>
      <c r="H51" s="2" t="s">
        <v>13</v>
      </c>
      <c r="I51" s="400">
        <v>237000</v>
      </c>
    </row>
    <row r="52" spans="1:9" ht="46.8">
      <c r="A52" s="91" t="s">
        <v>135</v>
      </c>
      <c r="B52" s="38" t="s">
        <v>50</v>
      </c>
      <c r="C52" s="36" t="s">
        <v>10</v>
      </c>
      <c r="D52" s="36" t="s">
        <v>20</v>
      </c>
      <c r="E52" s="300" t="s">
        <v>212</v>
      </c>
      <c r="F52" s="301" t="s">
        <v>533</v>
      </c>
      <c r="G52" s="302" t="s">
        <v>534</v>
      </c>
      <c r="H52" s="36"/>
      <c r="I52" s="397">
        <f>SUM(I53)</f>
        <v>237000</v>
      </c>
    </row>
    <row r="53" spans="1:9" ht="46.8">
      <c r="A53" s="94" t="s">
        <v>136</v>
      </c>
      <c r="B53" s="63" t="s">
        <v>50</v>
      </c>
      <c r="C53" s="2" t="s">
        <v>10</v>
      </c>
      <c r="D53" s="2" t="s">
        <v>20</v>
      </c>
      <c r="E53" s="303" t="s">
        <v>213</v>
      </c>
      <c r="F53" s="304" t="s">
        <v>533</v>
      </c>
      <c r="G53" s="305" t="s">
        <v>534</v>
      </c>
      <c r="H53" s="52"/>
      <c r="I53" s="398">
        <f>SUM(I54)</f>
        <v>237000</v>
      </c>
    </row>
    <row r="54" spans="1:9" ht="46.8">
      <c r="A54" s="94" t="s">
        <v>551</v>
      </c>
      <c r="B54" s="63" t="s">
        <v>50</v>
      </c>
      <c r="C54" s="2" t="s">
        <v>10</v>
      </c>
      <c r="D54" s="2" t="s">
        <v>20</v>
      </c>
      <c r="E54" s="303" t="s">
        <v>213</v>
      </c>
      <c r="F54" s="304" t="s">
        <v>12</v>
      </c>
      <c r="G54" s="305" t="s">
        <v>534</v>
      </c>
      <c r="H54" s="52"/>
      <c r="I54" s="398">
        <f>SUM(I55)</f>
        <v>237000</v>
      </c>
    </row>
    <row r="55" spans="1:9" ht="33.75" customHeight="1">
      <c r="A55" s="3" t="s">
        <v>94</v>
      </c>
      <c r="B55" s="377" t="s">
        <v>50</v>
      </c>
      <c r="C55" s="2" t="s">
        <v>10</v>
      </c>
      <c r="D55" s="2" t="s">
        <v>20</v>
      </c>
      <c r="E55" s="303" t="s">
        <v>213</v>
      </c>
      <c r="F55" s="304" t="s">
        <v>12</v>
      </c>
      <c r="G55" s="305" t="s">
        <v>552</v>
      </c>
      <c r="H55" s="2"/>
      <c r="I55" s="398">
        <f>SUM(I56)</f>
        <v>237000</v>
      </c>
    </row>
    <row r="56" spans="1:9" ht="62.4">
      <c r="A56" s="105" t="s">
        <v>92</v>
      </c>
      <c r="B56" s="377" t="s">
        <v>50</v>
      </c>
      <c r="C56" s="2" t="s">
        <v>10</v>
      </c>
      <c r="D56" s="2" t="s">
        <v>20</v>
      </c>
      <c r="E56" s="303" t="s">
        <v>213</v>
      </c>
      <c r="F56" s="304" t="s">
        <v>12</v>
      </c>
      <c r="G56" s="305" t="s">
        <v>552</v>
      </c>
      <c r="H56" s="2" t="s">
        <v>13</v>
      </c>
      <c r="I56" s="400">
        <v>237000</v>
      </c>
    </row>
    <row r="57" spans="1:9" ht="15.6">
      <c r="A57" s="35" t="s">
        <v>139</v>
      </c>
      <c r="B57" s="38" t="s">
        <v>50</v>
      </c>
      <c r="C57" s="36" t="s">
        <v>10</v>
      </c>
      <c r="D57" s="36" t="s">
        <v>20</v>
      </c>
      <c r="E57" s="300" t="s">
        <v>214</v>
      </c>
      <c r="F57" s="301" t="s">
        <v>533</v>
      </c>
      <c r="G57" s="302" t="s">
        <v>534</v>
      </c>
      <c r="H57" s="36"/>
      <c r="I57" s="397">
        <f>SUM(I58)</f>
        <v>11271000</v>
      </c>
    </row>
    <row r="58" spans="1:9" ht="31.2">
      <c r="A58" s="3" t="s">
        <v>140</v>
      </c>
      <c r="B58" s="377" t="s">
        <v>50</v>
      </c>
      <c r="C58" s="2" t="s">
        <v>10</v>
      </c>
      <c r="D58" s="2" t="s">
        <v>20</v>
      </c>
      <c r="E58" s="303" t="s">
        <v>215</v>
      </c>
      <c r="F58" s="304" t="s">
        <v>533</v>
      </c>
      <c r="G58" s="305" t="s">
        <v>534</v>
      </c>
      <c r="H58" s="2"/>
      <c r="I58" s="398">
        <f>SUM(I59)</f>
        <v>11271000</v>
      </c>
    </row>
    <row r="59" spans="1:9" ht="31.2">
      <c r="A59" s="3" t="s">
        <v>91</v>
      </c>
      <c r="B59" s="377" t="s">
        <v>50</v>
      </c>
      <c r="C59" s="2" t="s">
        <v>10</v>
      </c>
      <c r="D59" s="2" t="s">
        <v>20</v>
      </c>
      <c r="E59" s="303" t="s">
        <v>215</v>
      </c>
      <c r="F59" s="304" t="s">
        <v>533</v>
      </c>
      <c r="G59" s="305" t="s">
        <v>538</v>
      </c>
      <c r="H59" s="2"/>
      <c r="I59" s="398">
        <f>SUM(I60:I61)</f>
        <v>11271000</v>
      </c>
    </row>
    <row r="60" spans="1:9" ht="62.4">
      <c r="A60" s="105" t="s">
        <v>92</v>
      </c>
      <c r="B60" s="377" t="s">
        <v>50</v>
      </c>
      <c r="C60" s="2" t="s">
        <v>10</v>
      </c>
      <c r="D60" s="2" t="s">
        <v>20</v>
      </c>
      <c r="E60" s="303" t="s">
        <v>215</v>
      </c>
      <c r="F60" s="304" t="s">
        <v>533</v>
      </c>
      <c r="G60" s="305" t="s">
        <v>538</v>
      </c>
      <c r="H60" s="2" t="s">
        <v>13</v>
      </c>
      <c r="I60" s="399">
        <v>11259000</v>
      </c>
    </row>
    <row r="61" spans="1:9" ht="15.6">
      <c r="A61" s="3" t="s">
        <v>18</v>
      </c>
      <c r="B61" s="377" t="s">
        <v>50</v>
      </c>
      <c r="C61" s="2" t="s">
        <v>10</v>
      </c>
      <c r="D61" s="2" t="s">
        <v>20</v>
      </c>
      <c r="E61" s="303" t="s">
        <v>215</v>
      </c>
      <c r="F61" s="304" t="s">
        <v>533</v>
      </c>
      <c r="G61" s="305" t="s">
        <v>538</v>
      </c>
      <c r="H61" s="2" t="s">
        <v>17</v>
      </c>
      <c r="I61" s="399">
        <v>12000</v>
      </c>
    </row>
    <row r="62" spans="1:9" ht="15" customHeight="1">
      <c r="A62" s="120" t="s">
        <v>817</v>
      </c>
      <c r="B62" s="31" t="s">
        <v>50</v>
      </c>
      <c r="C62" s="27" t="s">
        <v>10</v>
      </c>
      <c r="D62" s="66" t="s">
        <v>116</v>
      </c>
      <c r="E62" s="122"/>
      <c r="F62" s="429"/>
      <c r="G62" s="430"/>
      <c r="H62" s="27"/>
      <c r="I62" s="425">
        <f>SUM(I63)</f>
        <v>5400</v>
      </c>
    </row>
    <row r="63" spans="1:9" ht="17.25" customHeight="1">
      <c r="A63" s="91" t="s">
        <v>202</v>
      </c>
      <c r="B63" s="38" t="s">
        <v>50</v>
      </c>
      <c r="C63" s="36" t="s">
        <v>10</v>
      </c>
      <c r="D63" s="50" t="s">
        <v>116</v>
      </c>
      <c r="E63" s="306" t="s">
        <v>222</v>
      </c>
      <c r="F63" s="307" t="s">
        <v>533</v>
      </c>
      <c r="G63" s="308" t="s">
        <v>534</v>
      </c>
      <c r="H63" s="36"/>
      <c r="I63" s="397">
        <f>SUM(I64)</f>
        <v>5400</v>
      </c>
    </row>
    <row r="64" spans="1:9" ht="18" customHeight="1">
      <c r="A64" s="108" t="s">
        <v>201</v>
      </c>
      <c r="B64" s="8" t="s">
        <v>50</v>
      </c>
      <c r="C64" s="2" t="s">
        <v>10</v>
      </c>
      <c r="D64" s="10" t="s">
        <v>116</v>
      </c>
      <c r="E64" s="321" t="s">
        <v>222</v>
      </c>
      <c r="F64" s="322" t="s">
        <v>533</v>
      </c>
      <c r="G64" s="323" t="s">
        <v>534</v>
      </c>
      <c r="H64" s="2"/>
      <c r="I64" s="398">
        <f>SUM(I65)</f>
        <v>5400</v>
      </c>
    </row>
    <row r="65" spans="1:9" ht="50.25" customHeight="1">
      <c r="A65" s="3" t="s">
        <v>818</v>
      </c>
      <c r="B65" s="570" t="s">
        <v>50</v>
      </c>
      <c r="C65" s="2" t="s">
        <v>10</v>
      </c>
      <c r="D65" s="10" t="s">
        <v>116</v>
      </c>
      <c r="E65" s="321" t="s">
        <v>222</v>
      </c>
      <c r="F65" s="322" t="s">
        <v>533</v>
      </c>
      <c r="G65" s="560">
        <v>51200</v>
      </c>
      <c r="H65" s="2"/>
      <c r="I65" s="398">
        <f>SUM(I66)</f>
        <v>5400</v>
      </c>
    </row>
    <row r="66" spans="1:9" ht="31.5" customHeight="1">
      <c r="A66" s="110" t="s">
        <v>751</v>
      </c>
      <c r="B66" s="570" t="s">
        <v>50</v>
      </c>
      <c r="C66" s="2" t="s">
        <v>10</v>
      </c>
      <c r="D66" s="10" t="s">
        <v>116</v>
      </c>
      <c r="E66" s="321" t="s">
        <v>222</v>
      </c>
      <c r="F66" s="322" t="s">
        <v>533</v>
      </c>
      <c r="G66" s="560">
        <v>51200</v>
      </c>
      <c r="H66" s="2" t="s">
        <v>16</v>
      </c>
      <c r="I66" s="399">
        <v>5400</v>
      </c>
    </row>
    <row r="67" spans="1:9" ht="18" customHeight="1">
      <c r="A67" s="120" t="s">
        <v>752</v>
      </c>
      <c r="B67" s="31" t="s">
        <v>50</v>
      </c>
      <c r="C67" s="27" t="s">
        <v>10</v>
      </c>
      <c r="D67" s="66" t="s">
        <v>29</v>
      </c>
      <c r="E67" s="122"/>
      <c r="F67" s="429"/>
      <c r="G67" s="430"/>
      <c r="H67" s="27"/>
      <c r="I67" s="425">
        <f>SUM(I68)</f>
        <v>8000</v>
      </c>
    </row>
    <row r="68" spans="1:9" ht="16.5" customHeight="1">
      <c r="A68" s="91" t="s">
        <v>202</v>
      </c>
      <c r="B68" s="38" t="s">
        <v>50</v>
      </c>
      <c r="C68" s="36" t="s">
        <v>10</v>
      </c>
      <c r="D68" s="50" t="s">
        <v>29</v>
      </c>
      <c r="E68" s="306" t="s">
        <v>221</v>
      </c>
      <c r="F68" s="307" t="s">
        <v>533</v>
      </c>
      <c r="G68" s="308" t="s">
        <v>534</v>
      </c>
      <c r="H68" s="36"/>
      <c r="I68" s="397">
        <f>SUM(I69)</f>
        <v>8000</v>
      </c>
    </row>
    <row r="69" spans="1:9" ht="15" customHeight="1">
      <c r="A69" s="108" t="s">
        <v>754</v>
      </c>
      <c r="B69" s="8" t="s">
        <v>50</v>
      </c>
      <c r="C69" s="2" t="s">
        <v>10</v>
      </c>
      <c r="D69" s="10" t="s">
        <v>29</v>
      </c>
      <c r="E69" s="321" t="s">
        <v>756</v>
      </c>
      <c r="F69" s="322" t="s">
        <v>533</v>
      </c>
      <c r="G69" s="323" t="s">
        <v>534</v>
      </c>
      <c r="H69" s="2"/>
      <c r="I69" s="398">
        <f>SUM(I70)</f>
        <v>8000</v>
      </c>
    </row>
    <row r="70" spans="1:9" ht="15.75" customHeight="1">
      <c r="A70" s="3" t="s">
        <v>755</v>
      </c>
      <c r="B70" s="533" t="s">
        <v>50</v>
      </c>
      <c r="C70" s="2" t="s">
        <v>10</v>
      </c>
      <c r="D70" s="10" t="s">
        <v>29</v>
      </c>
      <c r="E70" s="321" t="s">
        <v>756</v>
      </c>
      <c r="F70" s="322" t="s">
        <v>533</v>
      </c>
      <c r="G70" s="323" t="s">
        <v>753</v>
      </c>
      <c r="H70" s="2"/>
      <c r="I70" s="398">
        <f>SUM(I71)</f>
        <v>8000</v>
      </c>
    </row>
    <row r="71" spans="1:9" ht="33.75" customHeight="1">
      <c r="A71" s="110" t="s">
        <v>751</v>
      </c>
      <c r="B71" s="533" t="s">
        <v>50</v>
      </c>
      <c r="C71" s="2" t="s">
        <v>10</v>
      </c>
      <c r="D71" s="10" t="s">
        <v>29</v>
      </c>
      <c r="E71" s="321" t="s">
        <v>756</v>
      </c>
      <c r="F71" s="322" t="s">
        <v>533</v>
      </c>
      <c r="G71" s="323" t="s">
        <v>753</v>
      </c>
      <c r="H71" s="2" t="s">
        <v>16</v>
      </c>
      <c r="I71" s="399">
        <v>8000</v>
      </c>
    </row>
    <row r="72" spans="1:9" ht="16.5" customHeight="1">
      <c r="A72" s="120" t="s">
        <v>22</v>
      </c>
      <c r="B72" s="31" t="s">
        <v>50</v>
      </c>
      <c r="C72" s="27" t="s">
        <v>10</v>
      </c>
      <c r="D72" s="31">
        <v>11</v>
      </c>
      <c r="E72" s="122"/>
      <c r="F72" s="429"/>
      <c r="G72" s="430"/>
      <c r="H72" s="27"/>
      <c r="I72" s="425">
        <f>SUM(I73)</f>
        <v>72835</v>
      </c>
    </row>
    <row r="73" spans="1:9" ht="16.5" customHeight="1">
      <c r="A73" s="91" t="s">
        <v>97</v>
      </c>
      <c r="B73" s="38" t="s">
        <v>50</v>
      </c>
      <c r="C73" s="36" t="s">
        <v>10</v>
      </c>
      <c r="D73" s="38">
        <v>11</v>
      </c>
      <c r="E73" s="306" t="s">
        <v>216</v>
      </c>
      <c r="F73" s="307" t="s">
        <v>533</v>
      </c>
      <c r="G73" s="308" t="s">
        <v>534</v>
      </c>
      <c r="H73" s="36"/>
      <c r="I73" s="397">
        <f>SUM(I74)</f>
        <v>72835</v>
      </c>
    </row>
    <row r="74" spans="1:9" ht="16.5" customHeight="1">
      <c r="A74" s="108" t="s">
        <v>98</v>
      </c>
      <c r="B74" s="8" t="s">
        <v>50</v>
      </c>
      <c r="C74" s="2" t="s">
        <v>10</v>
      </c>
      <c r="D74" s="377">
        <v>11</v>
      </c>
      <c r="E74" s="321" t="s">
        <v>217</v>
      </c>
      <c r="F74" s="322" t="s">
        <v>533</v>
      </c>
      <c r="G74" s="323" t="s">
        <v>534</v>
      </c>
      <c r="H74" s="2"/>
      <c r="I74" s="398">
        <f>SUM(I75)</f>
        <v>72835</v>
      </c>
    </row>
    <row r="75" spans="1:9" ht="16.5" customHeight="1">
      <c r="A75" s="3" t="s">
        <v>118</v>
      </c>
      <c r="B75" s="377" t="s">
        <v>50</v>
      </c>
      <c r="C75" s="2" t="s">
        <v>10</v>
      </c>
      <c r="D75" s="377">
        <v>11</v>
      </c>
      <c r="E75" s="321" t="s">
        <v>217</v>
      </c>
      <c r="F75" s="322" t="s">
        <v>533</v>
      </c>
      <c r="G75" s="323" t="s">
        <v>556</v>
      </c>
      <c r="H75" s="2"/>
      <c r="I75" s="398">
        <f>SUM(I76)</f>
        <v>72835</v>
      </c>
    </row>
    <row r="76" spans="1:9" ht="15.75" customHeight="1">
      <c r="A76" s="3" t="s">
        <v>18</v>
      </c>
      <c r="B76" s="377" t="s">
        <v>50</v>
      </c>
      <c r="C76" s="2" t="s">
        <v>10</v>
      </c>
      <c r="D76" s="377">
        <v>11</v>
      </c>
      <c r="E76" s="321" t="s">
        <v>217</v>
      </c>
      <c r="F76" s="322" t="s">
        <v>533</v>
      </c>
      <c r="G76" s="323" t="s">
        <v>556</v>
      </c>
      <c r="H76" s="2" t="s">
        <v>17</v>
      </c>
      <c r="I76" s="399">
        <v>72835</v>
      </c>
    </row>
    <row r="77" spans="1:9" ht="15.6">
      <c r="A77" s="120" t="s">
        <v>23</v>
      </c>
      <c r="B77" s="31" t="s">
        <v>50</v>
      </c>
      <c r="C77" s="27" t="s">
        <v>10</v>
      </c>
      <c r="D77" s="31">
        <v>13</v>
      </c>
      <c r="E77" s="122"/>
      <c r="F77" s="429"/>
      <c r="G77" s="430"/>
      <c r="H77" s="27"/>
      <c r="I77" s="425">
        <f>SUM(I83+I88+I112+I117+I136+I97+I102+I107+I142+I78+I132)</f>
        <v>8967609</v>
      </c>
    </row>
    <row r="78" spans="1:9" ht="46.8">
      <c r="A78" s="91" t="s">
        <v>130</v>
      </c>
      <c r="B78" s="38" t="s">
        <v>50</v>
      </c>
      <c r="C78" s="36" t="s">
        <v>10</v>
      </c>
      <c r="D78" s="38">
        <v>13</v>
      </c>
      <c r="E78" s="306" t="s">
        <v>819</v>
      </c>
      <c r="F78" s="307" t="s">
        <v>533</v>
      </c>
      <c r="G78" s="308" t="s">
        <v>534</v>
      </c>
      <c r="H78" s="36"/>
      <c r="I78" s="397">
        <f>SUM(I79)</f>
        <v>113000</v>
      </c>
    </row>
    <row r="79" spans="1:9" ht="78">
      <c r="A79" s="94" t="s">
        <v>131</v>
      </c>
      <c r="B79" s="63" t="s">
        <v>50</v>
      </c>
      <c r="C79" s="2" t="s">
        <v>10</v>
      </c>
      <c r="D79" s="570">
        <v>13</v>
      </c>
      <c r="E79" s="321" t="s">
        <v>239</v>
      </c>
      <c r="F79" s="322" t="s">
        <v>533</v>
      </c>
      <c r="G79" s="323" t="s">
        <v>534</v>
      </c>
      <c r="H79" s="2"/>
      <c r="I79" s="398">
        <f>SUM(I80)</f>
        <v>113000</v>
      </c>
    </row>
    <row r="80" spans="1:9" ht="46.8">
      <c r="A80" s="94" t="s">
        <v>541</v>
      </c>
      <c r="B80" s="63" t="s">
        <v>50</v>
      </c>
      <c r="C80" s="2" t="s">
        <v>10</v>
      </c>
      <c r="D80" s="570">
        <v>13</v>
      </c>
      <c r="E80" s="321" t="s">
        <v>239</v>
      </c>
      <c r="F80" s="322" t="s">
        <v>10</v>
      </c>
      <c r="G80" s="323" t="s">
        <v>534</v>
      </c>
      <c r="H80" s="2"/>
      <c r="I80" s="398">
        <f>SUM(I81)</f>
        <v>113000</v>
      </c>
    </row>
    <row r="81" spans="1:9" ht="96" customHeight="1">
      <c r="A81" s="105" t="s">
        <v>820</v>
      </c>
      <c r="B81" s="570" t="s">
        <v>50</v>
      </c>
      <c r="C81" s="2" t="s">
        <v>10</v>
      </c>
      <c r="D81" s="570">
        <v>13</v>
      </c>
      <c r="E81" s="321" t="s">
        <v>239</v>
      </c>
      <c r="F81" s="322" t="s">
        <v>10</v>
      </c>
      <c r="G81" s="560">
        <v>13603</v>
      </c>
      <c r="H81" s="2"/>
      <c r="I81" s="398">
        <f>SUM(I82)</f>
        <v>113000</v>
      </c>
    </row>
    <row r="82" spans="1:9" ht="31.2">
      <c r="A82" s="110" t="s">
        <v>751</v>
      </c>
      <c r="B82" s="417" t="s">
        <v>50</v>
      </c>
      <c r="C82" s="2" t="s">
        <v>10</v>
      </c>
      <c r="D82" s="570">
        <v>13</v>
      </c>
      <c r="E82" s="321" t="s">
        <v>239</v>
      </c>
      <c r="F82" s="322" t="s">
        <v>10</v>
      </c>
      <c r="G82" s="560">
        <v>13603</v>
      </c>
      <c r="H82" s="2" t="s">
        <v>16</v>
      </c>
      <c r="I82" s="399">
        <v>113000</v>
      </c>
    </row>
    <row r="83" spans="1:9" ht="46.8">
      <c r="A83" s="35" t="s">
        <v>145</v>
      </c>
      <c r="B83" s="38" t="s">
        <v>50</v>
      </c>
      <c r="C83" s="36" t="s">
        <v>10</v>
      </c>
      <c r="D83" s="38">
        <v>13</v>
      </c>
      <c r="E83" s="306" t="s">
        <v>559</v>
      </c>
      <c r="F83" s="307" t="s">
        <v>533</v>
      </c>
      <c r="G83" s="308" t="s">
        <v>534</v>
      </c>
      <c r="H83" s="36"/>
      <c r="I83" s="397">
        <f>SUM(I84)</f>
        <v>3000</v>
      </c>
    </row>
    <row r="84" spans="1:9" ht="63" customHeight="1">
      <c r="A84" s="64" t="s">
        <v>146</v>
      </c>
      <c r="B84" s="63" t="s">
        <v>50</v>
      </c>
      <c r="C84" s="2" t="s">
        <v>10</v>
      </c>
      <c r="D84" s="377">
        <v>13</v>
      </c>
      <c r="E84" s="321" t="s">
        <v>218</v>
      </c>
      <c r="F84" s="322" t="s">
        <v>533</v>
      </c>
      <c r="G84" s="323" t="s">
        <v>534</v>
      </c>
      <c r="H84" s="2"/>
      <c r="I84" s="398">
        <f>SUM(I85)</f>
        <v>3000</v>
      </c>
    </row>
    <row r="85" spans="1:9" ht="46.8">
      <c r="A85" s="64" t="s">
        <v>560</v>
      </c>
      <c r="B85" s="63" t="s">
        <v>50</v>
      </c>
      <c r="C85" s="2" t="s">
        <v>10</v>
      </c>
      <c r="D85" s="377">
        <v>13</v>
      </c>
      <c r="E85" s="321" t="s">
        <v>218</v>
      </c>
      <c r="F85" s="322" t="s">
        <v>10</v>
      </c>
      <c r="G85" s="323" t="s">
        <v>534</v>
      </c>
      <c r="H85" s="2"/>
      <c r="I85" s="398">
        <f>SUM(I86)</f>
        <v>3000</v>
      </c>
    </row>
    <row r="86" spans="1:9" ht="17.25" customHeight="1">
      <c r="A86" s="105" t="s">
        <v>562</v>
      </c>
      <c r="B86" s="377" t="s">
        <v>50</v>
      </c>
      <c r="C86" s="2" t="s">
        <v>10</v>
      </c>
      <c r="D86" s="377">
        <v>13</v>
      </c>
      <c r="E86" s="321" t="s">
        <v>218</v>
      </c>
      <c r="F86" s="322" t="s">
        <v>10</v>
      </c>
      <c r="G86" s="323" t="s">
        <v>561</v>
      </c>
      <c r="H86" s="2"/>
      <c r="I86" s="398">
        <f>SUM(I87)</f>
        <v>3000</v>
      </c>
    </row>
    <row r="87" spans="1:9" ht="31.5" customHeight="1">
      <c r="A87" s="110" t="s">
        <v>751</v>
      </c>
      <c r="B87" s="417" t="s">
        <v>50</v>
      </c>
      <c r="C87" s="2" t="s">
        <v>10</v>
      </c>
      <c r="D87" s="377">
        <v>13</v>
      </c>
      <c r="E87" s="321" t="s">
        <v>218</v>
      </c>
      <c r="F87" s="322" t="s">
        <v>10</v>
      </c>
      <c r="G87" s="323" t="s">
        <v>561</v>
      </c>
      <c r="H87" s="2" t="s">
        <v>16</v>
      </c>
      <c r="I87" s="399">
        <v>3000</v>
      </c>
    </row>
    <row r="88" spans="1:9" ht="46.8">
      <c r="A88" s="91" t="s">
        <v>204</v>
      </c>
      <c r="B88" s="38" t="s">
        <v>50</v>
      </c>
      <c r="C88" s="36" t="s">
        <v>10</v>
      </c>
      <c r="D88" s="38">
        <v>13</v>
      </c>
      <c r="E88" s="306" t="s">
        <v>588</v>
      </c>
      <c r="F88" s="307" t="s">
        <v>533</v>
      </c>
      <c r="G88" s="308" t="s">
        <v>534</v>
      </c>
      <c r="H88" s="36"/>
      <c r="I88" s="397">
        <f>SUM(I89+I93)</f>
        <v>229600</v>
      </c>
    </row>
    <row r="89" spans="1:9" ht="78">
      <c r="A89" s="105" t="s">
        <v>262</v>
      </c>
      <c r="B89" s="377" t="s">
        <v>50</v>
      </c>
      <c r="C89" s="2" t="s">
        <v>10</v>
      </c>
      <c r="D89" s="377">
        <v>13</v>
      </c>
      <c r="E89" s="321" t="s">
        <v>261</v>
      </c>
      <c r="F89" s="322" t="s">
        <v>533</v>
      </c>
      <c r="G89" s="323" t="s">
        <v>534</v>
      </c>
      <c r="H89" s="2"/>
      <c r="I89" s="398">
        <f>SUM(I90)</f>
        <v>182200</v>
      </c>
    </row>
    <row r="90" spans="1:9" ht="46.8">
      <c r="A90" s="3" t="s">
        <v>589</v>
      </c>
      <c r="B90" s="377" t="s">
        <v>50</v>
      </c>
      <c r="C90" s="2" t="s">
        <v>10</v>
      </c>
      <c r="D90" s="377">
        <v>13</v>
      </c>
      <c r="E90" s="321" t="s">
        <v>261</v>
      </c>
      <c r="F90" s="322" t="s">
        <v>10</v>
      </c>
      <c r="G90" s="323" t="s">
        <v>534</v>
      </c>
      <c r="H90" s="2"/>
      <c r="I90" s="398">
        <f>SUM(I91)</f>
        <v>182200</v>
      </c>
    </row>
    <row r="91" spans="1:9" ht="31.2">
      <c r="A91" s="136" t="s">
        <v>601</v>
      </c>
      <c r="B91" s="418" t="s">
        <v>50</v>
      </c>
      <c r="C91" s="2" t="s">
        <v>10</v>
      </c>
      <c r="D91" s="377">
        <v>13</v>
      </c>
      <c r="E91" s="321" t="s">
        <v>261</v>
      </c>
      <c r="F91" s="322" t="s">
        <v>10</v>
      </c>
      <c r="G91" s="323" t="s">
        <v>600</v>
      </c>
      <c r="H91" s="2"/>
      <c r="I91" s="398">
        <f>SUM(I92)</f>
        <v>182200</v>
      </c>
    </row>
    <row r="92" spans="1:9" ht="15.75" customHeight="1">
      <c r="A92" s="111" t="s">
        <v>21</v>
      </c>
      <c r="B92" s="418" t="s">
        <v>50</v>
      </c>
      <c r="C92" s="2" t="s">
        <v>10</v>
      </c>
      <c r="D92" s="377">
        <v>13</v>
      </c>
      <c r="E92" s="321" t="s">
        <v>261</v>
      </c>
      <c r="F92" s="322" t="s">
        <v>10</v>
      </c>
      <c r="G92" s="323" t="s">
        <v>600</v>
      </c>
      <c r="H92" s="2" t="s">
        <v>75</v>
      </c>
      <c r="I92" s="399">
        <v>182200</v>
      </c>
    </row>
    <row r="93" spans="1:9" ht="84" customHeight="1">
      <c r="A93" s="105" t="s">
        <v>205</v>
      </c>
      <c r="B93" s="377" t="s">
        <v>50</v>
      </c>
      <c r="C93" s="2" t="s">
        <v>10</v>
      </c>
      <c r="D93" s="377">
        <v>13</v>
      </c>
      <c r="E93" s="321" t="s">
        <v>235</v>
      </c>
      <c r="F93" s="322" t="s">
        <v>533</v>
      </c>
      <c r="G93" s="323" t="s">
        <v>534</v>
      </c>
      <c r="H93" s="2"/>
      <c r="I93" s="398">
        <f>SUM(I94)</f>
        <v>47400</v>
      </c>
    </row>
    <row r="94" spans="1:9" ht="34.5" customHeight="1">
      <c r="A94" s="3" t="s">
        <v>602</v>
      </c>
      <c r="B94" s="377" t="s">
        <v>50</v>
      </c>
      <c r="C94" s="2" t="s">
        <v>10</v>
      </c>
      <c r="D94" s="377">
        <v>13</v>
      </c>
      <c r="E94" s="321" t="s">
        <v>235</v>
      </c>
      <c r="F94" s="322" t="s">
        <v>10</v>
      </c>
      <c r="G94" s="323" t="s">
        <v>534</v>
      </c>
      <c r="H94" s="2"/>
      <c r="I94" s="398">
        <f>SUM(I95)</f>
        <v>47400</v>
      </c>
    </row>
    <row r="95" spans="1:9" ht="31.2">
      <c r="A95" s="136" t="s">
        <v>601</v>
      </c>
      <c r="B95" s="418" t="s">
        <v>50</v>
      </c>
      <c r="C95" s="2" t="s">
        <v>10</v>
      </c>
      <c r="D95" s="377">
        <v>13</v>
      </c>
      <c r="E95" s="321" t="s">
        <v>235</v>
      </c>
      <c r="F95" s="322" t="s">
        <v>10</v>
      </c>
      <c r="G95" s="323" t="s">
        <v>600</v>
      </c>
      <c r="H95" s="2"/>
      <c r="I95" s="398">
        <f>SUM(I96)</f>
        <v>47400</v>
      </c>
    </row>
    <row r="96" spans="1:9" ht="17.25" customHeight="1">
      <c r="A96" s="111" t="s">
        <v>21</v>
      </c>
      <c r="B96" s="418" t="s">
        <v>50</v>
      </c>
      <c r="C96" s="2" t="s">
        <v>10</v>
      </c>
      <c r="D96" s="377">
        <v>13</v>
      </c>
      <c r="E96" s="321" t="s">
        <v>235</v>
      </c>
      <c r="F96" s="322" t="s">
        <v>10</v>
      </c>
      <c r="G96" s="323" t="s">
        <v>600</v>
      </c>
      <c r="H96" s="2" t="s">
        <v>75</v>
      </c>
      <c r="I96" s="399">
        <v>47400</v>
      </c>
    </row>
    <row r="97" spans="1:9" ht="33.75" customHeight="1">
      <c r="A97" s="91" t="s">
        <v>138</v>
      </c>
      <c r="B97" s="38" t="s">
        <v>50</v>
      </c>
      <c r="C97" s="36" t="s">
        <v>10</v>
      </c>
      <c r="D97" s="36">
        <v>13</v>
      </c>
      <c r="E97" s="300" t="s">
        <v>545</v>
      </c>
      <c r="F97" s="301" t="s">
        <v>533</v>
      </c>
      <c r="G97" s="302" t="s">
        <v>534</v>
      </c>
      <c r="H97" s="36"/>
      <c r="I97" s="397">
        <f>SUM(I98)</f>
        <v>2000</v>
      </c>
    </row>
    <row r="98" spans="1:9" ht="63" customHeight="1">
      <c r="A98" s="94" t="s">
        <v>679</v>
      </c>
      <c r="B98" s="418" t="s">
        <v>50</v>
      </c>
      <c r="C98" s="2" t="s">
        <v>10</v>
      </c>
      <c r="D98" s="2">
        <v>13</v>
      </c>
      <c r="E98" s="303" t="s">
        <v>678</v>
      </c>
      <c r="F98" s="304" t="s">
        <v>533</v>
      </c>
      <c r="G98" s="305" t="s">
        <v>534</v>
      </c>
      <c r="H98" s="2"/>
      <c r="I98" s="398">
        <f>SUM(I99)</f>
        <v>2000</v>
      </c>
    </row>
    <row r="99" spans="1:9" ht="33" customHeight="1">
      <c r="A99" s="94" t="s">
        <v>680</v>
      </c>
      <c r="B99" s="418" t="s">
        <v>50</v>
      </c>
      <c r="C99" s="2" t="s">
        <v>10</v>
      </c>
      <c r="D99" s="2">
        <v>13</v>
      </c>
      <c r="E99" s="303" t="s">
        <v>678</v>
      </c>
      <c r="F99" s="304" t="s">
        <v>10</v>
      </c>
      <c r="G99" s="305" t="s">
        <v>534</v>
      </c>
      <c r="H99" s="2"/>
      <c r="I99" s="398">
        <f>SUM(I100)</f>
        <v>2000</v>
      </c>
    </row>
    <row r="100" spans="1:9" ht="31.5" customHeight="1">
      <c r="A100" s="94" t="s">
        <v>682</v>
      </c>
      <c r="B100" s="418" t="s">
        <v>50</v>
      </c>
      <c r="C100" s="2" t="s">
        <v>10</v>
      </c>
      <c r="D100" s="2">
        <v>13</v>
      </c>
      <c r="E100" s="303" t="s">
        <v>678</v>
      </c>
      <c r="F100" s="304" t="s">
        <v>10</v>
      </c>
      <c r="G100" s="305" t="s">
        <v>681</v>
      </c>
      <c r="H100" s="2"/>
      <c r="I100" s="398">
        <f>SUM(I101)</f>
        <v>2000</v>
      </c>
    </row>
    <row r="101" spans="1:9" ht="32.25" customHeight="1">
      <c r="A101" s="110" t="s">
        <v>751</v>
      </c>
      <c r="B101" s="418" t="s">
        <v>50</v>
      </c>
      <c r="C101" s="2" t="s">
        <v>10</v>
      </c>
      <c r="D101" s="2">
        <v>13</v>
      </c>
      <c r="E101" s="303" t="s">
        <v>678</v>
      </c>
      <c r="F101" s="304" t="s">
        <v>10</v>
      </c>
      <c r="G101" s="305" t="s">
        <v>681</v>
      </c>
      <c r="H101" s="2" t="s">
        <v>16</v>
      </c>
      <c r="I101" s="400">
        <v>2000</v>
      </c>
    </row>
    <row r="102" spans="1:9" ht="47.25" customHeight="1">
      <c r="A102" s="115" t="s">
        <v>132</v>
      </c>
      <c r="B102" s="38" t="s">
        <v>50</v>
      </c>
      <c r="C102" s="36" t="s">
        <v>10</v>
      </c>
      <c r="D102" s="36">
        <v>13</v>
      </c>
      <c r="E102" s="300" t="s">
        <v>548</v>
      </c>
      <c r="F102" s="301" t="s">
        <v>533</v>
      </c>
      <c r="G102" s="302" t="s">
        <v>534</v>
      </c>
      <c r="H102" s="36"/>
      <c r="I102" s="397">
        <f>SUM(I103)</f>
        <v>30000</v>
      </c>
    </row>
    <row r="103" spans="1:9" ht="65.25" customHeight="1">
      <c r="A103" s="94" t="s">
        <v>169</v>
      </c>
      <c r="B103" s="418" t="s">
        <v>50</v>
      </c>
      <c r="C103" s="2" t="s">
        <v>10</v>
      </c>
      <c r="D103" s="2">
        <v>13</v>
      </c>
      <c r="E103" s="346" t="s">
        <v>249</v>
      </c>
      <c r="F103" s="347" t="s">
        <v>533</v>
      </c>
      <c r="G103" s="348" t="s">
        <v>534</v>
      </c>
      <c r="H103" s="87"/>
      <c r="I103" s="401">
        <f>SUM(I104)</f>
        <v>30000</v>
      </c>
    </row>
    <row r="104" spans="1:9" ht="32.25" customHeight="1">
      <c r="A104" s="94" t="s">
        <v>617</v>
      </c>
      <c r="B104" s="418" t="s">
        <v>50</v>
      </c>
      <c r="C104" s="2" t="s">
        <v>10</v>
      </c>
      <c r="D104" s="2">
        <v>13</v>
      </c>
      <c r="E104" s="346" t="s">
        <v>249</v>
      </c>
      <c r="F104" s="347" t="s">
        <v>10</v>
      </c>
      <c r="G104" s="348" t="s">
        <v>534</v>
      </c>
      <c r="H104" s="87"/>
      <c r="I104" s="401">
        <f>SUM(I105)</f>
        <v>30000</v>
      </c>
    </row>
    <row r="105" spans="1:9" ht="32.25" customHeight="1">
      <c r="A105" s="85" t="s">
        <v>683</v>
      </c>
      <c r="B105" s="418" t="s">
        <v>50</v>
      </c>
      <c r="C105" s="2" t="s">
        <v>10</v>
      </c>
      <c r="D105" s="2">
        <v>13</v>
      </c>
      <c r="E105" s="346" t="s">
        <v>249</v>
      </c>
      <c r="F105" s="347" t="s">
        <v>10</v>
      </c>
      <c r="G105" s="348" t="s">
        <v>684</v>
      </c>
      <c r="H105" s="87"/>
      <c r="I105" s="401">
        <f>SUM(I106)</f>
        <v>30000</v>
      </c>
    </row>
    <row r="106" spans="1:9" ht="32.25" customHeight="1">
      <c r="A106" s="113" t="s">
        <v>751</v>
      </c>
      <c r="B106" s="418" t="s">
        <v>50</v>
      </c>
      <c r="C106" s="2" t="s">
        <v>10</v>
      </c>
      <c r="D106" s="2">
        <v>13</v>
      </c>
      <c r="E106" s="346" t="s">
        <v>249</v>
      </c>
      <c r="F106" s="347" t="s">
        <v>10</v>
      </c>
      <c r="G106" s="348" t="s">
        <v>684</v>
      </c>
      <c r="H106" s="87" t="s">
        <v>16</v>
      </c>
      <c r="I106" s="402">
        <v>30000</v>
      </c>
    </row>
    <row r="107" spans="1:9" ht="64.5" customHeight="1">
      <c r="A107" s="91" t="s">
        <v>149</v>
      </c>
      <c r="B107" s="38" t="s">
        <v>50</v>
      </c>
      <c r="C107" s="36" t="s">
        <v>10</v>
      </c>
      <c r="D107" s="50">
        <v>13</v>
      </c>
      <c r="E107" s="312" t="s">
        <v>225</v>
      </c>
      <c r="F107" s="313" t="s">
        <v>533</v>
      </c>
      <c r="G107" s="314" t="s">
        <v>534</v>
      </c>
      <c r="H107" s="36"/>
      <c r="I107" s="397">
        <f>SUM(I108)</f>
        <v>47400</v>
      </c>
    </row>
    <row r="108" spans="1:9" ht="111" customHeight="1">
      <c r="A108" s="64" t="s">
        <v>165</v>
      </c>
      <c r="B108" s="533" t="s">
        <v>50</v>
      </c>
      <c r="C108" s="2" t="s">
        <v>10</v>
      </c>
      <c r="D108" s="2">
        <v>13</v>
      </c>
      <c r="E108" s="315" t="s">
        <v>227</v>
      </c>
      <c r="F108" s="316" t="s">
        <v>533</v>
      </c>
      <c r="G108" s="317" t="s">
        <v>534</v>
      </c>
      <c r="H108" s="87"/>
      <c r="I108" s="401">
        <f>SUM(I109)</f>
        <v>47400</v>
      </c>
    </row>
    <row r="109" spans="1:9" ht="47.25" customHeight="1">
      <c r="A109" s="64" t="s">
        <v>553</v>
      </c>
      <c r="B109" s="533" t="s">
        <v>50</v>
      </c>
      <c r="C109" s="2" t="s">
        <v>10</v>
      </c>
      <c r="D109" s="2">
        <v>13</v>
      </c>
      <c r="E109" s="315" t="s">
        <v>227</v>
      </c>
      <c r="F109" s="316" t="s">
        <v>10</v>
      </c>
      <c r="G109" s="317" t="s">
        <v>534</v>
      </c>
      <c r="H109" s="87"/>
      <c r="I109" s="401">
        <f>SUM(I110)</f>
        <v>47400</v>
      </c>
    </row>
    <row r="110" spans="1:9" ht="32.25" customHeight="1">
      <c r="A110" s="110" t="s">
        <v>601</v>
      </c>
      <c r="B110" s="533" t="s">
        <v>50</v>
      </c>
      <c r="C110" s="2" t="s">
        <v>10</v>
      </c>
      <c r="D110" s="2">
        <v>13</v>
      </c>
      <c r="E110" s="340" t="s">
        <v>227</v>
      </c>
      <c r="F110" s="341" t="s">
        <v>10</v>
      </c>
      <c r="G110" s="342" t="s">
        <v>600</v>
      </c>
      <c r="H110" s="87"/>
      <c r="I110" s="401">
        <f>SUM(I111)</f>
        <v>47400</v>
      </c>
    </row>
    <row r="111" spans="1:9" ht="17.25" customHeight="1">
      <c r="A111" s="111" t="s">
        <v>21</v>
      </c>
      <c r="B111" s="533" t="s">
        <v>50</v>
      </c>
      <c r="C111" s="2" t="s">
        <v>10</v>
      </c>
      <c r="D111" s="2">
        <v>13</v>
      </c>
      <c r="E111" s="340" t="s">
        <v>227</v>
      </c>
      <c r="F111" s="341" t="s">
        <v>10</v>
      </c>
      <c r="G111" s="342" t="s">
        <v>600</v>
      </c>
      <c r="H111" s="87" t="s">
        <v>75</v>
      </c>
      <c r="I111" s="402">
        <v>47400</v>
      </c>
    </row>
    <row r="112" spans="1:9" ht="31.2">
      <c r="A112" s="91" t="s">
        <v>24</v>
      </c>
      <c r="B112" s="38" t="s">
        <v>50</v>
      </c>
      <c r="C112" s="36" t="s">
        <v>10</v>
      </c>
      <c r="D112" s="38">
        <v>13</v>
      </c>
      <c r="E112" s="306" t="s">
        <v>219</v>
      </c>
      <c r="F112" s="307" t="s">
        <v>533</v>
      </c>
      <c r="G112" s="308" t="s">
        <v>534</v>
      </c>
      <c r="H112" s="36"/>
      <c r="I112" s="397">
        <f>SUM(I113)</f>
        <v>112146</v>
      </c>
    </row>
    <row r="113" spans="1:9" ht="16.5" customHeight="1">
      <c r="A113" s="105" t="s">
        <v>101</v>
      </c>
      <c r="B113" s="377" t="s">
        <v>50</v>
      </c>
      <c r="C113" s="2" t="s">
        <v>10</v>
      </c>
      <c r="D113" s="377">
        <v>13</v>
      </c>
      <c r="E113" s="321" t="s">
        <v>220</v>
      </c>
      <c r="F113" s="322" t="s">
        <v>533</v>
      </c>
      <c r="G113" s="323" t="s">
        <v>534</v>
      </c>
      <c r="H113" s="2"/>
      <c r="I113" s="398">
        <f>SUM(I114)</f>
        <v>112146</v>
      </c>
    </row>
    <row r="114" spans="1:9" ht="16.5" customHeight="1">
      <c r="A114" s="3" t="s">
        <v>119</v>
      </c>
      <c r="B114" s="377" t="s">
        <v>50</v>
      </c>
      <c r="C114" s="2" t="s">
        <v>10</v>
      </c>
      <c r="D114" s="377">
        <v>13</v>
      </c>
      <c r="E114" s="321" t="s">
        <v>220</v>
      </c>
      <c r="F114" s="322" t="s">
        <v>533</v>
      </c>
      <c r="G114" s="323" t="s">
        <v>563</v>
      </c>
      <c r="H114" s="2"/>
      <c r="I114" s="398">
        <f>SUM(I115:I116)</f>
        <v>112146</v>
      </c>
    </row>
    <row r="115" spans="1:9" ht="34.5" customHeight="1">
      <c r="A115" s="110" t="s">
        <v>751</v>
      </c>
      <c r="B115" s="575" t="s">
        <v>50</v>
      </c>
      <c r="C115" s="2" t="s">
        <v>10</v>
      </c>
      <c r="D115" s="377">
        <v>13</v>
      </c>
      <c r="E115" s="321" t="s">
        <v>220</v>
      </c>
      <c r="F115" s="322" t="s">
        <v>533</v>
      </c>
      <c r="G115" s="323" t="s">
        <v>563</v>
      </c>
      <c r="H115" s="2" t="s">
        <v>16</v>
      </c>
      <c r="I115" s="399">
        <v>104146</v>
      </c>
    </row>
    <row r="116" spans="1:9" ht="19.5" customHeight="1">
      <c r="A116" s="3" t="s">
        <v>18</v>
      </c>
      <c r="B116" s="417" t="s">
        <v>50</v>
      </c>
      <c r="C116" s="2" t="s">
        <v>10</v>
      </c>
      <c r="D116" s="570">
        <v>13</v>
      </c>
      <c r="E116" s="321" t="s">
        <v>220</v>
      </c>
      <c r="F116" s="322" t="s">
        <v>533</v>
      </c>
      <c r="G116" s="323" t="s">
        <v>563</v>
      </c>
      <c r="H116" s="2" t="s">
        <v>17</v>
      </c>
      <c r="I116" s="399">
        <v>8000</v>
      </c>
    </row>
    <row r="117" spans="1:9" ht="16.5" customHeight="1">
      <c r="A117" s="91" t="s">
        <v>202</v>
      </c>
      <c r="B117" s="38" t="s">
        <v>50</v>
      </c>
      <c r="C117" s="36" t="s">
        <v>10</v>
      </c>
      <c r="D117" s="38">
        <v>13</v>
      </c>
      <c r="E117" s="306" t="s">
        <v>221</v>
      </c>
      <c r="F117" s="307" t="s">
        <v>533</v>
      </c>
      <c r="G117" s="308" t="s">
        <v>534</v>
      </c>
      <c r="H117" s="36"/>
      <c r="I117" s="397">
        <f>SUM(I118)</f>
        <v>1489663</v>
      </c>
    </row>
    <row r="118" spans="1:9" ht="16.5" customHeight="1">
      <c r="A118" s="105" t="s">
        <v>201</v>
      </c>
      <c r="B118" s="377" t="s">
        <v>50</v>
      </c>
      <c r="C118" s="2" t="s">
        <v>10</v>
      </c>
      <c r="D118" s="377">
        <v>13</v>
      </c>
      <c r="E118" s="321" t="s">
        <v>222</v>
      </c>
      <c r="F118" s="322" t="s">
        <v>533</v>
      </c>
      <c r="G118" s="323" t="s">
        <v>534</v>
      </c>
      <c r="H118" s="2"/>
      <c r="I118" s="398">
        <f>SUM(I119+I121+I123+I125+I127+I129)</f>
        <v>1489663</v>
      </c>
    </row>
    <row r="119" spans="1:9" ht="16.5" customHeight="1">
      <c r="A119" s="105" t="s">
        <v>758</v>
      </c>
      <c r="B119" s="533" t="s">
        <v>50</v>
      </c>
      <c r="C119" s="2" t="s">
        <v>10</v>
      </c>
      <c r="D119" s="533">
        <v>13</v>
      </c>
      <c r="E119" s="321" t="s">
        <v>222</v>
      </c>
      <c r="F119" s="322" t="s">
        <v>533</v>
      </c>
      <c r="G119" s="323">
        <v>12700</v>
      </c>
      <c r="H119" s="2"/>
      <c r="I119" s="398">
        <f>SUM(I120)</f>
        <v>40381</v>
      </c>
    </row>
    <row r="120" spans="1:9" ht="31.5" customHeight="1">
      <c r="A120" s="105" t="s">
        <v>751</v>
      </c>
      <c r="B120" s="533" t="s">
        <v>50</v>
      </c>
      <c r="C120" s="2" t="s">
        <v>10</v>
      </c>
      <c r="D120" s="533">
        <v>13</v>
      </c>
      <c r="E120" s="321" t="s">
        <v>222</v>
      </c>
      <c r="F120" s="322" t="s">
        <v>533</v>
      </c>
      <c r="G120" s="323">
        <v>12700</v>
      </c>
      <c r="H120" s="2" t="s">
        <v>16</v>
      </c>
      <c r="I120" s="400">
        <v>40381</v>
      </c>
    </row>
    <row r="121" spans="1:9" ht="48.75" customHeight="1">
      <c r="A121" s="105" t="s">
        <v>760</v>
      </c>
      <c r="B121" s="533" t="s">
        <v>50</v>
      </c>
      <c r="C121" s="2" t="s">
        <v>10</v>
      </c>
      <c r="D121" s="533">
        <v>13</v>
      </c>
      <c r="E121" s="321" t="s">
        <v>222</v>
      </c>
      <c r="F121" s="322" t="s">
        <v>533</v>
      </c>
      <c r="G121" s="323">
        <v>12712</v>
      </c>
      <c r="H121" s="2"/>
      <c r="I121" s="398">
        <f>SUM(I122)</f>
        <v>23700</v>
      </c>
    </row>
    <row r="122" spans="1:9" ht="64.5" customHeight="1">
      <c r="A122" s="105" t="s">
        <v>92</v>
      </c>
      <c r="B122" s="533" t="s">
        <v>50</v>
      </c>
      <c r="C122" s="2" t="s">
        <v>10</v>
      </c>
      <c r="D122" s="533">
        <v>13</v>
      </c>
      <c r="E122" s="321" t="s">
        <v>222</v>
      </c>
      <c r="F122" s="322" t="s">
        <v>533</v>
      </c>
      <c r="G122" s="323">
        <v>12712</v>
      </c>
      <c r="H122" s="2" t="s">
        <v>13</v>
      </c>
      <c r="I122" s="400">
        <v>23700</v>
      </c>
    </row>
    <row r="123" spans="1:9" ht="18" customHeight="1">
      <c r="A123" s="105" t="s">
        <v>759</v>
      </c>
      <c r="B123" s="533" t="s">
        <v>50</v>
      </c>
      <c r="C123" s="2" t="s">
        <v>10</v>
      </c>
      <c r="D123" s="533">
        <v>13</v>
      </c>
      <c r="E123" s="321" t="s">
        <v>222</v>
      </c>
      <c r="F123" s="322" t="s">
        <v>533</v>
      </c>
      <c r="G123" s="323">
        <v>53910</v>
      </c>
      <c r="H123" s="2"/>
      <c r="I123" s="398">
        <f>SUM(I124)</f>
        <v>502999</v>
      </c>
    </row>
    <row r="124" spans="1:9" ht="34.5" customHeight="1">
      <c r="A124" s="105" t="s">
        <v>751</v>
      </c>
      <c r="B124" s="533" t="s">
        <v>50</v>
      </c>
      <c r="C124" s="2" t="s">
        <v>10</v>
      </c>
      <c r="D124" s="533">
        <v>13</v>
      </c>
      <c r="E124" s="321" t="s">
        <v>222</v>
      </c>
      <c r="F124" s="322" t="s">
        <v>533</v>
      </c>
      <c r="G124" s="323">
        <v>53910</v>
      </c>
      <c r="H124" s="2" t="s">
        <v>16</v>
      </c>
      <c r="I124" s="400">
        <v>502999</v>
      </c>
    </row>
    <row r="125" spans="1:9" ht="16.5" customHeight="1">
      <c r="A125" s="3" t="s">
        <v>203</v>
      </c>
      <c r="B125" s="377" t="s">
        <v>50</v>
      </c>
      <c r="C125" s="2" t="s">
        <v>10</v>
      </c>
      <c r="D125" s="377">
        <v>13</v>
      </c>
      <c r="E125" s="321" t="s">
        <v>222</v>
      </c>
      <c r="F125" s="322" t="s">
        <v>533</v>
      </c>
      <c r="G125" s="323" t="s">
        <v>564</v>
      </c>
      <c r="H125" s="2"/>
      <c r="I125" s="398">
        <f>SUM(I126)</f>
        <v>85000</v>
      </c>
    </row>
    <row r="126" spans="1:9" ht="30.75" customHeight="1">
      <c r="A126" s="110" t="s">
        <v>751</v>
      </c>
      <c r="B126" s="417" t="s">
        <v>50</v>
      </c>
      <c r="C126" s="2" t="s">
        <v>10</v>
      </c>
      <c r="D126" s="377">
        <v>13</v>
      </c>
      <c r="E126" s="321" t="s">
        <v>222</v>
      </c>
      <c r="F126" s="322" t="s">
        <v>533</v>
      </c>
      <c r="G126" s="323" t="s">
        <v>564</v>
      </c>
      <c r="H126" s="2" t="s">
        <v>16</v>
      </c>
      <c r="I126" s="399">
        <v>85000</v>
      </c>
    </row>
    <row r="127" spans="1:9" ht="32.25" customHeight="1">
      <c r="A127" s="110" t="s">
        <v>741</v>
      </c>
      <c r="B127" s="533" t="s">
        <v>50</v>
      </c>
      <c r="C127" s="2" t="s">
        <v>10</v>
      </c>
      <c r="D127" s="533">
        <v>13</v>
      </c>
      <c r="E127" s="321" t="s">
        <v>222</v>
      </c>
      <c r="F127" s="322" t="s">
        <v>533</v>
      </c>
      <c r="G127" s="323" t="s">
        <v>600</v>
      </c>
      <c r="H127" s="2"/>
      <c r="I127" s="398">
        <f>SUM(I128)</f>
        <v>60000</v>
      </c>
    </row>
    <row r="128" spans="1:9" ht="64.5" customHeight="1">
      <c r="A128" s="105" t="s">
        <v>92</v>
      </c>
      <c r="B128" s="417" t="s">
        <v>50</v>
      </c>
      <c r="C128" s="2" t="s">
        <v>10</v>
      </c>
      <c r="D128" s="533">
        <v>13</v>
      </c>
      <c r="E128" s="321" t="s">
        <v>222</v>
      </c>
      <c r="F128" s="322" t="s">
        <v>533</v>
      </c>
      <c r="G128" s="323" t="s">
        <v>600</v>
      </c>
      <c r="H128" s="2" t="s">
        <v>13</v>
      </c>
      <c r="I128" s="399">
        <v>60000</v>
      </c>
    </row>
    <row r="129" spans="1:9" ht="78">
      <c r="A129" s="111" t="s">
        <v>566</v>
      </c>
      <c r="B129" s="418" t="s">
        <v>50</v>
      </c>
      <c r="C129" s="2" t="s">
        <v>10</v>
      </c>
      <c r="D129" s="377">
        <v>13</v>
      </c>
      <c r="E129" s="321" t="s">
        <v>222</v>
      </c>
      <c r="F129" s="322" t="s">
        <v>533</v>
      </c>
      <c r="G129" s="323" t="s">
        <v>565</v>
      </c>
      <c r="H129" s="2"/>
      <c r="I129" s="398">
        <f>SUM(I130:I131)</f>
        <v>777583</v>
      </c>
    </row>
    <row r="130" spans="1:9" ht="62.4">
      <c r="A130" s="105" t="s">
        <v>92</v>
      </c>
      <c r="B130" s="377" t="s">
        <v>50</v>
      </c>
      <c r="C130" s="2" t="s">
        <v>10</v>
      </c>
      <c r="D130" s="377">
        <v>13</v>
      </c>
      <c r="E130" s="321" t="s">
        <v>222</v>
      </c>
      <c r="F130" s="322" t="s">
        <v>533</v>
      </c>
      <c r="G130" s="323" t="s">
        <v>565</v>
      </c>
      <c r="H130" s="2" t="s">
        <v>13</v>
      </c>
      <c r="I130" s="399">
        <v>628583</v>
      </c>
    </row>
    <row r="131" spans="1:9" ht="30.75" customHeight="1">
      <c r="A131" s="110" t="s">
        <v>751</v>
      </c>
      <c r="B131" s="417" t="s">
        <v>50</v>
      </c>
      <c r="C131" s="2" t="s">
        <v>10</v>
      </c>
      <c r="D131" s="377">
        <v>13</v>
      </c>
      <c r="E131" s="321" t="s">
        <v>222</v>
      </c>
      <c r="F131" s="322" t="s">
        <v>533</v>
      </c>
      <c r="G131" s="323" t="s">
        <v>565</v>
      </c>
      <c r="H131" s="2" t="s">
        <v>16</v>
      </c>
      <c r="I131" s="399">
        <v>149000</v>
      </c>
    </row>
    <row r="132" spans="1:9" ht="18.75" customHeight="1">
      <c r="A132" s="91" t="s">
        <v>97</v>
      </c>
      <c r="B132" s="38" t="s">
        <v>50</v>
      </c>
      <c r="C132" s="36" t="s">
        <v>10</v>
      </c>
      <c r="D132" s="38">
        <v>13</v>
      </c>
      <c r="E132" s="306" t="s">
        <v>216</v>
      </c>
      <c r="F132" s="307" t="s">
        <v>533</v>
      </c>
      <c r="G132" s="308" t="s">
        <v>534</v>
      </c>
      <c r="H132" s="36"/>
      <c r="I132" s="397">
        <f>SUM(I133)</f>
        <v>160000</v>
      </c>
    </row>
    <row r="133" spans="1:9" ht="16.5" customHeight="1">
      <c r="A133" s="108" t="s">
        <v>98</v>
      </c>
      <c r="B133" s="570" t="s">
        <v>50</v>
      </c>
      <c r="C133" s="2" t="s">
        <v>10</v>
      </c>
      <c r="D133" s="570">
        <v>13</v>
      </c>
      <c r="E133" s="321" t="s">
        <v>217</v>
      </c>
      <c r="F133" s="322" t="s">
        <v>533</v>
      </c>
      <c r="G133" s="323" t="s">
        <v>534</v>
      </c>
      <c r="H133" s="2"/>
      <c r="I133" s="398">
        <f>SUM(I134)</f>
        <v>160000</v>
      </c>
    </row>
    <row r="134" spans="1:9" ht="17.25" customHeight="1">
      <c r="A134" s="3" t="s">
        <v>767</v>
      </c>
      <c r="B134" s="570" t="s">
        <v>50</v>
      </c>
      <c r="C134" s="2" t="s">
        <v>10</v>
      </c>
      <c r="D134" s="570">
        <v>13</v>
      </c>
      <c r="E134" s="321" t="s">
        <v>217</v>
      </c>
      <c r="F134" s="322" t="s">
        <v>533</v>
      </c>
      <c r="G134" s="560">
        <v>10030</v>
      </c>
      <c r="H134" s="2"/>
      <c r="I134" s="398">
        <f>SUM(I135)</f>
        <v>160000</v>
      </c>
    </row>
    <row r="135" spans="1:9" ht="16.5" customHeight="1">
      <c r="A135" s="74" t="s">
        <v>40</v>
      </c>
      <c r="B135" s="570" t="s">
        <v>50</v>
      </c>
      <c r="C135" s="2" t="s">
        <v>10</v>
      </c>
      <c r="D135" s="570">
        <v>13</v>
      </c>
      <c r="E135" s="321" t="s">
        <v>217</v>
      </c>
      <c r="F135" s="322" t="s">
        <v>533</v>
      </c>
      <c r="G135" s="560">
        <v>10030</v>
      </c>
      <c r="H135" s="2" t="s">
        <v>39</v>
      </c>
      <c r="I135" s="399">
        <v>160000</v>
      </c>
    </row>
    <row r="136" spans="1:9" ht="31.2">
      <c r="A136" s="35" t="s">
        <v>147</v>
      </c>
      <c r="B136" s="38" t="s">
        <v>50</v>
      </c>
      <c r="C136" s="36" t="s">
        <v>10</v>
      </c>
      <c r="D136" s="38">
        <v>13</v>
      </c>
      <c r="E136" s="306" t="s">
        <v>223</v>
      </c>
      <c r="F136" s="307" t="s">
        <v>533</v>
      </c>
      <c r="G136" s="308" t="s">
        <v>534</v>
      </c>
      <c r="H136" s="36"/>
      <c r="I136" s="397">
        <f>SUM(I137)</f>
        <v>6780800</v>
      </c>
    </row>
    <row r="137" spans="1:9" ht="31.2">
      <c r="A137" s="105" t="s">
        <v>148</v>
      </c>
      <c r="B137" s="377" t="s">
        <v>50</v>
      </c>
      <c r="C137" s="2" t="s">
        <v>10</v>
      </c>
      <c r="D137" s="377">
        <v>13</v>
      </c>
      <c r="E137" s="321" t="s">
        <v>224</v>
      </c>
      <c r="F137" s="322" t="s">
        <v>533</v>
      </c>
      <c r="G137" s="323" t="s">
        <v>534</v>
      </c>
      <c r="H137" s="2"/>
      <c r="I137" s="398">
        <f>SUM(I138)</f>
        <v>6780800</v>
      </c>
    </row>
    <row r="138" spans="1:9" ht="31.2">
      <c r="A138" s="3" t="s">
        <v>102</v>
      </c>
      <c r="B138" s="377" t="s">
        <v>50</v>
      </c>
      <c r="C138" s="2" t="s">
        <v>10</v>
      </c>
      <c r="D138" s="377">
        <v>13</v>
      </c>
      <c r="E138" s="321" t="s">
        <v>224</v>
      </c>
      <c r="F138" s="322" t="s">
        <v>533</v>
      </c>
      <c r="G138" s="323" t="s">
        <v>567</v>
      </c>
      <c r="H138" s="2"/>
      <c r="I138" s="398">
        <f>SUM(I139:I141)</f>
        <v>6780800</v>
      </c>
    </row>
    <row r="139" spans="1:9" ht="62.4">
      <c r="A139" s="105" t="s">
        <v>92</v>
      </c>
      <c r="B139" s="377" t="s">
        <v>50</v>
      </c>
      <c r="C139" s="2" t="s">
        <v>10</v>
      </c>
      <c r="D139" s="377">
        <v>13</v>
      </c>
      <c r="E139" s="321" t="s">
        <v>224</v>
      </c>
      <c r="F139" s="322" t="s">
        <v>533</v>
      </c>
      <c r="G139" s="323" t="s">
        <v>567</v>
      </c>
      <c r="H139" s="2" t="s">
        <v>13</v>
      </c>
      <c r="I139" s="399">
        <v>3178800</v>
      </c>
    </row>
    <row r="140" spans="1:9" ht="30.75" customHeight="1">
      <c r="A140" s="110" t="s">
        <v>751</v>
      </c>
      <c r="B140" s="417" t="s">
        <v>50</v>
      </c>
      <c r="C140" s="2" t="s">
        <v>10</v>
      </c>
      <c r="D140" s="377">
        <v>13</v>
      </c>
      <c r="E140" s="321" t="s">
        <v>224</v>
      </c>
      <c r="F140" s="322" t="s">
        <v>533</v>
      </c>
      <c r="G140" s="323" t="s">
        <v>567</v>
      </c>
      <c r="H140" s="2" t="s">
        <v>16</v>
      </c>
      <c r="I140" s="399">
        <v>3528000</v>
      </c>
    </row>
    <row r="141" spans="1:9" ht="17.25" customHeight="1">
      <c r="A141" s="3" t="s">
        <v>18</v>
      </c>
      <c r="B141" s="377" t="s">
        <v>50</v>
      </c>
      <c r="C141" s="2" t="s">
        <v>10</v>
      </c>
      <c r="D141" s="377">
        <v>13</v>
      </c>
      <c r="E141" s="321" t="s">
        <v>224</v>
      </c>
      <c r="F141" s="322" t="s">
        <v>533</v>
      </c>
      <c r="G141" s="323" t="s">
        <v>567</v>
      </c>
      <c r="H141" s="2" t="s">
        <v>17</v>
      </c>
      <c r="I141" s="399">
        <v>74000</v>
      </c>
    </row>
    <row r="142" spans="1:9" ht="19.5" hidden="1" customHeight="1">
      <c r="A142" s="35" t="s">
        <v>766</v>
      </c>
      <c r="B142" s="38" t="s">
        <v>50</v>
      </c>
      <c r="C142" s="36" t="s">
        <v>10</v>
      </c>
      <c r="D142" s="38">
        <v>13</v>
      </c>
      <c r="E142" s="306" t="s">
        <v>764</v>
      </c>
      <c r="F142" s="307" t="s">
        <v>533</v>
      </c>
      <c r="G142" s="308" t="s">
        <v>534</v>
      </c>
      <c r="H142" s="36"/>
      <c r="I142" s="397">
        <f>SUM(I143)</f>
        <v>0</v>
      </c>
    </row>
    <row r="143" spans="1:9" ht="17.25" hidden="1" customHeight="1">
      <c r="A143" s="3" t="s">
        <v>22</v>
      </c>
      <c r="B143" s="533" t="s">
        <v>50</v>
      </c>
      <c r="C143" s="2" t="s">
        <v>10</v>
      </c>
      <c r="D143" s="533">
        <v>13</v>
      </c>
      <c r="E143" s="321" t="s">
        <v>765</v>
      </c>
      <c r="F143" s="322" t="s">
        <v>533</v>
      </c>
      <c r="G143" s="323" t="s">
        <v>534</v>
      </c>
      <c r="H143" s="2"/>
      <c r="I143" s="398">
        <f>SUM(I144)</f>
        <v>0</v>
      </c>
    </row>
    <row r="144" spans="1:9" ht="17.25" hidden="1" customHeight="1">
      <c r="A144" s="3" t="s">
        <v>767</v>
      </c>
      <c r="B144" s="533" t="s">
        <v>50</v>
      </c>
      <c r="C144" s="2" t="s">
        <v>10</v>
      </c>
      <c r="D144" s="533">
        <v>13</v>
      </c>
      <c r="E144" s="321" t="s">
        <v>765</v>
      </c>
      <c r="F144" s="322" t="s">
        <v>533</v>
      </c>
      <c r="G144" s="560">
        <v>10030</v>
      </c>
      <c r="H144" s="2"/>
      <c r="I144" s="398">
        <f>SUM(I145)</f>
        <v>0</v>
      </c>
    </row>
    <row r="145" spans="1:9" ht="17.25" hidden="1" customHeight="1">
      <c r="A145" s="74" t="s">
        <v>40</v>
      </c>
      <c r="B145" s="533" t="s">
        <v>50</v>
      </c>
      <c r="C145" s="2" t="s">
        <v>10</v>
      </c>
      <c r="D145" s="533">
        <v>13</v>
      </c>
      <c r="E145" s="321" t="s">
        <v>765</v>
      </c>
      <c r="F145" s="322" t="s">
        <v>533</v>
      </c>
      <c r="G145" s="560">
        <v>10030</v>
      </c>
      <c r="H145" s="2" t="s">
        <v>39</v>
      </c>
      <c r="I145" s="399"/>
    </row>
    <row r="146" spans="1:9" ht="31.2">
      <c r="A146" s="406" t="s">
        <v>81</v>
      </c>
      <c r="B146" s="21" t="s">
        <v>50</v>
      </c>
      <c r="C146" s="17" t="s">
        <v>15</v>
      </c>
      <c r="D146" s="21"/>
      <c r="E146" s="426"/>
      <c r="F146" s="427"/>
      <c r="G146" s="428"/>
      <c r="H146" s="17"/>
      <c r="I146" s="424">
        <f>SUM(I147)</f>
        <v>2210324</v>
      </c>
    </row>
    <row r="147" spans="1:9" ht="31.2">
      <c r="A147" s="120" t="s">
        <v>82</v>
      </c>
      <c r="B147" s="31" t="s">
        <v>50</v>
      </c>
      <c r="C147" s="27" t="s">
        <v>15</v>
      </c>
      <c r="D147" s="66" t="s">
        <v>32</v>
      </c>
      <c r="E147" s="435"/>
      <c r="F147" s="436"/>
      <c r="G147" s="437"/>
      <c r="H147" s="27"/>
      <c r="I147" s="425">
        <f>SUM(I148)</f>
        <v>2210324</v>
      </c>
    </row>
    <row r="148" spans="1:9" ht="62.4">
      <c r="A148" s="91" t="s">
        <v>149</v>
      </c>
      <c r="B148" s="38" t="s">
        <v>50</v>
      </c>
      <c r="C148" s="36" t="s">
        <v>15</v>
      </c>
      <c r="D148" s="50" t="s">
        <v>32</v>
      </c>
      <c r="E148" s="312" t="s">
        <v>225</v>
      </c>
      <c r="F148" s="313" t="s">
        <v>533</v>
      </c>
      <c r="G148" s="314" t="s">
        <v>534</v>
      </c>
      <c r="H148" s="36"/>
      <c r="I148" s="397">
        <f>SUM(I149,I155+I159)</f>
        <v>2210324</v>
      </c>
    </row>
    <row r="149" spans="1:9" ht="96" customHeight="1">
      <c r="A149" s="94" t="s">
        <v>150</v>
      </c>
      <c r="B149" s="63" t="s">
        <v>50</v>
      </c>
      <c r="C149" s="2" t="s">
        <v>15</v>
      </c>
      <c r="D149" s="10" t="s">
        <v>32</v>
      </c>
      <c r="E149" s="340" t="s">
        <v>226</v>
      </c>
      <c r="F149" s="341" t="s">
        <v>533</v>
      </c>
      <c r="G149" s="342" t="s">
        <v>534</v>
      </c>
      <c r="H149" s="2"/>
      <c r="I149" s="398">
        <f>SUM(I150)</f>
        <v>2002000</v>
      </c>
    </row>
    <row r="150" spans="1:9" ht="46.8">
      <c r="A150" s="94" t="s">
        <v>568</v>
      </c>
      <c r="B150" s="63" t="s">
        <v>50</v>
      </c>
      <c r="C150" s="2" t="s">
        <v>15</v>
      </c>
      <c r="D150" s="10" t="s">
        <v>32</v>
      </c>
      <c r="E150" s="340" t="s">
        <v>226</v>
      </c>
      <c r="F150" s="341" t="s">
        <v>10</v>
      </c>
      <c r="G150" s="342" t="s">
        <v>534</v>
      </c>
      <c r="H150" s="2"/>
      <c r="I150" s="398">
        <f>SUM(I151)</f>
        <v>2002000</v>
      </c>
    </row>
    <row r="151" spans="1:9" ht="31.2">
      <c r="A151" s="3" t="s">
        <v>102</v>
      </c>
      <c r="B151" s="377" t="s">
        <v>50</v>
      </c>
      <c r="C151" s="2" t="s">
        <v>15</v>
      </c>
      <c r="D151" s="10" t="s">
        <v>32</v>
      </c>
      <c r="E151" s="340" t="s">
        <v>226</v>
      </c>
      <c r="F151" s="341" t="s">
        <v>10</v>
      </c>
      <c r="G151" s="342" t="s">
        <v>567</v>
      </c>
      <c r="H151" s="2"/>
      <c r="I151" s="398">
        <f>SUM(I152:I154)</f>
        <v>2002000</v>
      </c>
    </row>
    <row r="152" spans="1:9" ht="62.4">
      <c r="A152" s="105" t="s">
        <v>92</v>
      </c>
      <c r="B152" s="377" t="s">
        <v>50</v>
      </c>
      <c r="C152" s="2" t="s">
        <v>15</v>
      </c>
      <c r="D152" s="10" t="s">
        <v>32</v>
      </c>
      <c r="E152" s="340" t="s">
        <v>226</v>
      </c>
      <c r="F152" s="341" t="s">
        <v>10</v>
      </c>
      <c r="G152" s="342" t="s">
        <v>567</v>
      </c>
      <c r="H152" s="2" t="s">
        <v>13</v>
      </c>
      <c r="I152" s="399">
        <v>1877000</v>
      </c>
    </row>
    <row r="153" spans="1:9" ht="33.75" customHeight="1">
      <c r="A153" s="110" t="s">
        <v>751</v>
      </c>
      <c r="B153" s="417" t="s">
        <v>50</v>
      </c>
      <c r="C153" s="2" t="s">
        <v>15</v>
      </c>
      <c r="D153" s="10" t="s">
        <v>32</v>
      </c>
      <c r="E153" s="340" t="s">
        <v>226</v>
      </c>
      <c r="F153" s="341" t="s">
        <v>10</v>
      </c>
      <c r="G153" s="342" t="s">
        <v>567</v>
      </c>
      <c r="H153" s="2" t="s">
        <v>16</v>
      </c>
      <c r="I153" s="399">
        <v>123000</v>
      </c>
    </row>
    <row r="154" spans="1:9" ht="16.5" customHeight="1">
      <c r="A154" s="3" t="s">
        <v>18</v>
      </c>
      <c r="B154" s="377" t="s">
        <v>50</v>
      </c>
      <c r="C154" s="2" t="s">
        <v>15</v>
      </c>
      <c r="D154" s="10" t="s">
        <v>32</v>
      </c>
      <c r="E154" s="340" t="s">
        <v>226</v>
      </c>
      <c r="F154" s="341" t="s">
        <v>10</v>
      </c>
      <c r="G154" s="342" t="s">
        <v>567</v>
      </c>
      <c r="H154" s="2" t="s">
        <v>17</v>
      </c>
      <c r="I154" s="399">
        <v>2000</v>
      </c>
    </row>
    <row r="155" spans="1:9" ht="109.2">
      <c r="A155" s="64" t="s">
        <v>165</v>
      </c>
      <c r="B155" s="63" t="s">
        <v>50</v>
      </c>
      <c r="C155" s="52" t="s">
        <v>15</v>
      </c>
      <c r="D155" s="70" t="s">
        <v>32</v>
      </c>
      <c r="E155" s="315" t="s">
        <v>227</v>
      </c>
      <c r="F155" s="316" t="s">
        <v>533</v>
      </c>
      <c r="G155" s="317" t="s">
        <v>534</v>
      </c>
      <c r="H155" s="52"/>
      <c r="I155" s="398">
        <f>SUM(I156)</f>
        <v>46324</v>
      </c>
    </row>
    <row r="156" spans="1:9" ht="46.8">
      <c r="A156" s="64" t="s">
        <v>553</v>
      </c>
      <c r="B156" s="63" t="s">
        <v>50</v>
      </c>
      <c r="C156" s="52" t="s">
        <v>15</v>
      </c>
      <c r="D156" s="70" t="s">
        <v>32</v>
      </c>
      <c r="E156" s="315" t="s">
        <v>227</v>
      </c>
      <c r="F156" s="316" t="s">
        <v>10</v>
      </c>
      <c r="G156" s="317" t="s">
        <v>534</v>
      </c>
      <c r="H156" s="52"/>
      <c r="I156" s="398">
        <f>SUM(I157)</f>
        <v>46324</v>
      </c>
    </row>
    <row r="157" spans="1:9" ht="48.75" customHeight="1">
      <c r="A157" s="408" t="s">
        <v>570</v>
      </c>
      <c r="B157" s="445" t="s">
        <v>50</v>
      </c>
      <c r="C157" s="2" t="s">
        <v>15</v>
      </c>
      <c r="D157" s="10" t="s">
        <v>32</v>
      </c>
      <c r="E157" s="340" t="s">
        <v>227</v>
      </c>
      <c r="F157" s="341" t="s">
        <v>10</v>
      </c>
      <c r="G157" s="342" t="s">
        <v>569</v>
      </c>
      <c r="H157" s="2"/>
      <c r="I157" s="398">
        <f>SUM(I158)</f>
        <v>46324</v>
      </c>
    </row>
    <row r="158" spans="1:9" ht="17.25" customHeight="1">
      <c r="A158" s="137" t="s">
        <v>21</v>
      </c>
      <c r="B158" s="373" t="s">
        <v>50</v>
      </c>
      <c r="C158" s="2" t="s">
        <v>15</v>
      </c>
      <c r="D158" s="10" t="s">
        <v>32</v>
      </c>
      <c r="E158" s="340" t="s">
        <v>227</v>
      </c>
      <c r="F158" s="341" t="s">
        <v>10</v>
      </c>
      <c r="G158" s="342" t="s">
        <v>569</v>
      </c>
      <c r="H158" s="2" t="s">
        <v>75</v>
      </c>
      <c r="I158" s="399">
        <v>46324</v>
      </c>
    </row>
    <row r="159" spans="1:9" ht="111.75" customHeight="1">
      <c r="A159" s="505" t="s">
        <v>689</v>
      </c>
      <c r="B159" s="63" t="s">
        <v>50</v>
      </c>
      <c r="C159" s="52" t="s">
        <v>15</v>
      </c>
      <c r="D159" s="70" t="s">
        <v>32</v>
      </c>
      <c r="E159" s="315" t="s">
        <v>685</v>
      </c>
      <c r="F159" s="316" t="s">
        <v>533</v>
      </c>
      <c r="G159" s="317" t="s">
        <v>534</v>
      </c>
      <c r="H159" s="2"/>
      <c r="I159" s="398">
        <f>SUM(I160)</f>
        <v>162000</v>
      </c>
    </row>
    <row r="160" spans="1:9" ht="48" customHeight="1">
      <c r="A160" s="125" t="s">
        <v>687</v>
      </c>
      <c r="B160" s="63" t="s">
        <v>50</v>
      </c>
      <c r="C160" s="52" t="s">
        <v>15</v>
      </c>
      <c r="D160" s="70" t="s">
        <v>32</v>
      </c>
      <c r="E160" s="315" t="s">
        <v>685</v>
      </c>
      <c r="F160" s="316" t="s">
        <v>10</v>
      </c>
      <c r="G160" s="317" t="s">
        <v>534</v>
      </c>
      <c r="H160" s="2"/>
      <c r="I160" s="398">
        <f>SUM(I161)</f>
        <v>162000</v>
      </c>
    </row>
    <row r="161" spans="1:9" ht="48" customHeight="1">
      <c r="A161" s="3" t="s">
        <v>688</v>
      </c>
      <c r="B161" s="63" t="s">
        <v>50</v>
      </c>
      <c r="C161" s="52" t="s">
        <v>15</v>
      </c>
      <c r="D161" s="70" t="s">
        <v>32</v>
      </c>
      <c r="E161" s="315" t="s">
        <v>685</v>
      </c>
      <c r="F161" s="316" t="s">
        <v>10</v>
      </c>
      <c r="G161" s="323" t="s">
        <v>686</v>
      </c>
      <c r="H161" s="2"/>
      <c r="I161" s="398">
        <f>SUM(I162)</f>
        <v>162000</v>
      </c>
    </row>
    <row r="162" spans="1:9" ht="31.5" customHeight="1">
      <c r="A162" s="110" t="s">
        <v>751</v>
      </c>
      <c r="B162" s="63" t="s">
        <v>50</v>
      </c>
      <c r="C162" s="52" t="s">
        <v>15</v>
      </c>
      <c r="D162" s="70" t="s">
        <v>32</v>
      </c>
      <c r="E162" s="315" t="s">
        <v>685</v>
      </c>
      <c r="F162" s="316" t="s">
        <v>10</v>
      </c>
      <c r="G162" s="323" t="s">
        <v>686</v>
      </c>
      <c r="H162" s="2" t="s">
        <v>16</v>
      </c>
      <c r="I162" s="399">
        <v>162000</v>
      </c>
    </row>
    <row r="163" spans="1:9" ht="15.6">
      <c r="A163" s="406" t="s">
        <v>25</v>
      </c>
      <c r="B163" s="21" t="s">
        <v>50</v>
      </c>
      <c r="C163" s="17" t="s">
        <v>20</v>
      </c>
      <c r="D163" s="21"/>
      <c r="E163" s="426"/>
      <c r="F163" s="427"/>
      <c r="G163" s="428"/>
      <c r="H163" s="17"/>
      <c r="I163" s="424">
        <f>SUM(I164+I170+I188)</f>
        <v>12844352</v>
      </c>
    </row>
    <row r="164" spans="1:9" ht="15.6">
      <c r="A164" s="120" t="s">
        <v>273</v>
      </c>
      <c r="B164" s="31" t="s">
        <v>50</v>
      </c>
      <c r="C164" s="27" t="s">
        <v>20</v>
      </c>
      <c r="D164" s="66" t="s">
        <v>35</v>
      </c>
      <c r="E164" s="435"/>
      <c r="F164" s="436"/>
      <c r="G164" s="437"/>
      <c r="H164" s="27"/>
      <c r="I164" s="425">
        <f>SUM(I165)</f>
        <v>450000</v>
      </c>
    </row>
    <row r="165" spans="1:9" ht="62.4">
      <c r="A165" s="91" t="s">
        <v>153</v>
      </c>
      <c r="B165" s="38" t="s">
        <v>50</v>
      </c>
      <c r="C165" s="36" t="s">
        <v>20</v>
      </c>
      <c r="D165" s="38" t="s">
        <v>35</v>
      </c>
      <c r="E165" s="306" t="s">
        <v>571</v>
      </c>
      <c r="F165" s="307" t="s">
        <v>533</v>
      </c>
      <c r="G165" s="308" t="s">
        <v>534</v>
      </c>
      <c r="H165" s="36"/>
      <c r="I165" s="397">
        <f>SUM(I166)</f>
        <v>450000</v>
      </c>
    </row>
    <row r="166" spans="1:9" ht="81" customHeight="1">
      <c r="A166" s="94" t="s">
        <v>198</v>
      </c>
      <c r="B166" s="63" t="s">
        <v>50</v>
      </c>
      <c r="C166" s="52" t="s">
        <v>20</v>
      </c>
      <c r="D166" s="63" t="s">
        <v>35</v>
      </c>
      <c r="E166" s="309" t="s">
        <v>236</v>
      </c>
      <c r="F166" s="310" t="s">
        <v>533</v>
      </c>
      <c r="G166" s="311" t="s">
        <v>534</v>
      </c>
      <c r="H166" s="52"/>
      <c r="I166" s="398">
        <f>SUM(I167)</f>
        <v>450000</v>
      </c>
    </row>
    <row r="167" spans="1:9" ht="33.75" customHeight="1">
      <c r="A167" s="94" t="s">
        <v>572</v>
      </c>
      <c r="B167" s="63" t="s">
        <v>50</v>
      </c>
      <c r="C167" s="52" t="s">
        <v>20</v>
      </c>
      <c r="D167" s="63" t="s">
        <v>35</v>
      </c>
      <c r="E167" s="309" t="s">
        <v>236</v>
      </c>
      <c r="F167" s="310" t="s">
        <v>10</v>
      </c>
      <c r="G167" s="311" t="s">
        <v>534</v>
      </c>
      <c r="H167" s="52"/>
      <c r="I167" s="398">
        <f>SUM(I168)</f>
        <v>450000</v>
      </c>
    </row>
    <row r="168" spans="1:9" ht="15.75" customHeight="1">
      <c r="A168" s="94" t="s">
        <v>199</v>
      </c>
      <c r="B168" s="63" t="s">
        <v>50</v>
      </c>
      <c r="C168" s="52" t="s">
        <v>20</v>
      </c>
      <c r="D168" s="63" t="s">
        <v>35</v>
      </c>
      <c r="E168" s="309" t="s">
        <v>236</v>
      </c>
      <c r="F168" s="310" t="s">
        <v>10</v>
      </c>
      <c r="G168" s="311" t="s">
        <v>573</v>
      </c>
      <c r="H168" s="52"/>
      <c r="I168" s="398">
        <f>SUM(I169)</f>
        <v>450000</v>
      </c>
    </row>
    <row r="169" spans="1:9" ht="15.75" customHeight="1">
      <c r="A169" s="3" t="s">
        <v>18</v>
      </c>
      <c r="B169" s="377" t="s">
        <v>50</v>
      </c>
      <c r="C169" s="52" t="s">
        <v>20</v>
      </c>
      <c r="D169" s="63" t="s">
        <v>35</v>
      </c>
      <c r="E169" s="309" t="s">
        <v>236</v>
      </c>
      <c r="F169" s="310" t="s">
        <v>10</v>
      </c>
      <c r="G169" s="311" t="s">
        <v>573</v>
      </c>
      <c r="H169" s="52" t="s">
        <v>17</v>
      </c>
      <c r="I169" s="400">
        <v>450000</v>
      </c>
    </row>
    <row r="170" spans="1:9" ht="15.6">
      <c r="A170" s="120" t="s">
        <v>152</v>
      </c>
      <c r="B170" s="31" t="s">
        <v>50</v>
      </c>
      <c r="C170" s="27" t="s">
        <v>20</v>
      </c>
      <c r="D170" s="31" t="s">
        <v>32</v>
      </c>
      <c r="E170" s="122"/>
      <c r="F170" s="429"/>
      <c r="G170" s="430"/>
      <c r="H170" s="27"/>
      <c r="I170" s="425">
        <f>SUM(I171)</f>
        <v>11265572</v>
      </c>
    </row>
    <row r="171" spans="1:9" ht="62.4">
      <c r="A171" s="91" t="s">
        <v>153</v>
      </c>
      <c r="B171" s="38" t="s">
        <v>50</v>
      </c>
      <c r="C171" s="36" t="s">
        <v>20</v>
      </c>
      <c r="D171" s="38" t="s">
        <v>32</v>
      </c>
      <c r="E171" s="306" t="s">
        <v>571</v>
      </c>
      <c r="F171" s="307" t="s">
        <v>533</v>
      </c>
      <c r="G171" s="308" t="s">
        <v>534</v>
      </c>
      <c r="H171" s="36"/>
      <c r="I171" s="397">
        <f>SUM(I172+I184)</f>
        <v>11265572</v>
      </c>
    </row>
    <row r="172" spans="1:9" ht="65.25" customHeight="1">
      <c r="A172" s="94" t="s">
        <v>154</v>
      </c>
      <c r="B172" s="63" t="s">
        <v>50</v>
      </c>
      <c r="C172" s="52" t="s">
        <v>20</v>
      </c>
      <c r="D172" s="63" t="s">
        <v>32</v>
      </c>
      <c r="E172" s="309" t="s">
        <v>228</v>
      </c>
      <c r="F172" s="310" t="s">
        <v>533</v>
      </c>
      <c r="G172" s="311" t="s">
        <v>534</v>
      </c>
      <c r="H172" s="52"/>
      <c r="I172" s="398">
        <f>SUM(I173)</f>
        <v>11217572</v>
      </c>
    </row>
    <row r="173" spans="1:9" ht="47.25" customHeight="1">
      <c r="A173" s="94" t="s">
        <v>574</v>
      </c>
      <c r="B173" s="63" t="s">
        <v>50</v>
      </c>
      <c r="C173" s="52" t="s">
        <v>20</v>
      </c>
      <c r="D173" s="63" t="s">
        <v>32</v>
      </c>
      <c r="E173" s="309" t="s">
        <v>228</v>
      </c>
      <c r="F173" s="310" t="s">
        <v>10</v>
      </c>
      <c r="G173" s="311" t="s">
        <v>534</v>
      </c>
      <c r="H173" s="52"/>
      <c r="I173" s="398">
        <f>SUM(I178+I180+I182+I176+I174)</f>
        <v>11217572</v>
      </c>
    </row>
    <row r="174" spans="1:9" ht="47.25" customHeight="1">
      <c r="A174" s="94" t="s">
        <v>858</v>
      </c>
      <c r="B174" s="63" t="s">
        <v>50</v>
      </c>
      <c r="C174" s="52" t="s">
        <v>20</v>
      </c>
      <c r="D174" s="63" t="s">
        <v>32</v>
      </c>
      <c r="E174" s="309" t="s">
        <v>228</v>
      </c>
      <c r="F174" s="310" t="s">
        <v>10</v>
      </c>
      <c r="G174" s="311">
        <v>13390</v>
      </c>
      <c r="H174" s="52"/>
      <c r="I174" s="398">
        <f>SUM(I175)</f>
        <v>4220915</v>
      </c>
    </row>
    <row r="175" spans="1:9" ht="33" customHeight="1">
      <c r="A175" s="94" t="s">
        <v>197</v>
      </c>
      <c r="B175" s="63" t="s">
        <v>50</v>
      </c>
      <c r="C175" s="52" t="s">
        <v>20</v>
      </c>
      <c r="D175" s="63" t="s">
        <v>32</v>
      </c>
      <c r="E175" s="309" t="s">
        <v>228</v>
      </c>
      <c r="F175" s="310" t="s">
        <v>10</v>
      </c>
      <c r="G175" s="311">
        <v>13390</v>
      </c>
      <c r="H175" s="52" t="s">
        <v>192</v>
      </c>
      <c r="I175" s="400">
        <v>4220915</v>
      </c>
    </row>
    <row r="176" spans="1:9" ht="47.25" customHeight="1">
      <c r="A176" s="94" t="s">
        <v>822</v>
      </c>
      <c r="B176" s="63" t="s">
        <v>50</v>
      </c>
      <c r="C176" s="52" t="s">
        <v>20</v>
      </c>
      <c r="D176" s="63" t="s">
        <v>32</v>
      </c>
      <c r="E176" s="309" t="s">
        <v>228</v>
      </c>
      <c r="F176" s="310" t="s">
        <v>10</v>
      </c>
      <c r="G176" s="311" t="s">
        <v>821</v>
      </c>
      <c r="H176" s="52"/>
      <c r="I176" s="398">
        <f>SUM(I177)</f>
        <v>24765</v>
      </c>
    </row>
    <row r="177" spans="1:12" ht="33.75" customHeight="1">
      <c r="A177" s="94" t="s">
        <v>197</v>
      </c>
      <c r="B177" s="63" t="s">
        <v>50</v>
      </c>
      <c r="C177" s="52" t="s">
        <v>20</v>
      </c>
      <c r="D177" s="63" t="s">
        <v>32</v>
      </c>
      <c r="E177" s="309" t="s">
        <v>228</v>
      </c>
      <c r="F177" s="310" t="s">
        <v>10</v>
      </c>
      <c r="G177" s="311" t="s">
        <v>821</v>
      </c>
      <c r="H177" s="52" t="s">
        <v>192</v>
      </c>
      <c r="I177" s="400">
        <v>24765</v>
      </c>
    </row>
    <row r="178" spans="1:12" ht="33.75" customHeight="1">
      <c r="A178" s="94" t="s">
        <v>155</v>
      </c>
      <c r="B178" s="63" t="s">
        <v>50</v>
      </c>
      <c r="C178" s="52" t="s">
        <v>20</v>
      </c>
      <c r="D178" s="63" t="s">
        <v>32</v>
      </c>
      <c r="E178" s="309" t="s">
        <v>228</v>
      </c>
      <c r="F178" s="310" t="s">
        <v>10</v>
      </c>
      <c r="G178" s="311" t="s">
        <v>575</v>
      </c>
      <c r="H178" s="52"/>
      <c r="I178" s="398">
        <f>SUM(I179)</f>
        <v>1186580</v>
      </c>
      <c r="J178" s="596"/>
      <c r="K178" s="597"/>
      <c r="L178" s="597"/>
    </row>
    <row r="179" spans="1:12" ht="33.75" customHeight="1">
      <c r="A179" s="94" t="s">
        <v>197</v>
      </c>
      <c r="B179" s="63" t="s">
        <v>50</v>
      </c>
      <c r="C179" s="52" t="s">
        <v>20</v>
      </c>
      <c r="D179" s="63" t="s">
        <v>32</v>
      </c>
      <c r="E179" s="309" t="s">
        <v>228</v>
      </c>
      <c r="F179" s="310" t="s">
        <v>10</v>
      </c>
      <c r="G179" s="311" t="s">
        <v>575</v>
      </c>
      <c r="H179" s="52" t="s">
        <v>192</v>
      </c>
      <c r="I179" s="400">
        <v>1186580</v>
      </c>
    </row>
    <row r="180" spans="1:12" ht="30" customHeight="1">
      <c r="A180" s="94" t="s">
        <v>576</v>
      </c>
      <c r="B180" s="63" t="s">
        <v>50</v>
      </c>
      <c r="C180" s="52" t="s">
        <v>20</v>
      </c>
      <c r="D180" s="63" t="s">
        <v>32</v>
      </c>
      <c r="E180" s="309" t="s">
        <v>228</v>
      </c>
      <c r="F180" s="310" t="s">
        <v>10</v>
      </c>
      <c r="G180" s="311" t="s">
        <v>577</v>
      </c>
      <c r="H180" s="52"/>
      <c r="I180" s="398">
        <f>SUM(I181)</f>
        <v>4918537</v>
      </c>
    </row>
    <row r="181" spans="1:12" ht="19.5" customHeight="1">
      <c r="A181" s="94" t="s">
        <v>21</v>
      </c>
      <c r="B181" s="63" t="s">
        <v>50</v>
      </c>
      <c r="C181" s="52" t="s">
        <v>20</v>
      </c>
      <c r="D181" s="63" t="s">
        <v>32</v>
      </c>
      <c r="E181" s="127" t="s">
        <v>228</v>
      </c>
      <c r="F181" s="360" t="s">
        <v>10</v>
      </c>
      <c r="G181" s="361" t="s">
        <v>577</v>
      </c>
      <c r="H181" s="52" t="s">
        <v>75</v>
      </c>
      <c r="I181" s="400">
        <v>4918537</v>
      </c>
    </row>
    <row r="182" spans="1:12" ht="46.8">
      <c r="A182" s="94" t="s">
        <v>578</v>
      </c>
      <c r="B182" s="63" t="s">
        <v>50</v>
      </c>
      <c r="C182" s="52" t="s">
        <v>20</v>
      </c>
      <c r="D182" s="63" t="s">
        <v>32</v>
      </c>
      <c r="E182" s="309" t="s">
        <v>228</v>
      </c>
      <c r="F182" s="310" t="s">
        <v>10</v>
      </c>
      <c r="G182" s="311" t="s">
        <v>579</v>
      </c>
      <c r="H182" s="52"/>
      <c r="I182" s="398">
        <f>SUM(I183)</f>
        <v>866775</v>
      </c>
    </row>
    <row r="183" spans="1:12" ht="18" customHeight="1">
      <c r="A183" s="94" t="s">
        <v>21</v>
      </c>
      <c r="B183" s="63" t="s">
        <v>50</v>
      </c>
      <c r="C183" s="52" t="s">
        <v>20</v>
      </c>
      <c r="D183" s="63" t="s">
        <v>32</v>
      </c>
      <c r="E183" s="309" t="s">
        <v>228</v>
      </c>
      <c r="F183" s="310" t="s">
        <v>10</v>
      </c>
      <c r="G183" s="311" t="s">
        <v>579</v>
      </c>
      <c r="H183" s="52" t="s">
        <v>75</v>
      </c>
      <c r="I183" s="400">
        <v>866775</v>
      </c>
    </row>
    <row r="184" spans="1:12" ht="78">
      <c r="A184" s="94" t="s">
        <v>271</v>
      </c>
      <c r="B184" s="63" t="s">
        <v>50</v>
      </c>
      <c r="C184" s="52" t="s">
        <v>20</v>
      </c>
      <c r="D184" s="150" t="s">
        <v>32</v>
      </c>
      <c r="E184" s="309" t="s">
        <v>269</v>
      </c>
      <c r="F184" s="310" t="s">
        <v>533</v>
      </c>
      <c r="G184" s="311" t="s">
        <v>534</v>
      </c>
      <c r="H184" s="52"/>
      <c r="I184" s="398">
        <f>SUM(I185)</f>
        <v>48000</v>
      </c>
    </row>
    <row r="185" spans="1:12" ht="46.8">
      <c r="A185" s="94" t="s">
        <v>580</v>
      </c>
      <c r="B185" s="63" t="s">
        <v>50</v>
      </c>
      <c r="C185" s="52" t="s">
        <v>20</v>
      </c>
      <c r="D185" s="150" t="s">
        <v>32</v>
      </c>
      <c r="E185" s="309" t="s">
        <v>269</v>
      </c>
      <c r="F185" s="310" t="s">
        <v>10</v>
      </c>
      <c r="G185" s="311" t="s">
        <v>534</v>
      </c>
      <c r="H185" s="52"/>
      <c r="I185" s="398">
        <f>SUM(I186)</f>
        <v>48000</v>
      </c>
    </row>
    <row r="186" spans="1:12" ht="31.2">
      <c r="A186" s="94" t="s">
        <v>270</v>
      </c>
      <c r="B186" s="63" t="s">
        <v>50</v>
      </c>
      <c r="C186" s="52" t="s">
        <v>20</v>
      </c>
      <c r="D186" s="150" t="s">
        <v>32</v>
      </c>
      <c r="E186" s="309" t="s">
        <v>269</v>
      </c>
      <c r="F186" s="310" t="s">
        <v>10</v>
      </c>
      <c r="G186" s="311" t="s">
        <v>581</v>
      </c>
      <c r="H186" s="52"/>
      <c r="I186" s="398">
        <f>SUM(I187)</f>
        <v>48000</v>
      </c>
    </row>
    <row r="187" spans="1:12" ht="31.5" customHeight="1">
      <c r="A187" s="110" t="s">
        <v>751</v>
      </c>
      <c r="B187" s="417" t="s">
        <v>50</v>
      </c>
      <c r="C187" s="52" t="s">
        <v>20</v>
      </c>
      <c r="D187" s="150" t="s">
        <v>32</v>
      </c>
      <c r="E187" s="309" t="s">
        <v>269</v>
      </c>
      <c r="F187" s="310" t="s">
        <v>10</v>
      </c>
      <c r="G187" s="311" t="s">
        <v>581</v>
      </c>
      <c r="H187" s="52" t="s">
        <v>16</v>
      </c>
      <c r="I187" s="400">
        <v>48000</v>
      </c>
    </row>
    <row r="188" spans="1:12" ht="15.6">
      <c r="A188" s="120" t="s">
        <v>26</v>
      </c>
      <c r="B188" s="31" t="s">
        <v>50</v>
      </c>
      <c r="C188" s="27" t="s">
        <v>20</v>
      </c>
      <c r="D188" s="31">
        <v>12</v>
      </c>
      <c r="E188" s="122"/>
      <c r="F188" s="429"/>
      <c r="G188" s="430"/>
      <c r="H188" s="27"/>
      <c r="I188" s="425">
        <f>SUM(I189,I194,I199,I210)</f>
        <v>1128780</v>
      </c>
    </row>
    <row r="189" spans="1:12" ht="46.8">
      <c r="A189" s="35" t="s">
        <v>145</v>
      </c>
      <c r="B189" s="38" t="s">
        <v>50</v>
      </c>
      <c r="C189" s="36" t="s">
        <v>20</v>
      </c>
      <c r="D189" s="38">
        <v>12</v>
      </c>
      <c r="E189" s="306" t="s">
        <v>559</v>
      </c>
      <c r="F189" s="307" t="s">
        <v>533</v>
      </c>
      <c r="G189" s="308" t="s">
        <v>534</v>
      </c>
      <c r="H189" s="36"/>
      <c r="I189" s="397">
        <f>SUM(I190)</f>
        <v>244000</v>
      </c>
    </row>
    <row r="190" spans="1:12" ht="66.75" customHeight="1">
      <c r="A190" s="64" t="s">
        <v>146</v>
      </c>
      <c r="B190" s="63" t="s">
        <v>50</v>
      </c>
      <c r="C190" s="2" t="s">
        <v>20</v>
      </c>
      <c r="D190" s="377">
        <v>12</v>
      </c>
      <c r="E190" s="321" t="s">
        <v>218</v>
      </c>
      <c r="F190" s="322" t="s">
        <v>533</v>
      </c>
      <c r="G190" s="323" t="s">
        <v>534</v>
      </c>
      <c r="H190" s="2"/>
      <c r="I190" s="398">
        <f>SUM(I191)</f>
        <v>244000</v>
      </c>
    </row>
    <row r="191" spans="1:12" ht="46.8">
      <c r="A191" s="64" t="s">
        <v>560</v>
      </c>
      <c r="B191" s="63" t="s">
        <v>50</v>
      </c>
      <c r="C191" s="2" t="s">
        <v>20</v>
      </c>
      <c r="D191" s="377">
        <v>12</v>
      </c>
      <c r="E191" s="321" t="s">
        <v>218</v>
      </c>
      <c r="F191" s="322" t="s">
        <v>10</v>
      </c>
      <c r="G191" s="323" t="s">
        <v>534</v>
      </c>
      <c r="H191" s="2"/>
      <c r="I191" s="398">
        <f>SUM(I192)</f>
        <v>244000</v>
      </c>
    </row>
    <row r="192" spans="1:12" ht="16.5" customHeight="1">
      <c r="A192" s="105" t="s">
        <v>562</v>
      </c>
      <c r="B192" s="377" t="s">
        <v>50</v>
      </c>
      <c r="C192" s="2" t="s">
        <v>20</v>
      </c>
      <c r="D192" s="377">
        <v>12</v>
      </c>
      <c r="E192" s="321" t="s">
        <v>218</v>
      </c>
      <c r="F192" s="322" t="s">
        <v>10</v>
      </c>
      <c r="G192" s="323" t="s">
        <v>561</v>
      </c>
      <c r="H192" s="2"/>
      <c r="I192" s="398">
        <f>SUM(I193)</f>
        <v>244000</v>
      </c>
    </row>
    <row r="193" spans="1:9" ht="33" customHeight="1">
      <c r="A193" s="110" t="s">
        <v>751</v>
      </c>
      <c r="B193" s="417" t="s">
        <v>50</v>
      </c>
      <c r="C193" s="2" t="s">
        <v>20</v>
      </c>
      <c r="D193" s="377">
        <v>12</v>
      </c>
      <c r="E193" s="321" t="s">
        <v>218</v>
      </c>
      <c r="F193" s="322" t="s">
        <v>10</v>
      </c>
      <c r="G193" s="323" t="s">
        <v>561</v>
      </c>
      <c r="H193" s="2" t="s">
        <v>16</v>
      </c>
      <c r="I193" s="399">
        <v>244000</v>
      </c>
    </row>
    <row r="194" spans="1:9" ht="33" customHeight="1">
      <c r="A194" s="91" t="s">
        <v>153</v>
      </c>
      <c r="B194" s="38" t="s">
        <v>50</v>
      </c>
      <c r="C194" s="36" t="s">
        <v>20</v>
      </c>
      <c r="D194" s="38">
        <v>12</v>
      </c>
      <c r="E194" s="306" t="s">
        <v>571</v>
      </c>
      <c r="F194" s="307" t="s">
        <v>533</v>
      </c>
      <c r="G194" s="308" t="s">
        <v>534</v>
      </c>
      <c r="H194" s="36"/>
      <c r="I194" s="397">
        <f>SUM(I195)</f>
        <v>14000</v>
      </c>
    </row>
    <row r="195" spans="1:9" ht="33" customHeight="1">
      <c r="A195" s="94" t="s">
        <v>154</v>
      </c>
      <c r="B195" s="63" t="s">
        <v>50</v>
      </c>
      <c r="C195" s="52" t="s">
        <v>20</v>
      </c>
      <c r="D195" s="63">
        <v>12</v>
      </c>
      <c r="E195" s="309" t="s">
        <v>228</v>
      </c>
      <c r="F195" s="310" t="s">
        <v>533</v>
      </c>
      <c r="G195" s="311" t="s">
        <v>534</v>
      </c>
      <c r="H195" s="52"/>
      <c r="I195" s="398">
        <f>SUM(I196)</f>
        <v>14000</v>
      </c>
    </row>
    <row r="196" spans="1:9" ht="33" customHeight="1">
      <c r="A196" s="94" t="s">
        <v>574</v>
      </c>
      <c r="B196" s="63" t="s">
        <v>50</v>
      </c>
      <c r="C196" s="52" t="s">
        <v>20</v>
      </c>
      <c r="D196" s="63">
        <v>12</v>
      </c>
      <c r="E196" s="309" t="s">
        <v>228</v>
      </c>
      <c r="F196" s="310" t="s">
        <v>10</v>
      </c>
      <c r="G196" s="311" t="s">
        <v>534</v>
      </c>
      <c r="H196" s="52"/>
      <c r="I196" s="398">
        <f>SUM(I197)</f>
        <v>14000</v>
      </c>
    </row>
    <row r="197" spans="1:9" ht="33" customHeight="1">
      <c r="A197" s="94" t="s">
        <v>740</v>
      </c>
      <c r="B197" s="63" t="s">
        <v>50</v>
      </c>
      <c r="C197" s="52" t="s">
        <v>20</v>
      </c>
      <c r="D197" s="63">
        <v>12</v>
      </c>
      <c r="E197" s="309" t="s">
        <v>228</v>
      </c>
      <c r="F197" s="310" t="s">
        <v>10</v>
      </c>
      <c r="G197" s="311" t="s">
        <v>739</v>
      </c>
      <c r="H197" s="52"/>
      <c r="I197" s="398">
        <f>SUM(I198)</f>
        <v>14000</v>
      </c>
    </row>
    <row r="198" spans="1:9" ht="33" customHeight="1">
      <c r="A198" s="110" t="s">
        <v>751</v>
      </c>
      <c r="B198" s="63" t="s">
        <v>50</v>
      </c>
      <c r="C198" s="52" t="s">
        <v>20</v>
      </c>
      <c r="D198" s="63">
        <v>12</v>
      </c>
      <c r="E198" s="309" t="s">
        <v>228</v>
      </c>
      <c r="F198" s="310" t="s">
        <v>10</v>
      </c>
      <c r="G198" s="311" t="s">
        <v>739</v>
      </c>
      <c r="H198" s="52" t="s">
        <v>16</v>
      </c>
      <c r="I198" s="400">
        <v>14000</v>
      </c>
    </row>
    <row r="199" spans="1:9" ht="31.2">
      <c r="A199" s="79" t="s">
        <v>156</v>
      </c>
      <c r="B199" s="41" t="s">
        <v>50</v>
      </c>
      <c r="C199" s="37" t="s">
        <v>20</v>
      </c>
      <c r="D199" s="37" t="s">
        <v>85</v>
      </c>
      <c r="E199" s="300" t="s">
        <v>230</v>
      </c>
      <c r="F199" s="301" t="s">
        <v>533</v>
      </c>
      <c r="G199" s="302" t="s">
        <v>534</v>
      </c>
      <c r="H199" s="36"/>
      <c r="I199" s="397">
        <f>SUM(I200)</f>
        <v>471000</v>
      </c>
    </row>
    <row r="200" spans="1:9" ht="46.5" customHeight="1">
      <c r="A200" s="105" t="s">
        <v>157</v>
      </c>
      <c r="B200" s="286" t="s">
        <v>50</v>
      </c>
      <c r="C200" s="5" t="s">
        <v>20</v>
      </c>
      <c r="D200" s="286">
        <v>12</v>
      </c>
      <c r="E200" s="321" t="s">
        <v>231</v>
      </c>
      <c r="F200" s="322" t="s">
        <v>533</v>
      </c>
      <c r="G200" s="323" t="s">
        <v>534</v>
      </c>
      <c r="H200" s="358"/>
      <c r="I200" s="398">
        <f>SUM(I201)</f>
        <v>471000</v>
      </c>
    </row>
    <row r="201" spans="1:9" ht="62.4">
      <c r="A201" s="105" t="s">
        <v>585</v>
      </c>
      <c r="B201" s="286" t="s">
        <v>50</v>
      </c>
      <c r="C201" s="5" t="s">
        <v>20</v>
      </c>
      <c r="D201" s="286">
        <v>12</v>
      </c>
      <c r="E201" s="321" t="s">
        <v>231</v>
      </c>
      <c r="F201" s="322" t="s">
        <v>10</v>
      </c>
      <c r="G201" s="323" t="s">
        <v>534</v>
      </c>
      <c r="H201" s="358"/>
      <c r="I201" s="398">
        <f>SUM(I202+I204+I206+I208)</f>
        <v>471000</v>
      </c>
    </row>
    <row r="202" spans="1:9" ht="31.2">
      <c r="A202" s="3" t="s">
        <v>587</v>
      </c>
      <c r="B202" s="572" t="s">
        <v>50</v>
      </c>
      <c r="C202" s="5" t="s">
        <v>20</v>
      </c>
      <c r="D202" s="572">
        <v>12</v>
      </c>
      <c r="E202" s="321" t="s">
        <v>231</v>
      </c>
      <c r="F202" s="322" t="s">
        <v>10</v>
      </c>
      <c r="G202" s="323" t="s">
        <v>586</v>
      </c>
      <c r="H202" s="358"/>
      <c r="I202" s="398">
        <f>SUM(I203)</f>
        <v>100000</v>
      </c>
    </row>
    <row r="203" spans="1:9" ht="15.75" customHeight="1">
      <c r="A203" s="105" t="s">
        <v>18</v>
      </c>
      <c r="B203" s="572" t="s">
        <v>50</v>
      </c>
      <c r="C203" s="5" t="s">
        <v>20</v>
      </c>
      <c r="D203" s="572">
        <v>12</v>
      </c>
      <c r="E203" s="321" t="s">
        <v>231</v>
      </c>
      <c r="F203" s="322" t="s">
        <v>10</v>
      </c>
      <c r="G203" s="323" t="s">
        <v>586</v>
      </c>
      <c r="H203" s="358" t="s">
        <v>17</v>
      </c>
      <c r="I203" s="400">
        <v>100000</v>
      </c>
    </row>
    <row r="204" spans="1:9" ht="31.2">
      <c r="A204" s="3" t="s">
        <v>823</v>
      </c>
      <c r="B204" s="286" t="s">
        <v>50</v>
      </c>
      <c r="C204" s="5" t="s">
        <v>20</v>
      </c>
      <c r="D204" s="286">
        <v>12</v>
      </c>
      <c r="E204" s="321" t="s">
        <v>231</v>
      </c>
      <c r="F204" s="322" t="s">
        <v>10</v>
      </c>
      <c r="G204" s="560">
        <v>50640</v>
      </c>
      <c r="H204" s="358"/>
      <c r="I204" s="398">
        <f>SUM(I205)</f>
        <v>221739</v>
      </c>
    </row>
    <row r="205" spans="1:9" ht="16.5" customHeight="1">
      <c r="A205" s="105" t="s">
        <v>18</v>
      </c>
      <c r="B205" s="286" t="s">
        <v>50</v>
      </c>
      <c r="C205" s="5" t="s">
        <v>20</v>
      </c>
      <c r="D205" s="286">
        <v>12</v>
      </c>
      <c r="E205" s="321" t="s">
        <v>231</v>
      </c>
      <c r="F205" s="322" t="s">
        <v>10</v>
      </c>
      <c r="G205" s="560">
        <v>50640</v>
      </c>
      <c r="H205" s="358" t="s">
        <v>17</v>
      </c>
      <c r="I205" s="400">
        <v>221739</v>
      </c>
    </row>
    <row r="206" spans="1:9" ht="32.25" customHeight="1">
      <c r="A206" s="565" t="s">
        <v>803</v>
      </c>
      <c r="B206" s="563" t="s">
        <v>50</v>
      </c>
      <c r="C206" s="5" t="s">
        <v>20</v>
      </c>
      <c r="D206" s="563">
        <v>12</v>
      </c>
      <c r="E206" s="321" t="s">
        <v>231</v>
      </c>
      <c r="F206" s="322" t="s">
        <v>10</v>
      </c>
      <c r="G206" s="323" t="s">
        <v>802</v>
      </c>
      <c r="H206" s="358"/>
      <c r="I206" s="398">
        <f>SUM(I207)</f>
        <v>100000</v>
      </c>
    </row>
    <row r="207" spans="1:9" ht="16.5" customHeight="1">
      <c r="A207" s="105" t="s">
        <v>18</v>
      </c>
      <c r="B207" s="563" t="s">
        <v>50</v>
      </c>
      <c r="C207" s="5" t="s">
        <v>20</v>
      </c>
      <c r="D207" s="563">
        <v>12</v>
      </c>
      <c r="E207" s="321" t="s">
        <v>231</v>
      </c>
      <c r="F207" s="322" t="s">
        <v>10</v>
      </c>
      <c r="G207" s="323" t="s">
        <v>802</v>
      </c>
      <c r="H207" s="358" t="s">
        <v>17</v>
      </c>
      <c r="I207" s="400">
        <v>100000</v>
      </c>
    </row>
    <row r="208" spans="1:9" ht="48.75" customHeight="1">
      <c r="A208" s="565" t="s">
        <v>824</v>
      </c>
      <c r="B208" s="572" t="s">
        <v>50</v>
      </c>
      <c r="C208" s="5" t="s">
        <v>20</v>
      </c>
      <c r="D208" s="572">
        <v>12</v>
      </c>
      <c r="E208" s="321" t="s">
        <v>231</v>
      </c>
      <c r="F208" s="322" t="s">
        <v>10</v>
      </c>
      <c r="G208" s="323" t="s">
        <v>825</v>
      </c>
      <c r="H208" s="358"/>
      <c r="I208" s="398">
        <f>SUM(I209)</f>
        <v>49261</v>
      </c>
    </row>
    <row r="209" spans="1:9" ht="16.5" customHeight="1">
      <c r="A209" s="105" t="s">
        <v>18</v>
      </c>
      <c r="B209" s="572" t="s">
        <v>50</v>
      </c>
      <c r="C209" s="5" t="s">
        <v>20</v>
      </c>
      <c r="D209" s="572">
        <v>12</v>
      </c>
      <c r="E209" s="321" t="s">
        <v>231</v>
      </c>
      <c r="F209" s="322" t="s">
        <v>10</v>
      </c>
      <c r="G209" s="323" t="s">
        <v>825</v>
      </c>
      <c r="H209" s="358" t="s">
        <v>17</v>
      </c>
      <c r="I209" s="400">
        <v>49261</v>
      </c>
    </row>
    <row r="210" spans="1:9" ht="31.2">
      <c r="A210" s="79" t="s">
        <v>147</v>
      </c>
      <c r="B210" s="41" t="s">
        <v>50</v>
      </c>
      <c r="C210" s="37" t="s">
        <v>20</v>
      </c>
      <c r="D210" s="37" t="s">
        <v>85</v>
      </c>
      <c r="E210" s="300" t="s">
        <v>223</v>
      </c>
      <c r="F210" s="301" t="s">
        <v>533</v>
      </c>
      <c r="G210" s="302" t="s">
        <v>534</v>
      </c>
      <c r="H210" s="36"/>
      <c r="I210" s="397">
        <f>SUM(I211)</f>
        <v>399780</v>
      </c>
    </row>
    <row r="211" spans="1:9" ht="31.2">
      <c r="A211" s="105" t="s">
        <v>148</v>
      </c>
      <c r="B211" s="286" t="s">
        <v>50</v>
      </c>
      <c r="C211" s="5" t="s">
        <v>20</v>
      </c>
      <c r="D211" s="286">
        <v>12</v>
      </c>
      <c r="E211" s="321" t="s">
        <v>224</v>
      </c>
      <c r="F211" s="322" t="s">
        <v>533</v>
      </c>
      <c r="G211" s="323" t="s">
        <v>534</v>
      </c>
      <c r="H211" s="358"/>
      <c r="I211" s="398">
        <f>SUM(I212)</f>
        <v>399780</v>
      </c>
    </row>
    <row r="212" spans="1:9" ht="31.2">
      <c r="A212" s="3" t="s">
        <v>102</v>
      </c>
      <c r="B212" s="286" t="s">
        <v>50</v>
      </c>
      <c r="C212" s="5" t="s">
        <v>20</v>
      </c>
      <c r="D212" s="286">
        <v>12</v>
      </c>
      <c r="E212" s="321" t="s">
        <v>224</v>
      </c>
      <c r="F212" s="322" t="s">
        <v>533</v>
      </c>
      <c r="G212" s="323" t="s">
        <v>567</v>
      </c>
      <c r="H212" s="358"/>
      <c r="I212" s="398">
        <f>SUM(I213:I215)</f>
        <v>399780</v>
      </c>
    </row>
    <row r="213" spans="1:9" ht="62.4">
      <c r="A213" s="125" t="s">
        <v>92</v>
      </c>
      <c r="B213" s="377" t="s">
        <v>50</v>
      </c>
      <c r="C213" s="5" t="s">
        <v>20</v>
      </c>
      <c r="D213" s="286">
        <v>12</v>
      </c>
      <c r="E213" s="321" t="s">
        <v>224</v>
      </c>
      <c r="F213" s="322" t="s">
        <v>533</v>
      </c>
      <c r="G213" s="323" t="s">
        <v>567</v>
      </c>
      <c r="H213" s="358" t="s">
        <v>13</v>
      </c>
      <c r="I213" s="400">
        <v>382780</v>
      </c>
    </row>
    <row r="214" spans="1:9" ht="30.75" customHeight="1">
      <c r="A214" s="136" t="s">
        <v>751</v>
      </c>
      <c r="B214" s="418" t="s">
        <v>50</v>
      </c>
      <c r="C214" s="5" t="s">
        <v>20</v>
      </c>
      <c r="D214" s="286">
        <v>12</v>
      </c>
      <c r="E214" s="321" t="s">
        <v>224</v>
      </c>
      <c r="F214" s="322" t="s">
        <v>533</v>
      </c>
      <c r="G214" s="323" t="s">
        <v>567</v>
      </c>
      <c r="H214" s="358" t="s">
        <v>16</v>
      </c>
      <c r="I214" s="400">
        <v>16000</v>
      </c>
    </row>
    <row r="215" spans="1:9" ht="17.25" customHeight="1">
      <c r="A215" s="3" t="s">
        <v>18</v>
      </c>
      <c r="B215" s="286" t="s">
        <v>50</v>
      </c>
      <c r="C215" s="5" t="s">
        <v>20</v>
      </c>
      <c r="D215" s="286">
        <v>12</v>
      </c>
      <c r="E215" s="321" t="s">
        <v>224</v>
      </c>
      <c r="F215" s="322" t="s">
        <v>533</v>
      </c>
      <c r="G215" s="323" t="s">
        <v>567</v>
      </c>
      <c r="H215" s="358" t="s">
        <v>17</v>
      </c>
      <c r="I215" s="400">
        <v>1000</v>
      </c>
    </row>
    <row r="216" spans="1:9" ht="15.6">
      <c r="A216" s="19" t="s">
        <v>160</v>
      </c>
      <c r="B216" s="25" t="s">
        <v>50</v>
      </c>
      <c r="C216" s="20" t="s">
        <v>116</v>
      </c>
      <c r="D216" s="25"/>
      <c r="E216" s="426"/>
      <c r="F216" s="427"/>
      <c r="G216" s="428"/>
      <c r="H216" s="374"/>
      <c r="I216" s="424">
        <f>SUM(I217+I225+I255)</f>
        <v>14453306</v>
      </c>
    </row>
    <row r="217" spans="1:9" s="11" customFormat="1" ht="15.6">
      <c r="A217" s="26" t="s">
        <v>260</v>
      </c>
      <c r="B217" s="421" t="s">
        <v>50</v>
      </c>
      <c r="C217" s="30" t="s">
        <v>116</v>
      </c>
      <c r="D217" s="375" t="s">
        <v>10</v>
      </c>
      <c r="E217" s="352"/>
      <c r="F217" s="353"/>
      <c r="G217" s="354"/>
      <c r="H217" s="29"/>
      <c r="I217" s="425">
        <f>SUM(I218)</f>
        <v>33379</v>
      </c>
    </row>
    <row r="218" spans="1:9" ht="46.8">
      <c r="A218" s="35" t="s">
        <v>204</v>
      </c>
      <c r="B218" s="41" t="s">
        <v>50</v>
      </c>
      <c r="C218" s="37" t="s">
        <v>116</v>
      </c>
      <c r="D218" s="152" t="s">
        <v>10</v>
      </c>
      <c r="E218" s="306" t="s">
        <v>588</v>
      </c>
      <c r="F218" s="307" t="s">
        <v>533</v>
      </c>
      <c r="G218" s="308" t="s">
        <v>534</v>
      </c>
      <c r="H218" s="39"/>
      <c r="I218" s="397">
        <f>SUM(I219)</f>
        <v>33379</v>
      </c>
    </row>
    <row r="219" spans="1:9" ht="78">
      <c r="A219" s="3" t="s">
        <v>262</v>
      </c>
      <c r="B219" s="286" t="s">
        <v>50</v>
      </c>
      <c r="C219" s="5" t="s">
        <v>116</v>
      </c>
      <c r="D219" s="151" t="s">
        <v>10</v>
      </c>
      <c r="E219" s="321" t="s">
        <v>261</v>
      </c>
      <c r="F219" s="322" t="s">
        <v>533</v>
      </c>
      <c r="G219" s="323" t="s">
        <v>534</v>
      </c>
      <c r="H219" s="69"/>
      <c r="I219" s="398">
        <f>SUM(I220)</f>
        <v>33379</v>
      </c>
    </row>
    <row r="220" spans="1:9" ht="46.8">
      <c r="A220" s="74" t="s">
        <v>768</v>
      </c>
      <c r="B220" s="151" t="s">
        <v>50</v>
      </c>
      <c r="C220" s="5" t="s">
        <v>116</v>
      </c>
      <c r="D220" s="151" t="s">
        <v>10</v>
      </c>
      <c r="E220" s="321" t="s">
        <v>261</v>
      </c>
      <c r="F220" s="322" t="s">
        <v>10</v>
      </c>
      <c r="G220" s="323" t="s">
        <v>534</v>
      </c>
      <c r="H220" s="69"/>
      <c r="I220" s="398">
        <f>SUM(I221+I223)</f>
        <v>33379</v>
      </c>
    </row>
    <row r="221" spans="1:9" ht="32.25" hidden="1" customHeight="1">
      <c r="A221" s="130" t="s">
        <v>272</v>
      </c>
      <c r="B221" s="63" t="s">
        <v>50</v>
      </c>
      <c r="C221" s="5" t="s">
        <v>116</v>
      </c>
      <c r="D221" s="151" t="s">
        <v>10</v>
      </c>
      <c r="E221" s="321" t="s">
        <v>261</v>
      </c>
      <c r="F221" s="322" t="s">
        <v>10</v>
      </c>
      <c r="G221" s="323" t="s">
        <v>590</v>
      </c>
      <c r="H221" s="69"/>
      <c r="I221" s="398">
        <f>SUM(I222)</f>
        <v>0</v>
      </c>
    </row>
    <row r="222" spans="1:9" ht="30.75" hidden="1" customHeight="1">
      <c r="A222" s="136" t="s">
        <v>751</v>
      </c>
      <c r="B222" s="418" t="s">
        <v>50</v>
      </c>
      <c r="C222" s="5" t="s">
        <v>116</v>
      </c>
      <c r="D222" s="151" t="s">
        <v>10</v>
      </c>
      <c r="E222" s="321" t="s">
        <v>261</v>
      </c>
      <c r="F222" s="322" t="s">
        <v>10</v>
      </c>
      <c r="G222" s="323" t="s">
        <v>590</v>
      </c>
      <c r="H222" s="69" t="s">
        <v>16</v>
      </c>
      <c r="I222" s="400"/>
    </row>
    <row r="223" spans="1:9" ht="33" customHeight="1">
      <c r="A223" s="130" t="s">
        <v>591</v>
      </c>
      <c r="B223" s="446" t="s">
        <v>50</v>
      </c>
      <c r="C223" s="5" t="s">
        <v>116</v>
      </c>
      <c r="D223" s="151" t="s">
        <v>10</v>
      </c>
      <c r="E223" s="321" t="s">
        <v>261</v>
      </c>
      <c r="F223" s="322" t="s">
        <v>10</v>
      </c>
      <c r="G223" s="323" t="s">
        <v>592</v>
      </c>
      <c r="H223" s="69"/>
      <c r="I223" s="398">
        <f>SUM(I224)</f>
        <v>33379</v>
      </c>
    </row>
    <row r="224" spans="1:9" ht="17.25" customHeight="1">
      <c r="A224" s="94" t="s">
        <v>21</v>
      </c>
      <c r="B224" s="443" t="s">
        <v>50</v>
      </c>
      <c r="C224" s="5" t="s">
        <v>116</v>
      </c>
      <c r="D224" s="151" t="s">
        <v>10</v>
      </c>
      <c r="E224" s="321" t="s">
        <v>261</v>
      </c>
      <c r="F224" s="322" t="s">
        <v>10</v>
      </c>
      <c r="G224" s="323" t="s">
        <v>592</v>
      </c>
      <c r="H224" s="69" t="s">
        <v>75</v>
      </c>
      <c r="I224" s="400">
        <v>33379</v>
      </c>
    </row>
    <row r="225" spans="1:9" ht="15.6">
      <c r="A225" s="26" t="s">
        <v>161</v>
      </c>
      <c r="B225" s="421" t="s">
        <v>50</v>
      </c>
      <c r="C225" s="30" t="s">
        <v>116</v>
      </c>
      <c r="D225" s="27" t="s">
        <v>12</v>
      </c>
      <c r="E225" s="352"/>
      <c r="F225" s="353"/>
      <c r="G225" s="354"/>
      <c r="H225" s="29"/>
      <c r="I225" s="425">
        <f>SUM(I226+I239+I244)</f>
        <v>14419927</v>
      </c>
    </row>
    <row r="226" spans="1:9" ht="36" customHeight="1">
      <c r="A226" s="35" t="s">
        <v>193</v>
      </c>
      <c r="B226" s="41" t="s">
        <v>50</v>
      </c>
      <c r="C226" s="37" t="s">
        <v>116</v>
      </c>
      <c r="D226" s="41" t="s">
        <v>12</v>
      </c>
      <c r="E226" s="306" t="s">
        <v>593</v>
      </c>
      <c r="F226" s="307" t="s">
        <v>533</v>
      </c>
      <c r="G226" s="308" t="s">
        <v>534</v>
      </c>
      <c r="H226" s="39"/>
      <c r="I226" s="397">
        <f>SUM(I227)</f>
        <v>2859704</v>
      </c>
    </row>
    <row r="227" spans="1:9" ht="46.8">
      <c r="A227" s="64" t="s">
        <v>194</v>
      </c>
      <c r="B227" s="443" t="s">
        <v>50</v>
      </c>
      <c r="C227" s="5" t="s">
        <v>116</v>
      </c>
      <c r="D227" s="540" t="s">
        <v>12</v>
      </c>
      <c r="E227" s="321" t="s">
        <v>232</v>
      </c>
      <c r="F227" s="322" t="s">
        <v>533</v>
      </c>
      <c r="G227" s="323" t="s">
        <v>534</v>
      </c>
      <c r="H227" s="69"/>
      <c r="I227" s="398">
        <f>SUM(I228)</f>
        <v>2859704</v>
      </c>
    </row>
    <row r="228" spans="1:9" ht="31.2">
      <c r="A228" s="130" t="s">
        <v>594</v>
      </c>
      <c r="B228" s="446" t="s">
        <v>50</v>
      </c>
      <c r="C228" s="5" t="s">
        <v>116</v>
      </c>
      <c r="D228" s="540" t="s">
        <v>12</v>
      </c>
      <c r="E228" s="321" t="s">
        <v>232</v>
      </c>
      <c r="F228" s="322" t="s">
        <v>10</v>
      </c>
      <c r="G228" s="323" t="s">
        <v>534</v>
      </c>
      <c r="H228" s="69"/>
      <c r="I228" s="398">
        <f>SUM(I229+I231+I233+I235+I237)</f>
        <v>2859704</v>
      </c>
    </row>
    <row r="229" spans="1:9" ht="48.75" customHeight="1">
      <c r="A229" s="130" t="s">
        <v>769</v>
      </c>
      <c r="B229" s="446" t="s">
        <v>50</v>
      </c>
      <c r="C229" s="5" t="s">
        <v>116</v>
      </c>
      <c r="D229" s="559" t="s">
        <v>12</v>
      </c>
      <c r="E229" s="321" t="s">
        <v>232</v>
      </c>
      <c r="F229" s="322" t="s">
        <v>10</v>
      </c>
      <c r="G229" s="560">
        <v>13421</v>
      </c>
      <c r="H229" s="69"/>
      <c r="I229" s="398">
        <f>SUM(I230)</f>
        <v>1216000</v>
      </c>
    </row>
    <row r="230" spans="1:9" ht="18" customHeight="1">
      <c r="A230" s="130" t="s">
        <v>21</v>
      </c>
      <c r="B230" s="446" t="s">
        <v>50</v>
      </c>
      <c r="C230" s="5" t="s">
        <v>116</v>
      </c>
      <c r="D230" s="559" t="s">
        <v>12</v>
      </c>
      <c r="E230" s="321" t="s">
        <v>232</v>
      </c>
      <c r="F230" s="322" t="s">
        <v>10</v>
      </c>
      <c r="G230" s="560">
        <v>13421</v>
      </c>
      <c r="H230" s="69" t="s">
        <v>75</v>
      </c>
      <c r="I230" s="400">
        <v>1216000</v>
      </c>
    </row>
    <row r="231" spans="1:9" ht="46.8">
      <c r="A231" s="130" t="s">
        <v>770</v>
      </c>
      <c r="B231" s="446" t="s">
        <v>50</v>
      </c>
      <c r="C231" s="5" t="s">
        <v>116</v>
      </c>
      <c r="D231" s="559" t="s">
        <v>12</v>
      </c>
      <c r="E231" s="321" t="s">
        <v>232</v>
      </c>
      <c r="F231" s="322" t="s">
        <v>10</v>
      </c>
      <c r="G231" s="560">
        <v>13431</v>
      </c>
      <c r="H231" s="69"/>
      <c r="I231" s="398">
        <f>SUM(I232)</f>
        <v>1318000</v>
      </c>
    </row>
    <row r="232" spans="1:9" ht="16.5" customHeight="1">
      <c r="A232" s="130" t="s">
        <v>21</v>
      </c>
      <c r="B232" s="446" t="s">
        <v>50</v>
      </c>
      <c r="C232" s="5" t="s">
        <v>116</v>
      </c>
      <c r="D232" s="559" t="s">
        <v>12</v>
      </c>
      <c r="E232" s="321" t="s">
        <v>232</v>
      </c>
      <c r="F232" s="322" t="s">
        <v>10</v>
      </c>
      <c r="G232" s="560">
        <v>13431</v>
      </c>
      <c r="H232" s="69" t="s">
        <v>75</v>
      </c>
      <c r="I232" s="400">
        <v>1318000</v>
      </c>
    </row>
    <row r="233" spans="1:9" ht="31.2">
      <c r="A233" s="130" t="s">
        <v>743</v>
      </c>
      <c r="B233" s="446" t="s">
        <v>50</v>
      </c>
      <c r="C233" s="5" t="s">
        <v>116</v>
      </c>
      <c r="D233" s="544" t="s">
        <v>12</v>
      </c>
      <c r="E233" s="321" t="s">
        <v>232</v>
      </c>
      <c r="F233" s="322" t="s">
        <v>10</v>
      </c>
      <c r="G233" s="323" t="s">
        <v>742</v>
      </c>
      <c r="H233" s="69"/>
      <c r="I233" s="398">
        <f>SUM(I234)</f>
        <v>112000</v>
      </c>
    </row>
    <row r="234" spans="1:9" ht="16.5" customHeight="1">
      <c r="A234" s="94" t="s">
        <v>21</v>
      </c>
      <c r="B234" s="446" t="s">
        <v>50</v>
      </c>
      <c r="C234" s="5" t="s">
        <v>116</v>
      </c>
      <c r="D234" s="544" t="s">
        <v>12</v>
      </c>
      <c r="E234" s="321" t="s">
        <v>232</v>
      </c>
      <c r="F234" s="322" t="s">
        <v>10</v>
      </c>
      <c r="G234" s="323" t="s">
        <v>742</v>
      </c>
      <c r="H234" s="69" t="s">
        <v>75</v>
      </c>
      <c r="I234" s="400">
        <v>112000</v>
      </c>
    </row>
    <row r="235" spans="1:9" s="51" customFormat="1" ht="62.4">
      <c r="A235" s="94" t="s">
        <v>598</v>
      </c>
      <c r="B235" s="443" t="s">
        <v>50</v>
      </c>
      <c r="C235" s="5" t="s">
        <v>116</v>
      </c>
      <c r="D235" s="286" t="s">
        <v>12</v>
      </c>
      <c r="E235" s="321" t="s">
        <v>232</v>
      </c>
      <c r="F235" s="322" t="s">
        <v>10</v>
      </c>
      <c r="G235" s="323" t="s">
        <v>599</v>
      </c>
      <c r="H235" s="69"/>
      <c r="I235" s="398">
        <f>SUM(I236)</f>
        <v>61488</v>
      </c>
    </row>
    <row r="236" spans="1:9" s="51" customFormat="1" ht="15.75" customHeight="1">
      <c r="A236" s="94" t="s">
        <v>21</v>
      </c>
      <c r="B236" s="443" t="s">
        <v>50</v>
      </c>
      <c r="C236" s="5" t="s">
        <v>116</v>
      </c>
      <c r="D236" s="286" t="s">
        <v>12</v>
      </c>
      <c r="E236" s="321" t="s">
        <v>232</v>
      </c>
      <c r="F236" s="322" t="s">
        <v>10</v>
      </c>
      <c r="G236" s="323" t="s">
        <v>599</v>
      </c>
      <c r="H236" s="69" t="s">
        <v>75</v>
      </c>
      <c r="I236" s="400">
        <v>61488</v>
      </c>
    </row>
    <row r="237" spans="1:9" s="51" customFormat="1" ht="65.25" customHeight="1">
      <c r="A237" s="94" t="s">
        <v>738</v>
      </c>
      <c r="B237" s="443" t="s">
        <v>50</v>
      </c>
      <c r="C237" s="5" t="s">
        <v>116</v>
      </c>
      <c r="D237" s="542" t="s">
        <v>12</v>
      </c>
      <c r="E237" s="321" t="s">
        <v>232</v>
      </c>
      <c r="F237" s="322" t="s">
        <v>10</v>
      </c>
      <c r="G237" s="323" t="s">
        <v>737</v>
      </c>
      <c r="H237" s="69"/>
      <c r="I237" s="398">
        <f>SUM(I238)</f>
        <v>152216</v>
      </c>
    </row>
    <row r="238" spans="1:9" s="51" customFormat="1" ht="15.75" customHeight="1">
      <c r="A238" s="94" t="s">
        <v>21</v>
      </c>
      <c r="B238" s="443" t="s">
        <v>50</v>
      </c>
      <c r="C238" s="5" t="s">
        <v>116</v>
      </c>
      <c r="D238" s="542" t="s">
        <v>12</v>
      </c>
      <c r="E238" s="321" t="s">
        <v>232</v>
      </c>
      <c r="F238" s="322" t="s">
        <v>10</v>
      </c>
      <c r="G238" s="323" t="s">
        <v>737</v>
      </c>
      <c r="H238" s="69" t="s">
        <v>75</v>
      </c>
      <c r="I238" s="400">
        <v>152216</v>
      </c>
    </row>
    <row r="239" spans="1:9" s="51" customFormat="1" ht="46.8">
      <c r="A239" s="35" t="s">
        <v>204</v>
      </c>
      <c r="B239" s="41" t="s">
        <v>50</v>
      </c>
      <c r="C239" s="37" t="s">
        <v>116</v>
      </c>
      <c r="D239" s="152" t="s">
        <v>12</v>
      </c>
      <c r="E239" s="306" t="s">
        <v>588</v>
      </c>
      <c r="F239" s="307" t="s">
        <v>533</v>
      </c>
      <c r="G239" s="308" t="s">
        <v>534</v>
      </c>
      <c r="H239" s="39"/>
      <c r="I239" s="397">
        <f>SUM(I240)</f>
        <v>394358</v>
      </c>
    </row>
    <row r="240" spans="1:9" s="51" customFormat="1" ht="78">
      <c r="A240" s="64" t="s">
        <v>262</v>
      </c>
      <c r="B240" s="443" t="s">
        <v>50</v>
      </c>
      <c r="C240" s="5" t="s">
        <v>116</v>
      </c>
      <c r="D240" s="151" t="s">
        <v>12</v>
      </c>
      <c r="E240" s="321" t="s">
        <v>261</v>
      </c>
      <c r="F240" s="322" t="s">
        <v>533</v>
      </c>
      <c r="G240" s="323" t="s">
        <v>534</v>
      </c>
      <c r="H240" s="358"/>
      <c r="I240" s="398">
        <f>SUM(I241)</f>
        <v>394358</v>
      </c>
    </row>
    <row r="241" spans="1:9" s="51" customFormat="1" ht="46.8">
      <c r="A241" s="130" t="s">
        <v>589</v>
      </c>
      <c r="B241" s="446" t="s">
        <v>50</v>
      </c>
      <c r="C241" s="5" t="s">
        <v>116</v>
      </c>
      <c r="D241" s="151" t="s">
        <v>12</v>
      </c>
      <c r="E241" s="321" t="s">
        <v>261</v>
      </c>
      <c r="F241" s="322" t="s">
        <v>10</v>
      </c>
      <c r="G241" s="323" t="s">
        <v>534</v>
      </c>
      <c r="H241" s="358"/>
      <c r="I241" s="398">
        <f>SUM(I242)</f>
        <v>394358</v>
      </c>
    </row>
    <row r="242" spans="1:9" s="51" customFormat="1" ht="33.75" customHeight="1">
      <c r="A242" s="130" t="s">
        <v>676</v>
      </c>
      <c r="B242" s="446" t="s">
        <v>50</v>
      </c>
      <c r="C242" s="5" t="s">
        <v>116</v>
      </c>
      <c r="D242" s="151" t="s">
        <v>12</v>
      </c>
      <c r="E242" s="321" t="s">
        <v>261</v>
      </c>
      <c r="F242" s="322" t="s">
        <v>10</v>
      </c>
      <c r="G242" s="323" t="s">
        <v>677</v>
      </c>
      <c r="H242" s="358"/>
      <c r="I242" s="398">
        <f>SUM(I243)</f>
        <v>394358</v>
      </c>
    </row>
    <row r="243" spans="1:9" s="51" customFormat="1" ht="18" customHeight="1">
      <c r="A243" s="94" t="s">
        <v>21</v>
      </c>
      <c r="B243" s="443" t="s">
        <v>50</v>
      </c>
      <c r="C243" s="5" t="s">
        <v>116</v>
      </c>
      <c r="D243" s="151" t="s">
        <v>12</v>
      </c>
      <c r="E243" s="321" t="s">
        <v>261</v>
      </c>
      <c r="F243" s="322" t="s">
        <v>10</v>
      </c>
      <c r="G243" s="323" t="s">
        <v>677</v>
      </c>
      <c r="H243" s="358" t="s">
        <v>75</v>
      </c>
      <c r="I243" s="400">
        <v>394358</v>
      </c>
    </row>
    <row r="244" spans="1:9" s="51" customFormat="1" ht="31.2">
      <c r="A244" s="35" t="s">
        <v>195</v>
      </c>
      <c r="B244" s="41" t="s">
        <v>50</v>
      </c>
      <c r="C244" s="37" t="s">
        <v>116</v>
      </c>
      <c r="D244" s="41" t="s">
        <v>12</v>
      </c>
      <c r="E244" s="306" t="s">
        <v>233</v>
      </c>
      <c r="F244" s="307" t="s">
        <v>533</v>
      </c>
      <c r="G244" s="308" t="s">
        <v>534</v>
      </c>
      <c r="H244" s="39"/>
      <c r="I244" s="397">
        <f>SUM(I245)</f>
        <v>11165865</v>
      </c>
    </row>
    <row r="245" spans="1:9" s="51" customFormat="1" ht="62.4">
      <c r="A245" s="64" t="s">
        <v>196</v>
      </c>
      <c r="B245" s="443" t="s">
        <v>50</v>
      </c>
      <c r="C245" s="5" t="s">
        <v>116</v>
      </c>
      <c r="D245" s="286" t="s">
        <v>12</v>
      </c>
      <c r="E245" s="321" t="s">
        <v>234</v>
      </c>
      <c r="F245" s="322" t="s">
        <v>533</v>
      </c>
      <c r="G245" s="323" t="s">
        <v>534</v>
      </c>
      <c r="H245" s="69"/>
      <c r="I245" s="398">
        <f>SUM(I246)</f>
        <v>11165865</v>
      </c>
    </row>
    <row r="246" spans="1:9" s="51" customFormat="1" ht="46.8">
      <c r="A246" s="64" t="s">
        <v>595</v>
      </c>
      <c r="B246" s="443" t="s">
        <v>50</v>
      </c>
      <c r="C246" s="5" t="s">
        <v>116</v>
      </c>
      <c r="D246" s="286" t="s">
        <v>12</v>
      </c>
      <c r="E246" s="321" t="s">
        <v>234</v>
      </c>
      <c r="F246" s="322" t="s">
        <v>12</v>
      </c>
      <c r="G246" s="323" t="s">
        <v>534</v>
      </c>
      <c r="H246" s="69"/>
      <c r="I246" s="398">
        <f>SUM(I247+I249+I251+I253)</f>
        <v>11165865</v>
      </c>
    </row>
    <row r="247" spans="1:9" s="51" customFormat="1" ht="46.8">
      <c r="A247" s="64" t="s">
        <v>775</v>
      </c>
      <c r="B247" s="443" t="s">
        <v>50</v>
      </c>
      <c r="C247" s="5" t="s">
        <v>116</v>
      </c>
      <c r="D247" s="559" t="s">
        <v>12</v>
      </c>
      <c r="E247" s="321" t="s">
        <v>234</v>
      </c>
      <c r="F247" s="322" t="s">
        <v>12</v>
      </c>
      <c r="G247" s="560">
        <v>50181</v>
      </c>
      <c r="H247" s="69"/>
      <c r="I247" s="398">
        <f>SUM(I248)</f>
        <v>3229486</v>
      </c>
    </row>
    <row r="248" spans="1:9" s="51" customFormat="1" ht="15.75" customHeight="1">
      <c r="A248" s="3" t="s">
        <v>21</v>
      </c>
      <c r="B248" s="443" t="s">
        <v>50</v>
      </c>
      <c r="C248" s="5" t="s">
        <v>116</v>
      </c>
      <c r="D248" s="559" t="s">
        <v>12</v>
      </c>
      <c r="E248" s="321" t="s">
        <v>234</v>
      </c>
      <c r="F248" s="322" t="s">
        <v>12</v>
      </c>
      <c r="G248" s="560">
        <v>50181</v>
      </c>
      <c r="H248" s="69" t="s">
        <v>75</v>
      </c>
      <c r="I248" s="400">
        <v>3229486</v>
      </c>
    </row>
    <row r="249" spans="1:9" s="51" customFormat="1" ht="31.2">
      <c r="A249" s="64" t="s">
        <v>596</v>
      </c>
      <c r="B249" s="443" t="s">
        <v>50</v>
      </c>
      <c r="C249" s="5" t="s">
        <v>116</v>
      </c>
      <c r="D249" s="286" t="s">
        <v>12</v>
      </c>
      <c r="E249" s="321" t="s">
        <v>234</v>
      </c>
      <c r="F249" s="322" t="s">
        <v>12</v>
      </c>
      <c r="G249" s="323" t="s">
        <v>597</v>
      </c>
      <c r="H249" s="69"/>
      <c r="I249" s="398">
        <f>SUM(I250)</f>
        <v>1897886</v>
      </c>
    </row>
    <row r="250" spans="1:9" s="51" customFormat="1" ht="16.5" customHeight="1">
      <c r="A250" s="3" t="s">
        <v>21</v>
      </c>
      <c r="B250" s="286" t="s">
        <v>50</v>
      </c>
      <c r="C250" s="5" t="s">
        <v>116</v>
      </c>
      <c r="D250" s="286" t="s">
        <v>12</v>
      </c>
      <c r="E250" s="321" t="s">
        <v>234</v>
      </c>
      <c r="F250" s="322" t="s">
        <v>12</v>
      </c>
      <c r="G250" s="323" t="s">
        <v>597</v>
      </c>
      <c r="H250" s="69" t="s">
        <v>75</v>
      </c>
      <c r="I250" s="400">
        <v>1897886</v>
      </c>
    </row>
    <row r="251" spans="1:9" s="51" customFormat="1" ht="33" customHeight="1">
      <c r="A251" s="3" t="s">
        <v>736</v>
      </c>
      <c r="B251" s="542" t="s">
        <v>50</v>
      </c>
      <c r="C251" s="5" t="s">
        <v>116</v>
      </c>
      <c r="D251" s="542" t="s">
        <v>12</v>
      </c>
      <c r="E251" s="321" t="s">
        <v>234</v>
      </c>
      <c r="F251" s="322" t="s">
        <v>12</v>
      </c>
      <c r="G251" s="323" t="s">
        <v>735</v>
      </c>
      <c r="H251" s="69"/>
      <c r="I251" s="398">
        <f>SUM(I252)</f>
        <v>5858522</v>
      </c>
    </row>
    <row r="252" spans="1:9" s="51" customFormat="1" ht="16.5" customHeight="1">
      <c r="A252" s="3" t="s">
        <v>21</v>
      </c>
      <c r="B252" s="542" t="s">
        <v>50</v>
      </c>
      <c r="C252" s="5" t="s">
        <v>116</v>
      </c>
      <c r="D252" s="542" t="s">
        <v>12</v>
      </c>
      <c r="E252" s="321" t="s">
        <v>234</v>
      </c>
      <c r="F252" s="322" t="s">
        <v>12</v>
      </c>
      <c r="G252" s="323" t="s">
        <v>735</v>
      </c>
      <c r="H252" s="69" t="s">
        <v>75</v>
      </c>
      <c r="I252" s="400">
        <v>5858522</v>
      </c>
    </row>
    <row r="253" spans="1:9" s="51" customFormat="1" ht="48" customHeight="1">
      <c r="A253" s="74" t="s">
        <v>774</v>
      </c>
      <c r="B253" s="559" t="s">
        <v>50</v>
      </c>
      <c r="C253" s="5" t="s">
        <v>116</v>
      </c>
      <c r="D253" s="559" t="s">
        <v>12</v>
      </c>
      <c r="E253" s="321" t="s">
        <v>234</v>
      </c>
      <c r="F253" s="322" t="s">
        <v>12</v>
      </c>
      <c r="G253" s="323" t="s">
        <v>773</v>
      </c>
      <c r="H253" s="69"/>
      <c r="I253" s="398">
        <f>SUM(I254)</f>
        <v>179971</v>
      </c>
    </row>
    <row r="254" spans="1:9" s="51" customFormat="1" ht="16.5" customHeight="1">
      <c r="A254" s="3" t="s">
        <v>21</v>
      </c>
      <c r="B254" s="559" t="s">
        <v>50</v>
      </c>
      <c r="C254" s="5" t="s">
        <v>116</v>
      </c>
      <c r="D254" s="559" t="s">
        <v>12</v>
      </c>
      <c r="E254" s="321" t="s">
        <v>234</v>
      </c>
      <c r="F254" s="322" t="s">
        <v>12</v>
      </c>
      <c r="G254" s="323" t="s">
        <v>773</v>
      </c>
      <c r="H254" s="69" t="s">
        <v>75</v>
      </c>
      <c r="I254" s="400">
        <v>179971</v>
      </c>
    </row>
    <row r="255" spans="1:9" s="51" customFormat="1" ht="16.5" hidden="1" customHeight="1">
      <c r="A255" s="135" t="s">
        <v>722</v>
      </c>
      <c r="B255" s="31" t="s">
        <v>50</v>
      </c>
      <c r="C255" s="31" t="s">
        <v>116</v>
      </c>
      <c r="D255" s="27" t="s">
        <v>15</v>
      </c>
      <c r="E255" s="352"/>
      <c r="F255" s="353"/>
      <c r="G255" s="354"/>
      <c r="H255" s="27"/>
      <c r="I255" s="425">
        <f>SUM(I256)</f>
        <v>0</v>
      </c>
    </row>
    <row r="256" spans="1:9" ht="36" hidden="1" customHeight="1">
      <c r="A256" s="35" t="s">
        <v>193</v>
      </c>
      <c r="B256" s="41" t="s">
        <v>50</v>
      </c>
      <c r="C256" s="37" t="s">
        <v>116</v>
      </c>
      <c r="D256" s="41" t="s">
        <v>15</v>
      </c>
      <c r="E256" s="306" t="s">
        <v>593</v>
      </c>
      <c r="F256" s="307" t="s">
        <v>533</v>
      </c>
      <c r="G256" s="308" t="s">
        <v>534</v>
      </c>
      <c r="H256" s="39"/>
      <c r="I256" s="397">
        <f>SUM(I257)</f>
        <v>0</v>
      </c>
    </row>
    <row r="257" spans="1:9" s="51" customFormat="1" ht="46.8" hidden="1">
      <c r="A257" s="64" t="s">
        <v>194</v>
      </c>
      <c r="B257" s="443" t="s">
        <v>50</v>
      </c>
      <c r="C257" s="5" t="s">
        <v>116</v>
      </c>
      <c r="D257" s="286" t="s">
        <v>15</v>
      </c>
      <c r="E257" s="321" t="s">
        <v>232</v>
      </c>
      <c r="F257" s="322" t="s">
        <v>533</v>
      </c>
      <c r="G257" s="323" t="s">
        <v>534</v>
      </c>
      <c r="H257" s="69"/>
      <c r="I257" s="398">
        <f>SUM(I258)</f>
        <v>0</v>
      </c>
    </row>
    <row r="258" spans="1:9" s="51" customFormat="1" ht="31.2" hidden="1">
      <c r="A258" s="130" t="s">
        <v>594</v>
      </c>
      <c r="B258" s="446" t="s">
        <v>50</v>
      </c>
      <c r="C258" s="5" t="s">
        <v>116</v>
      </c>
      <c r="D258" s="286" t="s">
        <v>15</v>
      </c>
      <c r="E258" s="321" t="s">
        <v>232</v>
      </c>
      <c r="F258" s="322" t="s">
        <v>10</v>
      </c>
      <c r="G258" s="323" t="s">
        <v>534</v>
      </c>
      <c r="H258" s="69"/>
      <c r="I258" s="398">
        <f>SUM(I259)</f>
        <v>0</v>
      </c>
    </row>
    <row r="259" spans="1:9" s="51" customFormat="1" ht="33" hidden="1" customHeight="1">
      <c r="A259" s="130" t="s">
        <v>724</v>
      </c>
      <c r="B259" s="446" t="s">
        <v>50</v>
      </c>
      <c r="C259" s="5" t="s">
        <v>116</v>
      </c>
      <c r="D259" s="286" t="s">
        <v>15</v>
      </c>
      <c r="E259" s="321" t="s">
        <v>232</v>
      </c>
      <c r="F259" s="322" t="s">
        <v>10</v>
      </c>
      <c r="G259" s="323" t="s">
        <v>723</v>
      </c>
      <c r="H259" s="69"/>
      <c r="I259" s="398">
        <f>SUM(I260)</f>
        <v>0</v>
      </c>
    </row>
    <row r="260" spans="1:9" s="51" customFormat="1" ht="31.5" hidden="1" customHeight="1">
      <c r="A260" s="94" t="s">
        <v>197</v>
      </c>
      <c r="B260" s="443" t="s">
        <v>50</v>
      </c>
      <c r="C260" s="5" t="s">
        <v>116</v>
      </c>
      <c r="D260" s="286" t="s">
        <v>15</v>
      </c>
      <c r="E260" s="321" t="s">
        <v>232</v>
      </c>
      <c r="F260" s="322" t="s">
        <v>10</v>
      </c>
      <c r="G260" s="323" t="s">
        <v>723</v>
      </c>
      <c r="H260" s="69" t="s">
        <v>192</v>
      </c>
      <c r="I260" s="400"/>
    </row>
    <row r="261" spans="1:9" s="51" customFormat="1" ht="16.5" customHeight="1">
      <c r="A261" s="139" t="s">
        <v>37</v>
      </c>
      <c r="B261" s="21" t="s">
        <v>50</v>
      </c>
      <c r="C261" s="21">
        <v>10</v>
      </c>
      <c r="D261" s="21"/>
      <c r="E261" s="334"/>
      <c r="F261" s="335"/>
      <c r="G261" s="336"/>
      <c r="H261" s="17"/>
      <c r="I261" s="395">
        <f>SUM(I262+I272)</f>
        <v>3504730</v>
      </c>
    </row>
    <row r="262" spans="1:9" s="51" customFormat="1" ht="16.5" customHeight="1">
      <c r="A262" s="135" t="s">
        <v>41</v>
      </c>
      <c r="B262" s="31" t="s">
        <v>50</v>
      </c>
      <c r="C262" s="31">
        <v>10</v>
      </c>
      <c r="D262" s="27" t="s">
        <v>15</v>
      </c>
      <c r="E262" s="352"/>
      <c r="F262" s="353"/>
      <c r="G262" s="354"/>
      <c r="H262" s="27"/>
      <c r="I262" s="425">
        <f>SUM(I263)</f>
        <v>264600</v>
      </c>
    </row>
    <row r="263" spans="1:9" ht="46.8">
      <c r="A263" s="123" t="s">
        <v>204</v>
      </c>
      <c r="B263" s="38" t="s">
        <v>50</v>
      </c>
      <c r="C263" s="38">
        <v>10</v>
      </c>
      <c r="D263" s="36" t="s">
        <v>15</v>
      </c>
      <c r="E263" s="300" t="s">
        <v>588</v>
      </c>
      <c r="F263" s="301" t="s">
        <v>533</v>
      </c>
      <c r="G263" s="302" t="s">
        <v>534</v>
      </c>
      <c r="H263" s="36"/>
      <c r="I263" s="397">
        <f>SUM(I264)</f>
        <v>264600</v>
      </c>
    </row>
    <row r="264" spans="1:9" ht="82.5" customHeight="1">
      <c r="A264" s="74" t="s">
        <v>205</v>
      </c>
      <c r="B264" s="377" t="s">
        <v>50</v>
      </c>
      <c r="C264" s="377">
        <v>10</v>
      </c>
      <c r="D264" s="2" t="s">
        <v>15</v>
      </c>
      <c r="E264" s="303" t="s">
        <v>235</v>
      </c>
      <c r="F264" s="304" t="s">
        <v>533</v>
      </c>
      <c r="G264" s="305" t="s">
        <v>534</v>
      </c>
      <c r="H264" s="2"/>
      <c r="I264" s="398">
        <f>SUM(I265)</f>
        <v>264600</v>
      </c>
    </row>
    <row r="265" spans="1:9" ht="34.5" customHeight="1">
      <c r="A265" s="74" t="s">
        <v>602</v>
      </c>
      <c r="B265" s="377" t="s">
        <v>50</v>
      </c>
      <c r="C265" s="377">
        <v>10</v>
      </c>
      <c r="D265" s="2" t="s">
        <v>15</v>
      </c>
      <c r="E265" s="303" t="s">
        <v>235</v>
      </c>
      <c r="F265" s="304" t="s">
        <v>10</v>
      </c>
      <c r="G265" s="305" t="s">
        <v>534</v>
      </c>
      <c r="H265" s="2"/>
      <c r="I265" s="398">
        <f>SUM(I266+I268+I270)</f>
        <v>264600</v>
      </c>
    </row>
    <row r="266" spans="1:9" ht="47.25" customHeight="1">
      <c r="A266" s="74" t="s">
        <v>778</v>
      </c>
      <c r="B266" s="533" t="s">
        <v>50</v>
      </c>
      <c r="C266" s="533">
        <v>10</v>
      </c>
      <c r="D266" s="2" t="s">
        <v>15</v>
      </c>
      <c r="E266" s="303" t="s">
        <v>235</v>
      </c>
      <c r="F266" s="304" t="s">
        <v>10</v>
      </c>
      <c r="G266" s="561" t="s">
        <v>776</v>
      </c>
      <c r="H266" s="2"/>
      <c r="I266" s="398">
        <f>SUM(I267)</f>
        <v>96620</v>
      </c>
    </row>
    <row r="267" spans="1:9" ht="15.75" customHeight="1">
      <c r="A267" s="74" t="s">
        <v>21</v>
      </c>
      <c r="B267" s="533" t="s">
        <v>50</v>
      </c>
      <c r="C267" s="533">
        <v>10</v>
      </c>
      <c r="D267" s="2" t="s">
        <v>15</v>
      </c>
      <c r="E267" s="303" t="s">
        <v>235</v>
      </c>
      <c r="F267" s="304" t="s">
        <v>10</v>
      </c>
      <c r="G267" s="561" t="s">
        <v>776</v>
      </c>
      <c r="H267" s="2" t="s">
        <v>75</v>
      </c>
      <c r="I267" s="400">
        <v>96620</v>
      </c>
    </row>
    <row r="268" spans="1:9" ht="31.2">
      <c r="A268" s="74" t="s">
        <v>705</v>
      </c>
      <c r="B268" s="377" t="s">
        <v>50</v>
      </c>
      <c r="C268" s="377">
        <v>10</v>
      </c>
      <c r="D268" s="2" t="s">
        <v>15</v>
      </c>
      <c r="E268" s="303" t="s">
        <v>235</v>
      </c>
      <c r="F268" s="304" t="s">
        <v>10</v>
      </c>
      <c r="G268" s="305" t="s">
        <v>704</v>
      </c>
      <c r="H268" s="2"/>
      <c r="I268" s="398">
        <f>SUM(I269)</f>
        <v>96544</v>
      </c>
    </row>
    <row r="269" spans="1:9" ht="15.6">
      <c r="A269" s="127" t="s">
        <v>21</v>
      </c>
      <c r="B269" s="63" t="s">
        <v>50</v>
      </c>
      <c r="C269" s="377">
        <v>10</v>
      </c>
      <c r="D269" s="2" t="s">
        <v>15</v>
      </c>
      <c r="E269" s="303" t="s">
        <v>235</v>
      </c>
      <c r="F269" s="304" t="s">
        <v>10</v>
      </c>
      <c r="G269" s="305" t="s">
        <v>704</v>
      </c>
      <c r="H269" s="2" t="s">
        <v>75</v>
      </c>
      <c r="I269" s="400">
        <v>96544</v>
      </c>
    </row>
    <row r="270" spans="1:9" ht="31.2">
      <c r="A270" s="127" t="s">
        <v>779</v>
      </c>
      <c r="B270" s="533" t="s">
        <v>50</v>
      </c>
      <c r="C270" s="533">
        <v>10</v>
      </c>
      <c r="D270" s="2" t="s">
        <v>15</v>
      </c>
      <c r="E270" s="303" t="s">
        <v>235</v>
      </c>
      <c r="F270" s="304" t="s">
        <v>10</v>
      </c>
      <c r="G270" s="305" t="s">
        <v>777</v>
      </c>
      <c r="H270" s="2"/>
      <c r="I270" s="398">
        <f>SUM(I271)</f>
        <v>71436</v>
      </c>
    </row>
    <row r="271" spans="1:9" ht="15.6">
      <c r="A271" s="127" t="s">
        <v>21</v>
      </c>
      <c r="B271" s="533" t="s">
        <v>50</v>
      </c>
      <c r="C271" s="533">
        <v>10</v>
      </c>
      <c r="D271" s="2" t="s">
        <v>15</v>
      </c>
      <c r="E271" s="303" t="s">
        <v>235</v>
      </c>
      <c r="F271" s="304" t="s">
        <v>10</v>
      </c>
      <c r="G271" s="305" t="s">
        <v>777</v>
      </c>
      <c r="H271" s="2" t="s">
        <v>75</v>
      </c>
      <c r="I271" s="400">
        <v>71436</v>
      </c>
    </row>
    <row r="272" spans="1:9" ht="15.6">
      <c r="A272" s="135" t="s">
        <v>42</v>
      </c>
      <c r="B272" s="31" t="s">
        <v>50</v>
      </c>
      <c r="C272" s="31">
        <v>10</v>
      </c>
      <c r="D272" s="27" t="s">
        <v>20</v>
      </c>
      <c r="E272" s="352"/>
      <c r="F272" s="353"/>
      <c r="G272" s="354"/>
      <c r="H272" s="27"/>
      <c r="I272" s="425">
        <f>SUM(I273)</f>
        <v>3240130</v>
      </c>
    </row>
    <row r="273" spans="1:9" ht="46.8">
      <c r="A273" s="126" t="s">
        <v>130</v>
      </c>
      <c r="B273" s="38" t="s">
        <v>50</v>
      </c>
      <c r="C273" s="38">
        <v>10</v>
      </c>
      <c r="D273" s="36" t="s">
        <v>20</v>
      </c>
      <c r="E273" s="300" t="s">
        <v>206</v>
      </c>
      <c r="F273" s="301" t="s">
        <v>533</v>
      </c>
      <c r="G273" s="302" t="s">
        <v>534</v>
      </c>
      <c r="H273" s="36"/>
      <c r="I273" s="397">
        <f>SUM(I274)</f>
        <v>3240130</v>
      </c>
    </row>
    <row r="274" spans="1:9" ht="78">
      <c r="A274" s="74" t="s">
        <v>131</v>
      </c>
      <c r="B274" s="377" t="s">
        <v>50</v>
      </c>
      <c r="C274" s="8">
        <v>10</v>
      </c>
      <c r="D274" s="2" t="s">
        <v>20</v>
      </c>
      <c r="E274" s="303" t="s">
        <v>239</v>
      </c>
      <c r="F274" s="304" t="s">
        <v>533</v>
      </c>
      <c r="G274" s="305" t="s">
        <v>534</v>
      </c>
      <c r="H274" s="2"/>
      <c r="I274" s="398">
        <f>SUM(I275)</f>
        <v>3240130</v>
      </c>
    </row>
    <row r="275" spans="1:9" ht="46.8">
      <c r="A275" s="74" t="s">
        <v>541</v>
      </c>
      <c r="B275" s="377" t="s">
        <v>50</v>
      </c>
      <c r="C275" s="8">
        <v>10</v>
      </c>
      <c r="D275" s="2" t="s">
        <v>20</v>
      </c>
      <c r="E275" s="303" t="s">
        <v>239</v>
      </c>
      <c r="F275" s="304" t="s">
        <v>10</v>
      </c>
      <c r="G275" s="305" t="s">
        <v>534</v>
      </c>
      <c r="H275" s="2"/>
      <c r="I275" s="398">
        <f>SUM(I276)</f>
        <v>3240130</v>
      </c>
    </row>
    <row r="276" spans="1:9" ht="33.75" customHeight="1">
      <c r="A276" s="74" t="s">
        <v>488</v>
      </c>
      <c r="B276" s="377" t="s">
        <v>50</v>
      </c>
      <c r="C276" s="8">
        <v>10</v>
      </c>
      <c r="D276" s="2" t="s">
        <v>20</v>
      </c>
      <c r="E276" s="303" t="s">
        <v>239</v>
      </c>
      <c r="F276" s="304" t="s">
        <v>10</v>
      </c>
      <c r="G276" s="305" t="s">
        <v>651</v>
      </c>
      <c r="H276" s="2"/>
      <c r="I276" s="398">
        <f>SUM(I277:I278)</f>
        <v>3240130</v>
      </c>
    </row>
    <row r="277" spans="1:9" ht="31.2" hidden="1">
      <c r="A277" s="136" t="s">
        <v>751</v>
      </c>
      <c r="B277" s="418" t="s">
        <v>50</v>
      </c>
      <c r="C277" s="8">
        <v>10</v>
      </c>
      <c r="D277" s="2" t="s">
        <v>20</v>
      </c>
      <c r="E277" s="303" t="s">
        <v>239</v>
      </c>
      <c r="F277" s="304" t="s">
        <v>10</v>
      </c>
      <c r="G277" s="305" t="s">
        <v>651</v>
      </c>
      <c r="H277" s="2" t="s">
        <v>16</v>
      </c>
      <c r="I277" s="400"/>
    </row>
    <row r="278" spans="1:9" ht="15.6">
      <c r="A278" s="74" t="s">
        <v>40</v>
      </c>
      <c r="B278" s="377" t="s">
        <v>50</v>
      </c>
      <c r="C278" s="8">
        <v>10</v>
      </c>
      <c r="D278" s="2" t="s">
        <v>20</v>
      </c>
      <c r="E278" s="303" t="s">
        <v>239</v>
      </c>
      <c r="F278" s="304" t="s">
        <v>10</v>
      </c>
      <c r="G278" s="305" t="s">
        <v>651</v>
      </c>
      <c r="H278" s="2" t="s">
        <v>39</v>
      </c>
      <c r="I278" s="400">
        <v>3240130</v>
      </c>
    </row>
    <row r="279" spans="1:9" s="51" customFormat="1" ht="31.5" customHeight="1">
      <c r="A279" s="134" t="s">
        <v>55</v>
      </c>
      <c r="B279" s="140" t="s">
        <v>56</v>
      </c>
      <c r="C279" s="412"/>
      <c r="D279" s="413"/>
      <c r="E279" s="414"/>
      <c r="F279" s="415"/>
      <c r="G279" s="416"/>
      <c r="H279" s="376"/>
      <c r="I279" s="405">
        <f>SUM(I280+I308+I347)</f>
        <v>16997490</v>
      </c>
    </row>
    <row r="280" spans="1:9" s="51" customFormat="1" ht="16.5" customHeight="1">
      <c r="A280" s="407" t="s">
        <v>9</v>
      </c>
      <c r="B280" s="442" t="s">
        <v>56</v>
      </c>
      <c r="C280" s="17" t="s">
        <v>10</v>
      </c>
      <c r="D280" s="17"/>
      <c r="E280" s="432"/>
      <c r="F280" s="433"/>
      <c r="G280" s="434"/>
      <c r="H280" s="17"/>
      <c r="I280" s="424">
        <f>SUM(I281+I298)</f>
        <v>2826236</v>
      </c>
    </row>
    <row r="281" spans="1:9" ht="31.2">
      <c r="A281" s="120" t="s">
        <v>79</v>
      </c>
      <c r="B281" s="31" t="s">
        <v>56</v>
      </c>
      <c r="C281" s="27" t="s">
        <v>10</v>
      </c>
      <c r="D281" s="27" t="s">
        <v>78</v>
      </c>
      <c r="E281" s="297"/>
      <c r="F281" s="298"/>
      <c r="G281" s="299"/>
      <c r="H281" s="28"/>
      <c r="I281" s="425">
        <f>SUM(I282,I287,I292)</f>
        <v>2713836</v>
      </c>
    </row>
    <row r="282" spans="1:9" ht="46.8">
      <c r="A282" s="91" t="s">
        <v>123</v>
      </c>
      <c r="B282" s="38" t="s">
        <v>56</v>
      </c>
      <c r="C282" s="36" t="s">
        <v>10</v>
      </c>
      <c r="D282" s="36" t="s">
        <v>78</v>
      </c>
      <c r="E282" s="300" t="s">
        <v>536</v>
      </c>
      <c r="F282" s="301" t="s">
        <v>533</v>
      </c>
      <c r="G282" s="302" t="s">
        <v>534</v>
      </c>
      <c r="H282" s="36"/>
      <c r="I282" s="397">
        <f>SUM(I283)</f>
        <v>448000</v>
      </c>
    </row>
    <row r="283" spans="1:9" ht="62.4">
      <c r="A283" s="94" t="s">
        <v>137</v>
      </c>
      <c r="B283" s="63" t="s">
        <v>56</v>
      </c>
      <c r="C283" s="2" t="s">
        <v>10</v>
      </c>
      <c r="D283" s="2" t="s">
        <v>78</v>
      </c>
      <c r="E283" s="303" t="s">
        <v>537</v>
      </c>
      <c r="F283" s="304" t="s">
        <v>533</v>
      </c>
      <c r="G283" s="305" t="s">
        <v>534</v>
      </c>
      <c r="H283" s="52"/>
      <c r="I283" s="398">
        <f>SUM(I284)</f>
        <v>448000</v>
      </c>
    </row>
    <row r="284" spans="1:9" ht="46.8">
      <c r="A284" s="94" t="s">
        <v>540</v>
      </c>
      <c r="B284" s="63" t="s">
        <v>56</v>
      </c>
      <c r="C284" s="2" t="s">
        <v>10</v>
      </c>
      <c r="D284" s="2" t="s">
        <v>78</v>
      </c>
      <c r="E284" s="303" t="s">
        <v>537</v>
      </c>
      <c r="F284" s="304" t="s">
        <v>10</v>
      </c>
      <c r="G284" s="305" t="s">
        <v>534</v>
      </c>
      <c r="H284" s="52"/>
      <c r="I284" s="398">
        <f>SUM(I285)</f>
        <v>448000</v>
      </c>
    </row>
    <row r="285" spans="1:9" ht="15.6">
      <c r="A285" s="94" t="s">
        <v>125</v>
      </c>
      <c r="B285" s="63" t="s">
        <v>56</v>
      </c>
      <c r="C285" s="2" t="s">
        <v>10</v>
      </c>
      <c r="D285" s="2" t="s">
        <v>78</v>
      </c>
      <c r="E285" s="303" t="s">
        <v>537</v>
      </c>
      <c r="F285" s="304" t="s">
        <v>10</v>
      </c>
      <c r="G285" s="305" t="s">
        <v>539</v>
      </c>
      <c r="H285" s="52"/>
      <c r="I285" s="398">
        <f>SUM(I286)</f>
        <v>448000</v>
      </c>
    </row>
    <row r="286" spans="1:9" ht="31.2">
      <c r="A286" s="110" t="s">
        <v>751</v>
      </c>
      <c r="B286" s="417" t="s">
        <v>56</v>
      </c>
      <c r="C286" s="2" t="s">
        <v>10</v>
      </c>
      <c r="D286" s="2" t="s">
        <v>78</v>
      </c>
      <c r="E286" s="303" t="s">
        <v>537</v>
      </c>
      <c r="F286" s="304" t="s">
        <v>10</v>
      </c>
      <c r="G286" s="305" t="s">
        <v>539</v>
      </c>
      <c r="H286" s="2" t="s">
        <v>16</v>
      </c>
      <c r="I286" s="400">
        <v>448000</v>
      </c>
    </row>
    <row r="287" spans="1:9" s="45" customFormat="1" ht="62.4">
      <c r="A287" s="91" t="s">
        <v>149</v>
      </c>
      <c r="B287" s="38" t="s">
        <v>56</v>
      </c>
      <c r="C287" s="36" t="s">
        <v>10</v>
      </c>
      <c r="D287" s="36" t="s">
        <v>78</v>
      </c>
      <c r="E287" s="300" t="s">
        <v>225</v>
      </c>
      <c r="F287" s="301" t="s">
        <v>533</v>
      </c>
      <c r="G287" s="302" t="s">
        <v>534</v>
      </c>
      <c r="H287" s="36"/>
      <c r="I287" s="397">
        <f>SUM(I288)</f>
        <v>24000</v>
      </c>
    </row>
    <row r="288" spans="1:9" s="45" customFormat="1" ht="109.2">
      <c r="A288" s="94" t="s">
        <v>165</v>
      </c>
      <c r="B288" s="63" t="s">
        <v>56</v>
      </c>
      <c r="C288" s="2" t="s">
        <v>10</v>
      </c>
      <c r="D288" s="2" t="s">
        <v>78</v>
      </c>
      <c r="E288" s="303" t="s">
        <v>227</v>
      </c>
      <c r="F288" s="304" t="s">
        <v>533</v>
      </c>
      <c r="G288" s="305" t="s">
        <v>534</v>
      </c>
      <c r="H288" s="2"/>
      <c r="I288" s="398">
        <f>SUM(I289)</f>
        <v>24000</v>
      </c>
    </row>
    <row r="289" spans="1:9" s="45" customFormat="1" ht="46.8">
      <c r="A289" s="94" t="s">
        <v>553</v>
      </c>
      <c r="B289" s="63" t="s">
        <v>56</v>
      </c>
      <c r="C289" s="2" t="s">
        <v>10</v>
      </c>
      <c r="D289" s="2" t="s">
        <v>78</v>
      </c>
      <c r="E289" s="303" t="s">
        <v>227</v>
      </c>
      <c r="F289" s="304" t="s">
        <v>10</v>
      </c>
      <c r="G289" s="305" t="s">
        <v>534</v>
      </c>
      <c r="H289" s="2"/>
      <c r="I289" s="398">
        <f>SUM(I290)</f>
        <v>24000</v>
      </c>
    </row>
    <row r="290" spans="1:9" s="45" customFormat="1" ht="31.2">
      <c r="A290" s="3" t="s">
        <v>117</v>
      </c>
      <c r="B290" s="377" t="s">
        <v>56</v>
      </c>
      <c r="C290" s="2" t="s">
        <v>10</v>
      </c>
      <c r="D290" s="2" t="s">
        <v>78</v>
      </c>
      <c r="E290" s="303" t="s">
        <v>227</v>
      </c>
      <c r="F290" s="304" t="s">
        <v>10</v>
      </c>
      <c r="G290" s="305" t="s">
        <v>554</v>
      </c>
      <c r="H290" s="2"/>
      <c r="I290" s="398">
        <f>SUM(I291)</f>
        <v>24000</v>
      </c>
    </row>
    <row r="291" spans="1:9" s="45" customFormat="1" ht="31.2">
      <c r="A291" s="110" t="s">
        <v>751</v>
      </c>
      <c r="B291" s="417" t="s">
        <v>56</v>
      </c>
      <c r="C291" s="2" t="s">
        <v>10</v>
      </c>
      <c r="D291" s="2" t="s">
        <v>78</v>
      </c>
      <c r="E291" s="303" t="s">
        <v>227</v>
      </c>
      <c r="F291" s="304" t="s">
        <v>10</v>
      </c>
      <c r="G291" s="305" t="s">
        <v>554</v>
      </c>
      <c r="H291" s="2" t="s">
        <v>16</v>
      </c>
      <c r="I291" s="399">
        <v>24000</v>
      </c>
    </row>
    <row r="292" spans="1:9" ht="46.8">
      <c r="A292" s="35" t="s">
        <v>141</v>
      </c>
      <c r="B292" s="38" t="s">
        <v>56</v>
      </c>
      <c r="C292" s="36" t="s">
        <v>10</v>
      </c>
      <c r="D292" s="36" t="s">
        <v>78</v>
      </c>
      <c r="E292" s="300" t="s">
        <v>237</v>
      </c>
      <c r="F292" s="301" t="s">
        <v>533</v>
      </c>
      <c r="G292" s="302" t="s">
        <v>534</v>
      </c>
      <c r="H292" s="36"/>
      <c r="I292" s="397">
        <f>SUM(I293)</f>
        <v>2241836</v>
      </c>
    </row>
    <row r="293" spans="1:9" ht="62.4">
      <c r="A293" s="3" t="s">
        <v>142</v>
      </c>
      <c r="B293" s="377" t="s">
        <v>56</v>
      </c>
      <c r="C293" s="2" t="s">
        <v>10</v>
      </c>
      <c r="D293" s="2" t="s">
        <v>78</v>
      </c>
      <c r="E293" s="303" t="s">
        <v>238</v>
      </c>
      <c r="F293" s="304" t="s">
        <v>533</v>
      </c>
      <c r="G293" s="305" t="s">
        <v>534</v>
      </c>
      <c r="H293" s="2"/>
      <c r="I293" s="398">
        <f>SUM(I294)</f>
        <v>2241836</v>
      </c>
    </row>
    <row r="294" spans="1:9" ht="78">
      <c r="A294" s="3" t="s">
        <v>555</v>
      </c>
      <c r="B294" s="377" t="s">
        <v>56</v>
      </c>
      <c r="C294" s="2" t="s">
        <v>10</v>
      </c>
      <c r="D294" s="2" t="s">
        <v>78</v>
      </c>
      <c r="E294" s="303" t="s">
        <v>238</v>
      </c>
      <c r="F294" s="304" t="s">
        <v>10</v>
      </c>
      <c r="G294" s="305" t="s">
        <v>534</v>
      </c>
      <c r="H294" s="2"/>
      <c r="I294" s="398">
        <f>SUM(I295)</f>
        <v>2241836</v>
      </c>
    </row>
    <row r="295" spans="1:9" ht="31.2">
      <c r="A295" s="3" t="s">
        <v>91</v>
      </c>
      <c r="B295" s="377" t="s">
        <v>56</v>
      </c>
      <c r="C295" s="2" t="s">
        <v>10</v>
      </c>
      <c r="D295" s="2" t="s">
        <v>78</v>
      </c>
      <c r="E295" s="303" t="s">
        <v>238</v>
      </c>
      <c r="F295" s="304" t="s">
        <v>10</v>
      </c>
      <c r="G295" s="305" t="s">
        <v>538</v>
      </c>
      <c r="H295" s="2"/>
      <c r="I295" s="398">
        <f>SUM(I296:I297)</f>
        <v>2241836</v>
      </c>
    </row>
    <row r="296" spans="1:9" ht="62.4">
      <c r="A296" s="105" t="s">
        <v>92</v>
      </c>
      <c r="B296" s="377" t="s">
        <v>56</v>
      </c>
      <c r="C296" s="2" t="s">
        <v>10</v>
      </c>
      <c r="D296" s="2" t="s">
        <v>78</v>
      </c>
      <c r="E296" s="303" t="s">
        <v>238</v>
      </c>
      <c r="F296" s="304" t="s">
        <v>10</v>
      </c>
      <c r="G296" s="305" t="s">
        <v>538</v>
      </c>
      <c r="H296" s="2" t="s">
        <v>13</v>
      </c>
      <c r="I296" s="399">
        <v>2236836</v>
      </c>
    </row>
    <row r="297" spans="1:9" ht="15.6">
      <c r="A297" s="3" t="s">
        <v>18</v>
      </c>
      <c r="B297" s="377" t="s">
        <v>56</v>
      </c>
      <c r="C297" s="2" t="s">
        <v>10</v>
      </c>
      <c r="D297" s="2" t="s">
        <v>78</v>
      </c>
      <c r="E297" s="303" t="s">
        <v>238</v>
      </c>
      <c r="F297" s="304" t="s">
        <v>10</v>
      </c>
      <c r="G297" s="305" t="s">
        <v>538</v>
      </c>
      <c r="H297" s="2" t="s">
        <v>17</v>
      </c>
      <c r="I297" s="399">
        <v>5000</v>
      </c>
    </row>
    <row r="298" spans="1:9" ht="15.6">
      <c r="A298" s="120" t="s">
        <v>23</v>
      </c>
      <c r="B298" s="31" t="s">
        <v>56</v>
      </c>
      <c r="C298" s="27" t="s">
        <v>10</v>
      </c>
      <c r="D298" s="31">
        <v>13</v>
      </c>
      <c r="E298" s="324"/>
      <c r="F298" s="325"/>
      <c r="G298" s="326"/>
      <c r="H298" s="27"/>
      <c r="I298" s="425">
        <f>SUM(I299+I304)</f>
        <v>112400</v>
      </c>
    </row>
    <row r="299" spans="1:9" ht="46.8">
      <c r="A299" s="91" t="s">
        <v>144</v>
      </c>
      <c r="B299" s="38" t="s">
        <v>56</v>
      </c>
      <c r="C299" s="36" t="s">
        <v>10</v>
      </c>
      <c r="D299" s="40">
        <v>13</v>
      </c>
      <c r="E299" s="331" t="s">
        <v>206</v>
      </c>
      <c r="F299" s="332" t="s">
        <v>533</v>
      </c>
      <c r="G299" s="333" t="s">
        <v>534</v>
      </c>
      <c r="H299" s="36"/>
      <c r="I299" s="397">
        <f>SUM(I300)</f>
        <v>112400</v>
      </c>
    </row>
    <row r="300" spans="1:9" ht="62.4">
      <c r="A300" s="108" t="s">
        <v>143</v>
      </c>
      <c r="B300" s="8" t="s">
        <v>56</v>
      </c>
      <c r="C300" s="2" t="s">
        <v>10</v>
      </c>
      <c r="D300" s="8">
        <v>13</v>
      </c>
      <c r="E300" s="318" t="s">
        <v>240</v>
      </c>
      <c r="F300" s="319" t="s">
        <v>533</v>
      </c>
      <c r="G300" s="320" t="s">
        <v>534</v>
      </c>
      <c r="H300" s="2"/>
      <c r="I300" s="398">
        <f>SUM(I301)</f>
        <v>112400</v>
      </c>
    </row>
    <row r="301" spans="1:9" ht="46.8">
      <c r="A301" s="108" t="s">
        <v>557</v>
      </c>
      <c r="B301" s="8" t="s">
        <v>56</v>
      </c>
      <c r="C301" s="2" t="s">
        <v>10</v>
      </c>
      <c r="D301" s="8">
        <v>13</v>
      </c>
      <c r="E301" s="318" t="s">
        <v>240</v>
      </c>
      <c r="F301" s="319" t="s">
        <v>10</v>
      </c>
      <c r="G301" s="320" t="s">
        <v>534</v>
      </c>
      <c r="H301" s="2"/>
      <c r="I301" s="398">
        <f>SUM(I302)</f>
        <v>112400</v>
      </c>
    </row>
    <row r="302" spans="1:9" ht="46.8">
      <c r="A302" s="3" t="s">
        <v>99</v>
      </c>
      <c r="B302" s="377" t="s">
        <v>56</v>
      </c>
      <c r="C302" s="2" t="s">
        <v>10</v>
      </c>
      <c r="D302" s="8">
        <v>13</v>
      </c>
      <c r="E302" s="318" t="s">
        <v>240</v>
      </c>
      <c r="F302" s="319" t="s">
        <v>10</v>
      </c>
      <c r="G302" s="320" t="s">
        <v>558</v>
      </c>
      <c r="H302" s="2"/>
      <c r="I302" s="398">
        <f>SUM(I303)</f>
        <v>112400</v>
      </c>
    </row>
    <row r="303" spans="1:9" ht="31.2">
      <c r="A303" s="110" t="s">
        <v>100</v>
      </c>
      <c r="B303" s="417" t="s">
        <v>56</v>
      </c>
      <c r="C303" s="2" t="s">
        <v>10</v>
      </c>
      <c r="D303" s="8">
        <v>13</v>
      </c>
      <c r="E303" s="318" t="s">
        <v>240</v>
      </c>
      <c r="F303" s="319" t="s">
        <v>10</v>
      </c>
      <c r="G303" s="320" t="s">
        <v>558</v>
      </c>
      <c r="H303" s="2" t="s">
        <v>86</v>
      </c>
      <c r="I303" s="399">
        <v>112400</v>
      </c>
    </row>
    <row r="304" spans="1:9" ht="31.2" hidden="1">
      <c r="A304" s="91" t="s">
        <v>24</v>
      </c>
      <c r="B304" s="38" t="s">
        <v>56</v>
      </c>
      <c r="C304" s="36" t="s">
        <v>10</v>
      </c>
      <c r="D304" s="38">
        <v>13</v>
      </c>
      <c r="E304" s="306" t="s">
        <v>219</v>
      </c>
      <c r="F304" s="307" t="s">
        <v>533</v>
      </c>
      <c r="G304" s="308" t="s">
        <v>534</v>
      </c>
      <c r="H304" s="36"/>
      <c r="I304" s="397">
        <f>SUM(I305)</f>
        <v>0</v>
      </c>
    </row>
    <row r="305" spans="1:9" ht="17.25" hidden="1" customHeight="1">
      <c r="A305" s="105" t="s">
        <v>101</v>
      </c>
      <c r="B305" s="377" t="s">
        <v>56</v>
      </c>
      <c r="C305" s="2" t="s">
        <v>10</v>
      </c>
      <c r="D305" s="377">
        <v>13</v>
      </c>
      <c r="E305" s="321" t="s">
        <v>220</v>
      </c>
      <c r="F305" s="322" t="s">
        <v>533</v>
      </c>
      <c r="G305" s="323" t="s">
        <v>534</v>
      </c>
      <c r="H305" s="2"/>
      <c r="I305" s="398">
        <f>SUM(I306)</f>
        <v>0</v>
      </c>
    </row>
    <row r="306" spans="1:9" ht="30.75" hidden="1" customHeight="1">
      <c r="A306" s="3" t="s">
        <v>119</v>
      </c>
      <c r="B306" s="377" t="s">
        <v>56</v>
      </c>
      <c r="C306" s="2" t="s">
        <v>10</v>
      </c>
      <c r="D306" s="377">
        <v>13</v>
      </c>
      <c r="E306" s="321" t="s">
        <v>220</v>
      </c>
      <c r="F306" s="322" t="s">
        <v>533</v>
      </c>
      <c r="G306" s="323" t="s">
        <v>563</v>
      </c>
      <c r="H306" s="2"/>
      <c r="I306" s="398">
        <f>SUM(I307)</f>
        <v>0</v>
      </c>
    </row>
    <row r="307" spans="1:9" ht="15.75" hidden="1" customHeight="1">
      <c r="A307" s="3" t="s">
        <v>18</v>
      </c>
      <c r="B307" s="377" t="s">
        <v>56</v>
      </c>
      <c r="C307" s="2" t="s">
        <v>10</v>
      </c>
      <c r="D307" s="377">
        <v>13</v>
      </c>
      <c r="E307" s="321" t="s">
        <v>220</v>
      </c>
      <c r="F307" s="322" t="s">
        <v>533</v>
      </c>
      <c r="G307" s="323" t="s">
        <v>563</v>
      </c>
      <c r="H307" s="2" t="s">
        <v>17</v>
      </c>
      <c r="I307" s="399"/>
    </row>
    <row r="308" spans="1:9" ht="15.75" customHeight="1">
      <c r="A308" s="139" t="s">
        <v>37</v>
      </c>
      <c r="B308" s="21" t="s">
        <v>56</v>
      </c>
      <c r="C308" s="21">
        <v>10</v>
      </c>
      <c r="D308" s="21"/>
      <c r="E308" s="334"/>
      <c r="F308" s="335"/>
      <c r="G308" s="336"/>
      <c r="H308" s="17"/>
      <c r="I308" s="424">
        <f>SUM(I309+I315+I333)</f>
        <v>9322917</v>
      </c>
    </row>
    <row r="309" spans="1:9" ht="15.6">
      <c r="A309" s="135" t="s">
        <v>38</v>
      </c>
      <c r="B309" s="31" t="s">
        <v>56</v>
      </c>
      <c r="C309" s="31">
        <v>10</v>
      </c>
      <c r="D309" s="27" t="s">
        <v>10</v>
      </c>
      <c r="E309" s="297"/>
      <c r="F309" s="298"/>
      <c r="G309" s="299"/>
      <c r="H309" s="27"/>
      <c r="I309" s="425">
        <f>SUM(I310)</f>
        <v>577338</v>
      </c>
    </row>
    <row r="310" spans="1:9" ht="46.8">
      <c r="A310" s="126" t="s">
        <v>130</v>
      </c>
      <c r="B310" s="38" t="s">
        <v>56</v>
      </c>
      <c r="C310" s="38">
        <v>10</v>
      </c>
      <c r="D310" s="36" t="s">
        <v>10</v>
      </c>
      <c r="E310" s="300" t="s">
        <v>206</v>
      </c>
      <c r="F310" s="301" t="s">
        <v>533</v>
      </c>
      <c r="G310" s="302" t="s">
        <v>534</v>
      </c>
      <c r="H310" s="36"/>
      <c r="I310" s="397">
        <f>SUM(I311)</f>
        <v>577338</v>
      </c>
    </row>
    <row r="311" spans="1:9" ht="62.4">
      <c r="A311" s="74" t="s">
        <v>182</v>
      </c>
      <c r="B311" s="377" t="s">
        <v>56</v>
      </c>
      <c r="C311" s="377">
        <v>10</v>
      </c>
      <c r="D311" s="2" t="s">
        <v>10</v>
      </c>
      <c r="E311" s="303" t="s">
        <v>208</v>
      </c>
      <c r="F311" s="304" t="s">
        <v>533</v>
      </c>
      <c r="G311" s="305" t="s">
        <v>534</v>
      </c>
      <c r="H311" s="2"/>
      <c r="I311" s="398">
        <f>SUM(I312)</f>
        <v>577338</v>
      </c>
    </row>
    <row r="312" spans="1:9" ht="46.8">
      <c r="A312" s="74" t="s">
        <v>641</v>
      </c>
      <c r="B312" s="377" t="s">
        <v>56</v>
      </c>
      <c r="C312" s="377">
        <v>10</v>
      </c>
      <c r="D312" s="2" t="s">
        <v>10</v>
      </c>
      <c r="E312" s="303" t="s">
        <v>208</v>
      </c>
      <c r="F312" s="304" t="s">
        <v>10</v>
      </c>
      <c r="G312" s="305" t="s">
        <v>534</v>
      </c>
      <c r="H312" s="2"/>
      <c r="I312" s="398">
        <f>SUM(I313)</f>
        <v>577338</v>
      </c>
    </row>
    <row r="313" spans="1:9" ht="17.25" customHeight="1">
      <c r="A313" s="74" t="s">
        <v>183</v>
      </c>
      <c r="B313" s="377" t="s">
        <v>56</v>
      </c>
      <c r="C313" s="377">
        <v>10</v>
      </c>
      <c r="D313" s="2" t="s">
        <v>10</v>
      </c>
      <c r="E313" s="303" t="s">
        <v>208</v>
      </c>
      <c r="F313" s="304" t="s">
        <v>10</v>
      </c>
      <c r="G313" s="305" t="s">
        <v>642</v>
      </c>
      <c r="H313" s="2"/>
      <c r="I313" s="398">
        <f>SUM(I314)</f>
        <v>577338</v>
      </c>
    </row>
    <row r="314" spans="1:9" ht="15.6">
      <c r="A314" s="74" t="s">
        <v>40</v>
      </c>
      <c r="B314" s="377" t="s">
        <v>56</v>
      </c>
      <c r="C314" s="377">
        <v>10</v>
      </c>
      <c r="D314" s="2" t="s">
        <v>10</v>
      </c>
      <c r="E314" s="303" t="s">
        <v>208</v>
      </c>
      <c r="F314" s="304" t="s">
        <v>10</v>
      </c>
      <c r="G314" s="305" t="s">
        <v>642</v>
      </c>
      <c r="H314" s="2" t="s">
        <v>39</v>
      </c>
      <c r="I314" s="399">
        <v>577338</v>
      </c>
    </row>
    <row r="315" spans="1:9" ht="15.6">
      <c r="A315" s="135" t="s">
        <v>41</v>
      </c>
      <c r="B315" s="31" t="s">
        <v>56</v>
      </c>
      <c r="C315" s="31">
        <v>10</v>
      </c>
      <c r="D315" s="27" t="s">
        <v>15</v>
      </c>
      <c r="E315" s="297"/>
      <c r="F315" s="298"/>
      <c r="G315" s="299"/>
      <c r="H315" s="27"/>
      <c r="I315" s="425">
        <f>SUM(I316)</f>
        <v>6453168</v>
      </c>
    </row>
    <row r="316" spans="1:9" ht="46.8">
      <c r="A316" s="126" t="s">
        <v>130</v>
      </c>
      <c r="B316" s="38" t="s">
        <v>56</v>
      </c>
      <c r="C316" s="38">
        <v>10</v>
      </c>
      <c r="D316" s="36" t="s">
        <v>15</v>
      </c>
      <c r="E316" s="300" t="s">
        <v>206</v>
      </c>
      <c r="F316" s="301" t="s">
        <v>533</v>
      </c>
      <c r="G316" s="302" t="s">
        <v>534</v>
      </c>
      <c r="H316" s="36"/>
      <c r="I316" s="397">
        <f>SUM(I317)</f>
        <v>6453168</v>
      </c>
    </row>
    <row r="317" spans="1:9" ht="62.4">
      <c r="A317" s="74" t="s">
        <v>182</v>
      </c>
      <c r="B317" s="377" t="s">
        <v>56</v>
      </c>
      <c r="C317" s="377">
        <v>10</v>
      </c>
      <c r="D317" s="2" t="s">
        <v>15</v>
      </c>
      <c r="E317" s="303" t="s">
        <v>208</v>
      </c>
      <c r="F317" s="304" t="s">
        <v>533</v>
      </c>
      <c r="G317" s="305" t="s">
        <v>534</v>
      </c>
      <c r="H317" s="2"/>
      <c r="I317" s="398">
        <f>SUM(I318)</f>
        <v>6453168</v>
      </c>
    </row>
    <row r="318" spans="1:9" ht="46.8">
      <c r="A318" s="74" t="s">
        <v>641</v>
      </c>
      <c r="B318" s="377" t="s">
        <v>56</v>
      </c>
      <c r="C318" s="377">
        <v>10</v>
      </c>
      <c r="D318" s="2" t="s">
        <v>15</v>
      </c>
      <c r="E318" s="303" t="s">
        <v>208</v>
      </c>
      <c r="F318" s="304" t="s">
        <v>10</v>
      </c>
      <c r="G318" s="305" t="s">
        <v>534</v>
      </c>
      <c r="H318" s="2"/>
      <c r="I318" s="398">
        <f>SUM(I319+I321+I324+I327+I330)</f>
        <v>6453168</v>
      </c>
    </row>
    <row r="319" spans="1:9" ht="15.6">
      <c r="A319" s="125" t="s">
        <v>799</v>
      </c>
      <c r="B319" s="377" t="s">
        <v>56</v>
      </c>
      <c r="C319" s="377">
        <v>10</v>
      </c>
      <c r="D319" s="2" t="s">
        <v>15</v>
      </c>
      <c r="E319" s="303" t="s">
        <v>208</v>
      </c>
      <c r="F319" s="304" t="s">
        <v>10</v>
      </c>
      <c r="G319" s="305" t="s">
        <v>646</v>
      </c>
      <c r="H319" s="2"/>
      <c r="I319" s="398">
        <f>SUM(I320)</f>
        <v>1528082</v>
      </c>
    </row>
    <row r="320" spans="1:9" ht="15.6">
      <c r="A320" s="74" t="s">
        <v>40</v>
      </c>
      <c r="B320" s="377" t="s">
        <v>56</v>
      </c>
      <c r="C320" s="377">
        <v>10</v>
      </c>
      <c r="D320" s="2" t="s">
        <v>15</v>
      </c>
      <c r="E320" s="303" t="s">
        <v>208</v>
      </c>
      <c r="F320" s="304" t="s">
        <v>10</v>
      </c>
      <c r="G320" s="305" t="s">
        <v>646</v>
      </c>
      <c r="H320" s="2" t="s">
        <v>39</v>
      </c>
      <c r="I320" s="400">
        <v>1528082</v>
      </c>
    </row>
    <row r="321" spans="1:9" ht="31.2">
      <c r="A321" s="125" t="s">
        <v>105</v>
      </c>
      <c r="B321" s="377" t="s">
        <v>56</v>
      </c>
      <c r="C321" s="377">
        <v>10</v>
      </c>
      <c r="D321" s="2" t="s">
        <v>15</v>
      </c>
      <c r="E321" s="303" t="s">
        <v>208</v>
      </c>
      <c r="F321" s="304" t="s">
        <v>10</v>
      </c>
      <c r="G321" s="305" t="s">
        <v>647</v>
      </c>
      <c r="H321" s="2"/>
      <c r="I321" s="398">
        <f>SUM(I322:I323)</f>
        <v>68784</v>
      </c>
    </row>
    <row r="322" spans="1:9" ht="31.2">
      <c r="A322" s="136" t="s">
        <v>751</v>
      </c>
      <c r="B322" s="418" t="s">
        <v>56</v>
      </c>
      <c r="C322" s="377">
        <v>10</v>
      </c>
      <c r="D322" s="2" t="s">
        <v>15</v>
      </c>
      <c r="E322" s="303" t="s">
        <v>208</v>
      </c>
      <c r="F322" s="304" t="s">
        <v>10</v>
      </c>
      <c r="G322" s="305" t="s">
        <v>647</v>
      </c>
      <c r="H322" s="2" t="s">
        <v>16</v>
      </c>
      <c r="I322" s="400">
        <v>1067</v>
      </c>
    </row>
    <row r="323" spans="1:9" ht="15.6">
      <c r="A323" s="74" t="s">
        <v>40</v>
      </c>
      <c r="B323" s="377" t="s">
        <v>56</v>
      </c>
      <c r="C323" s="377">
        <v>10</v>
      </c>
      <c r="D323" s="2" t="s">
        <v>15</v>
      </c>
      <c r="E323" s="303" t="s">
        <v>208</v>
      </c>
      <c r="F323" s="304" t="s">
        <v>10</v>
      </c>
      <c r="G323" s="305" t="s">
        <v>647</v>
      </c>
      <c r="H323" s="2" t="s">
        <v>39</v>
      </c>
      <c r="I323" s="399">
        <v>67717</v>
      </c>
    </row>
    <row r="324" spans="1:9" ht="31.2">
      <c r="A324" s="125" t="s">
        <v>106</v>
      </c>
      <c r="B324" s="377" t="s">
        <v>56</v>
      </c>
      <c r="C324" s="377">
        <v>10</v>
      </c>
      <c r="D324" s="2" t="s">
        <v>15</v>
      </c>
      <c r="E324" s="303" t="s">
        <v>208</v>
      </c>
      <c r="F324" s="304" t="s">
        <v>10</v>
      </c>
      <c r="G324" s="305" t="s">
        <v>648</v>
      </c>
      <c r="H324" s="2"/>
      <c r="I324" s="398">
        <f>SUM(I325:I326)</f>
        <v>426331</v>
      </c>
    </row>
    <row r="325" spans="1:9" s="98" customFormat="1" ht="31.2">
      <c r="A325" s="136" t="s">
        <v>751</v>
      </c>
      <c r="B325" s="418" t="s">
        <v>56</v>
      </c>
      <c r="C325" s="377">
        <v>10</v>
      </c>
      <c r="D325" s="2" t="s">
        <v>15</v>
      </c>
      <c r="E325" s="303" t="s">
        <v>208</v>
      </c>
      <c r="F325" s="304" t="s">
        <v>10</v>
      </c>
      <c r="G325" s="305" t="s">
        <v>648</v>
      </c>
      <c r="H325" s="96" t="s">
        <v>16</v>
      </c>
      <c r="I325" s="403">
        <v>6150</v>
      </c>
    </row>
    <row r="326" spans="1:9" ht="15.6">
      <c r="A326" s="74" t="s">
        <v>40</v>
      </c>
      <c r="B326" s="377" t="s">
        <v>56</v>
      </c>
      <c r="C326" s="377">
        <v>10</v>
      </c>
      <c r="D326" s="2" t="s">
        <v>15</v>
      </c>
      <c r="E326" s="303" t="s">
        <v>208</v>
      </c>
      <c r="F326" s="304" t="s">
        <v>10</v>
      </c>
      <c r="G326" s="305" t="s">
        <v>648</v>
      </c>
      <c r="H326" s="2" t="s">
        <v>39</v>
      </c>
      <c r="I326" s="400">
        <v>420181</v>
      </c>
    </row>
    <row r="327" spans="1:9" ht="15.6">
      <c r="A327" s="137" t="s">
        <v>107</v>
      </c>
      <c r="B327" s="59" t="s">
        <v>56</v>
      </c>
      <c r="C327" s="377">
        <v>10</v>
      </c>
      <c r="D327" s="2" t="s">
        <v>15</v>
      </c>
      <c r="E327" s="303" t="s">
        <v>208</v>
      </c>
      <c r="F327" s="304" t="s">
        <v>10</v>
      </c>
      <c r="G327" s="305" t="s">
        <v>649</v>
      </c>
      <c r="H327" s="2"/>
      <c r="I327" s="398">
        <f>SUM(I328:I329)</f>
        <v>3708536</v>
      </c>
    </row>
    <row r="328" spans="1:9" ht="31.2">
      <c r="A328" s="136" t="s">
        <v>751</v>
      </c>
      <c r="B328" s="418" t="s">
        <v>56</v>
      </c>
      <c r="C328" s="377">
        <v>10</v>
      </c>
      <c r="D328" s="2" t="s">
        <v>15</v>
      </c>
      <c r="E328" s="303" t="s">
        <v>208</v>
      </c>
      <c r="F328" s="304" t="s">
        <v>10</v>
      </c>
      <c r="G328" s="305" t="s">
        <v>649</v>
      </c>
      <c r="H328" s="2" t="s">
        <v>16</v>
      </c>
      <c r="I328" s="400">
        <v>56915</v>
      </c>
    </row>
    <row r="329" spans="1:9" ht="15.6">
      <c r="A329" s="74" t="s">
        <v>40</v>
      </c>
      <c r="B329" s="377" t="s">
        <v>56</v>
      </c>
      <c r="C329" s="377">
        <v>10</v>
      </c>
      <c r="D329" s="2" t="s">
        <v>15</v>
      </c>
      <c r="E329" s="303" t="s">
        <v>208</v>
      </c>
      <c r="F329" s="304" t="s">
        <v>10</v>
      </c>
      <c r="G329" s="305" t="s">
        <v>649</v>
      </c>
      <c r="H329" s="2" t="s">
        <v>39</v>
      </c>
      <c r="I329" s="399">
        <v>3651621</v>
      </c>
    </row>
    <row r="330" spans="1:9" ht="15.6">
      <c r="A330" s="125" t="s">
        <v>108</v>
      </c>
      <c r="B330" s="377" t="s">
        <v>56</v>
      </c>
      <c r="C330" s="377">
        <v>10</v>
      </c>
      <c r="D330" s="2" t="s">
        <v>15</v>
      </c>
      <c r="E330" s="303" t="s">
        <v>208</v>
      </c>
      <c r="F330" s="304" t="s">
        <v>10</v>
      </c>
      <c r="G330" s="305" t="s">
        <v>650</v>
      </c>
      <c r="H330" s="2"/>
      <c r="I330" s="398">
        <f>SUM(I331:I332)</f>
        <v>721435</v>
      </c>
    </row>
    <row r="331" spans="1:9" ht="31.2">
      <c r="A331" s="136" t="s">
        <v>751</v>
      </c>
      <c r="B331" s="418" t="s">
        <v>56</v>
      </c>
      <c r="C331" s="377">
        <v>10</v>
      </c>
      <c r="D331" s="2" t="s">
        <v>15</v>
      </c>
      <c r="E331" s="303" t="s">
        <v>208</v>
      </c>
      <c r="F331" s="304" t="s">
        <v>10</v>
      </c>
      <c r="G331" s="305" t="s">
        <v>650</v>
      </c>
      <c r="H331" s="2" t="s">
        <v>16</v>
      </c>
      <c r="I331" s="400">
        <v>11856</v>
      </c>
    </row>
    <row r="332" spans="1:9" ht="15.6">
      <c r="A332" s="74" t="s">
        <v>40</v>
      </c>
      <c r="B332" s="377" t="s">
        <v>56</v>
      </c>
      <c r="C332" s="377">
        <v>10</v>
      </c>
      <c r="D332" s="2" t="s">
        <v>15</v>
      </c>
      <c r="E332" s="303" t="s">
        <v>208</v>
      </c>
      <c r="F332" s="304" t="s">
        <v>10</v>
      </c>
      <c r="G332" s="305" t="s">
        <v>650</v>
      </c>
      <c r="H332" s="2" t="s">
        <v>39</v>
      </c>
      <c r="I332" s="400">
        <v>709579</v>
      </c>
    </row>
    <row r="333" spans="1:9" s="11" customFormat="1" ht="15.6">
      <c r="A333" s="124" t="s">
        <v>80</v>
      </c>
      <c r="B333" s="31" t="s">
        <v>56</v>
      </c>
      <c r="C333" s="31">
        <v>10</v>
      </c>
      <c r="D333" s="30" t="s">
        <v>78</v>
      </c>
      <c r="E333" s="297"/>
      <c r="F333" s="298"/>
      <c r="G333" s="299"/>
      <c r="H333" s="62"/>
      <c r="I333" s="425">
        <f>SUM(I334)</f>
        <v>2292411</v>
      </c>
    </row>
    <row r="334" spans="1:9" ht="46.8">
      <c r="A334" s="131" t="s">
        <v>144</v>
      </c>
      <c r="B334" s="419" t="s">
        <v>56</v>
      </c>
      <c r="C334" s="83">
        <v>10</v>
      </c>
      <c r="D334" s="84" t="s">
        <v>78</v>
      </c>
      <c r="E334" s="349" t="s">
        <v>206</v>
      </c>
      <c r="F334" s="350" t="s">
        <v>533</v>
      </c>
      <c r="G334" s="351" t="s">
        <v>534</v>
      </c>
      <c r="H334" s="39"/>
      <c r="I334" s="397">
        <f>SUM(I335+I343)</f>
        <v>2292411</v>
      </c>
    </row>
    <row r="335" spans="1:9" ht="62.4">
      <c r="A335" s="138" t="s">
        <v>143</v>
      </c>
      <c r="B335" s="8" t="s">
        <v>56</v>
      </c>
      <c r="C335" s="42">
        <v>10</v>
      </c>
      <c r="D335" s="43" t="s">
        <v>78</v>
      </c>
      <c r="E335" s="346" t="s">
        <v>240</v>
      </c>
      <c r="F335" s="347" t="s">
        <v>533</v>
      </c>
      <c r="G335" s="348" t="s">
        <v>534</v>
      </c>
      <c r="H335" s="358"/>
      <c r="I335" s="398">
        <f>SUM(I336)</f>
        <v>2287411</v>
      </c>
    </row>
    <row r="336" spans="1:9" ht="46.8">
      <c r="A336" s="138" t="s">
        <v>557</v>
      </c>
      <c r="B336" s="8" t="s">
        <v>56</v>
      </c>
      <c r="C336" s="42">
        <v>10</v>
      </c>
      <c r="D336" s="43" t="s">
        <v>78</v>
      </c>
      <c r="E336" s="346" t="s">
        <v>240</v>
      </c>
      <c r="F336" s="347" t="s">
        <v>10</v>
      </c>
      <c r="G336" s="348" t="s">
        <v>534</v>
      </c>
      <c r="H336" s="358"/>
      <c r="I336" s="398">
        <f>SUM(I337+I341)</f>
        <v>2287411</v>
      </c>
    </row>
    <row r="337" spans="1:9" ht="31.2">
      <c r="A337" s="74" t="s">
        <v>109</v>
      </c>
      <c r="B337" s="377" t="s">
        <v>56</v>
      </c>
      <c r="C337" s="42">
        <v>10</v>
      </c>
      <c r="D337" s="43" t="s">
        <v>78</v>
      </c>
      <c r="E337" s="346" t="s">
        <v>240</v>
      </c>
      <c r="F337" s="347" t="s">
        <v>10</v>
      </c>
      <c r="G337" s="348" t="s">
        <v>653</v>
      </c>
      <c r="H337" s="358"/>
      <c r="I337" s="398">
        <f>SUM(I338:I340)</f>
        <v>1896000</v>
      </c>
    </row>
    <row r="338" spans="1:9" ht="62.4">
      <c r="A338" s="125" t="s">
        <v>92</v>
      </c>
      <c r="B338" s="377" t="s">
        <v>56</v>
      </c>
      <c r="C338" s="42">
        <v>10</v>
      </c>
      <c r="D338" s="43" t="s">
        <v>78</v>
      </c>
      <c r="E338" s="346" t="s">
        <v>240</v>
      </c>
      <c r="F338" s="347" t="s">
        <v>10</v>
      </c>
      <c r="G338" s="348" t="s">
        <v>653</v>
      </c>
      <c r="H338" s="2" t="s">
        <v>13</v>
      </c>
      <c r="I338" s="400">
        <v>1700000</v>
      </c>
    </row>
    <row r="339" spans="1:9" ht="31.2">
      <c r="A339" s="136" t="s">
        <v>751</v>
      </c>
      <c r="B339" s="418" t="s">
        <v>56</v>
      </c>
      <c r="C339" s="42">
        <v>10</v>
      </c>
      <c r="D339" s="43" t="s">
        <v>78</v>
      </c>
      <c r="E339" s="346" t="s">
        <v>240</v>
      </c>
      <c r="F339" s="347" t="s">
        <v>10</v>
      </c>
      <c r="G339" s="348" t="s">
        <v>653</v>
      </c>
      <c r="H339" s="2" t="s">
        <v>16</v>
      </c>
      <c r="I339" s="400">
        <v>196000</v>
      </c>
    </row>
    <row r="340" spans="1:9" ht="15.6" hidden="1">
      <c r="A340" s="74" t="s">
        <v>18</v>
      </c>
      <c r="B340" s="377" t="s">
        <v>56</v>
      </c>
      <c r="C340" s="42">
        <v>10</v>
      </c>
      <c r="D340" s="43" t="s">
        <v>78</v>
      </c>
      <c r="E340" s="346" t="s">
        <v>240</v>
      </c>
      <c r="F340" s="347" t="s">
        <v>10</v>
      </c>
      <c r="G340" s="348" t="s">
        <v>653</v>
      </c>
      <c r="H340" s="2" t="s">
        <v>17</v>
      </c>
      <c r="I340" s="400"/>
    </row>
    <row r="341" spans="1:9" ht="31.2">
      <c r="A341" s="3" t="s">
        <v>91</v>
      </c>
      <c r="B341" s="418" t="s">
        <v>56</v>
      </c>
      <c r="C341" s="42">
        <v>10</v>
      </c>
      <c r="D341" s="43" t="s">
        <v>78</v>
      </c>
      <c r="E341" s="346" t="s">
        <v>240</v>
      </c>
      <c r="F341" s="347" t="s">
        <v>10</v>
      </c>
      <c r="G341" s="348" t="s">
        <v>538</v>
      </c>
      <c r="H341" s="2"/>
      <c r="I341" s="398">
        <f>SUM(I342)</f>
        <v>391411</v>
      </c>
    </row>
    <row r="342" spans="1:9" ht="62.4">
      <c r="A342" s="105" t="s">
        <v>92</v>
      </c>
      <c r="B342" s="418" t="s">
        <v>56</v>
      </c>
      <c r="C342" s="42">
        <v>10</v>
      </c>
      <c r="D342" s="43" t="s">
        <v>78</v>
      </c>
      <c r="E342" s="346" t="s">
        <v>240</v>
      </c>
      <c r="F342" s="347" t="s">
        <v>10</v>
      </c>
      <c r="G342" s="348" t="s">
        <v>538</v>
      </c>
      <c r="H342" s="2" t="s">
        <v>13</v>
      </c>
      <c r="I342" s="400">
        <v>391411</v>
      </c>
    </row>
    <row r="343" spans="1:9" ht="78">
      <c r="A343" s="127" t="s">
        <v>131</v>
      </c>
      <c r="B343" s="63" t="s">
        <v>56</v>
      </c>
      <c r="C343" s="42">
        <v>10</v>
      </c>
      <c r="D343" s="43" t="s">
        <v>78</v>
      </c>
      <c r="E343" s="346" t="s">
        <v>239</v>
      </c>
      <c r="F343" s="347" t="s">
        <v>533</v>
      </c>
      <c r="G343" s="348" t="s">
        <v>534</v>
      </c>
      <c r="H343" s="2"/>
      <c r="I343" s="398">
        <f>SUM(I344)</f>
        <v>5000</v>
      </c>
    </row>
    <row r="344" spans="1:9" ht="46.8">
      <c r="A344" s="360" t="s">
        <v>541</v>
      </c>
      <c r="B344" s="63" t="s">
        <v>56</v>
      </c>
      <c r="C344" s="42">
        <v>10</v>
      </c>
      <c r="D344" s="43" t="s">
        <v>78</v>
      </c>
      <c r="E344" s="346" t="s">
        <v>239</v>
      </c>
      <c r="F344" s="347" t="s">
        <v>10</v>
      </c>
      <c r="G344" s="348" t="s">
        <v>534</v>
      </c>
      <c r="H344" s="2"/>
      <c r="I344" s="398">
        <f>SUM(I345)</f>
        <v>5000</v>
      </c>
    </row>
    <row r="345" spans="1:9" ht="31.2">
      <c r="A345" s="99" t="s">
        <v>120</v>
      </c>
      <c r="B345" s="63" t="s">
        <v>56</v>
      </c>
      <c r="C345" s="42">
        <v>10</v>
      </c>
      <c r="D345" s="43" t="s">
        <v>78</v>
      </c>
      <c r="E345" s="346" t="s">
        <v>239</v>
      </c>
      <c r="F345" s="347" t="s">
        <v>10</v>
      </c>
      <c r="G345" s="348" t="s">
        <v>543</v>
      </c>
      <c r="H345" s="2"/>
      <c r="I345" s="398">
        <f>SUM(I346)</f>
        <v>5000</v>
      </c>
    </row>
    <row r="346" spans="1:9" ht="31.2">
      <c r="A346" s="136" t="s">
        <v>751</v>
      </c>
      <c r="B346" s="418" t="s">
        <v>56</v>
      </c>
      <c r="C346" s="42">
        <v>10</v>
      </c>
      <c r="D346" s="43" t="s">
        <v>78</v>
      </c>
      <c r="E346" s="346" t="s">
        <v>239</v>
      </c>
      <c r="F346" s="347" t="s">
        <v>10</v>
      </c>
      <c r="G346" s="348" t="s">
        <v>543</v>
      </c>
      <c r="H346" s="2" t="s">
        <v>16</v>
      </c>
      <c r="I346" s="399">
        <v>5000</v>
      </c>
    </row>
    <row r="347" spans="1:9" ht="46.8">
      <c r="A347" s="139" t="s">
        <v>46</v>
      </c>
      <c r="B347" s="21" t="s">
        <v>56</v>
      </c>
      <c r="C347" s="21">
        <v>14</v>
      </c>
      <c r="D347" s="21"/>
      <c r="E347" s="334"/>
      <c r="F347" s="335"/>
      <c r="G347" s="336"/>
      <c r="H347" s="17"/>
      <c r="I347" s="424">
        <f>SUM(I348+I354)</f>
        <v>4848337</v>
      </c>
    </row>
    <row r="348" spans="1:9" ht="31.2">
      <c r="A348" s="135" t="s">
        <v>47</v>
      </c>
      <c r="B348" s="31" t="s">
        <v>56</v>
      </c>
      <c r="C348" s="31">
        <v>14</v>
      </c>
      <c r="D348" s="27" t="s">
        <v>10</v>
      </c>
      <c r="E348" s="297"/>
      <c r="F348" s="298"/>
      <c r="G348" s="299"/>
      <c r="H348" s="27"/>
      <c r="I348" s="425">
        <f>SUM(I349)</f>
        <v>4423438</v>
      </c>
    </row>
    <row r="349" spans="1:9" ht="46.8">
      <c r="A349" s="126" t="s">
        <v>141</v>
      </c>
      <c r="B349" s="38" t="s">
        <v>56</v>
      </c>
      <c r="C349" s="38">
        <v>14</v>
      </c>
      <c r="D349" s="36" t="s">
        <v>10</v>
      </c>
      <c r="E349" s="300" t="s">
        <v>237</v>
      </c>
      <c r="F349" s="301" t="s">
        <v>533</v>
      </c>
      <c r="G349" s="302" t="s">
        <v>534</v>
      </c>
      <c r="H349" s="36"/>
      <c r="I349" s="397">
        <f>SUM(I350)</f>
        <v>4423438</v>
      </c>
    </row>
    <row r="350" spans="1:9" ht="62.4">
      <c r="A350" s="125" t="s">
        <v>191</v>
      </c>
      <c r="B350" s="377" t="s">
        <v>56</v>
      </c>
      <c r="C350" s="377">
        <v>14</v>
      </c>
      <c r="D350" s="2" t="s">
        <v>10</v>
      </c>
      <c r="E350" s="303" t="s">
        <v>241</v>
      </c>
      <c r="F350" s="304" t="s">
        <v>533</v>
      </c>
      <c r="G350" s="305" t="s">
        <v>534</v>
      </c>
      <c r="H350" s="2"/>
      <c r="I350" s="398">
        <f>SUM(I351)</f>
        <v>4423438</v>
      </c>
    </row>
    <row r="351" spans="1:9" ht="34.5" customHeight="1">
      <c r="A351" s="125" t="s">
        <v>658</v>
      </c>
      <c r="B351" s="377" t="s">
        <v>56</v>
      </c>
      <c r="C351" s="494">
        <v>14</v>
      </c>
      <c r="D351" s="2" t="s">
        <v>10</v>
      </c>
      <c r="E351" s="303" t="s">
        <v>241</v>
      </c>
      <c r="F351" s="304" t="s">
        <v>12</v>
      </c>
      <c r="G351" s="305" t="s">
        <v>534</v>
      </c>
      <c r="H351" s="2"/>
      <c r="I351" s="398">
        <f>SUM(I352)</f>
        <v>4423438</v>
      </c>
    </row>
    <row r="352" spans="1:9" ht="46.8">
      <c r="A352" s="125" t="s">
        <v>660</v>
      </c>
      <c r="B352" s="377" t="s">
        <v>56</v>
      </c>
      <c r="C352" s="377">
        <v>14</v>
      </c>
      <c r="D352" s="2" t="s">
        <v>10</v>
      </c>
      <c r="E352" s="303" t="s">
        <v>241</v>
      </c>
      <c r="F352" s="304" t="s">
        <v>12</v>
      </c>
      <c r="G352" s="305" t="s">
        <v>659</v>
      </c>
      <c r="H352" s="2"/>
      <c r="I352" s="398">
        <f>SUM(I353)</f>
        <v>4423438</v>
      </c>
    </row>
    <row r="353" spans="1:9" ht="15.6">
      <c r="A353" s="125" t="s">
        <v>21</v>
      </c>
      <c r="B353" s="377" t="s">
        <v>56</v>
      </c>
      <c r="C353" s="377">
        <v>14</v>
      </c>
      <c r="D353" s="2" t="s">
        <v>10</v>
      </c>
      <c r="E353" s="303" t="s">
        <v>241</v>
      </c>
      <c r="F353" s="304" t="s">
        <v>12</v>
      </c>
      <c r="G353" s="305" t="s">
        <v>659</v>
      </c>
      <c r="H353" s="2" t="s">
        <v>75</v>
      </c>
      <c r="I353" s="400">
        <v>4423438</v>
      </c>
    </row>
    <row r="354" spans="1:9" ht="15.6">
      <c r="A354" s="135" t="s">
        <v>200</v>
      </c>
      <c r="B354" s="31" t="s">
        <v>56</v>
      </c>
      <c r="C354" s="31">
        <v>14</v>
      </c>
      <c r="D354" s="27" t="s">
        <v>15</v>
      </c>
      <c r="E354" s="297"/>
      <c r="F354" s="298"/>
      <c r="G354" s="299"/>
      <c r="H354" s="28"/>
      <c r="I354" s="425">
        <f>SUM(I355)</f>
        <v>424899</v>
      </c>
    </row>
    <row r="355" spans="1:9" ht="46.8">
      <c r="A355" s="126" t="s">
        <v>141</v>
      </c>
      <c r="B355" s="38" t="s">
        <v>56</v>
      </c>
      <c r="C355" s="38">
        <v>14</v>
      </c>
      <c r="D355" s="36" t="s">
        <v>15</v>
      </c>
      <c r="E355" s="300" t="s">
        <v>237</v>
      </c>
      <c r="F355" s="301" t="s">
        <v>533</v>
      </c>
      <c r="G355" s="302" t="s">
        <v>534</v>
      </c>
      <c r="H355" s="36"/>
      <c r="I355" s="397">
        <f>SUM(I356)</f>
        <v>424899</v>
      </c>
    </row>
    <row r="356" spans="1:9" ht="62.4">
      <c r="A356" s="125" t="s">
        <v>191</v>
      </c>
      <c r="B356" s="377" t="s">
        <v>56</v>
      </c>
      <c r="C356" s="377">
        <v>14</v>
      </c>
      <c r="D356" s="2" t="s">
        <v>15</v>
      </c>
      <c r="E356" s="303" t="s">
        <v>241</v>
      </c>
      <c r="F356" s="304" t="s">
        <v>533</v>
      </c>
      <c r="G356" s="305" t="s">
        <v>534</v>
      </c>
      <c r="H356" s="88"/>
      <c r="I356" s="398">
        <f>SUM(I357)</f>
        <v>424899</v>
      </c>
    </row>
    <row r="357" spans="1:9" ht="34.5" customHeight="1">
      <c r="A357" s="556" t="s">
        <v>732</v>
      </c>
      <c r="B357" s="422" t="s">
        <v>56</v>
      </c>
      <c r="C357" s="377">
        <v>14</v>
      </c>
      <c r="D357" s="2" t="s">
        <v>15</v>
      </c>
      <c r="E357" s="346" t="s">
        <v>241</v>
      </c>
      <c r="F357" s="347" t="s">
        <v>20</v>
      </c>
      <c r="G357" s="348" t="s">
        <v>534</v>
      </c>
      <c r="H357" s="557"/>
      <c r="I357" s="398">
        <f>SUM(I358)</f>
        <v>424899</v>
      </c>
    </row>
    <row r="358" spans="1:9" ht="46.8">
      <c r="A358" s="128" t="s">
        <v>734</v>
      </c>
      <c r="B358" s="422" t="s">
        <v>56</v>
      </c>
      <c r="C358" s="377">
        <v>14</v>
      </c>
      <c r="D358" s="2" t="s">
        <v>15</v>
      </c>
      <c r="E358" s="346" t="s">
        <v>241</v>
      </c>
      <c r="F358" s="347" t="s">
        <v>20</v>
      </c>
      <c r="G358" s="348" t="s">
        <v>733</v>
      </c>
      <c r="H358" s="557"/>
      <c r="I358" s="398">
        <f>SUM(I359)</f>
        <v>424899</v>
      </c>
    </row>
    <row r="359" spans="1:9" ht="15.6">
      <c r="A359" s="137" t="s">
        <v>21</v>
      </c>
      <c r="B359" s="59" t="s">
        <v>56</v>
      </c>
      <c r="C359" s="377">
        <v>14</v>
      </c>
      <c r="D359" s="2" t="s">
        <v>15</v>
      </c>
      <c r="E359" s="346" t="s">
        <v>241</v>
      </c>
      <c r="F359" s="347" t="s">
        <v>20</v>
      </c>
      <c r="G359" s="348" t="s">
        <v>733</v>
      </c>
      <c r="H359" s="44" t="s">
        <v>75</v>
      </c>
      <c r="I359" s="404">
        <v>424899</v>
      </c>
    </row>
    <row r="360" spans="1:9" ht="18.75" customHeight="1">
      <c r="A360" s="32" t="s">
        <v>53</v>
      </c>
      <c r="B360" s="33" t="s">
        <v>54</v>
      </c>
      <c r="C360" s="24"/>
      <c r="D360" s="154"/>
      <c r="E360" s="160"/>
      <c r="F360" s="289"/>
      <c r="G360" s="155"/>
      <c r="H360" s="34"/>
      <c r="I360" s="405">
        <f>SUM(I361)</f>
        <v>1103600</v>
      </c>
    </row>
    <row r="361" spans="1:9" ht="18.75" customHeight="1">
      <c r="A361" s="407" t="s">
        <v>9</v>
      </c>
      <c r="B361" s="442" t="s">
        <v>54</v>
      </c>
      <c r="C361" s="17" t="s">
        <v>10</v>
      </c>
      <c r="D361" s="17"/>
      <c r="E361" s="432"/>
      <c r="F361" s="433"/>
      <c r="G361" s="434"/>
      <c r="H361" s="17"/>
      <c r="I361" s="424">
        <f>SUM(I362)</f>
        <v>1103600</v>
      </c>
    </row>
    <row r="362" spans="1:9" ht="46.8">
      <c r="A362" s="26" t="s">
        <v>14</v>
      </c>
      <c r="B362" s="31" t="s">
        <v>54</v>
      </c>
      <c r="C362" s="27" t="s">
        <v>10</v>
      </c>
      <c r="D362" s="27" t="s">
        <v>15</v>
      </c>
      <c r="E362" s="297"/>
      <c r="F362" s="298"/>
      <c r="G362" s="299"/>
      <c r="H362" s="28"/>
      <c r="I362" s="425">
        <f>SUM(I363,I368,I372)</f>
        <v>1103600</v>
      </c>
    </row>
    <row r="363" spans="1:9" ht="46.8">
      <c r="A363" s="91" t="s">
        <v>123</v>
      </c>
      <c r="B363" s="38" t="s">
        <v>54</v>
      </c>
      <c r="C363" s="36" t="s">
        <v>10</v>
      </c>
      <c r="D363" s="36" t="s">
        <v>15</v>
      </c>
      <c r="E363" s="312" t="s">
        <v>536</v>
      </c>
      <c r="F363" s="313" t="s">
        <v>533</v>
      </c>
      <c r="G363" s="314" t="s">
        <v>534</v>
      </c>
      <c r="H363" s="36"/>
      <c r="I363" s="397">
        <f>SUM(I364)</f>
        <v>47000</v>
      </c>
    </row>
    <row r="364" spans="1:9" ht="62.4">
      <c r="A364" s="94" t="s">
        <v>124</v>
      </c>
      <c r="B364" s="63" t="s">
        <v>54</v>
      </c>
      <c r="C364" s="2" t="s">
        <v>10</v>
      </c>
      <c r="D364" s="2" t="s">
        <v>15</v>
      </c>
      <c r="E364" s="315" t="s">
        <v>537</v>
      </c>
      <c r="F364" s="316" t="s">
        <v>533</v>
      </c>
      <c r="G364" s="317" t="s">
        <v>534</v>
      </c>
      <c r="H364" s="52"/>
      <c r="I364" s="398">
        <f>SUM(I365)</f>
        <v>47000</v>
      </c>
    </row>
    <row r="365" spans="1:9" ht="46.8">
      <c r="A365" s="94" t="s">
        <v>540</v>
      </c>
      <c r="B365" s="63" t="s">
        <v>54</v>
      </c>
      <c r="C365" s="2" t="s">
        <v>10</v>
      </c>
      <c r="D365" s="2" t="s">
        <v>15</v>
      </c>
      <c r="E365" s="315" t="s">
        <v>537</v>
      </c>
      <c r="F365" s="316" t="s">
        <v>10</v>
      </c>
      <c r="G365" s="317" t="s">
        <v>534</v>
      </c>
      <c r="H365" s="52"/>
      <c r="I365" s="398">
        <f>SUM(I366)</f>
        <v>47000</v>
      </c>
    </row>
    <row r="366" spans="1:9" ht="16.5" customHeight="1">
      <c r="A366" s="94" t="s">
        <v>125</v>
      </c>
      <c r="B366" s="63" t="s">
        <v>54</v>
      </c>
      <c r="C366" s="2" t="s">
        <v>10</v>
      </c>
      <c r="D366" s="2" t="s">
        <v>15</v>
      </c>
      <c r="E366" s="315" t="s">
        <v>537</v>
      </c>
      <c r="F366" s="316" t="s">
        <v>10</v>
      </c>
      <c r="G366" s="317" t="s">
        <v>539</v>
      </c>
      <c r="H366" s="52"/>
      <c r="I366" s="398">
        <f>SUM(I367)</f>
        <v>47000</v>
      </c>
    </row>
    <row r="367" spans="1:9" ht="30.75" customHeight="1">
      <c r="A367" s="106" t="s">
        <v>751</v>
      </c>
      <c r="B367" s="417" t="s">
        <v>54</v>
      </c>
      <c r="C367" s="2" t="s">
        <v>10</v>
      </c>
      <c r="D367" s="2" t="s">
        <v>15</v>
      </c>
      <c r="E367" s="315" t="s">
        <v>537</v>
      </c>
      <c r="F367" s="316" t="s">
        <v>10</v>
      </c>
      <c r="G367" s="317" t="s">
        <v>539</v>
      </c>
      <c r="H367" s="2" t="s">
        <v>16</v>
      </c>
      <c r="I367" s="400">
        <v>47000</v>
      </c>
    </row>
    <row r="368" spans="1:9" ht="31.2">
      <c r="A368" s="35" t="s">
        <v>126</v>
      </c>
      <c r="B368" s="38" t="s">
        <v>54</v>
      </c>
      <c r="C368" s="36" t="s">
        <v>10</v>
      </c>
      <c r="D368" s="36" t="s">
        <v>15</v>
      </c>
      <c r="E368" s="300" t="s">
        <v>242</v>
      </c>
      <c r="F368" s="301" t="s">
        <v>533</v>
      </c>
      <c r="G368" s="302" t="s">
        <v>534</v>
      </c>
      <c r="H368" s="36"/>
      <c r="I368" s="397">
        <f>SUM(I369)</f>
        <v>436600</v>
      </c>
    </row>
    <row r="369" spans="1:10" ht="31.2">
      <c r="A369" s="3" t="s">
        <v>127</v>
      </c>
      <c r="B369" s="377" t="s">
        <v>54</v>
      </c>
      <c r="C369" s="2" t="s">
        <v>10</v>
      </c>
      <c r="D369" s="2" t="s">
        <v>15</v>
      </c>
      <c r="E369" s="303" t="s">
        <v>243</v>
      </c>
      <c r="F369" s="304" t="s">
        <v>533</v>
      </c>
      <c r="G369" s="305" t="s">
        <v>534</v>
      </c>
      <c r="H369" s="2"/>
      <c r="I369" s="398">
        <f>SUM(I370)</f>
        <v>436600</v>
      </c>
    </row>
    <row r="370" spans="1:10" ht="31.2">
      <c r="A370" s="3" t="s">
        <v>91</v>
      </c>
      <c r="B370" s="377" t="s">
        <v>54</v>
      </c>
      <c r="C370" s="2" t="s">
        <v>10</v>
      </c>
      <c r="D370" s="2" t="s">
        <v>15</v>
      </c>
      <c r="E370" s="303" t="s">
        <v>243</v>
      </c>
      <c r="F370" s="304" t="s">
        <v>533</v>
      </c>
      <c r="G370" s="305" t="s">
        <v>538</v>
      </c>
      <c r="H370" s="2"/>
      <c r="I370" s="398">
        <f>SUM(I371)</f>
        <v>436600</v>
      </c>
    </row>
    <row r="371" spans="1:10" ht="62.4">
      <c r="A371" s="105" t="s">
        <v>92</v>
      </c>
      <c r="B371" s="377" t="s">
        <v>54</v>
      </c>
      <c r="C371" s="2" t="s">
        <v>10</v>
      </c>
      <c r="D371" s="2" t="s">
        <v>15</v>
      </c>
      <c r="E371" s="303" t="s">
        <v>243</v>
      </c>
      <c r="F371" s="304" t="s">
        <v>533</v>
      </c>
      <c r="G371" s="305" t="s">
        <v>538</v>
      </c>
      <c r="H371" s="2" t="s">
        <v>13</v>
      </c>
      <c r="I371" s="399">
        <v>436600</v>
      </c>
    </row>
    <row r="372" spans="1:10" ht="31.2">
      <c r="A372" s="35" t="s">
        <v>128</v>
      </c>
      <c r="B372" s="38" t="s">
        <v>54</v>
      </c>
      <c r="C372" s="36" t="s">
        <v>10</v>
      </c>
      <c r="D372" s="36" t="s">
        <v>15</v>
      </c>
      <c r="E372" s="300" t="s">
        <v>244</v>
      </c>
      <c r="F372" s="301" t="s">
        <v>533</v>
      </c>
      <c r="G372" s="302" t="s">
        <v>534</v>
      </c>
      <c r="H372" s="36"/>
      <c r="I372" s="397">
        <f>SUM(I373)</f>
        <v>620000</v>
      </c>
    </row>
    <row r="373" spans="1:10" ht="15.6">
      <c r="A373" s="3" t="s">
        <v>129</v>
      </c>
      <c r="B373" s="377" t="s">
        <v>54</v>
      </c>
      <c r="C373" s="2" t="s">
        <v>10</v>
      </c>
      <c r="D373" s="2" t="s">
        <v>15</v>
      </c>
      <c r="E373" s="303" t="s">
        <v>245</v>
      </c>
      <c r="F373" s="304" t="s">
        <v>533</v>
      </c>
      <c r="G373" s="305" t="s">
        <v>534</v>
      </c>
      <c r="H373" s="2"/>
      <c r="I373" s="398">
        <f>SUM(I374)</f>
        <v>620000</v>
      </c>
    </row>
    <row r="374" spans="1:10" ht="31.2">
      <c r="A374" s="3" t="s">
        <v>91</v>
      </c>
      <c r="B374" s="377" t="s">
        <v>54</v>
      </c>
      <c r="C374" s="2" t="s">
        <v>10</v>
      </c>
      <c r="D374" s="2" t="s">
        <v>15</v>
      </c>
      <c r="E374" s="303" t="s">
        <v>245</v>
      </c>
      <c r="F374" s="304" t="s">
        <v>533</v>
      </c>
      <c r="G374" s="305" t="s">
        <v>538</v>
      </c>
      <c r="H374" s="2"/>
      <c r="I374" s="398">
        <f>SUM(I375:I376)</f>
        <v>620000</v>
      </c>
    </row>
    <row r="375" spans="1:10" ht="62.4">
      <c r="A375" s="105" t="s">
        <v>92</v>
      </c>
      <c r="B375" s="377" t="s">
        <v>54</v>
      </c>
      <c r="C375" s="2" t="s">
        <v>10</v>
      </c>
      <c r="D375" s="2" t="s">
        <v>15</v>
      </c>
      <c r="E375" s="303" t="s">
        <v>245</v>
      </c>
      <c r="F375" s="304" t="s">
        <v>533</v>
      </c>
      <c r="G375" s="305" t="s">
        <v>538</v>
      </c>
      <c r="H375" s="2" t="s">
        <v>13</v>
      </c>
      <c r="I375" s="399">
        <v>618000</v>
      </c>
    </row>
    <row r="376" spans="1:10" ht="15.6">
      <c r="A376" s="3" t="s">
        <v>18</v>
      </c>
      <c r="B376" s="377" t="s">
        <v>54</v>
      </c>
      <c r="C376" s="2" t="s">
        <v>10</v>
      </c>
      <c r="D376" s="2" t="s">
        <v>15</v>
      </c>
      <c r="E376" s="303" t="s">
        <v>245</v>
      </c>
      <c r="F376" s="304" t="s">
        <v>533</v>
      </c>
      <c r="G376" s="305" t="s">
        <v>538</v>
      </c>
      <c r="H376" s="2" t="s">
        <v>17</v>
      </c>
      <c r="I376" s="399">
        <v>2000</v>
      </c>
    </row>
    <row r="377" spans="1:10" ht="30" customHeight="1">
      <c r="A377" s="22" t="s">
        <v>51</v>
      </c>
      <c r="B377" s="23" t="s">
        <v>52</v>
      </c>
      <c r="C377" s="24"/>
      <c r="D377" s="153"/>
      <c r="E377" s="159"/>
      <c r="F377" s="288"/>
      <c r="G377" s="155"/>
      <c r="H377" s="34"/>
      <c r="I377" s="405">
        <f>SUM(I378+I388+I401+I406+I464+I472+I502)</f>
        <v>194085990</v>
      </c>
      <c r="J377" s="504"/>
    </row>
    <row r="378" spans="1:10" ht="16.5" customHeight="1">
      <c r="A378" s="406" t="s">
        <v>25</v>
      </c>
      <c r="B378" s="21" t="s">
        <v>52</v>
      </c>
      <c r="C378" s="17" t="s">
        <v>20</v>
      </c>
      <c r="D378" s="21"/>
      <c r="E378" s="426"/>
      <c r="F378" s="427"/>
      <c r="G378" s="428"/>
      <c r="H378" s="17"/>
      <c r="I378" s="424">
        <f t="shared" ref="I378:I383" si="0">SUM(I379)</f>
        <v>400000</v>
      </c>
    </row>
    <row r="379" spans="1:10" ht="17.25" customHeight="1">
      <c r="A379" s="120" t="s">
        <v>26</v>
      </c>
      <c r="B379" s="31" t="s">
        <v>52</v>
      </c>
      <c r="C379" s="27" t="s">
        <v>20</v>
      </c>
      <c r="D379" s="31">
        <v>12</v>
      </c>
      <c r="E379" s="122"/>
      <c r="F379" s="429"/>
      <c r="G379" s="430"/>
      <c r="H379" s="27"/>
      <c r="I379" s="425">
        <f t="shared" si="0"/>
        <v>400000</v>
      </c>
    </row>
    <row r="380" spans="1:10" ht="46.8">
      <c r="A380" s="35" t="s">
        <v>158</v>
      </c>
      <c r="B380" s="38" t="s">
        <v>52</v>
      </c>
      <c r="C380" s="36" t="s">
        <v>20</v>
      </c>
      <c r="D380" s="38">
        <v>12</v>
      </c>
      <c r="E380" s="306" t="s">
        <v>582</v>
      </c>
      <c r="F380" s="307" t="s">
        <v>533</v>
      </c>
      <c r="G380" s="308" t="s">
        <v>534</v>
      </c>
      <c r="H380" s="36"/>
      <c r="I380" s="397">
        <f t="shared" si="0"/>
        <v>400000</v>
      </c>
    </row>
    <row r="381" spans="1:10" ht="62.4">
      <c r="A381" s="362" t="s">
        <v>159</v>
      </c>
      <c r="B381" s="431" t="s">
        <v>52</v>
      </c>
      <c r="C381" s="5" t="s">
        <v>20</v>
      </c>
      <c r="D381" s="286">
        <v>12</v>
      </c>
      <c r="E381" s="321" t="s">
        <v>229</v>
      </c>
      <c r="F381" s="322" t="s">
        <v>533</v>
      </c>
      <c r="G381" s="323" t="s">
        <v>534</v>
      </c>
      <c r="H381" s="2"/>
      <c r="I381" s="398">
        <f t="shared" si="0"/>
        <v>400000</v>
      </c>
    </row>
    <row r="382" spans="1:10" ht="35.25" customHeight="1">
      <c r="A382" s="111" t="s">
        <v>583</v>
      </c>
      <c r="B382" s="418" t="s">
        <v>52</v>
      </c>
      <c r="C382" s="5" t="s">
        <v>20</v>
      </c>
      <c r="D382" s="286">
        <v>12</v>
      </c>
      <c r="E382" s="321" t="s">
        <v>229</v>
      </c>
      <c r="F382" s="322" t="s">
        <v>10</v>
      </c>
      <c r="G382" s="323" t="s">
        <v>534</v>
      </c>
      <c r="H382" s="358"/>
      <c r="I382" s="398">
        <f t="shared" si="0"/>
        <v>400000</v>
      </c>
    </row>
    <row r="383" spans="1:10" ht="15.75" customHeight="1">
      <c r="A383" s="74" t="s">
        <v>115</v>
      </c>
      <c r="B383" s="377" t="s">
        <v>52</v>
      </c>
      <c r="C383" s="5" t="s">
        <v>20</v>
      </c>
      <c r="D383" s="286">
        <v>12</v>
      </c>
      <c r="E383" s="321" t="s">
        <v>229</v>
      </c>
      <c r="F383" s="322" t="s">
        <v>10</v>
      </c>
      <c r="G383" s="323" t="s">
        <v>584</v>
      </c>
      <c r="H383" s="69"/>
      <c r="I383" s="398">
        <f t="shared" si="0"/>
        <v>400000</v>
      </c>
    </row>
    <row r="384" spans="1:10" ht="30" customHeight="1">
      <c r="A384" s="136" t="s">
        <v>751</v>
      </c>
      <c r="B384" s="418" t="s">
        <v>52</v>
      </c>
      <c r="C384" s="5" t="s">
        <v>20</v>
      </c>
      <c r="D384" s="286">
        <v>12</v>
      </c>
      <c r="E384" s="321" t="s">
        <v>229</v>
      </c>
      <c r="F384" s="322" t="s">
        <v>10</v>
      </c>
      <c r="G384" s="323" t="s">
        <v>584</v>
      </c>
      <c r="H384" s="69" t="s">
        <v>16</v>
      </c>
      <c r="I384" s="400">
        <v>400000</v>
      </c>
    </row>
    <row r="385" spans="1:9" ht="15.6">
      <c r="A385" s="406" t="s">
        <v>27</v>
      </c>
      <c r="B385" s="21" t="s">
        <v>52</v>
      </c>
      <c r="C385" s="17" t="s">
        <v>29</v>
      </c>
      <c r="D385" s="21"/>
      <c r="E385" s="426"/>
      <c r="F385" s="427"/>
      <c r="G385" s="428"/>
      <c r="H385" s="17"/>
      <c r="I385" s="424">
        <f>SUM(I386,I406,I464,I472)</f>
        <v>185487084</v>
      </c>
    </row>
    <row r="386" spans="1:9" ht="15.6">
      <c r="A386" s="120" t="s">
        <v>28</v>
      </c>
      <c r="B386" s="31" t="s">
        <v>52</v>
      </c>
      <c r="C386" s="27" t="s">
        <v>29</v>
      </c>
      <c r="D386" s="27" t="s">
        <v>10</v>
      </c>
      <c r="E386" s="352"/>
      <c r="F386" s="353"/>
      <c r="G386" s="354"/>
      <c r="H386" s="27"/>
      <c r="I386" s="425">
        <f>SUM(I387,I401)</f>
        <v>21473655</v>
      </c>
    </row>
    <row r="387" spans="1:9" ht="31.2">
      <c r="A387" s="35" t="s">
        <v>162</v>
      </c>
      <c r="B387" s="41" t="s">
        <v>52</v>
      </c>
      <c r="C387" s="37" t="s">
        <v>29</v>
      </c>
      <c r="D387" s="37" t="s">
        <v>10</v>
      </c>
      <c r="E387" s="300" t="s">
        <v>603</v>
      </c>
      <c r="F387" s="301" t="s">
        <v>533</v>
      </c>
      <c r="G387" s="302" t="s">
        <v>534</v>
      </c>
      <c r="H387" s="39"/>
      <c r="I387" s="397">
        <f>SUM(I388)</f>
        <v>21365055</v>
      </c>
    </row>
    <row r="388" spans="1:9" ht="46.8">
      <c r="A388" s="3" t="s">
        <v>163</v>
      </c>
      <c r="B388" s="286" t="s">
        <v>52</v>
      </c>
      <c r="C388" s="5" t="s">
        <v>29</v>
      </c>
      <c r="D388" s="5" t="s">
        <v>10</v>
      </c>
      <c r="E388" s="303" t="s">
        <v>246</v>
      </c>
      <c r="F388" s="304" t="s">
        <v>533</v>
      </c>
      <c r="G388" s="305" t="s">
        <v>534</v>
      </c>
      <c r="H388" s="69"/>
      <c r="I388" s="398">
        <f>SUM(I389)</f>
        <v>21365055</v>
      </c>
    </row>
    <row r="389" spans="1:9" ht="15.6">
      <c r="A389" s="3" t="s">
        <v>604</v>
      </c>
      <c r="B389" s="286" t="s">
        <v>52</v>
      </c>
      <c r="C389" s="5" t="s">
        <v>29</v>
      </c>
      <c r="D389" s="5" t="s">
        <v>10</v>
      </c>
      <c r="E389" s="303" t="s">
        <v>246</v>
      </c>
      <c r="F389" s="304" t="s">
        <v>10</v>
      </c>
      <c r="G389" s="305" t="s">
        <v>534</v>
      </c>
      <c r="H389" s="69"/>
      <c r="I389" s="398">
        <f>SUM(I390+I393+I395+I397)</f>
        <v>21365055</v>
      </c>
    </row>
    <row r="390" spans="1:9" ht="93.6">
      <c r="A390" s="3" t="s">
        <v>605</v>
      </c>
      <c r="B390" s="286" t="s">
        <v>52</v>
      </c>
      <c r="C390" s="5" t="s">
        <v>29</v>
      </c>
      <c r="D390" s="5" t="s">
        <v>10</v>
      </c>
      <c r="E390" s="303" t="s">
        <v>246</v>
      </c>
      <c r="F390" s="304" t="s">
        <v>10</v>
      </c>
      <c r="G390" s="305" t="s">
        <v>606</v>
      </c>
      <c r="H390" s="2"/>
      <c r="I390" s="398">
        <f>SUM(I391:I392)</f>
        <v>10023335</v>
      </c>
    </row>
    <row r="391" spans="1:9" ht="62.4">
      <c r="A391" s="125" t="s">
        <v>92</v>
      </c>
      <c r="B391" s="377" t="s">
        <v>52</v>
      </c>
      <c r="C391" s="5" t="s">
        <v>29</v>
      </c>
      <c r="D391" s="5" t="s">
        <v>10</v>
      </c>
      <c r="E391" s="303" t="s">
        <v>246</v>
      </c>
      <c r="F391" s="304" t="s">
        <v>10</v>
      </c>
      <c r="G391" s="305" t="s">
        <v>606</v>
      </c>
      <c r="H391" s="358" t="s">
        <v>13</v>
      </c>
      <c r="I391" s="400">
        <v>9985096</v>
      </c>
    </row>
    <row r="392" spans="1:9" ht="31.2">
      <c r="A392" s="136" t="s">
        <v>751</v>
      </c>
      <c r="B392" s="418" t="s">
        <v>52</v>
      </c>
      <c r="C392" s="5" t="s">
        <v>29</v>
      </c>
      <c r="D392" s="5" t="s">
        <v>10</v>
      </c>
      <c r="E392" s="303" t="s">
        <v>246</v>
      </c>
      <c r="F392" s="304" t="s">
        <v>10</v>
      </c>
      <c r="G392" s="305" t="s">
        <v>606</v>
      </c>
      <c r="H392" s="358" t="s">
        <v>16</v>
      </c>
      <c r="I392" s="400">
        <v>38239</v>
      </c>
    </row>
    <row r="393" spans="1:9" ht="31.2">
      <c r="A393" s="558" t="s">
        <v>804</v>
      </c>
      <c r="B393" s="418" t="s">
        <v>52</v>
      </c>
      <c r="C393" s="5" t="s">
        <v>29</v>
      </c>
      <c r="D393" s="5" t="s">
        <v>10</v>
      </c>
      <c r="E393" s="303" t="s">
        <v>246</v>
      </c>
      <c r="F393" s="304" t="s">
        <v>10</v>
      </c>
      <c r="G393" s="305" t="s">
        <v>790</v>
      </c>
      <c r="H393" s="358"/>
      <c r="I393" s="398">
        <f>SUM(I394)</f>
        <v>1625000</v>
      </c>
    </row>
    <row r="394" spans="1:9" ht="31.2">
      <c r="A394" s="136" t="s">
        <v>751</v>
      </c>
      <c r="B394" s="418" t="s">
        <v>52</v>
      </c>
      <c r="C394" s="5" t="s">
        <v>29</v>
      </c>
      <c r="D394" s="5" t="s">
        <v>10</v>
      </c>
      <c r="E394" s="303" t="s">
        <v>246</v>
      </c>
      <c r="F394" s="304" t="s">
        <v>10</v>
      </c>
      <c r="G394" s="305" t="s">
        <v>790</v>
      </c>
      <c r="H394" s="358" t="s">
        <v>16</v>
      </c>
      <c r="I394" s="400">
        <v>1625000</v>
      </c>
    </row>
    <row r="395" spans="1:9" ht="31.2">
      <c r="A395" s="558" t="s">
        <v>748</v>
      </c>
      <c r="B395" s="418" t="s">
        <v>52</v>
      </c>
      <c r="C395" s="5" t="s">
        <v>29</v>
      </c>
      <c r="D395" s="5" t="s">
        <v>10</v>
      </c>
      <c r="E395" s="303" t="s">
        <v>246</v>
      </c>
      <c r="F395" s="304" t="s">
        <v>10</v>
      </c>
      <c r="G395" s="305" t="s">
        <v>747</v>
      </c>
      <c r="H395" s="358"/>
      <c r="I395" s="398">
        <f>SUM(I396)</f>
        <v>800373</v>
      </c>
    </row>
    <row r="396" spans="1:9" ht="31.2">
      <c r="A396" s="136" t="s">
        <v>751</v>
      </c>
      <c r="B396" s="418" t="s">
        <v>52</v>
      </c>
      <c r="C396" s="5" t="s">
        <v>29</v>
      </c>
      <c r="D396" s="5" t="s">
        <v>10</v>
      </c>
      <c r="E396" s="303" t="s">
        <v>246</v>
      </c>
      <c r="F396" s="304" t="s">
        <v>10</v>
      </c>
      <c r="G396" s="305" t="s">
        <v>747</v>
      </c>
      <c r="H396" s="358" t="s">
        <v>16</v>
      </c>
      <c r="I396" s="400">
        <v>800373</v>
      </c>
    </row>
    <row r="397" spans="1:9" ht="31.2">
      <c r="A397" s="3" t="s">
        <v>102</v>
      </c>
      <c r="B397" s="286" t="s">
        <v>52</v>
      </c>
      <c r="C397" s="5" t="s">
        <v>29</v>
      </c>
      <c r="D397" s="5" t="s">
        <v>10</v>
      </c>
      <c r="E397" s="303" t="s">
        <v>246</v>
      </c>
      <c r="F397" s="304" t="s">
        <v>10</v>
      </c>
      <c r="G397" s="305" t="s">
        <v>567</v>
      </c>
      <c r="H397" s="69"/>
      <c r="I397" s="398">
        <f>SUM(I398:I400)</f>
        <v>8916347</v>
      </c>
    </row>
    <row r="398" spans="1:9" ht="62.4">
      <c r="A398" s="125" t="s">
        <v>92</v>
      </c>
      <c r="B398" s="377" t="s">
        <v>52</v>
      </c>
      <c r="C398" s="5" t="s">
        <v>29</v>
      </c>
      <c r="D398" s="5" t="s">
        <v>10</v>
      </c>
      <c r="E398" s="303" t="s">
        <v>246</v>
      </c>
      <c r="F398" s="304" t="s">
        <v>10</v>
      </c>
      <c r="G398" s="305" t="s">
        <v>567</v>
      </c>
      <c r="H398" s="69" t="s">
        <v>13</v>
      </c>
      <c r="I398" s="400">
        <v>3530397</v>
      </c>
    </row>
    <row r="399" spans="1:9" ht="31.2">
      <c r="A399" s="136" t="s">
        <v>751</v>
      </c>
      <c r="B399" s="418" t="s">
        <v>52</v>
      </c>
      <c r="C399" s="5" t="s">
        <v>29</v>
      </c>
      <c r="D399" s="5" t="s">
        <v>10</v>
      </c>
      <c r="E399" s="303" t="s">
        <v>246</v>
      </c>
      <c r="F399" s="304" t="s">
        <v>10</v>
      </c>
      <c r="G399" s="305" t="s">
        <v>567</v>
      </c>
      <c r="H399" s="69" t="s">
        <v>16</v>
      </c>
      <c r="I399" s="400">
        <v>5276550</v>
      </c>
    </row>
    <row r="400" spans="1:9" ht="15.6">
      <c r="A400" s="3" t="s">
        <v>18</v>
      </c>
      <c r="B400" s="286" t="s">
        <v>52</v>
      </c>
      <c r="C400" s="5" t="s">
        <v>29</v>
      </c>
      <c r="D400" s="5" t="s">
        <v>10</v>
      </c>
      <c r="E400" s="303" t="s">
        <v>246</v>
      </c>
      <c r="F400" s="304" t="s">
        <v>10</v>
      </c>
      <c r="G400" s="305" t="s">
        <v>567</v>
      </c>
      <c r="H400" s="69" t="s">
        <v>17</v>
      </c>
      <c r="I400" s="400">
        <v>109400</v>
      </c>
    </row>
    <row r="401" spans="1:9" ht="62.4">
      <c r="A401" s="91" t="s">
        <v>149</v>
      </c>
      <c r="B401" s="38" t="s">
        <v>52</v>
      </c>
      <c r="C401" s="36" t="s">
        <v>29</v>
      </c>
      <c r="D401" s="50" t="s">
        <v>10</v>
      </c>
      <c r="E401" s="312" t="s">
        <v>225</v>
      </c>
      <c r="F401" s="313" t="s">
        <v>533</v>
      </c>
      <c r="G401" s="314" t="s">
        <v>534</v>
      </c>
      <c r="H401" s="36"/>
      <c r="I401" s="397">
        <f>SUM(I402)</f>
        <v>108600</v>
      </c>
    </row>
    <row r="402" spans="1:9" ht="109.2">
      <c r="A402" s="94" t="s">
        <v>165</v>
      </c>
      <c r="B402" s="63" t="s">
        <v>52</v>
      </c>
      <c r="C402" s="2" t="s">
        <v>29</v>
      </c>
      <c r="D402" s="10" t="s">
        <v>10</v>
      </c>
      <c r="E402" s="340" t="s">
        <v>227</v>
      </c>
      <c r="F402" s="341" t="s">
        <v>533</v>
      </c>
      <c r="G402" s="342" t="s">
        <v>534</v>
      </c>
      <c r="H402" s="2"/>
      <c r="I402" s="398">
        <f>SUM(I403)</f>
        <v>108600</v>
      </c>
    </row>
    <row r="403" spans="1:9" ht="46.8">
      <c r="A403" s="94" t="s">
        <v>553</v>
      </c>
      <c r="B403" s="63" t="s">
        <v>52</v>
      </c>
      <c r="C403" s="2" t="s">
        <v>29</v>
      </c>
      <c r="D403" s="10" t="s">
        <v>10</v>
      </c>
      <c r="E403" s="340" t="s">
        <v>227</v>
      </c>
      <c r="F403" s="341" t="s">
        <v>10</v>
      </c>
      <c r="G403" s="342" t="s">
        <v>534</v>
      </c>
      <c r="H403" s="2"/>
      <c r="I403" s="398">
        <f>SUM(I404)</f>
        <v>108600</v>
      </c>
    </row>
    <row r="404" spans="1:9" ht="18" customHeight="1">
      <c r="A404" s="3" t="s">
        <v>117</v>
      </c>
      <c r="B404" s="377" t="s">
        <v>52</v>
      </c>
      <c r="C404" s="2" t="s">
        <v>29</v>
      </c>
      <c r="D404" s="10" t="s">
        <v>10</v>
      </c>
      <c r="E404" s="340" t="s">
        <v>227</v>
      </c>
      <c r="F404" s="341" t="s">
        <v>10</v>
      </c>
      <c r="G404" s="342" t="s">
        <v>554</v>
      </c>
      <c r="H404" s="2"/>
      <c r="I404" s="398">
        <f>SUM(I405)</f>
        <v>108600</v>
      </c>
    </row>
    <row r="405" spans="1:9" ht="33.75" customHeight="1">
      <c r="A405" s="110" t="s">
        <v>751</v>
      </c>
      <c r="B405" s="417" t="s">
        <v>52</v>
      </c>
      <c r="C405" s="2" t="s">
        <v>29</v>
      </c>
      <c r="D405" s="10" t="s">
        <v>10</v>
      </c>
      <c r="E405" s="340" t="s">
        <v>227</v>
      </c>
      <c r="F405" s="341" t="s">
        <v>10</v>
      </c>
      <c r="G405" s="342" t="s">
        <v>554</v>
      </c>
      <c r="H405" s="2" t="s">
        <v>16</v>
      </c>
      <c r="I405" s="399">
        <v>108600</v>
      </c>
    </row>
    <row r="406" spans="1:9" ht="15.6">
      <c r="A406" s="120" t="s">
        <v>30</v>
      </c>
      <c r="B406" s="31" t="s">
        <v>52</v>
      </c>
      <c r="C406" s="27" t="s">
        <v>29</v>
      </c>
      <c r="D406" s="27" t="s">
        <v>12</v>
      </c>
      <c r="E406" s="352"/>
      <c r="F406" s="353"/>
      <c r="G406" s="354"/>
      <c r="H406" s="27"/>
      <c r="I406" s="425">
        <f>SUM(I407+I446+I451+I459)</f>
        <v>155307707</v>
      </c>
    </row>
    <row r="407" spans="1:9" ht="31.2">
      <c r="A407" s="35" t="s">
        <v>162</v>
      </c>
      <c r="B407" s="38" t="s">
        <v>52</v>
      </c>
      <c r="C407" s="36" t="s">
        <v>29</v>
      </c>
      <c r="D407" s="36" t="s">
        <v>12</v>
      </c>
      <c r="E407" s="300" t="s">
        <v>603</v>
      </c>
      <c r="F407" s="301" t="s">
        <v>533</v>
      </c>
      <c r="G407" s="302" t="s">
        <v>534</v>
      </c>
      <c r="H407" s="36"/>
      <c r="I407" s="397">
        <f>SUM(I408+I436+I442)</f>
        <v>150136807</v>
      </c>
    </row>
    <row r="408" spans="1:9" ht="46.8">
      <c r="A408" s="74" t="s">
        <v>163</v>
      </c>
      <c r="B408" s="377" t="s">
        <v>52</v>
      </c>
      <c r="C408" s="2" t="s">
        <v>29</v>
      </c>
      <c r="D408" s="2" t="s">
        <v>12</v>
      </c>
      <c r="E408" s="303" t="s">
        <v>246</v>
      </c>
      <c r="F408" s="304" t="s">
        <v>533</v>
      </c>
      <c r="G408" s="305" t="s">
        <v>534</v>
      </c>
      <c r="H408" s="2"/>
      <c r="I408" s="398">
        <f>SUM(I409)</f>
        <v>142638395</v>
      </c>
    </row>
    <row r="409" spans="1:9" ht="15.6">
      <c r="A409" s="409" t="s">
        <v>616</v>
      </c>
      <c r="B409" s="377" t="s">
        <v>52</v>
      </c>
      <c r="C409" s="2" t="s">
        <v>29</v>
      </c>
      <c r="D409" s="2" t="s">
        <v>12</v>
      </c>
      <c r="E409" s="303" t="s">
        <v>246</v>
      </c>
      <c r="F409" s="304" t="s">
        <v>12</v>
      </c>
      <c r="G409" s="305" t="s">
        <v>534</v>
      </c>
      <c r="H409" s="2"/>
      <c r="I409" s="398">
        <f>SUM(I410+I413+I415+I419+I417+I421+I424+I426+I428+I432+I434)</f>
        <v>142638395</v>
      </c>
    </row>
    <row r="410" spans="1:9" ht="93.6">
      <c r="A410" s="60" t="s">
        <v>166</v>
      </c>
      <c r="B410" s="377" t="s">
        <v>52</v>
      </c>
      <c r="C410" s="2" t="s">
        <v>29</v>
      </c>
      <c r="D410" s="2" t="s">
        <v>12</v>
      </c>
      <c r="E410" s="303" t="s">
        <v>246</v>
      </c>
      <c r="F410" s="304" t="s">
        <v>12</v>
      </c>
      <c r="G410" s="305" t="s">
        <v>607</v>
      </c>
      <c r="H410" s="2"/>
      <c r="I410" s="398">
        <f>SUM(I411:I412)</f>
        <v>117173621</v>
      </c>
    </row>
    <row r="411" spans="1:9" ht="62.4">
      <c r="A411" s="125" t="s">
        <v>92</v>
      </c>
      <c r="B411" s="377" t="s">
        <v>52</v>
      </c>
      <c r="C411" s="2" t="s">
        <v>29</v>
      </c>
      <c r="D411" s="2" t="s">
        <v>12</v>
      </c>
      <c r="E411" s="303" t="s">
        <v>246</v>
      </c>
      <c r="F411" s="304" t="s">
        <v>12</v>
      </c>
      <c r="G411" s="305" t="s">
        <v>607</v>
      </c>
      <c r="H411" s="2" t="s">
        <v>13</v>
      </c>
      <c r="I411" s="400">
        <v>112777234</v>
      </c>
    </row>
    <row r="412" spans="1:9" ht="31.2">
      <c r="A412" s="136" t="s">
        <v>751</v>
      </c>
      <c r="B412" s="418" t="s">
        <v>52</v>
      </c>
      <c r="C412" s="2" t="s">
        <v>29</v>
      </c>
      <c r="D412" s="2" t="s">
        <v>12</v>
      </c>
      <c r="E412" s="303" t="s">
        <v>246</v>
      </c>
      <c r="F412" s="304" t="s">
        <v>12</v>
      </c>
      <c r="G412" s="305" t="s">
        <v>607</v>
      </c>
      <c r="H412" s="2" t="s">
        <v>16</v>
      </c>
      <c r="I412" s="400">
        <v>4396387</v>
      </c>
    </row>
    <row r="413" spans="1:9" ht="31.2">
      <c r="A413" s="558" t="s">
        <v>791</v>
      </c>
      <c r="B413" s="418" t="s">
        <v>52</v>
      </c>
      <c r="C413" s="2" t="s">
        <v>29</v>
      </c>
      <c r="D413" s="2" t="s">
        <v>12</v>
      </c>
      <c r="E413" s="303" t="s">
        <v>246</v>
      </c>
      <c r="F413" s="304" t="s">
        <v>12</v>
      </c>
      <c r="G413" s="305" t="s">
        <v>790</v>
      </c>
      <c r="H413" s="2"/>
      <c r="I413" s="398">
        <f>SUM(I414)</f>
        <v>1695123</v>
      </c>
    </row>
    <row r="414" spans="1:9" ht="31.2">
      <c r="A414" s="136" t="s">
        <v>751</v>
      </c>
      <c r="B414" s="418" t="s">
        <v>52</v>
      </c>
      <c r="C414" s="2" t="s">
        <v>29</v>
      </c>
      <c r="D414" s="2" t="s">
        <v>12</v>
      </c>
      <c r="E414" s="303" t="s">
        <v>246</v>
      </c>
      <c r="F414" s="304" t="s">
        <v>12</v>
      </c>
      <c r="G414" s="305" t="s">
        <v>790</v>
      </c>
      <c r="H414" s="2" t="s">
        <v>16</v>
      </c>
      <c r="I414" s="400">
        <v>1695123</v>
      </c>
    </row>
    <row r="415" spans="1:9" ht="31.2">
      <c r="A415" s="558" t="s">
        <v>783</v>
      </c>
      <c r="B415" s="418" t="s">
        <v>52</v>
      </c>
      <c r="C415" s="2" t="s">
        <v>29</v>
      </c>
      <c r="D415" s="2" t="s">
        <v>12</v>
      </c>
      <c r="E415" s="303" t="s">
        <v>246</v>
      </c>
      <c r="F415" s="304" t="s">
        <v>12</v>
      </c>
      <c r="G415" s="305" t="s">
        <v>782</v>
      </c>
      <c r="H415" s="2"/>
      <c r="I415" s="398">
        <f>SUM(I416)</f>
        <v>52884</v>
      </c>
    </row>
    <row r="416" spans="1:9" ht="62.4">
      <c r="A416" s="125" t="s">
        <v>92</v>
      </c>
      <c r="B416" s="418" t="s">
        <v>52</v>
      </c>
      <c r="C416" s="2" t="s">
        <v>29</v>
      </c>
      <c r="D416" s="2" t="s">
        <v>12</v>
      </c>
      <c r="E416" s="303" t="s">
        <v>246</v>
      </c>
      <c r="F416" s="304" t="s">
        <v>12</v>
      </c>
      <c r="G416" s="305" t="s">
        <v>782</v>
      </c>
      <c r="H416" s="2" t="s">
        <v>13</v>
      </c>
      <c r="I416" s="400">
        <v>52884</v>
      </c>
    </row>
    <row r="417" spans="1:9" ht="62.4">
      <c r="A417" s="558" t="s">
        <v>784</v>
      </c>
      <c r="B417" s="418" t="s">
        <v>52</v>
      </c>
      <c r="C417" s="2" t="s">
        <v>29</v>
      </c>
      <c r="D417" s="2" t="s">
        <v>12</v>
      </c>
      <c r="E417" s="303" t="s">
        <v>246</v>
      </c>
      <c r="F417" s="304" t="s">
        <v>12</v>
      </c>
      <c r="G417" s="305" t="s">
        <v>781</v>
      </c>
      <c r="H417" s="2"/>
      <c r="I417" s="398">
        <f>SUM(I418)</f>
        <v>188736</v>
      </c>
    </row>
    <row r="418" spans="1:9" ht="31.2">
      <c r="A418" s="136" t="s">
        <v>751</v>
      </c>
      <c r="B418" s="418" t="s">
        <v>52</v>
      </c>
      <c r="C418" s="2" t="s">
        <v>29</v>
      </c>
      <c r="D418" s="2" t="s">
        <v>12</v>
      </c>
      <c r="E418" s="303" t="s">
        <v>246</v>
      </c>
      <c r="F418" s="304" t="s">
        <v>12</v>
      </c>
      <c r="G418" s="305" t="s">
        <v>781</v>
      </c>
      <c r="H418" s="2" t="s">
        <v>16</v>
      </c>
      <c r="I418" s="400">
        <v>188736</v>
      </c>
    </row>
    <row r="419" spans="1:9" ht="31.2">
      <c r="A419" s="558" t="s">
        <v>748</v>
      </c>
      <c r="B419" s="418" t="s">
        <v>52</v>
      </c>
      <c r="C419" s="2" t="s">
        <v>29</v>
      </c>
      <c r="D419" s="2" t="s">
        <v>12</v>
      </c>
      <c r="E419" s="303" t="s">
        <v>246</v>
      </c>
      <c r="F419" s="304" t="s">
        <v>12</v>
      </c>
      <c r="G419" s="305" t="s">
        <v>747</v>
      </c>
      <c r="H419" s="2"/>
      <c r="I419" s="398">
        <f>SUM(I420)</f>
        <v>834911</v>
      </c>
    </row>
    <row r="420" spans="1:9" ht="31.2">
      <c r="A420" s="136" t="s">
        <v>751</v>
      </c>
      <c r="B420" s="418" t="s">
        <v>52</v>
      </c>
      <c r="C420" s="2" t="s">
        <v>29</v>
      </c>
      <c r="D420" s="2" t="s">
        <v>12</v>
      </c>
      <c r="E420" s="303" t="s">
        <v>246</v>
      </c>
      <c r="F420" s="304" t="s">
        <v>12</v>
      </c>
      <c r="G420" s="305" t="s">
        <v>747</v>
      </c>
      <c r="H420" s="2" t="s">
        <v>16</v>
      </c>
      <c r="I420" s="400">
        <v>834911</v>
      </c>
    </row>
    <row r="421" spans="1:9" ht="31.2">
      <c r="A421" s="365" t="s">
        <v>609</v>
      </c>
      <c r="B421" s="418" t="s">
        <v>52</v>
      </c>
      <c r="C421" s="2" t="s">
        <v>29</v>
      </c>
      <c r="D421" s="2" t="s">
        <v>12</v>
      </c>
      <c r="E421" s="303" t="s">
        <v>246</v>
      </c>
      <c r="F421" s="304" t="s">
        <v>12</v>
      </c>
      <c r="G421" s="305" t="s">
        <v>610</v>
      </c>
      <c r="H421" s="2"/>
      <c r="I421" s="398">
        <f>SUM(I422:I423)</f>
        <v>308200</v>
      </c>
    </row>
    <row r="422" spans="1:9" ht="62.4">
      <c r="A422" s="125" t="s">
        <v>92</v>
      </c>
      <c r="B422" s="377" t="s">
        <v>52</v>
      </c>
      <c r="C422" s="2" t="s">
        <v>29</v>
      </c>
      <c r="D422" s="2" t="s">
        <v>12</v>
      </c>
      <c r="E422" s="303" t="s">
        <v>246</v>
      </c>
      <c r="F422" s="304" t="s">
        <v>12</v>
      </c>
      <c r="G422" s="305" t="s">
        <v>610</v>
      </c>
      <c r="H422" s="2" t="s">
        <v>13</v>
      </c>
      <c r="I422" s="400">
        <v>215326</v>
      </c>
    </row>
    <row r="423" spans="1:9" ht="15.6">
      <c r="A423" s="74" t="s">
        <v>40</v>
      </c>
      <c r="B423" s="377" t="s">
        <v>52</v>
      </c>
      <c r="C423" s="2" t="s">
        <v>29</v>
      </c>
      <c r="D423" s="2" t="s">
        <v>12</v>
      </c>
      <c r="E423" s="303" t="s">
        <v>246</v>
      </c>
      <c r="F423" s="304" t="s">
        <v>12</v>
      </c>
      <c r="G423" s="305" t="s">
        <v>610</v>
      </c>
      <c r="H423" s="358" t="s">
        <v>39</v>
      </c>
      <c r="I423" s="400">
        <v>92874</v>
      </c>
    </row>
    <row r="424" spans="1:9" ht="62.4">
      <c r="A424" s="365" t="s">
        <v>611</v>
      </c>
      <c r="B424" s="418" t="s">
        <v>52</v>
      </c>
      <c r="C424" s="52" t="s">
        <v>29</v>
      </c>
      <c r="D424" s="52" t="s">
        <v>12</v>
      </c>
      <c r="E424" s="343" t="s">
        <v>246</v>
      </c>
      <c r="F424" s="344" t="s">
        <v>12</v>
      </c>
      <c r="G424" s="345" t="s">
        <v>612</v>
      </c>
      <c r="H424" s="52"/>
      <c r="I424" s="398">
        <f>SUM(I425)</f>
        <v>1475000</v>
      </c>
    </row>
    <row r="425" spans="1:9" ht="31.2">
      <c r="A425" s="410" t="s">
        <v>751</v>
      </c>
      <c r="B425" s="418" t="s">
        <v>52</v>
      </c>
      <c r="C425" s="69" t="s">
        <v>29</v>
      </c>
      <c r="D425" s="52" t="s">
        <v>12</v>
      </c>
      <c r="E425" s="343" t="s">
        <v>246</v>
      </c>
      <c r="F425" s="344" t="s">
        <v>12</v>
      </c>
      <c r="G425" s="345" t="s">
        <v>612</v>
      </c>
      <c r="H425" s="52" t="s">
        <v>16</v>
      </c>
      <c r="I425" s="400">
        <v>1475000</v>
      </c>
    </row>
    <row r="426" spans="1:9" ht="15.6">
      <c r="A426" s="112" t="s">
        <v>487</v>
      </c>
      <c r="B426" s="377" t="s">
        <v>52</v>
      </c>
      <c r="C426" s="5" t="s">
        <v>29</v>
      </c>
      <c r="D426" s="5" t="s">
        <v>12</v>
      </c>
      <c r="E426" s="303" t="s">
        <v>246</v>
      </c>
      <c r="F426" s="304" t="s">
        <v>12</v>
      </c>
      <c r="G426" s="305" t="s">
        <v>608</v>
      </c>
      <c r="H426" s="2"/>
      <c r="I426" s="398">
        <f>SUM(I427)</f>
        <v>920826</v>
      </c>
    </row>
    <row r="427" spans="1:9" ht="62.4">
      <c r="A427" s="125" t="s">
        <v>92</v>
      </c>
      <c r="B427" s="377" t="s">
        <v>52</v>
      </c>
      <c r="C427" s="5" t="s">
        <v>29</v>
      </c>
      <c r="D427" s="5" t="s">
        <v>12</v>
      </c>
      <c r="E427" s="303" t="s">
        <v>246</v>
      </c>
      <c r="F427" s="304" t="s">
        <v>12</v>
      </c>
      <c r="G427" s="305" t="s">
        <v>608</v>
      </c>
      <c r="H427" s="2" t="s">
        <v>13</v>
      </c>
      <c r="I427" s="400">
        <v>920826</v>
      </c>
    </row>
    <row r="428" spans="1:9" ht="31.2">
      <c r="A428" s="74" t="s">
        <v>102</v>
      </c>
      <c r="B428" s="377" t="s">
        <v>52</v>
      </c>
      <c r="C428" s="5" t="s">
        <v>29</v>
      </c>
      <c r="D428" s="5" t="s">
        <v>12</v>
      </c>
      <c r="E428" s="303" t="s">
        <v>246</v>
      </c>
      <c r="F428" s="304" t="s">
        <v>12</v>
      </c>
      <c r="G428" s="305" t="s">
        <v>567</v>
      </c>
      <c r="H428" s="2"/>
      <c r="I428" s="398">
        <f>SUM(I429:I431)</f>
        <v>19268846</v>
      </c>
    </row>
    <row r="429" spans="1:9" ht="62.4">
      <c r="A429" s="125" t="s">
        <v>92</v>
      </c>
      <c r="B429" s="377" t="s">
        <v>52</v>
      </c>
      <c r="C429" s="5" t="s">
        <v>29</v>
      </c>
      <c r="D429" s="5" t="s">
        <v>12</v>
      </c>
      <c r="E429" s="303" t="s">
        <v>246</v>
      </c>
      <c r="F429" s="304" t="s">
        <v>12</v>
      </c>
      <c r="G429" s="305" t="s">
        <v>567</v>
      </c>
      <c r="H429" s="2" t="s">
        <v>13</v>
      </c>
      <c r="I429" s="399">
        <v>4560</v>
      </c>
    </row>
    <row r="430" spans="1:9" ht="31.2">
      <c r="A430" s="136" t="s">
        <v>751</v>
      </c>
      <c r="B430" s="418" t="s">
        <v>52</v>
      </c>
      <c r="C430" s="5" t="s">
        <v>29</v>
      </c>
      <c r="D430" s="5" t="s">
        <v>12</v>
      </c>
      <c r="E430" s="303" t="s">
        <v>246</v>
      </c>
      <c r="F430" s="304" t="s">
        <v>12</v>
      </c>
      <c r="G430" s="305" t="s">
        <v>567</v>
      </c>
      <c r="H430" s="2" t="s">
        <v>16</v>
      </c>
      <c r="I430" s="399">
        <v>16187886</v>
      </c>
    </row>
    <row r="431" spans="1:9" ht="15.6">
      <c r="A431" s="74" t="s">
        <v>18</v>
      </c>
      <c r="B431" s="377" t="s">
        <v>52</v>
      </c>
      <c r="C431" s="52" t="s">
        <v>29</v>
      </c>
      <c r="D431" s="52" t="s">
        <v>12</v>
      </c>
      <c r="E431" s="343" t="s">
        <v>246</v>
      </c>
      <c r="F431" s="344" t="s">
        <v>12</v>
      </c>
      <c r="G431" s="345" t="s">
        <v>567</v>
      </c>
      <c r="H431" s="52" t="s">
        <v>17</v>
      </c>
      <c r="I431" s="399">
        <v>3076400</v>
      </c>
    </row>
    <row r="432" spans="1:9" ht="31.2">
      <c r="A432" s="74" t="s">
        <v>746</v>
      </c>
      <c r="B432" s="533" t="s">
        <v>52</v>
      </c>
      <c r="C432" s="52" t="s">
        <v>29</v>
      </c>
      <c r="D432" s="52" t="s">
        <v>12</v>
      </c>
      <c r="E432" s="343" t="s">
        <v>246</v>
      </c>
      <c r="F432" s="344" t="s">
        <v>12</v>
      </c>
      <c r="G432" s="345" t="s">
        <v>745</v>
      </c>
      <c r="H432" s="52"/>
      <c r="I432" s="398">
        <f>SUM(I433)</f>
        <v>399000</v>
      </c>
    </row>
    <row r="433" spans="1:9" ht="31.2">
      <c r="A433" s="136" t="s">
        <v>751</v>
      </c>
      <c r="B433" s="533" t="s">
        <v>52</v>
      </c>
      <c r="C433" s="52" t="s">
        <v>29</v>
      </c>
      <c r="D433" s="52" t="s">
        <v>12</v>
      </c>
      <c r="E433" s="343" t="s">
        <v>246</v>
      </c>
      <c r="F433" s="344" t="s">
        <v>12</v>
      </c>
      <c r="G433" s="345" t="s">
        <v>745</v>
      </c>
      <c r="H433" s="52" t="s">
        <v>16</v>
      </c>
      <c r="I433" s="399">
        <v>399000</v>
      </c>
    </row>
    <row r="434" spans="1:9" ht="15.6">
      <c r="A434" s="74" t="s">
        <v>750</v>
      </c>
      <c r="B434" s="533" t="s">
        <v>52</v>
      </c>
      <c r="C434" s="2" t="s">
        <v>29</v>
      </c>
      <c r="D434" s="2" t="s">
        <v>12</v>
      </c>
      <c r="E434" s="303" t="s">
        <v>246</v>
      </c>
      <c r="F434" s="304" t="s">
        <v>12</v>
      </c>
      <c r="G434" s="345" t="s">
        <v>749</v>
      </c>
      <c r="H434" s="2"/>
      <c r="I434" s="398">
        <f>SUM(I435)</f>
        <v>321248</v>
      </c>
    </row>
    <row r="435" spans="1:9" ht="31.2">
      <c r="A435" s="410" t="s">
        <v>751</v>
      </c>
      <c r="B435" s="418" t="s">
        <v>52</v>
      </c>
      <c r="C435" s="69" t="s">
        <v>29</v>
      </c>
      <c r="D435" s="52" t="s">
        <v>12</v>
      </c>
      <c r="E435" s="343" t="s">
        <v>246</v>
      </c>
      <c r="F435" s="344" t="s">
        <v>12</v>
      </c>
      <c r="G435" s="345" t="s">
        <v>749</v>
      </c>
      <c r="H435" s="52" t="s">
        <v>16</v>
      </c>
      <c r="I435" s="400">
        <v>321248</v>
      </c>
    </row>
    <row r="436" spans="1:9" s="45" customFormat="1" ht="48.75" customHeight="1">
      <c r="A436" s="74" t="s">
        <v>167</v>
      </c>
      <c r="B436" s="377" t="s">
        <v>52</v>
      </c>
      <c r="C436" s="52" t="s">
        <v>29</v>
      </c>
      <c r="D436" s="52" t="s">
        <v>12</v>
      </c>
      <c r="E436" s="343" t="s">
        <v>247</v>
      </c>
      <c r="F436" s="344" t="s">
        <v>533</v>
      </c>
      <c r="G436" s="345" t="s">
        <v>534</v>
      </c>
      <c r="H436" s="52"/>
      <c r="I436" s="398">
        <f>SUM(I437)</f>
        <v>7498412</v>
      </c>
    </row>
    <row r="437" spans="1:9" s="45" customFormat="1" ht="31.2">
      <c r="A437" s="74" t="s">
        <v>620</v>
      </c>
      <c r="B437" s="377" t="s">
        <v>52</v>
      </c>
      <c r="C437" s="52" t="s">
        <v>29</v>
      </c>
      <c r="D437" s="52" t="s">
        <v>12</v>
      </c>
      <c r="E437" s="343" t="s">
        <v>247</v>
      </c>
      <c r="F437" s="344" t="s">
        <v>10</v>
      </c>
      <c r="G437" s="345" t="s">
        <v>534</v>
      </c>
      <c r="H437" s="52"/>
      <c r="I437" s="398">
        <f>SUM(I438)</f>
        <v>7498412</v>
      </c>
    </row>
    <row r="438" spans="1:9" s="45" customFormat="1" ht="31.2">
      <c r="A438" s="74" t="s">
        <v>102</v>
      </c>
      <c r="B438" s="377" t="s">
        <v>52</v>
      </c>
      <c r="C438" s="52" t="s">
        <v>29</v>
      </c>
      <c r="D438" s="52" t="s">
        <v>12</v>
      </c>
      <c r="E438" s="343" t="s">
        <v>247</v>
      </c>
      <c r="F438" s="344" t="s">
        <v>10</v>
      </c>
      <c r="G438" s="345" t="s">
        <v>567</v>
      </c>
      <c r="H438" s="52"/>
      <c r="I438" s="398">
        <f>SUM(I439:I441)</f>
        <v>7498412</v>
      </c>
    </row>
    <row r="439" spans="1:9" s="45" customFormat="1" ht="62.4">
      <c r="A439" s="125" t="s">
        <v>92</v>
      </c>
      <c r="B439" s="377" t="s">
        <v>52</v>
      </c>
      <c r="C439" s="52" t="s">
        <v>29</v>
      </c>
      <c r="D439" s="52" t="s">
        <v>12</v>
      </c>
      <c r="E439" s="343" t="s">
        <v>247</v>
      </c>
      <c r="F439" s="344" t="s">
        <v>10</v>
      </c>
      <c r="G439" s="345" t="s">
        <v>567</v>
      </c>
      <c r="H439" s="52" t="s">
        <v>13</v>
      </c>
      <c r="I439" s="400">
        <v>4319474</v>
      </c>
    </row>
    <row r="440" spans="1:9" s="45" customFormat="1" ht="31.2">
      <c r="A440" s="136" t="s">
        <v>751</v>
      </c>
      <c r="B440" s="418" t="s">
        <v>52</v>
      </c>
      <c r="C440" s="52" t="s">
        <v>29</v>
      </c>
      <c r="D440" s="52" t="s">
        <v>12</v>
      </c>
      <c r="E440" s="346" t="s">
        <v>247</v>
      </c>
      <c r="F440" s="347" t="s">
        <v>10</v>
      </c>
      <c r="G440" s="348" t="s">
        <v>567</v>
      </c>
      <c r="H440" s="2" t="s">
        <v>16</v>
      </c>
      <c r="I440" s="399">
        <v>1707938</v>
      </c>
    </row>
    <row r="441" spans="1:9" s="45" customFormat="1" ht="15.6">
      <c r="A441" s="74" t="s">
        <v>18</v>
      </c>
      <c r="B441" s="377" t="s">
        <v>52</v>
      </c>
      <c r="C441" s="52" t="s">
        <v>29</v>
      </c>
      <c r="D441" s="52" t="s">
        <v>12</v>
      </c>
      <c r="E441" s="346" t="s">
        <v>247</v>
      </c>
      <c r="F441" s="347" t="s">
        <v>10</v>
      </c>
      <c r="G441" s="348" t="s">
        <v>567</v>
      </c>
      <c r="H441" s="2" t="s">
        <v>17</v>
      </c>
      <c r="I441" s="399">
        <v>1471000</v>
      </c>
    </row>
    <row r="442" spans="1:9" ht="62.4" hidden="1">
      <c r="A442" s="127" t="s">
        <v>168</v>
      </c>
      <c r="B442" s="63" t="s">
        <v>52</v>
      </c>
      <c r="C442" s="52" t="s">
        <v>29</v>
      </c>
      <c r="D442" s="52" t="s">
        <v>12</v>
      </c>
      <c r="E442" s="343" t="s">
        <v>248</v>
      </c>
      <c r="F442" s="344" t="s">
        <v>533</v>
      </c>
      <c r="G442" s="345" t="s">
        <v>534</v>
      </c>
      <c r="H442" s="52"/>
      <c r="I442" s="398">
        <f>SUM(I443)</f>
        <v>0</v>
      </c>
    </row>
    <row r="443" spans="1:9" ht="31.2" hidden="1">
      <c r="A443" s="360" t="s">
        <v>613</v>
      </c>
      <c r="B443" s="63" t="s">
        <v>52</v>
      </c>
      <c r="C443" s="52" t="s">
        <v>29</v>
      </c>
      <c r="D443" s="52" t="s">
        <v>12</v>
      </c>
      <c r="E443" s="343" t="s">
        <v>248</v>
      </c>
      <c r="F443" s="344" t="s">
        <v>10</v>
      </c>
      <c r="G443" s="345" t="s">
        <v>534</v>
      </c>
      <c r="H443" s="52"/>
      <c r="I443" s="398">
        <f>SUM(I444)</f>
        <v>0</v>
      </c>
    </row>
    <row r="444" spans="1:9" ht="15.6" hidden="1">
      <c r="A444" s="99" t="s">
        <v>614</v>
      </c>
      <c r="B444" s="63" t="s">
        <v>52</v>
      </c>
      <c r="C444" s="52" t="s">
        <v>29</v>
      </c>
      <c r="D444" s="52" t="s">
        <v>12</v>
      </c>
      <c r="E444" s="343" t="s">
        <v>248</v>
      </c>
      <c r="F444" s="344" t="s">
        <v>10</v>
      </c>
      <c r="G444" s="345" t="s">
        <v>615</v>
      </c>
      <c r="H444" s="52"/>
      <c r="I444" s="398">
        <f>SUM(I445)</f>
        <v>0</v>
      </c>
    </row>
    <row r="445" spans="1:9" ht="31.2" hidden="1">
      <c r="A445" s="136" t="s">
        <v>751</v>
      </c>
      <c r="B445" s="418" t="s">
        <v>52</v>
      </c>
      <c r="C445" s="2" t="s">
        <v>29</v>
      </c>
      <c r="D445" s="2" t="s">
        <v>12</v>
      </c>
      <c r="E445" s="303" t="s">
        <v>248</v>
      </c>
      <c r="F445" s="304" t="s">
        <v>10</v>
      </c>
      <c r="G445" s="305" t="s">
        <v>615</v>
      </c>
      <c r="H445" s="2" t="s">
        <v>16</v>
      </c>
      <c r="I445" s="400"/>
    </row>
    <row r="446" spans="1:9" s="78" customFormat="1" ht="46.8" hidden="1">
      <c r="A446" s="126" t="s">
        <v>132</v>
      </c>
      <c r="B446" s="38" t="s">
        <v>52</v>
      </c>
      <c r="C446" s="36" t="s">
        <v>29</v>
      </c>
      <c r="D446" s="36" t="s">
        <v>12</v>
      </c>
      <c r="E446" s="300" t="s">
        <v>548</v>
      </c>
      <c r="F446" s="301" t="s">
        <v>533</v>
      </c>
      <c r="G446" s="302" t="s">
        <v>534</v>
      </c>
      <c r="H446" s="36"/>
      <c r="I446" s="397">
        <f>SUM(I447)</f>
        <v>0</v>
      </c>
    </row>
    <row r="447" spans="1:9" s="78" customFormat="1" ht="62.4" hidden="1">
      <c r="A447" s="127" t="s">
        <v>169</v>
      </c>
      <c r="B447" s="63" t="s">
        <v>52</v>
      </c>
      <c r="C447" s="43" t="s">
        <v>29</v>
      </c>
      <c r="D447" s="43" t="s">
        <v>12</v>
      </c>
      <c r="E447" s="346" t="s">
        <v>249</v>
      </c>
      <c r="F447" s="347" t="s">
        <v>533</v>
      </c>
      <c r="G447" s="348" t="s">
        <v>534</v>
      </c>
      <c r="H447" s="87"/>
      <c r="I447" s="401">
        <f>SUM(I448)</f>
        <v>0</v>
      </c>
    </row>
    <row r="448" spans="1:9" s="78" customFormat="1" ht="31.2" hidden="1">
      <c r="A448" s="127" t="s">
        <v>617</v>
      </c>
      <c r="B448" s="63" t="s">
        <v>52</v>
      </c>
      <c r="C448" s="43" t="s">
        <v>29</v>
      </c>
      <c r="D448" s="43" t="s">
        <v>12</v>
      </c>
      <c r="E448" s="346" t="s">
        <v>249</v>
      </c>
      <c r="F448" s="347" t="s">
        <v>10</v>
      </c>
      <c r="G448" s="348" t="s">
        <v>534</v>
      </c>
      <c r="H448" s="87"/>
      <c r="I448" s="401">
        <f>SUM(I449)</f>
        <v>0</v>
      </c>
    </row>
    <row r="449" spans="1:9" s="45" customFormat="1" ht="31.2" hidden="1">
      <c r="A449" s="128" t="s">
        <v>170</v>
      </c>
      <c r="B449" s="422" t="s">
        <v>52</v>
      </c>
      <c r="C449" s="43" t="s">
        <v>29</v>
      </c>
      <c r="D449" s="43" t="s">
        <v>12</v>
      </c>
      <c r="E449" s="346" t="s">
        <v>249</v>
      </c>
      <c r="F449" s="347" t="s">
        <v>10</v>
      </c>
      <c r="G449" s="348" t="s">
        <v>618</v>
      </c>
      <c r="H449" s="87"/>
      <c r="I449" s="401">
        <f>SUM(I450)</f>
        <v>0</v>
      </c>
    </row>
    <row r="450" spans="1:9" s="45" customFormat="1" ht="31.2" hidden="1">
      <c r="A450" s="129" t="s">
        <v>751</v>
      </c>
      <c r="B450" s="423" t="s">
        <v>52</v>
      </c>
      <c r="C450" s="43" t="s">
        <v>29</v>
      </c>
      <c r="D450" s="43" t="s">
        <v>12</v>
      </c>
      <c r="E450" s="346" t="s">
        <v>249</v>
      </c>
      <c r="F450" s="347" t="s">
        <v>10</v>
      </c>
      <c r="G450" s="348" t="s">
        <v>618</v>
      </c>
      <c r="H450" s="87" t="s">
        <v>16</v>
      </c>
      <c r="I450" s="402"/>
    </row>
    <row r="451" spans="1:9" ht="47.25" customHeight="1">
      <c r="A451" s="35" t="s">
        <v>204</v>
      </c>
      <c r="B451" s="38" t="s">
        <v>52</v>
      </c>
      <c r="C451" s="36" t="s">
        <v>29</v>
      </c>
      <c r="D451" s="50" t="s">
        <v>12</v>
      </c>
      <c r="E451" s="306" t="s">
        <v>588</v>
      </c>
      <c r="F451" s="307" t="s">
        <v>533</v>
      </c>
      <c r="G451" s="308" t="s">
        <v>534</v>
      </c>
      <c r="H451" s="36"/>
      <c r="I451" s="397">
        <f>SUM(I452)</f>
        <v>4325000</v>
      </c>
    </row>
    <row r="452" spans="1:9" ht="78" customHeight="1">
      <c r="A452" s="362" t="s">
        <v>205</v>
      </c>
      <c r="B452" s="431" t="s">
        <v>52</v>
      </c>
      <c r="C452" s="5" t="s">
        <v>29</v>
      </c>
      <c r="D452" s="539" t="s">
        <v>12</v>
      </c>
      <c r="E452" s="321" t="s">
        <v>235</v>
      </c>
      <c r="F452" s="322" t="s">
        <v>533</v>
      </c>
      <c r="G452" s="323" t="s">
        <v>534</v>
      </c>
      <c r="H452" s="2"/>
      <c r="I452" s="398">
        <f>SUM(I453)</f>
        <v>4325000</v>
      </c>
    </row>
    <row r="453" spans="1:9" ht="33" customHeight="1">
      <c r="A453" s="362" t="s">
        <v>602</v>
      </c>
      <c r="B453" s="418" t="s">
        <v>52</v>
      </c>
      <c r="C453" s="5" t="s">
        <v>29</v>
      </c>
      <c r="D453" s="539" t="s">
        <v>12</v>
      </c>
      <c r="E453" s="321" t="s">
        <v>235</v>
      </c>
      <c r="F453" s="322" t="s">
        <v>10</v>
      </c>
      <c r="G453" s="323" t="s">
        <v>534</v>
      </c>
      <c r="H453" s="358"/>
      <c r="I453" s="398">
        <f>SUM(I454+I456)</f>
        <v>4325000</v>
      </c>
    </row>
    <row r="454" spans="1:9" ht="33" customHeight="1">
      <c r="A454" s="111" t="s">
        <v>805</v>
      </c>
      <c r="B454" s="564" t="s">
        <v>52</v>
      </c>
      <c r="C454" s="5" t="s">
        <v>29</v>
      </c>
      <c r="D454" s="539" t="s">
        <v>12</v>
      </c>
      <c r="E454" s="321" t="s">
        <v>235</v>
      </c>
      <c r="F454" s="322" t="s">
        <v>10</v>
      </c>
      <c r="G454" s="560">
        <v>11500</v>
      </c>
      <c r="H454" s="69"/>
      <c r="I454" s="398">
        <f>SUM(I455)</f>
        <v>3460000</v>
      </c>
    </row>
    <row r="455" spans="1:9" ht="33" customHeight="1">
      <c r="A455" s="136" t="s">
        <v>197</v>
      </c>
      <c r="B455" s="418" t="s">
        <v>52</v>
      </c>
      <c r="C455" s="5" t="s">
        <v>29</v>
      </c>
      <c r="D455" s="539" t="s">
        <v>12</v>
      </c>
      <c r="E455" s="321" t="s">
        <v>235</v>
      </c>
      <c r="F455" s="322" t="s">
        <v>10</v>
      </c>
      <c r="G455" s="560">
        <v>11500</v>
      </c>
      <c r="H455" s="69" t="s">
        <v>192</v>
      </c>
      <c r="I455" s="400">
        <v>3460000</v>
      </c>
    </row>
    <row r="456" spans="1:9" ht="31.5" customHeight="1">
      <c r="A456" s="136" t="s">
        <v>721</v>
      </c>
      <c r="B456" s="533" t="s">
        <v>52</v>
      </c>
      <c r="C456" s="5" t="s">
        <v>29</v>
      </c>
      <c r="D456" s="539" t="s">
        <v>12</v>
      </c>
      <c r="E456" s="321" t="s">
        <v>235</v>
      </c>
      <c r="F456" s="322" t="s">
        <v>10</v>
      </c>
      <c r="G456" s="323" t="s">
        <v>720</v>
      </c>
      <c r="H456" s="69"/>
      <c r="I456" s="398">
        <f>SUM(I457:I458)</f>
        <v>865000</v>
      </c>
    </row>
    <row r="457" spans="1:9" ht="31.5" customHeight="1">
      <c r="A457" s="136" t="s">
        <v>751</v>
      </c>
      <c r="B457" s="418" t="s">
        <v>52</v>
      </c>
      <c r="C457" s="5" t="s">
        <v>29</v>
      </c>
      <c r="D457" s="539" t="s">
        <v>12</v>
      </c>
      <c r="E457" s="321" t="s">
        <v>235</v>
      </c>
      <c r="F457" s="322" t="s">
        <v>10</v>
      </c>
      <c r="G457" s="323" t="s">
        <v>720</v>
      </c>
      <c r="H457" s="69" t="s">
        <v>16</v>
      </c>
      <c r="I457" s="400">
        <v>69986</v>
      </c>
    </row>
    <row r="458" spans="1:9" ht="33" customHeight="1">
      <c r="A458" s="136" t="s">
        <v>197</v>
      </c>
      <c r="B458" s="418" t="s">
        <v>52</v>
      </c>
      <c r="C458" s="5" t="s">
        <v>29</v>
      </c>
      <c r="D458" s="539" t="s">
        <v>12</v>
      </c>
      <c r="E458" s="321" t="s">
        <v>235</v>
      </c>
      <c r="F458" s="322" t="s">
        <v>10</v>
      </c>
      <c r="G458" s="323" t="s">
        <v>720</v>
      </c>
      <c r="H458" s="69" t="s">
        <v>192</v>
      </c>
      <c r="I458" s="400">
        <v>795014</v>
      </c>
    </row>
    <row r="459" spans="1:9" s="45" customFormat="1" ht="62.4">
      <c r="A459" s="126" t="s">
        <v>149</v>
      </c>
      <c r="B459" s="38" t="s">
        <v>52</v>
      </c>
      <c r="C459" s="36" t="s">
        <v>29</v>
      </c>
      <c r="D459" s="50" t="s">
        <v>12</v>
      </c>
      <c r="E459" s="312" t="s">
        <v>225</v>
      </c>
      <c r="F459" s="313" t="s">
        <v>533</v>
      </c>
      <c r="G459" s="314" t="s">
        <v>534</v>
      </c>
      <c r="H459" s="36"/>
      <c r="I459" s="397">
        <f>SUM(I460)</f>
        <v>845900</v>
      </c>
    </row>
    <row r="460" spans="1:9" s="45" customFormat="1" ht="109.2">
      <c r="A460" s="127" t="s">
        <v>165</v>
      </c>
      <c r="B460" s="63" t="s">
        <v>52</v>
      </c>
      <c r="C460" s="2" t="s">
        <v>29</v>
      </c>
      <c r="D460" s="43" t="s">
        <v>12</v>
      </c>
      <c r="E460" s="346" t="s">
        <v>227</v>
      </c>
      <c r="F460" s="347" t="s">
        <v>533</v>
      </c>
      <c r="G460" s="348" t="s">
        <v>534</v>
      </c>
      <c r="H460" s="2"/>
      <c r="I460" s="398">
        <f>SUM(I461)</f>
        <v>845900</v>
      </c>
    </row>
    <row r="461" spans="1:9" s="45" customFormat="1" ht="46.8">
      <c r="A461" s="127" t="s">
        <v>553</v>
      </c>
      <c r="B461" s="63" t="s">
        <v>52</v>
      </c>
      <c r="C461" s="2" t="s">
        <v>29</v>
      </c>
      <c r="D461" s="43" t="s">
        <v>12</v>
      </c>
      <c r="E461" s="346" t="s">
        <v>227</v>
      </c>
      <c r="F461" s="347" t="s">
        <v>10</v>
      </c>
      <c r="G461" s="348" t="s">
        <v>534</v>
      </c>
      <c r="H461" s="2"/>
      <c r="I461" s="398">
        <f>SUM(I462)</f>
        <v>845900</v>
      </c>
    </row>
    <row r="462" spans="1:9" s="45" customFormat="1" ht="31.2">
      <c r="A462" s="74" t="s">
        <v>117</v>
      </c>
      <c r="B462" s="377" t="s">
        <v>52</v>
      </c>
      <c r="C462" s="2" t="s">
        <v>29</v>
      </c>
      <c r="D462" s="43" t="s">
        <v>12</v>
      </c>
      <c r="E462" s="346" t="s">
        <v>227</v>
      </c>
      <c r="F462" s="347" t="s">
        <v>10</v>
      </c>
      <c r="G462" s="348" t="s">
        <v>554</v>
      </c>
      <c r="H462" s="2"/>
      <c r="I462" s="398">
        <f>SUM(I463)</f>
        <v>845900</v>
      </c>
    </row>
    <row r="463" spans="1:9" s="45" customFormat="1" ht="31.2">
      <c r="A463" s="136" t="s">
        <v>751</v>
      </c>
      <c r="B463" s="418" t="s">
        <v>52</v>
      </c>
      <c r="C463" s="2" t="s">
        <v>29</v>
      </c>
      <c r="D463" s="43" t="s">
        <v>12</v>
      </c>
      <c r="E463" s="346" t="s">
        <v>227</v>
      </c>
      <c r="F463" s="347" t="s">
        <v>10</v>
      </c>
      <c r="G463" s="348" t="s">
        <v>554</v>
      </c>
      <c r="H463" s="2" t="s">
        <v>16</v>
      </c>
      <c r="I463" s="399">
        <v>845900</v>
      </c>
    </row>
    <row r="464" spans="1:9" ht="15.6">
      <c r="A464" s="135" t="s">
        <v>672</v>
      </c>
      <c r="B464" s="31" t="s">
        <v>52</v>
      </c>
      <c r="C464" s="27" t="s">
        <v>29</v>
      </c>
      <c r="D464" s="27" t="s">
        <v>29</v>
      </c>
      <c r="E464" s="352"/>
      <c r="F464" s="353"/>
      <c r="G464" s="354"/>
      <c r="H464" s="27"/>
      <c r="I464" s="425">
        <f>SUM(I465)</f>
        <v>562000</v>
      </c>
    </row>
    <row r="465" spans="1:9" ht="62.4">
      <c r="A465" s="126" t="s">
        <v>173</v>
      </c>
      <c r="B465" s="38" t="s">
        <v>52</v>
      </c>
      <c r="C465" s="36" t="s">
        <v>29</v>
      </c>
      <c r="D465" s="36" t="s">
        <v>29</v>
      </c>
      <c r="E465" s="300" t="s">
        <v>621</v>
      </c>
      <c r="F465" s="301" t="s">
        <v>533</v>
      </c>
      <c r="G465" s="302" t="s">
        <v>534</v>
      </c>
      <c r="H465" s="36"/>
      <c r="I465" s="397">
        <f>SUM(I466)</f>
        <v>562000</v>
      </c>
    </row>
    <row r="466" spans="1:9" ht="78">
      <c r="A466" s="127" t="s">
        <v>175</v>
      </c>
      <c r="B466" s="63" t="s">
        <v>52</v>
      </c>
      <c r="C466" s="52" t="s">
        <v>29</v>
      </c>
      <c r="D466" s="52" t="s">
        <v>29</v>
      </c>
      <c r="E466" s="343" t="s">
        <v>250</v>
      </c>
      <c r="F466" s="344" t="s">
        <v>533</v>
      </c>
      <c r="G466" s="345" t="s">
        <v>534</v>
      </c>
      <c r="H466" s="52"/>
      <c r="I466" s="398">
        <f>SUM(I467)</f>
        <v>562000</v>
      </c>
    </row>
    <row r="467" spans="1:9" ht="31.2">
      <c r="A467" s="127" t="s">
        <v>624</v>
      </c>
      <c r="B467" s="63" t="s">
        <v>52</v>
      </c>
      <c r="C467" s="52" t="s">
        <v>29</v>
      </c>
      <c r="D467" s="52" t="s">
        <v>29</v>
      </c>
      <c r="E467" s="343" t="s">
        <v>250</v>
      </c>
      <c r="F467" s="344" t="s">
        <v>10</v>
      </c>
      <c r="G467" s="345" t="s">
        <v>534</v>
      </c>
      <c r="H467" s="52"/>
      <c r="I467" s="398">
        <f>SUM(I468+I470)</f>
        <v>562000</v>
      </c>
    </row>
    <row r="468" spans="1:9" ht="31.2">
      <c r="A468" s="125" t="s">
        <v>625</v>
      </c>
      <c r="B468" s="377" t="s">
        <v>52</v>
      </c>
      <c r="C468" s="2" t="s">
        <v>29</v>
      </c>
      <c r="D468" s="2" t="s">
        <v>29</v>
      </c>
      <c r="E468" s="343" t="s">
        <v>250</v>
      </c>
      <c r="F468" s="304" t="s">
        <v>10</v>
      </c>
      <c r="G468" s="305" t="s">
        <v>626</v>
      </c>
      <c r="H468" s="2"/>
      <c r="I468" s="398">
        <f>SUM(I469)</f>
        <v>388800</v>
      </c>
    </row>
    <row r="469" spans="1:9" ht="31.2">
      <c r="A469" s="136" t="s">
        <v>751</v>
      </c>
      <c r="B469" s="418" t="s">
        <v>52</v>
      </c>
      <c r="C469" s="2" t="s">
        <v>29</v>
      </c>
      <c r="D469" s="2" t="s">
        <v>29</v>
      </c>
      <c r="E469" s="343" t="s">
        <v>250</v>
      </c>
      <c r="F469" s="304" t="s">
        <v>10</v>
      </c>
      <c r="G469" s="305" t="s">
        <v>626</v>
      </c>
      <c r="H469" s="2" t="s">
        <v>16</v>
      </c>
      <c r="I469" s="400">
        <v>388800</v>
      </c>
    </row>
    <row r="470" spans="1:9" ht="15.6">
      <c r="A470" s="111" t="s">
        <v>786</v>
      </c>
      <c r="B470" s="418" t="s">
        <v>52</v>
      </c>
      <c r="C470" s="2" t="s">
        <v>29</v>
      </c>
      <c r="D470" s="2" t="s">
        <v>29</v>
      </c>
      <c r="E470" s="343" t="s">
        <v>250</v>
      </c>
      <c r="F470" s="304" t="s">
        <v>10</v>
      </c>
      <c r="G470" s="305" t="s">
        <v>785</v>
      </c>
      <c r="H470" s="2"/>
      <c r="I470" s="398">
        <f>SUM(I471)</f>
        <v>173200</v>
      </c>
    </row>
    <row r="471" spans="1:9" ht="31.2">
      <c r="A471" s="136" t="s">
        <v>751</v>
      </c>
      <c r="B471" s="418" t="s">
        <v>52</v>
      </c>
      <c r="C471" s="2" t="s">
        <v>29</v>
      </c>
      <c r="D471" s="2" t="s">
        <v>29</v>
      </c>
      <c r="E471" s="343" t="s">
        <v>250</v>
      </c>
      <c r="F471" s="304" t="s">
        <v>10</v>
      </c>
      <c r="G471" s="305" t="s">
        <v>785</v>
      </c>
      <c r="H471" s="2" t="s">
        <v>16</v>
      </c>
      <c r="I471" s="400">
        <v>173200</v>
      </c>
    </row>
    <row r="472" spans="1:9" ht="15.6">
      <c r="A472" s="135" t="s">
        <v>31</v>
      </c>
      <c r="B472" s="31" t="s">
        <v>52</v>
      </c>
      <c r="C472" s="27" t="s">
        <v>29</v>
      </c>
      <c r="D472" s="27" t="s">
        <v>32</v>
      </c>
      <c r="E472" s="352"/>
      <c r="F472" s="353"/>
      <c r="G472" s="354"/>
      <c r="H472" s="27"/>
      <c r="I472" s="425">
        <f>SUM(I478,I473,I491,I497)</f>
        <v>8143722</v>
      </c>
    </row>
    <row r="473" spans="1:9" s="78" customFormat="1" ht="46.8">
      <c r="A473" s="126" t="s">
        <v>130</v>
      </c>
      <c r="B473" s="38" t="s">
        <v>52</v>
      </c>
      <c r="C473" s="36" t="s">
        <v>29</v>
      </c>
      <c r="D473" s="36" t="s">
        <v>32</v>
      </c>
      <c r="E473" s="300" t="s">
        <v>206</v>
      </c>
      <c r="F473" s="301" t="s">
        <v>533</v>
      </c>
      <c r="G473" s="302" t="s">
        <v>534</v>
      </c>
      <c r="H473" s="36"/>
      <c r="I473" s="397">
        <f>SUM(I474)</f>
        <v>3000</v>
      </c>
    </row>
    <row r="474" spans="1:9" s="45" customFormat="1" ht="78">
      <c r="A474" s="128" t="s">
        <v>131</v>
      </c>
      <c r="B474" s="422" t="s">
        <v>52</v>
      </c>
      <c r="C474" s="86" t="s">
        <v>29</v>
      </c>
      <c r="D474" s="43" t="s">
        <v>32</v>
      </c>
      <c r="E474" s="346" t="s">
        <v>239</v>
      </c>
      <c r="F474" s="347" t="s">
        <v>533</v>
      </c>
      <c r="G474" s="348" t="s">
        <v>534</v>
      </c>
      <c r="H474" s="87"/>
      <c r="I474" s="401">
        <f>SUM(I475)</f>
        <v>3000</v>
      </c>
    </row>
    <row r="475" spans="1:9" s="45" customFormat="1" ht="46.8">
      <c r="A475" s="411" t="s">
        <v>541</v>
      </c>
      <c r="B475" s="422" t="s">
        <v>52</v>
      </c>
      <c r="C475" s="86" t="s">
        <v>29</v>
      </c>
      <c r="D475" s="43" t="s">
        <v>32</v>
      </c>
      <c r="E475" s="346" t="s">
        <v>239</v>
      </c>
      <c r="F475" s="347" t="s">
        <v>10</v>
      </c>
      <c r="G475" s="348" t="s">
        <v>534</v>
      </c>
      <c r="H475" s="87"/>
      <c r="I475" s="401">
        <f>SUM(I476)</f>
        <v>3000</v>
      </c>
    </row>
    <row r="476" spans="1:9" s="45" customFormat="1" ht="31.2">
      <c r="A476" s="99" t="s">
        <v>120</v>
      </c>
      <c r="B476" s="63" t="s">
        <v>52</v>
      </c>
      <c r="C476" s="86" t="s">
        <v>29</v>
      </c>
      <c r="D476" s="43" t="s">
        <v>32</v>
      </c>
      <c r="E476" s="346" t="s">
        <v>239</v>
      </c>
      <c r="F476" s="347" t="s">
        <v>10</v>
      </c>
      <c r="G476" s="348" t="s">
        <v>543</v>
      </c>
      <c r="H476" s="2"/>
      <c r="I476" s="398">
        <f>SUM(I477)</f>
        <v>3000</v>
      </c>
    </row>
    <row r="477" spans="1:9" s="45" customFormat="1" ht="31.2">
      <c r="A477" s="129" t="s">
        <v>751</v>
      </c>
      <c r="B477" s="423" t="s">
        <v>52</v>
      </c>
      <c r="C477" s="86" t="s">
        <v>29</v>
      </c>
      <c r="D477" s="43" t="s">
        <v>32</v>
      </c>
      <c r="E477" s="346" t="s">
        <v>239</v>
      </c>
      <c r="F477" s="347" t="s">
        <v>10</v>
      </c>
      <c r="G477" s="348" t="s">
        <v>543</v>
      </c>
      <c r="H477" s="87" t="s">
        <v>16</v>
      </c>
      <c r="I477" s="402">
        <v>3000</v>
      </c>
    </row>
    <row r="478" spans="1:9" ht="31.2">
      <c r="A478" s="123" t="s">
        <v>162</v>
      </c>
      <c r="B478" s="38" t="s">
        <v>52</v>
      </c>
      <c r="C478" s="36" t="s">
        <v>29</v>
      </c>
      <c r="D478" s="36" t="s">
        <v>32</v>
      </c>
      <c r="E478" s="300" t="s">
        <v>603</v>
      </c>
      <c r="F478" s="301" t="s">
        <v>533</v>
      </c>
      <c r="G478" s="302" t="s">
        <v>534</v>
      </c>
      <c r="H478" s="36"/>
      <c r="I478" s="397">
        <f>SUM(I479)</f>
        <v>8113022</v>
      </c>
    </row>
    <row r="479" spans="1:9" ht="62.4">
      <c r="A479" s="74" t="s">
        <v>176</v>
      </c>
      <c r="B479" s="377" t="s">
        <v>52</v>
      </c>
      <c r="C479" s="2" t="s">
        <v>29</v>
      </c>
      <c r="D479" s="2" t="s">
        <v>32</v>
      </c>
      <c r="E479" s="303" t="s">
        <v>251</v>
      </c>
      <c r="F479" s="304" t="s">
        <v>533</v>
      </c>
      <c r="G479" s="305" t="s">
        <v>534</v>
      </c>
      <c r="H479" s="2"/>
      <c r="I479" s="398">
        <f>SUM(I480+I487)</f>
        <v>8113022</v>
      </c>
    </row>
    <row r="480" spans="1:9" ht="46.8">
      <c r="A480" s="74" t="s">
        <v>627</v>
      </c>
      <c r="B480" s="377" t="s">
        <v>52</v>
      </c>
      <c r="C480" s="2" t="s">
        <v>29</v>
      </c>
      <c r="D480" s="2" t="s">
        <v>32</v>
      </c>
      <c r="E480" s="303" t="s">
        <v>251</v>
      </c>
      <c r="F480" s="304" t="s">
        <v>10</v>
      </c>
      <c r="G480" s="305" t="s">
        <v>534</v>
      </c>
      <c r="H480" s="2"/>
      <c r="I480" s="398">
        <f>SUM(I481+I483)</f>
        <v>6831318</v>
      </c>
    </row>
    <row r="481" spans="1:9" ht="35.25" customHeight="1">
      <c r="A481" s="74" t="s">
        <v>177</v>
      </c>
      <c r="B481" s="377" t="s">
        <v>52</v>
      </c>
      <c r="C481" s="2" t="s">
        <v>29</v>
      </c>
      <c r="D481" s="2" t="s">
        <v>32</v>
      </c>
      <c r="E481" s="303" t="s">
        <v>251</v>
      </c>
      <c r="F481" s="304" t="s">
        <v>10</v>
      </c>
      <c r="G481" s="305" t="s">
        <v>628</v>
      </c>
      <c r="H481" s="2"/>
      <c r="I481" s="398">
        <f>SUM(I482)</f>
        <v>35149</v>
      </c>
    </row>
    <row r="482" spans="1:9" ht="62.4">
      <c r="A482" s="125" t="s">
        <v>92</v>
      </c>
      <c r="B482" s="377" t="s">
        <v>52</v>
      </c>
      <c r="C482" s="2" t="s">
        <v>29</v>
      </c>
      <c r="D482" s="2" t="s">
        <v>32</v>
      </c>
      <c r="E482" s="303" t="s">
        <v>251</v>
      </c>
      <c r="F482" s="304" t="s">
        <v>10</v>
      </c>
      <c r="G482" s="305" t="s">
        <v>628</v>
      </c>
      <c r="H482" s="2" t="s">
        <v>13</v>
      </c>
      <c r="I482" s="400">
        <v>35149</v>
      </c>
    </row>
    <row r="483" spans="1:9" ht="31.2">
      <c r="A483" s="74" t="s">
        <v>102</v>
      </c>
      <c r="B483" s="377" t="s">
        <v>52</v>
      </c>
      <c r="C483" s="52" t="s">
        <v>29</v>
      </c>
      <c r="D483" s="52" t="s">
        <v>32</v>
      </c>
      <c r="E483" s="343" t="s">
        <v>251</v>
      </c>
      <c r="F483" s="344" t="s">
        <v>10</v>
      </c>
      <c r="G483" s="345" t="s">
        <v>567</v>
      </c>
      <c r="H483" s="52"/>
      <c r="I483" s="398">
        <f>SUM(I484:I486)</f>
        <v>6796169</v>
      </c>
    </row>
    <row r="484" spans="1:9" ht="62.4">
      <c r="A484" s="125" t="s">
        <v>92</v>
      </c>
      <c r="B484" s="377" t="s">
        <v>52</v>
      </c>
      <c r="C484" s="2" t="s">
        <v>29</v>
      </c>
      <c r="D484" s="2" t="s">
        <v>32</v>
      </c>
      <c r="E484" s="303" t="s">
        <v>251</v>
      </c>
      <c r="F484" s="304" t="s">
        <v>10</v>
      </c>
      <c r="G484" s="305" t="s">
        <v>567</v>
      </c>
      <c r="H484" s="2" t="s">
        <v>13</v>
      </c>
      <c r="I484" s="400">
        <v>5792979</v>
      </c>
    </row>
    <row r="485" spans="1:9" ht="31.2">
      <c r="A485" s="136" t="s">
        <v>751</v>
      </c>
      <c r="B485" s="418" t="s">
        <v>52</v>
      </c>
      <c r="C485" s="2" t="s">
        <v>29</v>
      </c>
      <c r="D485" s="2" t="s">
        <v>32</v>
      </c>
      <c r="E485" s="303" t="s">
        <v>251</v>
      </c>
      <c r="F485" s="304" t="s">
        <v>10</v>
      </c>
      <c r="G485" s="305" t="s">
        <v>567</v>
      </c>
      <c r="H485" s="2" t="s">
        <v>16</v>
      </c>
      <c r="I485" s="400">
        <v>999700</v>
      </c>
    </row>
    <row r="486" spans="1:9" ht="15.6">
      <c r="A486" s="74" t="s">
        <v>18</v>
      </c>
      <c r="B486" s="377" t="s">
        <v>52</v>
      </c>
      <c r="C486" s="2" t="s">
        <v>29</v>
      </c>
      <c r="D486" s="2" t="s">
        <v>32</v>
      </c>
      <c r="E486" s="303" t="s">
        <v>251</v>
      </c>
      <c r="F486" s="304" t="s">
        <v>10</v>
      </c>
      <c r="G486" s="305" t="s">
        <v>567</v>
      </c>
      <c r="H486" s="2" t="s">
        <v>17</v>
      </c>
      <c r="I486" s="400">
        <v>3490</v>
      </c>
    </row>
    <row r="487" spans="1:9" ht="68.25" customHeight="1">
      <c r="A487" s="74" t="s">
        <v>629</v>
      </c>
      <c r="B487" s="377" t="s">
        <v>52</v>
      </c>
      <c r="C487" s="2" t="s">
        <v>29</v>
      </c>
      <c r="D487" s="2" t="s">
        <v>32</v>
      </c>
      <c r="E487" s="303" t="s">
        <v>251</v>
      </c>
      <c r="F487" s="304" t="s">
        <v>12</v>
      </c>
      <c r="G487" s="305" t="s">
        <v>534</v>
      </c>
      <c r="H487" s="2"/>
      <c r="I487" s="398">
        <f>SUM(I488)</f>
        <v>1281704</v>
      </c>
    </row>
    <row r="488" spans="1:9" ht="31.2">
      <c r="A488" s="74" t="s">
        <v>91</v>
      </c>
      <c r="B488" s="377" t="s">
        <v>52</v>
      </c>
      <c r="C488" s="2" t="s">
        <v>29</v>
      </c>
      <c r="D488" s="2" t="s">
        <v>32</v>
      </c>
      <c r="E488" s="303" t="s">
        <v>251</v>
      </c>
      <c r="F488" s="304" t="s">
        <v>12</v>
      </c>
      <c r="G488" s="305" t="s">
        <v>538</v>
      </c>
      <c r="H488" s="2"/>
      <c r="I488" s="398">
        <f>SUM(I489:I496)</f>
        <v>1281704</v>
      </c>
    </row>
    <row r="489" spans="1:9" ht="62.4">
      <c r="A489" s="125" t="s">
        <v>92</v>
      </c>
      <c r="B489" s="377" t="s">
        <v>52</v>
      </c>
      <c r="C489" s="2" t="s">
        <v>29</v>
      </c>
      <c r="D489" s="2" t="s">
        <v>32</v>
      </c>
      <c r="E489" s="303" t="s">
        <v>251</v>
      </c>
      <c r="F489" s="304" t="s">
        <v>12</v>
      </c>
      <c r="G489" s="305" t="s">
        <v>538</v>
      </c>
      <c r="H489" s="2" t="s">
        <v>13</v>
      </c>
      <c r="I489" s="399">
        <v>1272739</v>
      </c>
    </row>
    <row r="490" spans="1:9" ht="31.2">
      <c r="A490" s="129" t="s">
        <v>751</v>
      </c>
      <c r="B490" s="564" t="s">
        <v>52</v>
      </c>
      <c r="C490" s="2" t="s">
        <v>29</v>
      </c>
      <c r="D490" s="2" t="s">
        <v>32</v>
      </c>
      <c r="E490" s="303" t="s">
        <v>251</v>
      </c>
      <c r="F490" s="304" t="s">
        <v>12</v>
      </c>
      <c r="G490" s="305" t="s">
        <v>538</v>
      </c>
      <c r="H490" s="2" t="s">
        <v>16</v>
      </c>
      <c r="I490" s="399">
        <v>8955</v>
      </c>
    </row>
    <row r="491" spans="1:9" ht="46.8" hidden="1">
      <c r="A491" s="126" t="s">
        <v>132</v>
      </c>
      <c r="B491" s="38" t="s">
        <v>52</v>
      </c>
      <c r="C491" s="36" t="s">
        <v>29</v>
      </c>
      <c r="D491" s="36" t="s">
        <v>32</v>
      </c>
      <c r="E491" s="300" t="s">
        <v>548</v>
      </c>
      <c r="F491" s="301" t="s">
        <v>533</v>
      </c>
      <c r="G491" s="302" t="s">
        <v>534</v>
      </c>
      <c r="H491" s="36"/>
      <c r="I491" s="397">
        <f>SUM(I492)</f>
        <v>0</v>
      </c>
    </row>
    <row r="492" spans="1:9" ht="62.4" hidden="1">
      <c r="A492" s="127" t="s">
        <v>169</v>
      </c>
      <c r="B492" s="63" t="s">
        <v>52</v>
      </c>
      <c r="C492" s="43" t="s">
        <v>29</v>
      </c>
      <c r="D492" s="52" t="s">
        <v>32</v>
      </c>
      <c r="E492" s="343" t="s">
        <v>249</v>
      </c>
      <c r="F492" s="344" t="s">
        <v>533</v>
      </c>
      <c r="G492" s="345" t="s">
        <v>534</v>
      </c>
      <c r="H492" s="87"/>
      <c r="I492" s="401">
        <f>SUM(I493)</f>
        <v>0</v>
      </c>
    </row>
    <row r="493" spans="1:9" ht="31.2" hidden="1">
      <c r="A493" s="127" t="s">
        <v>617</v>
      </c>
      <c r="B493" s="63" t="s">
        <v>52</v>
      </c>
      <c r="C493" s="43" t="s">
        <v>29</v>
      </c>
      <c r="D493" s="52" t="s">
        <v>32</v>
      </c>
      <c r="E493" s="343" t="s">
        <v>249</v>
      </c>
      <c r="F493" s="344" t="s">
        <v>10</v>
      </c>
      <c r="G493" s="345" t="s">
        <v>534</v>
      </c>
      <c r="H493" s="87"/>
      <c r="I493" s="401">
        <f>SUM(I494)</f>
        <v>0</v>
      </c>
    </row>
    <row r="494" spans="1:9" ht="31.2" hidden="1">
      <c r="A494" s="128" t="s">
        <v>170</v>
      </c>
      <c r="B494" s="422" t="s">
        <v>52</v>
      </c>
      <c r="C494" s="43" t="s">
        <v>29</v>
      </c>
      <c r="D494" s="52" t="s">
        <v>32</v>
      </c>
      <c r="E494" s="343" t="s">
        <v>249</v>
      </c>
      <c r="F494" s="344" t="s">
        <v>10</v>
      </c>
      <c r="G494" s="345" t="s">
        <v>618</v>
      </c>
      <c r="H494" s="87"/>
      <c r="I494" s="401">
        <f>SUM(I495)</f>
        <v>0</v>
      </c>
    </row>
    <row r="495" spans="1:9" ht="31.2" hidden="1">
      <c r="A495" s="129" t="s">
        <v>751</v>
      </c>
      <c r="B495" s="423" t="s">
        <v>52</v>
      </c>
      <c r="C495" s="52" t="s">
        <v>29</v>
      </c>
      <c r="D495" s="52" t="s">
        <v>32</v>
      </c>
      <c r="E495" s="343" t="s">
        <v>249</v>
      </c>
      <c r="F495" s="344" t="s">
        <v>10</v>
      </c>
      <c r="G495" s="345" t="s">
        <v>618</v>
      </c>
      <c r="H495" s="87" t="s">
        <v>16</v>
      </c>
      <c r="I495" s="402"/>
    </row>
    <row r="496" spans="1:9" ht="15.6">
      <c r="A496" s="74" t="s">
        <v>18</v>
      </c>
      <c r="B496" s="570" t="s">
        <v>52</v>
      </c>
      <c r="C496" s="2" t="s">
        <v>29</v>
      </c>
      <c r="D496" s="2" t="s">
        <v>32</v>
      </c>
      <c r="E496" s="303" t="s">
        <v>251</v>
      </c>
      <c r="F496" s="304" t="s">
        <v>12</v>
      </c>
      <c r="G496" s="305" t="s">
        <v>538</v>
      </c>
      <c r="H496" s="87" t="s">
        <v>17</v>
      </c>
      <c r="I496" s="402">
        <v>10</v>
      </c>
    </row>
    <row r="497" spans="1:9" s="45" customFormat="1" ht="62.4">
      <c r="A497" s="126" t="s">
        <v>149</v>
      </c>
      <c r="B497" s="38" t="s">
        <v>52</v>
      </c>
      <c r="C497" s="36" t="s">
        <v>29</v>
      </c>
      <c r="D497" s="50" t="s">
        <v>32</v>
      </c>
      <c r="E497" s="312" t="s">
        <v>225</v>
      </c>
      <c r="F497" s="313" t="s">
        <v>533</v>
      </c>
      <c r="G497" s="314" t="s">
        <v>534</v>
      </c>
      <c r="H497" s="36"/>
      <c r="I497" s="397">
        <f>SUM(I498)</f>
        <v>27700</v>
      </c>
    </row>
    <row r="498" spans="1:9" s="45" customFormat="1" ht="109.2">
      <c r="A498" s="127" t="s">
        <v>165</v>
      </c>
      <c r="B498" s="63" t="s">
        <v>52</v>
      </c>
      <c r="C498" s="2" t="s">
        <v>29</v>
      </c>
      <c r="D498" s="43" t="s">
        <v>32</v>
      </c>
      <c r="E498" s="346" t="s">
        <v>227</v>
      </c>
      <c r="F498" s="347" t="s">
        <v>533</v>
      </c>
      <c r="G498" s="348" t="s">
        <v>534</v>
      </c>
      <c r="H498" s="2"/>
      <c r="I498" s="398">
        <f>SUM(I499)</f>
        <v>27700</v>
      </c>
    </row>
    <row r="499" spans="1:9" s="45" customFormat="1" ht="46.8">
      <c r="A499" s="127" t="s">
        <v>553</v>
      </c>
      <c r="B499" s="63" t="s">
        <v>52</v>
      </c>
      <c r="C499" s="2" t="s">
        <v>29</v>
      </c>
      <c r="D499" s="43" t="s">
        <v>32</v>
      </c>
      <c r="E499" s="346" t="s">
        <v>227</v>
      </c>
      <c r="F499" s="347" t="s">
        <v>10</v>
      </c>
      <c r="G499" s="348" t="s">
        <v>534</v>
      </c>
      <c r="H499" s="2"/>
      <c r="I499" s="398">
        <f>SUM(I500)</f>
        <v>27700</v>
      </c>
    </row>
    <row r="500" spans="1:9" s="45" customFormat="1" ht="31.2">
      <c r="A500" s="74" t="s">
        <v>117</v>
      </c>
      <c r="B500" s="377" t="s">
        <v>52</v>
      </c>
      <c r="C500" s="2" t="s">
        <v>29</v>
      </c>
      <c r="D500" s="43" t="s">
        <v>32</v>
      </c>
      <c r="E500" s="346" t="s">
        <v>227</v>
      </c>
      <c r="F500" s="347" t="s">
        <v>10</v>
      </c>
      <c r="G500" s="348" t="s">
        <v>554</v>
      </c>
      <c r="H500" s="2"/>
      <c r="I500" s="398">
        <f>SUM(I501)</f>
        <v>27700</v>
      </c>
    </row>
    <row r="501" spans="1:9" s="45" customFormat="1" ht="31.2">
      <c r="A501" s="136" t="s">
        <v>751</v>
      </c>
      <c r="B501" s="418" t="s">
        <v>52</v>
      </c>
      <c r="C501" s="2" t="s">
        <v>29</v>
      </c>
      <c r="D501" s="43" t="s">
        <v>32</v>
      </c>
      <c r="E501" s="346" t="s">
        <v>227</v>
      </c>
      <c r="F501" s="347" t="s">
        <v>10</v>
      </c>
      <c r="G501" s="348" t="s">
        <v>554</v>
      </c>
      <c r="H501" s="2" t="s">
        <v>16</v>
      </c>
      <c r="I501" s="399">
        <v>27700</v>
      </c>
    </row>
    <row r="502" spans="1:9" s="45" customFormat="1" ht="15.6">
      <c r="A502" s="139" t="s">
        <v>37</v>
      </c>
      <c r="B502" s="21" t="s">
        <v>52</v>
      </c>
      <c r="C502" s="21">
        <v>10</v>
      </c>
      <c r="D502" s="21"/>
      <c r="E502" s="426"/>
      <c r="F502" s="427"/>
      <c r="G502" s="428"/>
      <c r="H502" s="17"/>
      <c r="I502" s="424">
        <f>SUM(I503+I531)</f>
        <v>8198906</v>
      </c>
    </row>
    <row r="503" spans="1:9" s="45" customFormat="1" ht="15.6">
      <c r="A503" s="135" t="s">
        <v>41</v>
      </c>
      <c r="B503" s="31" t="s">
        <v>52</v>
      </c>
      <c r="C503" s="31">
        <v>10</v>
      </c>
      <c r="D503" s="27" t="s">
        <v>15</v>
      </c>
      <c r="E503" s="352"/>
      <c r="F503" s="353"/>
      <c r="G503" s="354"/>
      <c r="H503" s="27"/>
      <c r="I503" s="425">
        <f>SUM(I504)</f>
        <v>7118691</v>
      </c>
    </row>
    <row r="504" spans="1:9" ht="31.2">
      <c r="A504" s="126" t="s">
        <v>162</v>
      </c>
      <c r="B504" s="38" t="s">
        <v>52</v>
      </c>
      <c r="C504" s="38">
        <v>10</v>
      </c>
      <c r="D504" s="36" t="s">
        <v>15</v>
      </c>
      <c r="E504" s="300" t="s">
        <v>603</v>
      </c>
      <c r="F504" s="301" t="s">
        <v>533</v>
      </c>
      <c r="G504" s="302" t="s">
        <v>534</v>
      </c>
      <c r="H504" s="36"/>
      <c r="I504" s="397">
        <f>SUM(I505,I522)</f>
        <v>7118691</v>
      </c>
    </row>
    <row r="505" spans="1:9" ht="46.8">
      <c r="A505" s="125" t="s">
        <v>163</v>
      </c>
      <c r="B505" s="377" t="s">
        <v>52</v>
      </c>
      <c r="C505" s="377">
        <v>10</v>
      </c>
      <c r="D505" s="2" t="s">
        <v>15</v>
      </c>
      <c r="E505" s="303" t="s">
        <v>246</v>
      </c>
      <c r="F505" s="304" t="s">
        <v>533</v>
      </c>
      <c r="G505" s="305" t="s">
        <v>534</v>
      </c>
      <c r="H505" s="2"/>
      <c r="I505" s="398">
        <f>SUM(I506+I514)</f>
        <v>6994765</v>
      </c>
    </row>
    <row r="506" spans="1:9" ht="15.6">
      <c r="A506" s="125" t="s">
        <v>604</v>
      </c>
      <c r="B506" s="377" t="s">
        <v>52</v>
      </c>
      <c r="C506" s="377">
        <v>10</v>
      </c>
      <c r="D506" s="2" t="s">
        <v>15</v>
      </c>
      <c r="E506" s="303" t="s">
        <v>246</v>
      </c>
      <c r="F506" s="304" t="s">
        <v>10</v>
      </c>
      <c r="G506" s="305" t="s">
        <v>534</v>
      </c>
      <c r="H506" s="2"/>
      <c r="I506" s="398">
        <f>SUM(I507+I509+I512)</f>
        <v>933379</v>
      </c>
    </row>
    <row r="507" spans="1:9" ht="31.2">
      <c r="A507" s="125" t="s">
        <v>783</v>
      </c>
      <c r="B507" s="533" t="s">
        <v>52</v>
      </c>
      <c r="C507" s="533">
        <v>10</v>
      </c>
      <c r="D507" s="2" t="s">
        <v>15</v>
      </c>
      <c r="E507" s="303" t="s">
        <v>246</v>
      </c>
      <c r="F507" s="304" t="s">
        <v>10</v>
      </c>
      <c r="G507" s="305" t="s">
        <v>782</v>
      </c>
      <c r="H507" s="2"/>
      <c r="I507" s="398">
        <f>SUM(I508)</f>
        <v>14400</v>
      </c>
    </row>
    <row r="508" spans="1:9" ht="15.6">
      <c r="A508" s="74" t="s">
        <v>40</v>
      </c>
      <c r="B508" s="533" t="s">
        <v>52</v>
      </c>
      <c r="C508" s="533">
        <v>10</v>
      </c>
      <c r="D508" s="2" t="s">
        <v>15</v>
      </c>
      <c r="E508" s="303" t="s">
        <v>246</v>
      </c>
      <c r="F508" s="304" t="s">
        <v>10</v>
      </c>
      <c r="G508" s="305" t="s">
        <v>782</v>
      </c>
      <c r="H508" s="2" t="s">
        <v>39</v>
      </c>
      <c r="I508" s="400">
        <v>14400</v>
      </c>
    </row>
    <row r="509" spans="1:9" ht="63.75" customHeight="1">
      <c r="A509" s="74" t="s">
        <v>114</v>
      </c>
      <c r="B509" s="377" t="s">
        <v>52</v>
      </c>
      <c r="C509" s="377">
        <v>10</v>
      </c>
      <c r="D509" s="2" t="s">
        <v>15</v>
      </c>
      <c r="E509" s="303" t="s">
        <v>246</v>
      </c>
      <c r="F509" s="304" t="s">
        <v>10</v>
      </c>
      <c r="G509" s="305" t="s">
        <v>644</v>
      </c>
      <c r="H509" s="2"/>
      <c r="I509" s="398">
        <f>SUM(I510:I511)</f>
        <v>851950</v>
      </c>
    </row>
    <row r="510" spans="1:9" ht="31.2">
      <c r="A510" s="136" t="s">
        <v>751</v>
      </c>
      <c r="B510" s="418" t="s">
        <v>52</v>
      </c>
      <c r="C510" s="377">
        <v>10</v>
      </c>
      <c r="D510" s="2" t="s">
        <v>15</v>
      </c>
      <c r="E510" s="303" t="s">
        <v>246</v>
      </c>
      <c r="F510" s="304" t="s">
        <v>10</v>
      </c>
      <c r="G510" s="305" t="s">
        <v>644</v>
      </c>
      <c r="H510" s="2" t="s">
        <v>16</v>
      </c>
      <c r="I510" s="400">
        <v>3862</v>
      </c>
    </row>
    <row r="511" spans="1:9" ht="15.6">
      <c r="A511" s="74" t="s">
        <v>40</v>
      </c>
      <c r="B511" s="377" t="s">
        <v>52</v>
      </c>
      <c r="C511" s="377">
        <v>10</v>
      </c>
      <c r="D511" s="2" t="s">
        <v>15</v>
      </c>
      <c r="E511" s="303" t="s">
        <v>246</v>
      </c>
      <c r="F511" s="304" t="s">
        <v>10</v>
      </c>
      <c r="G511" s="305" t="s">
        <v>644</v>
      </c>
      <c r="H511" s="2" t="s">
        <v>39</v>
      </c>
      <c r="I511" s="400">
        <v>848088</v>
      </c>
    </row>
    <row r="512" spans="1:9" ht="31.2">
      <c r="A512" s="74" t="s">
        <v>609</v>
      </c>
      <c r="B512" s="506" t="s">
        <v>52</v>
      </c>
      <c r="C512" s="506">
        <v>10</v>
      </c>
      <c r="D512" s="2" t="s">
        <v>15</v>
      </c>
      <c r="E512" s="303" t="s">
        <v>246</v>
      </c>
      <c r="F512" s="304" t="s">
        <v>10</v>
      </c>
      <c r="G512" s="305" t="s">
        <v>610</v>
      </c>
      <c r="H512" s="2"/>
      <c r="I512" s="398">
        <f>SUM(I513)</f>
        <v>67029</v>
      </c>
    </row>
    <row r="513" spans="1:9" ht="15.6">
      <c r="A513" s="74" t="s">
        <v>40</v>
      </c>
      <c r="B513" s="506" t="s">
        <v>52</v>
      </c>
      <c r="C513" s="506">
        <v>10</v>
      </c>
      <c r="D513" s="2" t="s">
        <v>15</v>
      </c>
      <c r="E513" s="303" t="s">
        <v>246</v>
      </c>
      <c r="F513" s="304" t="s">
        <v>10</v>
      </c>
      <c r="G513" s="305" t="s">
        <v>610</v>
      </c>
      <c r="H513" s="2" t="s">
        <v>39</v>
      </c>
      <c r="I513" s="400">
        <v>67029</v>
      </c>
    </row>
    <row r="514" spans="1:9" ht="15.6">
      <c r="A514" s="74" t="s">
        <v>616</v>
      </c>
      <c r="B514" s="377" t="s">
        <v>52</v>
      </c>
      <c r="C514" s="377">
        <v>10</v>
      </c>
      <c r="D514" s="2" t="s">
        <v>15</v>
      </c>
      <c r="E514" s="303" t="s">
        <v>246</v>
      </c>
      <c r="F514" s="304" t="s">
        <v>12</v>
      </c>
      <c r="G514" s="305" t="s">
        <v>534</v>
      </c>
      <c r="H514" s="2"/>
      <c r="I514" s="398">
        <f>SUM(I515+I517+I520)</f>
        <v>6061386</v>
      </c>
    </row>
    <row r="515" spans="1:9" ht="31.2">
      <c r="A515" s="125" t="s">
        <v>783</v>
      </c>
      <c r="B515" s="533" t="s">
        <v>52</v>
      </c>
      <c r="C515" s="533">
        <v>10</v>
      </c>
      <c r="D515" s="2" t="s">
        <v>15</v>
      </c>
      <c r="E515" s="303" t="s">
        <v>246</v>
      </c>
      <c r="F515" s="304" t="s">
        <v>12</v>
      </c>
      <c r="G515" s="305" t="s">
        <v>782</v>
      </c>
      <c r="H515" s="2"/>
      <c r="I515" s="398">
        <f>SUM(I516)</f>
        <v>19476</v>
      </c>
    </row>
    <row r="516" spans="1:9" ht="15.6">
      <c r="A516" s="74" t="s">
        <v>40</v>
      </c>
      <c r="B516" s="533" t="s">
        <v>52</v>
      </c>
      <c r="C516" s="533">
        <v>10</v>
      </c>
      <c r="D516" s="2" t="s">
        <v>15</v>
      </c>
      <c r="E516" s="303" t="s">
        <v>246</v>
      </c>
      <c r="F516" s="304" t="s">
        <v>12</v>
      </c>
      <c r="G516" s="305" t="s">
        <v>782</v>
      </c>
      <c r="H516" s="2" t="s">
        <v>39</v>
      </c>
      <c r="I516" s="400">
        <v>19476</v>
      </c>
    </row>
    <row r="517" spans="1:9" ht="63" customHeight="1">
      <c r="A517" s="74" t="s">
        <v>114</v>
      </c>
      <c r="B517" s="377" t="s">
        <v>52</v>
      </c>
      <c r="C517" s="377">
        <v>10</v>
      </c>
      <c r="D517" s="2" t="s">
        <v>15</v>
      </c>
      <c r="E517" s="303" t="s">
        <v>246</v>
      </c>
      <c r="F517" s="304" t="s">
        <v>12</v>
      </c>
      <c r="G517" s="305" t="s">
        <v>644</v>
      </c>
      <c r="H517" s="2"/>
      <c r="I517" s="398">
        <f>SUM(I518:I519)</f>
        <v>5924206</v>
      </c>
    </row>
    <row r="518" spans="1:9" ht="31.2">
      <c r="A518" s="136" t="s">
        <v>751</v>
      </c>
      <c r="B518" s="418" t="s">
        <v>52</v>
      </c>
      <c r="C518" s="377">
        <v>10</v>
      </c>
      <c r="D518" s="2" t="s">
        <v>15</v>
      </c>
      <c r="E518" s="303" t="s">
        <v>246</v>
      </c>
      <c r="F518" s="304" t="s">
        <v>12</v>
      </c>
      <c r="G518" s="305" t="s">
        <v>644</v>
      </c>
      <c r="H518" s="2" t="s">
        <v>16</v>
      </c>
      <c r="I518" s="400">
        <v>30043</v>
      </c>
    </row>
    <row r="519" spans="1:9" ht="15.6">
      <c r="A519" s="74" t="s">
        <v>40</v>
      </c>
      <c r="B519" s="377" t="s">
        <v>52</v>
      </c>
      <c r="C519" s="377">
        <v>10</v>
      </c>
      <c r="D519" s="2" t="s">
        <v>15</v>
      </c>
      <c r="E519" s="303" t="s">
        <v>246</v>
      </c>
      <c r="F519" s="304" t="s">
        <v>12</v>
      </c>
      <c r="G519" s="305" t="s">
        <v>644</v>
      </c>
      <c r="H519" s="2" t="s">
        <v>39</v>
      </c>
      <c r="I519" s="400">
        <v>5894163</v>
      </c>
    </row>
    <row r="520" spans="1:9" ht="31.2">
      <c r="A520" s="74" t="s">
        <v>609</v>
      </c>
      <c r="B520" s="377" t="s">
        <v>52</v>
      </c>
      <c r="C520" s="377">
        <v>10</v>
      </c>
      <c r="D520" s="2" t="s">
        <v>15</v>
      </c>
      <c r="E520" s="303" t="s">
        <v>246</v>
      </c>
      <c r="F520" s="304" t="s">
        <v>12</v>
      </c>
      <c r="G520" s="305" t="s">
        <v>610</v>
      </c>
      <c r="H520" s="2"/>
      <c r="I520" s="398">
        <f>SUM(I521)</f>
        <v>117704</v>
      </c>
    </row>
    <row r="521" spans="1:9" ht="15.6">
      <c r="A521" s="74" t="s">
        <v>40</v>
      </c>
      <c r="B521" s="377" t="s">
        <v>52</v>
      </c>
      <c r="C521" s="377">
        <v>10</v>
      </c>
      <c r="D521" s="2" t="s">
        <v>15</v>
      </c>
      <c r="E521" s="303" t="s">
        <v>246</v>
      </c>
      <c r="F521" s="304" t="s">
        <v>12</v>
      </c>
      <c r="G521" s="305" t="s">
        <v>610</v>
      </c>
      <c r="H521" s="2" t="s">
        <v>39</v>
      </c>
      <c r="I521" s="400">
        <v>117704</v>
      </c>
    </row>
    <row r="522" spans="1:9" ht="49.5" customHeight="1">
      <c r="A522" s="74" t="s">
        <v>167</v>
      </c>
      <c r="B522" s="377" t="s">
        <v>52</v>
      </c>
      <c r="C522" s="377">
        <v>10</v>
      </c>
      <c r="D522" s="2" t="s">
        <v>15</v>
      </c>
      <c r="E522" s="303" t="s">
        <v>247</v>
      </c>
      <c r="F522" s="304" t="s">
        <v>533</v>
      </c>
      <c r="G522" s="305" t="s">
        <v>534</v>
      </c>
      <c r="H522" s="2"/>
      <c r="I522" s="398">
        <f>SUM(I523)</f>
        <v>123926</v>
      </c>
    </row>
    <row r="523" spans="1:9" ht="31.2">
      <c r="A523" s="74" t="s">
        <v>620</v>
      </c>
      <c r="B523" s="377" t="s">
        <v>52</v>
      </c>
      <c r="C523" s="377">
        <v>10</v>
      </c>
      <c r="D523" s="2" t="s">
        <v>15</v>
      </c>
      <c r="E523" s="303" t="s">
        <v>247</v>
      </c>
      <c r="F523" s="304" t="s">
        <v>10</v>
      </c>
      <c r="G523" s="305" t="s">
        <v>534</v>
      </c>
      <c r="H523" s="2"/>
      <c r="I523" s="398">
        <f>SUM(I524+I526+I529)</f>
        <v>123926</v>
      </c>
    </row>
    <row r="524" spans="1:9" ht="31.2">
      <c r="A524" s="125" t="s">
        <v>783</v>
      </c>
      <c r="B524" s="533" t="s">
        <v>52</v>
      </c>
      <c r="C524" s="533">
        <v>10</v>
      </c>
      <c r="D524" s="2" t="s">
        <v>15</v>
      </c>
      <c r="E524" s="303" t="s">
        <v>247</v>
      </c>
      <c r="F524" s="304" t="s">
        <v>10</v>
      </c>
      <c r="G524" s="305" t="s">
        <v>782</v>
      </c>
      <c r="H524" s="2"/>
      <c r="I524" s="398">
        <f>SUM(I525)</f>
        <v>4000</v>
      </c>
    </row>
    <row r="525" spans="1:9" ht="15.6">
      <c r="A525" s="74" t="s">
        <v>40</v>
      </c>
      <c r="B525" s="533" t="s">
        <v>52</v>
      </c>
      <c r="C525" s="533">
        <v>10</v>
      </c>
      <c r="D525" s="2" t="s">
        <v>15</v>
      </c>
      <c r="E525" s="303" t="s">
        <v>247</v>
      </c>
      <c r="F525" s="304" t="s">
        <v>10</v>
      </c>
      <c r="G525" s="305" t="s">
        <v>782</v>
      </c>
      <c r="H525" s="2" t="s">
        <v>39</v>
      </c>
      <c r="I525" s="400">
        <v>4000</v>
      </c>
    </row>
    <row r="526" spans="1:9" ht="65.25" customHeight="1">
      <c r="A526" s="74" t="s">
        <v>114</v>
      </c>
      <c r="B526" s="377" t="s">
        <v>52</v>
      </c>
      <c r="C526" s="377">
        <v>10</v>
      </c>
      <c r="D526" s="2" t="s">
        <v>15</v>
      </c>
      <c r="E526" s="303" t="s">
        <v>247</v>
      </c>
      <c r="F526" s="448" t="s">
        <v>10</v>
      </c>
      <c r="G526" s="305" t="s">
        <v>644</v>
      </c>
      <c r="H526" s="2"/>
      <c r="I526" s="398">
        <f>SUM(I527:I528)</f>
        <v>95359</v>
      </c>
    </row>
    <row r="527" spans="1:9" ht="18" hidden="1" customHeight="1">
      <c r="A527" s="136" t="s">
        <v>751</v>
      </c>
      <c r="B527" s="418" t="s">
        <v>52</v>
      </c>
      <c r="C527" s="377">
        <v>10</v>
      </c>
      <c r="D527" s="2" t="s">
        <v>15</v>
      </c>
      <c r="E527" s="146" t="s">
        <v>247</v>
      </c>
      <c r="F527" s="450" t="s">
        <v>10</v>
      </c>
      <c r="G527" s="447" t="s">
        <v>644</v>
      </c>
      <c r="H527" s="2" t="s">
        <v>16</v>
      </c>
      <c r="I527" s="400"/>
    </row>
    <row r="528" spans="1:9" ht="15.6">
      <c r="A528" s="74" t="s">
        <v>40</v>
      </c>
      <c r="B528" s="377" t="s">
        <v>52</v>
      </c>
      <c r="C528" s="377">
        <v>10</v>
      </c>
      <c r="D528" s="2" t="s">
        <v>15</v>
      </c>
      <c r="E528" s="303" t="s">
        <v>247</v>
      </c>
      <c r="F528" s="449" t="s">
        <v>10</v>
      </c>
      <c r="G528" s="305" t="s">
        <v>644</v>
      </c>
      <c r="H528" s="2" t="s">
        <v>39</v>
      </c>
      <c r="I528" s="400">
        <v>95359</v>
      </c>
    </row>
    <row r="529" spans="1:10" ht="31.2">
      <c r="A529" s="74" t="s">
        <v>609</v>
      </c>
      <c r="B529" s="377" t="s">
        <v>52</v>
      </c>
      <c r="C529" s="377">
        <v>10</v>
      </c>
      <c r="D529" s="2" t="s">
        <v>15</v>
      </c>
      <c r="E529" s="303" t="s">
        <v>247</v>
      </c>
      <c r="F529" s="304" t="s">
        <v>10</v>
      </c>
      <c r="G529" s="305" t="s">
        <v>610</v>
      </c>
      <c r="H529" s="2"/>
      <c r="I529" s="398">
        <f>SUM(I530)</f>
        <v>24567</v>
      </c>
    </row>
    <row r="530" spans="1:10" ht="15.6">
      <c r="A530" s="74" t="s">
        <v>40</v>
      </c>
      <c r="B530" s="377" t="s">
        <v>52</v>
      </c>
      <c r="C530" s="377">
        <v>10</v>
      </c>
      <c r="D530" s="2" t="s">
        <v>15</v>
      </c>
      <c r="E530" s="303" t="s">
        <v>247</v>
      </c>
      <c r="F530" s="304" t="s">
        <v>10</v>
      </c>
      <c r="G530" s="305" t="s">
        <v>610</v>
      </c>
      <c r="H530" s="2" t="s">
        <v>39</v>
      </c>
      <c r="I530" s="400">
        <v>24567</v>
      </c>
    </row>
    <row r="531" spans="1:10" ht="15.6">
      <c r="A531" s="135" t="s">
        <v>42</v>
      </c>
      <c r="B531" s="31" t="s">
        <v>52</v>
      </c>
      <c r="C531" s="31">
        <v>10</v>
      </c>
      <c r="D531" s="27" t="s">
        <v>20</v>
      </c>
      <c r="E531" s="352"/>
      <c r="F531" s="353"/>
      <c r="G531" s="354"/>
      <c r="H531" s="27"/>
      <c r="I531" s="425">
        <f>SUM(I532)</f>
        <v>1080215</v>
      </c>
    </row>
    <row r="532" spans="1:10" ht="31.2">
      <c r="A532" s="126" t="s">
        <v>185</v>
      </c>
      <c r="B532" s="38" t="s">
        <v>52</v>
      </c>
      <c r="C532" s="38">
        <v>10</v>
      </c>
      <c r="D532" s="36" t="s">
        <v>20</v>
      </c>
      <c r="E532" s="300" t="s">
        <v>603</v>
      </c>
      <c r="F532" s="301" t="s">
        <v>533</v>
      </c>
      <c r="G532" s="302" t="s">
        <v>534</v>
      </c>
      <c r="H532" s="36"/>
      <c r="I532" s="397">
        <f>SUM(I533)</f>
        <v>1080215</v>
      </c>
    </row>
    <row r="533" spans="1:10" ht="46.8">
      <c r="A533" s="74" t="s">
        <v>186</v>
      </c>
      <c r="B533" s="377" t="s">
        <v>52</v>
      </c>
      <c r="C533" s="377">
        <v>10</v>
      </c>
      <c r="D533" s="2" t="s">
        <v>20</v>
      </c>
      <c r="E533" s="303" t="s">
        <v>246</v>
      </c>
      <c r="F533" s="304" t="s">
        <v>533</v>
      </c>
      <c r="G533" s="305" t="s">
        <v>534</v>
      </c>
      <c r="H533" s="2"/>
      <c r="I533" s="398">
        <f>SUM(I534)</f>
        <v>1080215</v>
      </c>
    </row>
    <row r="534" spans="1:10" ht="15.6">
      <c r="A534" s="74" t="s">
        <v>604</v>
      </c>
      <c r="B534" s="377" t="s">
        <v>52</v>
      </c>
      <c r="C534" s="8">
        <v>10</v>
      </c>
      <c r="D534" s="2" t="s">
        <v>20</v>
      </c>
      <c r="E534" s="303" t="s">
        <v>246</v>
      </c>
      <c r="F534" s="304" t="s">
        <v>10</v>
      </c>
      <c r="G534" s="305" t="s">
        <v>534</v>
      </c>
      <c r="H534" s="2"/>
      <c r="I534" s="398">
        <f>SUM(I535)</f>
        <v>1080215</v>
      </c>
    </row>
    <row r="535" spans="1:10" ht="15.6">
      <c r="A535" s="125" t="s">
        <v>187</v>
      </c>
      <c r="B535" s="377" t="s">
        <v>52</v>
      </c>
      <c r="C535" s="377">
        <v>10</v>
      </c>
      <c r="D535" s="2" t="s">
        <v>20</v>
      </c>
      <c r="E535" s="303" t="s">
        <v>246</v>
      </c>
      <c r="F535" s="304" t="s">
        <v>10</v>
      </c>
      <c r="G535" s="305" t="s">
        <v>652</v>
      </c>
      <c r="H535" s="2"/>
      <c r="I535" s="398">
        <f>SUM(I536:I537)</f>
        <v>1080215</v>
      </c>
    </row>
    <row r="536" spans="1:10" ht="31.2" hidden="1">
      <c r="A536" s="136" t="s">
        <v>751</v>
      </c>
      <c r="B536" s="418" t="s">
        <v>52</v>
      </c>
      <c r="C536" s="377">
        <v>10</v>
      </c>
      <c r="D536" s="2" t="s">
        <v>20</v>
      </c>
      <c r="E536" s="303" t="s">
        <v>246</v>
      </c>
      <c r="F536" s="304" t="s">
        <v>10</v>
      </c>
      <c r="G536" s="305" t="s">
        <v>652</v>
      </c>
      <c r="H536" s="2" t="s">
        <v>16</v>
      </c>
      <c r="I536" s="400"/>
    </row>
    <row r="537" spans="1:10" ht="15.6">
      <c r="A537" s="74" t="s">
        <v>40</v>
      </c>
      <c r="B537" s="377" t="s">
        <v>52</v>
      </c>
      <c r="C537" s="377">
        <v>10</v>
      </c>
      <c r="D537" s="2" t="s">
        <v>20</v>
      </c>
      <c r="E537" s="303" t="s">
        <v>246</v>
      </c>
      <c r="F537" s="304" t="s">
        <v>10</v>
      </c>
      <c r="G537" s="305" t="s">
        <v>652</v>
      </c>
      <c r="H537" s="2" t="s">
        <v>39</v>
      </c>
      <c r="I537" s="400">
        <v>1080215</v>
      </c>
    </row>
    <row r="538" spans="1:10" s="45" customFormat="1" ht="31.2">
      <c r="A538" s="22" t="s">
        <v>58</v>
      </c>
      <c r="B538" s="23" t="s">
        <v>59</v>
      </c>
      <c r="C538" s="24"/>
      <c r="D538" s="154"/>
      <c r="E538" s="160"/>
      <c r="F538" s="289"/>
      <c r="G538" s="155"/>
      <c r="H538" s="34"/>
      <c r="I538" s="405">
        <f>SUM(I539+I546+I576+I619+I637)</f>
        <v>29517430</v>
      </c>
    </row>
    <row r="539" spans="1:10" s="45" customFormat="1" ht="15.6" hidden="1">
      <c r="A539" s="407" t="s">
        <v>9</v>
      </c>
      <c r="B539" s="442" t="s">
        <v>59</v>
      </c>
      <c r="C539" s="17" t="s">
        <v>10</v>
      </c>
      <c r="D539" s="17"/>
      <c r="E539" s="432"/>
      <c r="F539" s="433"/>
      <c r="G539" s="434"/>
      <c r="H539" s="17"/>
      <c r="I539" s="424">
        <f t="shared" ref="I539:I544" si="1">SUM(I540)</f>
        <v>0</v>
      </c>
    </row>
    <row r="540" spans="1:10" s="45" customFormat="1" ht="15.6" hidden="1">
      <c r="A540" s="120" t="s">
        <v>23</v>
      </c>
      <c r="B540" s="31" t="s">
        <v>59</v>
      </c>
      <c r="C540" s="27" t="s">
        <v>10</v>
      </c>
      <c r="D540" s="31">
        <v>13</v>
      </c>
      <c r="E540" s="122"/>
      <c r="F540" s="429"/>
      <c r="G540" s="430"/>
      <c r="H540" s="27"/>
      <c r="I540" s="425">
        <f t="shared" si="1"/>
        <v>0</v>
      </c>
    </row>
    <row r="541" spans="1:10" ht="31.2" hidden="1">
      <c r="A541" s="35" t="s">
        <v>171</v>
      </c>
      <c r="B541" s="38" t="s">
        <v>59</v>
      </c>
      <c r="C541" s="36" t="s">
        <v>10</v>
      </c>
      <c r="D541" s="38">
        <v>13</v>
      </c>
      <c r="E541" s="300" t="s">
        <v>252</v>
      </c>
      <c r="F541" s="301" t="s">
        <v>533</v>
      </c>
      <c r="G541" s="302" t="s">
        <v>534</v>
      </c>
      <c r="H541" s="39"/>
      <c r="I541" s="397">
        <f t="shared" si="1"/>
        <v>0</v>
      </c>
    </row>
    <row r="542" spans="1:10" ht="32.25" hidden="1" customHeight="1">
      <c r="A542" s="3" t="s">
        <v>179</v>
      </c>
      <c r="B542" s="377" t="s">
        <v>59</v>
      </c>
      <c r="C542" s="2" t="s">
        <v>10</v>
      </c>
      <c r="D542" s="2">
        <v>13</v>
      </c>
      <c r="E542" s="303" t="s">
        <v>631</v>
      </c>
      <c r="F542" s="304" t="s">
        <v>533</v>
      </c>
      <c r="G542" s="305" t="s">
        <v>534</v>
      </c>
      <c r="H542" s="2"/>
      <c r="I542" s="398">
        <f t="shared" si="1"/>
        <v>0</v>
      </c>
    </row>
    <row r="543" spans="1:10" ht="15.6" hidden="1">
      <c r="A543" s="367" t="s">
        <v>632</v>
      </c>
      <c r="B543" s="420" t="s">
        <v>59</v>
      </c>
      <c r="C543" s="2" t="s">
        <v>10</v>
      </c>
      <c r="D543" s="2">
        <v>13</v>
      </c>
      <c r="E543" s="303" t="s">
        <v>256</v>
      </c>
      <c r="F543" s="304" t="s">
        <v>10</v>
      </c>
      <c r="G543" s="305" t="s">
        <v>534</v>
      </c>
      <c r="H543" s="2"/>
      <c r="I543" s="398">
        <f t="shared" si="1"/>
        <v>0</v>
      </c>
      <c r="J543" s="368"/>
    </row>
    <row r="544" spans="1:10" ht="31.2" hidden="1">
      <c r="A544" s="136" t="s">
        <v>601</v>
      </c>
      <c r="B544" s="418" t="s">
        <v>59</v>
      </c>
      <c r="C544" s="2" t="s">
        <v>10</v>
      </c>
      <c r="D544" s="2">
        <v>13</v>
      </c>
      <c r="E544" s="303" t="s">
        <v>256</v>
      </c>
      <c r="F544" s="304" t="s">
        <v>10</v>
      </c>
      <c r="G544" s="323" t="s">
        <v>600</v>
      </c>
      <c r="H544" s="2"/>
      <c r="I544" s="398">
        <f t="shared" si="1"/>
        <v>0</v>
      </c>
    </row>
    <row r="545" spans="1:9" ht="16.5" hidden="1" customHeight="1">
      <c r="A545" s="111" t="s">
        <v>21</v>
      </c>
      <c r="B545" s="418" t="s">
        <v>59</v>
      </c>
      <c r="C545" s="2" t="s">
        <v>10</v>
      </c>
      <c r="D545" s="2">
        <v>13</v>
      </c>
      <c r="E545" s="303" t="s">
        <v>256</v>
      </c>
      <c r="F545" s="304" t="s">
        <v>10</v>
      </c>
      <c r="G545" s="323" t="s">
        <v>600</v>
      </c>
      <c r="H545" s="2" t="s">
        <v>75</v>
      </c>
      <c r="I545" s="400"/>
    </row>
    <row r="546" spans="1:9" s="45" customFormat="1" ht="15.6">
      <c r="A546" s="406" t="s">
        <v>27</v>
      </c>
      <c r="B546" s="21" t="s">
        <v>59</v>
      </c>
      <c r="C546" s="17" t="s">
        <v>29</v>
      </c>
      <c r="D546" s="21"/>
      <c r="E546" s="334"/>
      <c r="F546" s="335"/>
      <c r="G546" s="336"/>
      <c r="H546" s="17"/>
      <c r="I546" s="424">
        <f>SUM(I547+I557)</f>
        <v>6477003</v>
      </c>
    </row>
    <row r="547" spans="1:9" s="45" customFormat="1" ht="15.6">
      <c r="A547" s="120" t="s">
        <v>30</v>
      </c>
      <c r="B547" s="31" t="s">
        <v>59</v>
      </c>
      <c r="C547" s="27" t="s">
        <v>29</v>
      </c>
      <c r="D547" s="27" t="s">
        <v>12</v>
      </c>
      <c r="E547" s="297"/>
      <c r="F547" s="298"/>
      <c r="G547" s="299"/>
      <c r="H547" s="27"/>
      <c r="I547" s="425">
        <f>SUM(I548)</f>
        <v>5744880</v>
      </c>
    </row>
    <row r="548" spans="1:9" s="45" customFormat="1" ht="31.2">
      <c r="A548" s="123" t="s">
        <v>171</v>
      </c>
      <c r="B548" s="149" t="s">
        <v>59</v>
      </c>
      <c r="C548" s="36" t="s">
        <v>29</v>
      </c>
      <c r="D548" s="36" t="s">
        <v>12</v>
      </c>
      <c r="E548" s="300" t="s">
        <v>252</v>
      </c>
      <c r="F548" s="301" t="s">
        <v>533</v>
      </c>
      <c r="G548" s="302" t="s">
        <v>534</v>
      </c>
      <c r="H548" s="36"/>
      <c r="I548" s="397">
        <f>SUM(I549)</f>
        <v>5744880</v>
      </c>
    </row>
    <row r="549" spans="1:9" s="45" customFormat="1" ht="51.75" customHeight="1">
      <c r="A549" s="74" t="s">
        <v>172</v>
      </c>
      <c r="B549" s="164" t="s">
        <v>59</v>
      </c>
      <c r="C549" s="52" t="s">
        <v>29</v>
      </c>
      <c r="D549" s="52" t="s">
        <v>12</v>
      </c>
      <c r="E549" s="343" t="s">
        <v>253</v>
      </c>
      <c r="F549" s="344" t="s">
        <v>533</v>
      </c>
      <c r="G549" s="345" t="s">
        <v>534</v>
      </c>
      <c r="H549" s="52"/>
      <c r="I549" s="398">
        <f>SUM(I550)</f>
        <v>5744880</v>
      </c>
    </row>
    <row r="550" spans="1:9" s="45" customFormat="1" ht="46.8">
      <c r="A550" s="74" t="s">
        <v>619</v>
      </c>
      <c r="B550" s="164" t="s">
        <v>59</v>
      </c>
      <c r="C550" s="52" t="s">
        <v>29</v>
      </c>
      <c r="D550" s="52" t="s">
        <v>12</v>
      </c>
      <c r="E550" s="343" t="s">
        <v>253</v>
      </c>
      <c r="F550" s="344" t="s">
        <v>10</v>
      </c>
      <c r="G550" s="345" t="s">
        <v>534</v>
      </c>
      <c r="H550" s="52"/>
      <c r="I550" s="398">
        <f>SUM(I551+I555)</f>
        <v>5744880</v>
      </c>
    </row>
    <row r="551" spans="1:9" s="45" customFormat="1" ht="31.2">
      <c r="A551" s="74" t="s">
        <v>102</v>
      </c>
      <c r="B551" s="164" t="s">
        <v>59</v>
      </c>
      <c r="C551" s="52" t="s">
        <v>29</v>
      </c>
      <c r="D551" s="52" t="s">
        <v>12</v>
      </c>
      <c r="E551" s="343" t="s">
        <v>253</v>
      </c>
      <c r="F551" s="344" t="s">
        <v>10</v>
      </c>
      <c r="G551" s="345" t="s">
        <v>567</v>
      </c>
      <c r="H551" s="52"/>
      <c r="I551" s="398">
        <f>SUM(I552:I554)</f>
        <v>5444880</v>
      </c>
    </row>
    <row r="552" spans="1:9" s="45" customFormat="1" ht="62.4">
      <c r="A552" s="125" t="s">
        <v>92</v>
      </c>
      <c r="B552" s="164" t="s">
        <v>59</v>
      </c>
      <c r="C552" s="52" t="s">
        <v>29</v>
      </c>
      <c r="D552" s="52" t="s">
        <v>12</v>
      </c>
      <c r="E552" s="343" t="s">
        <v>253</v>
      </c>
      <c r="F552" s="344" t="s">
        <v>10</v>
      </c>
      <c r="G552" s="345" t="s">
        <v>567</v>
      </c>
      <c r="H552" s="52" t="s">
        <v>13</v>
      </c>
      <c r="I552" s="400">
        <v>4931980</v>
      </c>
    </row>
    <row r="553" spans="1:9" s="45" customFormat="1" ht="31.2">
      <c r="A553" s="136" t="s">
        <v>751</v>
      </c>
      <c r="B553" s="418" t="s">
        <v>59</v>
      </c>
      <c r="C553" s="52" t="s">
        <v>29</v>
      </c>
      <c r="D553" s="52" t="s">
        <v>12</v>
      </c>
      <c r="E553" s="346" t="s">
        <v>253</v>
      </c>
      <c r="F553" s="347" t="s">
        <v>10</v>
      </c>
      <c r="G553" s="348" t="s">
        <v>567</v>
      </c>
      <c r="H553" s="2" t="s">
        <v>16</v>
      </c>
      <c r="I553" s="399">
        <v>503300</v>
      </c>
    </row>
    <row r="554" spans="1:9" s="45" customFormat="1" ht="15.6">
      <c r="A554" s="74" t="s">
        <v>18</v>
      </c>
      <c r="B554" s="164" t="s">
        <v>59</v>
      </c>
      <c r="C554" s="52" t="s">
        <v>29</v>
      </c>
      <c r="D554" s="52" t="s">
        <v>12</v>
      </c>
      <c r="E554" s="346" t="s">
        <v>253</v>
      </c>
      <c r="F554" s="347" t="s">
        <v>10</v>
      </c>
      <c r="G554" s="348" t="s">
        <v>567</v>
      </c>
      <c r="H554" s="2" t="s">
        <v>17</v>
      </c>
      <c r="I554" s="399">
        <v>9600</v>
      </c>
    </row>
    <row r="555" spans="1:9" s="45" customFormat="1" ht="31.2">
      <c r="A555" s="74" t="s">
        <v>746</v>
      </c>
      <c r="B555" s="164" t="s">
        <v>59</v>
      </c>
      <c r="C555" s="52" t="s">
        <v>29</v>
      </c>
      <c r="D555" s="52" t="s">
        <v>12</v>
      </c>
      <c r="E555" s="346" t="s">
        <v>253</v>
      </c>
      <c r="F555" s="347" t="s">
        <v>10</v>
      </c>
      <c r="G555" s="348" t="s">
        <v>745</v>
      </c>
      <c r="H555" s="2"/>
      <c r="I555" s="398">
        <f>SUM(I556)</f>
        <v>300000</v>
      </c>
    </row>
    <row r="556" spans="1:9" s="45" customFormat="1" ht="31.2">
      <c r="A556" s="136" t="s">
        <v>751</v>
      </c>
      <c r="B556" s="164" t="s">
        <v>59</v>
      </c>
      <c r="C556" s="52" t="s">
        <v>29</v>
      </c>
      <c r="D556" s="52" t="s">
        <v>12</v>
      </c>
      <c r="E556" s="346" t="s">
        <v>253</v>
      </c>
      <c r="F556" s="347" t="s">
        <v>10</v>
      </c>
      <c r="G556" s="348" t="s">
        <v>745</v>
      </c>
      <c r="H556" s="2" t="s">
        <v>16</v>
      </c>
      <c r="I556" s="399">
        <v>300000</v>
      </c>
    </row>
    <row r="557" spans="1:9" s="45" customFormat="1" ht="15.6">
      <c r="A557" s="135" t="s">
        <v>672</v>
      </c>
      <c r="B557" s="31" t="s">
        <v>59</v>
      </c>
      <c r="C557" s="27" t="s">
        <v>29</v>
      </c>
      <c r="D557" s="27" t="s">
        <v>29</v>
      </c>
      <c r="E557" s="297"/>
      <c r="F557" s="298"/>
      <c r="G557" s="299"/>
      <c r="H557" s="27"/>
      <c r="I557" s="396">
        <f>SUM(I558+I571)</f>
        <v>732123</v>
      </c>
    </row>
    <row r="558" spans="1:9" ht="62.4">
      <c r="A558" s="126" t="s">
        <v>173</v>
      </c>
      <c r="B558" s="38" t="s">
        <v>59</v>
      </c>
      <c r="C558" s="36" t="s">
        <v>29</v>
      </c>
      <c r="D558" s="36" t="s">
        <v>29</v>
      </c>
      <c r="E558" s="300" t="s">
        <v>621</v>
      </c>
      <c r="F558" s="301" t="s">
        <v>533</v>
      </c>
      <c r="G558" s="302" t="s">
        <v>534</v>
      </c>
      <c r="H558" s="36"/>
      <c r="I558" s="397">
        <f>SUM(I559+I563)</f>
        <v>722623</v>
      </c>
    </row>
    <row r="559" spans="1:9" ht="81" customHeight="1">
      <c r="A559" s="130" t="s">
        <v>174</v>
      </c>
      <c r="B559" s="63" t="s">
        <v>59</v>
      </c>
      <c r="C559" s="52" t="s">
        <v>29</v>
      </c>
      <c r="D559" s="52" t="s">
        <v>29</v>
      </c>
      <c r="E559" s="343" t="s">
        <v>254</v>
      </c>
      <c r="F559" s="344" t="s">
        <v>533</v>
      </c>
      <c r="G559" s="345" t="s">
        <v>534</v>
      </c>
      <c r="H559" s="52"/>
      <c r="I559" s="398">
        <f>SUM(I560)</f>
        <v>148000</v>
      </c>
    </row>
    <row r="560" spans="1:9" ht="31.2">
      <c r="A560" s="130" t="s">
        <v>622</v>
      </c>
      <c r="B560" s="63" t="s">
        <v>59</v>
      </c>
      <c r="C560" s="52" t="s">
        <v>29</v>
      </c>
      <c r="D560" s="52" t="s">
        <v>29</v>
      </c>
      <c r="E560" s="343" t="s">
        <v>254</v>
      </c>
      <c r="F560" s="344" t="s">
        <v>10</v>
      </c>
      <c r="G560" s="345" t="s">
        <v>534</v>
      </c>
      <c r="H560" s="52"/>
      <c r="I560" s="398">
        <f>SUM(I561)</f>
        <v>148000</v>
      </c>
    </row>
    <row r="561" spans="1:9" ht="15.6">
      <c r="A561" s="74" t="s">
        <v>103</v>
      </c>
      <c r="B561" s="377" t="s">
        <v>59</v>
      </c>
      <c r="C561" s="52" t="s">
        <v>29</v>
      </c>
      <c r="D561" s="52" t="s">
        <v>29</v>
      </c>
      <c r="E561" s="343" t="s">
        <v>254</v>
      </c>
      <c r="F561" s="344" t="s">
        <v>10</v>
      </c>
      <c r="G561" s="345" t="s">
        <v>623</v>
      </c>
      <c r="H561" s="52"/>
      <c r="I561" s="398">
        <f>SUM(I562)</f>
        <v>148000</v>
      </c>
    </row>
    <row r="562" spans="1:9" ht="31.2">
      <c r="A562" s="136" t="s">
        <v>751</v>
      </c>
      <c r="B562" s="418" t="s">
        <v>59</v>
      </c>
      <c r="C562" s="52" t="s">
        <v>29</v>
      </c>
      <c r="D562" s="52" t="s">
        <v>29</v>
      </c>
      <c r="E562" s="343" t="s">
        <v>254</v>
      </c>
      <c r="F562" s="344" t="s">
        <v>10</v>
      </c>
      <c r="G562" s="345" t="s">
        <v>623</v>
      </c>
      <c r="H562" s="52" t="s">
        <v>16</v>
      </c>
      <c r="I562" s="400">
        <v>148000</v>
      </c>
    </row>
    <row r="563" spans="1:9" ht="78">
      <c r="A563" s="127" t="s">
        <v>175</v>
      </c>
      <c r="B563" s="63" t="s">
        <v>59</v>
      </c>
      <c r="C563" s="52" t="s">
        <v>29</v>
      </c>
      <c r="D563" s="52" t="s">
        <v>29</v>
      </c>
      <c r="E563" s="343" t="s">
        <v>250</v>
      </c>
      <c r="F563" s="344" t="s">
        <v>533</v>
      </c>
      <c r="G563" s="345" t="s">
        <v>534</v>
      </c>
      <c r="H563" s="52"/>
      <c r="I563" s="398">
        <f>SUM(I564)</f>
        <v>574623</v>
      </c>
    </row>
    <row r="564" spans="1:9" ht="31.2">
      <c r="A564" s="127" t="s">
        <v>624</v>
      </c>
      <c r="B564" s="63" t="s">
        <v>59</v>
      </c>
      <c r="C564" s="52" t="s">
        <v>29</v>
      </c>
      <c r="D564" s="52" t="s">
        <v>29</v>
      </c>
      <c r="E564" s="343" t="s">
        <v>250</v>
      </c>
      <c r="F564" s="344" t="s">
        <v>10</v>
      </c>
      <c r="G564" s="156" t="s">
        <v>534</v>
      </c>
      <c r="H564" s="52"/>
      <c r="I564" s="398">
        <f>SUM(I565+I567+I569)</f>
        <v>574623</v>
      </c>
    </row>
    <row r="565" spans="1:9" ht="15.6">
      <c r="A565" s="127" t="s">
        <v>788</v>
      </c>
      <c r="B565" s="63" t="s">
        <v>59</v>
      </c>
      <c r="C565" s="52" t="s">
        <v>29</v>
      </c>
      <c r="D565" s="52" t="s">
        <v>29</v>
      </c>
      <c r="E565" s="343" t="s">
        <v>250</v>
      </c>
      <c r="F565" s="344" t="s">
        <v>10</v>
      </c>
      <c r="G565" s="345" t="s">
        <v>787</v>
      </c>
      <c r="H565" s="52"/>
      <c r="I565" s="398">
        <f>SUM(I566)</f>
        <v>295623</v>
      </c>
    </row>
    <row r="566" spans="1:9" ht="15.6">
      <c r="A566" s="74" t="s">
        <v>40</v>
      </c>
      <c r="B566" s="63" t="s">
        <v>59</v>
      </c>
      <c r="C566" s="52" t="s">
        <v>29</v>
      </c>
      <c r="D566" s="52" t="s">
        <v>29</v>
      </c>
      <c r="E566" s="343" t="s">
        <v>250</v>
      </c>
      <c r="F566" s="344" t="s">
        <v>10</v>
      </c>
      <c r="G566" s="345" t="s">
        <v>787</v>
      </c>
      <c r="H566" s="52" t="s">
        <v>39</v>
      </c>
      <c r="I566" s="400">
        <v>295623</v>
      </c>
    </row>
    <row r="567" spans="1:9" ht="31.2">
      <c r="A567" s="125" t="s">
        <v>625</v>
      </c>
      <c r="B567" s="377" t="s">
        <v>59</v>
      </c>
      <c r="C567" s="2" t="s">
        <v>29</v>
      </c>
      <c r="D567" s="2" t="s">
        <v>29</v>
      </c>
      <c r="E567" s="343" t="s">
        <v>250</v>
      </c>
      <c r="F567" s="304" t="s">
        <v>10</v>
      </c>
      <c r="G567" s="305" t="s">
        <v>626</v>
      </c>
      <c r="H567" s="2"/>
      <c r="I567" s="398">
        <f>SUM(I568:I568)</f>
        <v>175197</v>
      </c>
    </row>
    <row r="568" spans="1:9" ht="15.6">
      <c r="A568" s="74" t="s">
        <v>40</v>
      </c>
      <c r="B568" s="377" t="s">
        <v>59</v>
      </c>
      <c r="C568" s="2" t="s">
        <v>29</v>
      </c>
      <c r="D568" s="2" t="s">
        <v>29</v>
      </c>
      <c r="E568" s="343" t="s">
        <v>250</v>
      </c>
      <c r="F568" s="304" t="s">
        <v>10</v>
      </c>
      <c r="G568" s="305" t="s">
        <v>626</v>
      </c>
      <c r="H568" s="2" t="s">
        <v>39</v>
      </c>
      <c r="I568" s="400">
        <v>175197</v>
      </c>
    </row>
    <row r="569" spans="1:9" ht="15.6">
      <c r="A569" s="74" t="s">
        <v>786</v>
      </c>
      <c r="B569" s="533" t="s">
        <v>59</v>
      </c>
      <c r="C569" s="2" t="s">
        <v>29</v>
      </c>
      <c r="D569" s="2" t="s">
        <v>29</v>
      </c>
      <c r="E569" s="343" t="s">
        <v>250</v>
      </c>
      <c r="F569" s="304" t="s">
        <v>10</v>
      </c>
      <c r="G569" s="305" t="s">
        <v>789</v>
      </c>
      <c r="H569" s="2"/>
      <c r="I569" s="398">
        <f>SUM(I570)</f>
        <v>103803</v>
      </c>
    </row>
    <row r="570" spans="1:9" ht="31.2">
      <c r="A570" s="136" t="s">
        <v>751</v>
      </c>
      <c r="B570" s="533" t="s">
        <v>59</v>
      </c>
      <c r="C570" s="2" t="s">
        <v>29</v>
      </c>
      <c r="D570" s="2" t="s">
        <v>29</v>
      </c>
      <c r="E570" s="343" t="s">
        <v>250</v>
      </c>
      <c r="F570" s="304" t="s">
        <v>10</v>
      </c>
      <c r="G570" s="305" t="s">
        <v>789</v>
      </c>
      <c r="H570" s="2" t="s">
        <v>16</v>
      </c>
      <c r="I570" s="400">
        <v>103803</v>
      </c>
    </row>
    <row r="571" spans="1:9" s="78" customFormat="1" ht="46.8">
      <c r="A571" s="126" t="s">
        <v>132</v>
      </c>
      <c r="B571" s="38" t="s">
        <v>59</v>
      </c>
      <c r="C571" s="36" t="s">
        <v>29</v>
      </c>
      <c r="D571" s="36" t="s">
        <v>29</v>
      </c>
      <c r="E571" s="300" t="s">
        <v>548</v>
      </c>
      <c r="F571" s="301" t="s">
        <v>533</v>
      </c>
      <c r="G571" s="302" t="s">
        <v>534</v>
      </c>
      <c r="H571" s="36"/>
      <c r="I571" s="397">
        <f>SUM(I572)</f>
        <v>9500</v>
      </c>
    </row>
    <row r="572" spans="1:9" s="78" customFormat="1" ht="62.4">
      <c r="A572" s="127" t="s">
        <v>169</v>
      </c>
      <c r="B572" s="63" t="s">
        <v>59</v>
      </c>
      <c r="C572" s="43" t="s">
        <v>29</v>
      </c>
      <c r="D572" s="52" t="s">
        <v>29</v>
      </c>
      <c r="E572" s="343" t="s">
        <v>249</v>
      </c>
      <c r="F572" s="344" t="s">
        <v>533</v>
      </c>
      <c r="G572" s="345" t="s">
        <v>534</v>
      </c>
      <c r="H572" s="87"/>
      <c r="I572" s="401">
        <f>SUM(I573)</f>
        <v>9500</v>
      </c>
    </row>
    <row r="573" spans="1:9" s="78" customFormat="1" ht="31.2">
      <c r="A573" s="127" t="s">
        <v>617</v>
      </c>
      <c r="B573" s="63" t="s">
        <v>59</v>
      </c>
      <c r="C573" s="43" t="s">
        <v>29</v>
      </c>
      <c r="D573" s="52" t="s">
        <v>29</v>
      </c>
      <c r="E573" s="343" t="s">
        <v>249</v>
      </c>
      <c r="F573" s="344" t="s">
        <v>10</v>
      </c>
      <c r="G573" s="345" t="s">
        <v>534</v>
      </c>
      <c r="H573" s="87"/>
      <c r="I573" s="401">
        <f>SUM(I574)</f>
        <v>9500</v>
      </c>
    </row>
    <row r="574" spans="1:9" s="45" customFormat="1" ht="31.2">
      <c r="A574" s="128" t="s">
        <v>170</v>
      </c>
      <c r="B574" s="422" t="s">
        <v>59</v>
      </c>
      <c r="C574" s="43" t="s">
        <v>29</v>
      </c>
      <c r="D574" s="52" t="s">
        <v>29</v>
      </c>
      <c r="E574" s="343" t="s">
        <v>249</v>
      </c>
      <c r="F574" s="344" t="s">
        <v>10</v>
      </c>
      <c r="G574" s="345" t="s">
        <v>618</v>
      </c>
      <c r="H574" s="87"/>
      <c r="I574" s="401">
        <f>SUM(I575)</f>
        <v>9500</v>
      </c>
    </row>
    <row r="575" spans="1:9" s="45" customFormat="1" ht="31.2">
      <c r="A575" s="129" t="s">
        <v>751</v>
      </c>
      <c r="B575" s="423" t="s">
        <v>59</v>
      </c>
      <c r="C575" s="52" t="s">
        <v>29</v>
      </c>
      <c r="D575" s="52" t="s">
        <v>29</v>
      </c>
      <c r="E575" s="343" t="s">
        <v>249</v>
      </c>
      <c r="F575" s="344" t="s">
        <v>10</v>
      </c>
      <c r="G575" s="345" t="s">
        <v>618</v>
      </c>
      <c r="H575" s="87" t="s">
        <v>16</v>
      </c>
      <c r="I575" s="402">
        <v>9500</v>
      </c>
    </row>
    <row r="576" spans="1:9" ht="15.6">
      <c r="A576" s="139" t="s">
        <v>33</v>
      </c>
      <c r="B576" s="21" t="s">
        <v>59</v>
      </c>
      <c r="C576" s="17" t="s">
        <v>35</v>
      </c>
      <c r="D576" s="17"/>
      <c r="E576" s="294"/>
      <c r="F576" s="295"/>
      <c r="G576" s="296"/>
      <c r="H576" s="17"/>
      <c r="I576" s="424">
        <f>SUM(I577,I600)</f>
        <v>21781472</v>
      </c>
    </row>
    <row r="577" spans="1:9" ht="15.6">
      <c r="A577" s="135" t="s">
        <v>34</v>
      </c>
      <c r="B577" s="31" t="s">
        <v>59</v>
      </c>
      <c r="C577" s="27" t="s">
        <v>35</v>
      </c>
      <c r="D577" s="27" t="s">
        <v>10</v>
      </c>
      <c r="E577" s="297"/>
      <c r="F577" s="298"/>
      <c r="G577" s="299"/>
      <c r="H577" s="27"/>
      <c r="I577" s="425">
        <f>SUM(I578,I595)</f>
        <v>16905566</v>
      </c>
    </row>
    <row r="578" spans="1:9" ht="31.2">
      <c r="A578" s="123" t="s">
        <v>171</v>
      </c>
      <c r="B578" s="38" t="s">
        <v>59</v>
      </c>
      <c r="C578" s="36" t="s">
        <v>35</v>
      </c>
      <c r="D578" s="36" t="s">
        <v>10</v>
      </c>
      <c r="E578" s="300" t="s">
        <v>252</v>
      </c>
      <c r="F578" s="301" t="s">
        <v>533</v>
      </c>
      <c r="G578" s="302" t="s">
        <v>534</v>
      </c>
      <c r="H578" s="39"/>
      <c r="I578" s="397">
        <f>SUM(I579,I589)</f>
        <v>16805566</v>
      </c>
    </row>
    <row r="579" spans="1:9" ht="33" customHeight="1">
      <c r="A579" s="125" t="s">
        <v>178</v>
      </c>
      <c r="B579" s="377" t="s">
        <v>59</v>
      </c>
      <c r="C579" s="2" t="s">
        <v>35</v>
      </c>
      <c r="D579" s="2" t="s">
        <v>10</v>
      </c>
      <c r="E579" s="303" t="s">
        <v>255</v>
      </c>
      <c r="F579" s="304" t="s">
        <v>533</v>
      </c>
      <c r="G579" s="305" t="s">
        <v>534</v>
      </c>
      <c r="H579" s="2"/>
      <c r="I579" s="398">
        <f>SUM(I580)</f>
        <v>10064555</v>
      </c>
    </row>
    <row r="580" spans="1:9" ht="31.2">
      <c r="A580" s="125" t="s">
        <v>630</v>
      </c>
      <c r="B580" s="377" t="s">
        <v>59</v>
      </c>
      <c r="C580" s="2" t="s">
        <v>35</v>
      </c>
      <c r="D580" s="2" t="s">
        <v>10</v>
      </c>
      <c r="E580" s="303" t="s">
        <v>255</v>
      </c>
      <c r="F580" s="304" t="s">
        <v>10</v>
      </c>
      <c r="G580" s="305" t="s">
        <v>534</v>
      </c>
      <c r="H580" s="2"/>
      <c r="I580" s="398">
        <f>SUM(I581+I585+I587)</f>
        <v>10064555</v>
      </c>
    </row>
    <row r="581" spans="1:9" ht="31.2">
      <c r="A581" s="74" t="s">
        <v>102</v>
      </c>
      <c r="B581" s="377" t="s">
        <v>59</v>
      </c>
      <c r="C581" s="2" t="s">
        <v>35</v>
      </c>
      <c r="D581" s="2" t="s">
        <v>10</v>
      </c>
      <c r="E581" s="303" t="s">
        <v>255</v>
      </c>
      <c r="F581" s="304" t="s">
        <v>10</v>
      </c>
      <c r="G581" s="305" t="s">
        <v>567</v>
      </c>
      <c r="H581" s="2"/>
      <c r="I581" s="398">
        <f>SUM(I582:I584)</f>
        <v>7124555</v>
      </c>
    </row>
    <row r="582" spans="1:9" ht="62.4">
      <c r="A582" s="125" t="s">
        <v>92</v>
      </c>
      <c r="B582" s="377" t="s">
        <v>59</v>
      </c>
      <c r="C582" s="2" t="s">
        <v>35</v>
      </c>
      <c r="D582" s="2" t="s">
        <v>10</v>
      </c>
      <c r="E582" s="303" t="s">
        <v>255</v>
      </c>
      <c r="F582" s="304" t="s">
        <v>10</v>
      </c>
      <c r="G582" s="305" t="s">
        <v>567</v>
      </c>
      <c r="H582" s="2" t="s">
        <v>13</v>
      </c>
      <c r="I582" s="400">
        <v>5669513</v>
      </c>
    </row>
    <row r="583" spans="1:9" ht="31.2">
      <c r="A583" s="136" t="s">
        <v>751</v>
      </c>
      <c r="B583" s="418" t="s">
        <v>59</v>
      </c>
      <c r="C583" s="2" t="s">
        <v>35</v>
      </c>
      <c r="D583" s="2" t="s">
        <v>10</v>
      </c>
      <c r="E583" s="303" t="s">
        <v>255</v>
      </c>
      <c r="F583" s="304" t="s">
        <v>10</v>
      </c>
      <c r="G583" s="305" t="s">
        <v>567</v>
      </c>
      <c r="H583" s="2" t="s">
        <v>16</v>
      </c>
      <c r="I583" s="400">
        <v>1429185</v>
      </c>
    </row>
    <row r="584" spans="1:9" ht="15.6">
      <c r="A584" s="74" t="s">
        <v>18</v>
      </c>
      <c r="B584" s="377" t="s">
        <v>59</v>
      </c>
      <c r="C584" s="2" t="s">
        <v>35</v>
      </c>
      <c r="D584" s="2" t="s">
        <v>10</v>
      </c>
      <c r="E584" s="303" t="s">
        <v>255</v>
      </c>
      <c r="F584" s="304" t="s">
        <v>10</v>
      </c>
      <c r="G584" s="305" t="s">
        <v>567</v>
      </c>
      <c r="H584" s="2" t="s">
        <v>17</v>
      </c>
      <c r="I584" s="400">
        <v>25857</v>
      </c>
    </row>
    <row r="585" spans="1:9" ht="31.2">
      <c r="A585" s="74" t="s">
        <v>808</v>
      </c>
      <c r="B585" s="564" t="s">
        <v>59</v>
      </c>
      <c r="C585" s="2" t="s">
        <v>35</v>
      </c>
      <c r="D585" s="2" t="s">
        <v>10</v>
      </c>
      <c r="E585" s="303" t="s">
        <v>255</v>
      </c>
      <c r="F585" s="304" t="s">
        <v>10</v>
      </c>
      <c r="G585" s="305" t="s">
        <v>807</v>
      </c>
      <c r="H585" s="2"/>
      <c r="I585" s="398">
        <f>SUM(I586)</f>
        <v>2816214</v>
      </c>
    </row>
    <row r="586" spans="1:9" ht="31.2">
      <c r="A586" s="136" t="s">
        <v>751</v>
      </c>
      <c r="B586" s="564" t="s">
        <v>59</v>
      </c>
      <c r="C586" s="2" t="s">
        <v>35</v>
      </c>
      <c r="D586" s="2" t="s">
        <v>10</v>
      </c>
      <c r="E586" s="303" t="s">
        <v>255</v>
      </c>
      <c r="F586" s="304" t="s">
        <v>10</v>
      </c>
      <c r="G586" s="305" t="s">
        <v>807</v>
      </c>
      <c r="H586" s="2" t="s">
        <v>16</v>
      </c>
      <c r="I586" s="400">
        <v>2816214</v>
      </c>
    </row>
    <row r="587" spans="1:9" ht="31.2">
      <c r="A587" s="74" t="s">
        <v>797</v>
      </c>
      <c r="B587" s="533" t="s">
        <v>59</v>
      </c>
      <c r="C587" s="2" t="s">
        <v>35</v>
      </c>
      <c r="D587" s="2" t="s">
        <v>10</v>
      </c>
      <c r="E587" s="303" t="s">
        <v>255</v>
      </c>
      <c r="F587" s="304" t="s">
        <v>10</v>
      </c>
      <c r="G587" s="305" t="s">
        <v>796</v>
      </c>
      <c r="H587" s="2"/>
      <c r="I587" s="398">
        <f>SUM(I588)</f>
        <v>123786</v>
      </c>
    </row>
    <row r="588" spans="1:9" ht="31.2">
      <c r="A588" s="136" t="s">
        <v>751</v>
      </c>
      <c r="B588" s="533" t="s">
        <v>59</v>
      </c>
      <c r="C588" s="2" t="s">
        <v>35</v>
      </c>
      <c r="D588" s="2" t="s">
        <v>10</v>
      </c>
      <c r="E588" s="303" t="s">
        <v>255</v>
      </c>
      <c r="F588" s="304" t="s">
        <v>10</v>
      </c>
      <c r="G588" s="305" t="s">
        <v>796</v>
      </c>
      <c r="H588" s="2" t="s">
        <v>16</v>
      </c>
      <c r="I588" s="400">
        <v>123786</v>
      </c>
    </row>
    <row r="589" spans="1:9" ht="33" customHeight="1">
      <c r="A589" s="74" t="s">
        <v>179</v>
      </c>
      <c r="B589" s="377" t="s">
        <v>59</v>
      </c>
      <c r="C589" s="2" t="s">
        <v>35</v>
      </c>
      <c r="D589" s="2" t="s">
        <v>10</v>
      </c>
      <c r="E589" s="303" t="s">
        <v>631</v>
      </c>
      <c r="F589" s="304" t="s">
        <v>533</v>
      </c>
      <c r="G589" s="305" t="s">
        <v>534</v>
      </c>
      <c r="H589" s="2"/>
      <c r="I589" s="398">
        <f>SUM(I590)</f>
        <v>6741011</v>
      </c>
    </row>
    <row r="590" spans="1:9" ht="15.6">
      <c r="A590" s="74" t="s">
        <v>632</v>
      </c>
      <c r="B590" s="377" t="s">
        <v>59</v>
      </c>
      <c r="C590" s="2" t="s">
        <v>35</v>
      </c>
      <c r="D590" s="2" t="s">
        <v>10</v>
      </c>
      <c r="E590" s="303" t="s">
        <v>256</v>
      </c>
      <c r="F590" s="304" t="s">
        <v>10</v>
      </c>
      <c r="G590" s="305" t="s">
        <v>534</v>
      </c>
      <c r="H590" s="2"/>
      <c r="I590" s="398">
        <f>SUM(I591)</f>
        <v>6741011</v>
      </c>
    </row>
    <row r="591" spans="1:9" ht="31.2">
      <c r="A591" s="74" t="s">
        <v>102</v>
      </c>
      <c r="B591" s="377" t="s">
        <v>59</v>
      </c>
      <c r="C591" s="2" t="s">
        <v>35</v>
      </c>
      <c r="D591" s="2" t="s">
        <v>10</v>
      </c>
      <c r="E591" s="303" t="s">
        <v>256</v>
      </c>
      <c r="F591" s="304" t="s">
        <v>10</v>
      </c>
      <c r="G591" s="305" t="s">
        <v>567</v>
      </c>
      <c r="H591" s="2"/>
      <c r="I591" s="398">
        <f>SUM(I592:I594)</f>
        <v>6741011</v>
      </c>
    </row>
    <row r="592" spans="1:9" ht="62.4">
      <c r="A592" s="125" t="s">
        <v>92</v>
      </c>
      <c r="B592" s="377" t="s">
        <v>59</v>
      </c>
      <c r="C592" s="2" t="s">
        <v>35</v>
      </c>
      <c r="D592" s="2" t="s">
        <v>10</v>
      </c>
      <c r="E592" s="303" t="s">
        <v>256</v>
      </c>
      <c r="F592" s="304" t="s">
        <v>10</v>
      </c>
      <c r="G592" s="305" t="s">
        <v>567</v>
      </c>
      <c r="H592" s="2" t="s">
        <v>13</v>
      </c>
      <c r="I592" s="400">
        <v>6036911</v>
      </c>
    </row>
    <row r="593" spans="1:9" ht="31.2">
      <c r="A593" s="136" t="s">
        <v>751</v>
      </c>
      <c r="B593" s="418" t="s">
        <v>59</v>
      </c>
      <c r="C593" s="2" t="s">
        <v>35</v>
      </c>
      <c r="D593" s="2" t="s">
        <v>10</v>
      </c>
      <c r="E593" s="303" t="s">
        <v>256</v>
      </c>
      <c r="F593" s="304" t="s">
        <v>10</v>
      </c>
      <c r="G593" s="305" t="s">
        <v>567</v>
      </c>
      <c r="H593" s="2" t="s">
        <v>16</v>
      </c>
      <c r="I593" s="400">
        <v>691100</v>
      </c>
    </row>
    <row r="594" spans="1:9" ht="15.6">
      <c r="A594" s="74" t="s">
        <v>18</v>
      </c>
      <c r="B594" s="377" t="s">
        <v>59</v>
      </c>
      <c r="C594" s="2" t="s">
        <v>35</v>
      </c>
      <c r="D594" s="2" t="s">
        <v>10</v>
      </c>
      <c r="E594" s="303" t="s">
        <v>256</v>
      </c>
      <c r="F594" s="304" t="s">
        <v>10</v>
      </c>
      <c r="G594" s="305" t="s">
        <v>567</v>
      </c>
      <c r="H594" s="2" t="s">
        <v>17</v>
      </c>
      <c r="I594" s="400">
        <v>13000</v>
      </c>
    </row>
    <row r="595" spans="1:9" s="78" customFormat="1" ht="31.2">
      <c r="A595" s="123" t="s">
        <v>156</v>
      </c>
      <c r="B595" s="38" t="s">
        <v>59</v>
      </c>
      <c r="C595" s="36" t="s">
        <v>35</v>
      </c>
      <c r="D595" s="36" t="s">
        <v>10</v>
      </c>
      <c r="E595" s="300" t="s">
        <v>230</v>
      </c>
      <c r="F595" s="301" t="s">
        <v>533</v>
      </c>
      <c r="G595" s="302" t="s">
        <v>534</v>
      </c>
      <c r="H595" s="39"/>
      <c r="I595" s="397">
        <f>SUM(I596)</f>
        <v>100000</v>
      </c>
    </row>
    <row r="596" spans="1:9" s="78" customFormat="1" ht="62.4">
      <c r="A596" s="125" t="s">
        <v>180</v>
      </c>
      <c r="B596" s="377" t="s">
        <v>59</v>
      </c>
      <c r="C596" s="2" t="s">
        <v>35</v>
      </c>
      <c r="D596" s="2" t="s">
        <v>10</v>
      </c>
      <c r="E596" s="303" t="s">
        <v>257</v>
      </c>
      <c r="F596" s="304" t="s">
        <v>533</v>
      </c>
      <c r="G596" s="305" t="s">
        <v>534</v>
      </c>
      <c r="H596" s="2"/>
      <c r="I596" s="398">
        <f>SUM(I597)</f>
        <v>100000</v>
      </c>
    </row>
    <row r="597" spans="1:9" s="78" customFormat="1" ht="33.75" customHeight="1">
      <c r="A597" s="125" t="s">
        <v>633</v>
      </c>
      <c r="B597" s="377" t="s">
        <v>59</v>
      </c>
      <c r="C597" s="2" t="s">
        <v>35</v>
      </c>
      <c r="D597" s="2" t="s">
        <v>10</v>
      </c>
      <c r="E597" s="303" t="s">
        <v>257</v>
      </c>
      <c r="F597" s="304" t="s">
        <v>12</v>
      </c>
      <c r="G597" s="305" t="s">
        <v>534</v>
      </c>
      <c r="H597" s="2"/>
      <c r="I597" s="398">
        <f>SUM(I598)</f>
        <v>100000</v>
      </c>
    </row>
    <row r="598" spans="1:9" s="78" customFormat="1" ht="31.2">
      <c r="A598" s="74" t="s">
        <v>635</v>
      </c>
      <c r="B598" s="377" t="s">
        <v>59</v>
      </c>
      <c r="C598" s="2" t="s">
        <v>35</v>
      </c>
      <c r="D598" s="2" t="s">
        <v>10</v>
      </c>
      <c r="E598" s="303" t="s">
        <v>257</v>
      </c>
      <c r="F598" s="304" t="s">
        <v>12</v>
      </c>
      <c r="G598" s="305" t="s">
        <v>634</v>
      </c>
      <c r="H598" s="2"/>
      <c r="I598" s="398">
        <f>SUM(I599)</f>
        <v>100000</v>
      </c>
    </row>
    <row r="599" spans="1:9" s="78" customFormat="1" ht="31.2">
      <c r="A599" s="136" t="s">
        <v>751</v>
      </c>
      <c r="B599" s="418" t="s">
        <v>59</v>
      </c>
      <c r="C599" s="2" t="s">
        <v>35</v>
      </c>
      <c r="D599" s="2" t="s">
        <v>10</v>
      </c>
      <c r="E599" s="303" t="s">
        <v>257</v>
      </c>
      <c r="F599" s="304" t="s">
        <v>12</v>
      </c>
      <c r="G599" s="305" t="s">
        <v>634</v>
      </c>
      <c r="H599" s="2" t="s">
        <v>16</v>
      </c>
      <c r="I599" s="400">
        <v>100000</v>
      </c>
    </row>
    <row r="600" spans="1:9" ht="15.6">
      <c r="A600" s="135" t="s">
        <v>36</v>
      </c>
      <c r="B600" s="31" t="s">
        <v>59</v>
      </c>
      <c r="C600" s="27" t="s">
        <v>35</v>
      </c>
      <c r="D600" s="27" t="s">
        <v>20</v>
      </c>
      <c r="E600" s="297"/>
      <c r="F600" s="298"/>
      <c r="G600" s="299"/>
      <c r="H600" s="27"/>
      <c r="I600" s="425">
        <f>SUM(I601,I614)</f>
        <v>4875906</v>
      </c>
    </row>
    <row r="601" spans="1:9" ht="31.2">
      <c r="A601" s="123" t="s">
        <v>171</v>
      </c>
      <c r="B601" s="38" t="s">
        <v>59</v>
      </c>
      <c r="C601" s="36" t="s">
        <v>35</v>
      </c>
      <c r="D601" s="36" t="s">
        <v>20</v>
      </c>
      <c r="E601" s="300" t="s">
        <v>252</v>
      </c>
      <c r="F601" s="301" t="s">
        <v>533</v>
      </c>
      <c r="G601" s="302" t="s">
        <v>534</v>
      </c>
      <c r="H601" s="36"/>
      <c r="I601" s="397">
        <f>SUM(I602)</f>
        <v>4861206</v>
      </c>
    </row>
    <row r="602" spans="1:9" ht="48.75" customHeight="1">
      <c r="A602" s="74" t="s">
        <v>181</v>
      </c>
      <c r="B602" s="377" t="s">
        <v>59</v>
      </c>
      <c r="C602" s="2" t="s">
        <v>35</v>
      </c>
      <c r="D602" s="2" t="s">
        <v>20</v>
      </c>
      <c r="E602" s="303" t="s">
        <v>258</v>
      </c>
      <c r="F602" s="304" t="s">
        <v>533</v>
      </c>
      <c r="G602" s="305" t="s">
        <v>534</v>
      </c>
      <c r="H602" s="2"/>
      <c r="I602" s="398">
        <f>SUM(I603+I607)</f>
        <v>4861206</v>
      </c>
    </row>
    <row r="603" spans="1:9" ht="78">
      <c r="A603" s="74" t="s">
        <v>639</v>
      </c>
      <c r="B603" s="377" t="s">
        <v>59</v>
      </c>
      <c r="C603" s="2" t="s">
        <v>35</v>
      </c>
      <c r="D603" s="2" t="s">
        <v>20</v>
      </c>
      <c r="E603" s="303" t="s">
        <v>258</v>
      </c>
      <c r="F603" s="304" t="s">
        <v>10</v>
      </c>
      <c r="G603" s="305" t="s">
        <v>534</v>
      </c>
      <c r="H603" s="2"/>
      <c r="I603" s="398">
        <f>SUM(I604)</f>
        <v>1178330</v>
      </c>
    </row>
    <row r="604" spans="1:9" ht="31.2">
      <c r="A604" s="74" t="s">
        <v>91</v>
      </c>
      <c r="B604" s="377" t="s">
        <v>59</v>
      </c>
      <c r="C604" s="52" t="s">
        <v>35</v>
      </c>
      <c r="D604" s="52" t="s">
        <v>20</v>
      </c>
      <c r="E604" s="343" t="s">
        <v>258</v>
      </c>
      <c r="F604" s="344" t="s">
        <v>640</v>
      </c>
      <c r="G604" s="345" t="s">
        <v>538</v>
      </c>
      <c r="H604" s="52"/>
      <c r="I604" s="398">
        <f>SUM(I605:I606)</f>
        <v>1178330</v>
      </c>
    </row>
    <row r="605" spans="1:9" ht="62.4">
      <c r="A605" s="125" t="s">
        <v>92</v>
      </c>
      <c r="B605" s="377" t="s">
        <v>59</v>
      </c>
      <c r="C605" s="2" t="s">
        <v>35</v>
      </c>
      <c r="D605" s="2" t="s">
        <v>20</v>
      </c>
      <c r="E605" s="303" t="s">
        <v>258</v>
      </c>
      <c r="F605" s="304" t="s">
        <v>640</v>
      </c>
      <c r="G605" s="305" t="s">
        <v>538</v>
      </c>
      <c r="H605" s="2" t="s">
        <v>13</v>
      </c>
      <c r="I605" s="400">
        <v>1178130</v>
      </c>
    </row>
    <row r="606" spans="1:9" ht="15.6">
      <c r="A606" s="74" t="s">
        <v>18</v>
      </c>
      <c r="B606" s="533" t="s">
        <v>59</v>
      </c>
      <c r="C606" s="2" t="s">
        <v>35</v>
      </c>
      <c r="D606" s="2" t="s">
        <v>20</v>
      </c>
      <c r="E606" s="303" t="s">
        <v>258</v>
      </c>
      <c r="F606" s="304" t="s">
        <v>640</v>
      </c>
      <c r="G606" s="305" t="s">
        <v>538</v>
      </c>
      <c r="H606" s="2" t="s">
        <v>17</v>
      </c>
      <c r="I606" s="400">
        <v>200</v>
      </c>
    </row>
    <row r="607" spans="1:9" ht="46.8">
      <c r="A607" s="74" t="s">
        <v>636</v>
      </c>
      <c r="B607" s="377" t="s">
        <v>59</v>
      </c>
      <c r="C607" s="2" t="s">
        <v>35</v>
      </c>
      <c r="D607" s="2" t="s">
        <v>20</v>
      </c>
      <c r="E607" s="303" t="s">
        <v>258</v>
      </c>
      <c r="F607" s="304" t="s">
        <v>12</v>
      </c>
      <c r="G607" s="305" t="s">
        <v>534</v>
      </c>
      <c r="H607" s="2"/>
      <c r="I607" s="398">
        <f>SUM(I608+I610)</f>
        <v>3682876</v>
      </c>
    </row>
    <row r="608" spans="1:9" ht="46.8">
      <c r="A608" s="74" t="s">
        <v>104</v>
      </c>
      <c r="B608" s="377" t="s">
        <v>59</v>
      </c>
      <c r="C608" s="2" t="s">
        <v>35</v>
      </c>
      <c r="D608" s="2" t="s">
        <v>20</v>
      </c>
      <c r="E608" s="303" t="s">
        <v>258</v>
      </c>
      <c r="F608" s="304" t="s">
        <v>637</v>
      </c>
      <c r="G608" s="305" t="s">
        <v>638</v>
      </c>
      <c r="H608" s="2"/>
      <c r="I608" s="398">
        <f>SUM(I609)</f>
        <v>24276</v>
      </c>
    </row>
    <row r="609" spans="1:9" ht="62.4">
      <c r="A609" s="125" t="s">
        <v>92</v>
      </c>
      <c r="B609" s="377" t="s">
        <v>59</v>
      </c>
      <c r="C609" s="2" t="s">
        <v>35</v>
      </c>
      <c r="D609" s="2" t="s">
        <v>20</v>
      </c>
      <c r="E609" s="303" t="s">
        <v>258</v>
      </c>
      <c r="F609" s="304" t="s">
        <v>637</v>
      </c>
      <c r="G609" s="305" t="s">
        <v>638</v>
      </c>
      <c r="H609" s="2" t="s">
        <v>13</v>
      </c>
      <c r="I609" s="400">
        <v>24276</v>
      </c>
    </row>
    <row r="610" spans="1:9" ht="31.2">
      <c r="A610" s="74" t="s">
        <v>102</v>
      </c>
      <c r="B610" s="377" t="s">
        <v>59</v>
      </c>
      <c r="C610" s="2" t="s">
        <v>35</v>
      </c>
      <c r="D610" s="2" t="s">
        <v>20</v>
      </c>
      <c r="E610" s="303" t="s">
        <v>258</v>
      </c>
      <c r="F610" s="304" t="s">
        <v>637</v>
      </c>
      <c r="G610" s="305" t="s">
        <v>567</v>
      </c>
      <c r="H610" s="2"/>
      <c r="I610" s="398">
        <f>SUM(I611:I613)</f>
        <v>3658600</v>
      </c>
    </row>
    <row r="611" spans="1:9" ht="62.4">
      <c r="A611" s="125" t="s">
        <v>92</v>
      </c>
      <c r="B611" s="377" t="s">
        <v>59</v>
      </c>
      <c r="C611" s="2" t="s">
        <v>35</v>
      </c>
      <c r="D611" s="2" t="s">
        <v>20</v>
      </c>
      <c r="E611" s="303" t="s">
        <v>258</v>
      </c>
      <c r="F611" s="304" t="s">
        <v>637</v>
      </c>
      <c r="G611" s="305" t="s">
        <v>567</v>
      </c>
      <c r="H611" s="2" t="s">
        <v>13</v>
      </c>
      <c r="I611" s="400">
        <v>3399100</v>
      </c>
    </row>
    <row r="612" spans="1:9" ht="31.2">
      <c r="A612" s="136" t="s">
        <v>751</v>
      </c>
      <c r="B612" s="418" t="s">
        <v>59</v>
      </c>
      <c r="C612" s="2" t="s">
        <v>35</v>
      </c>
      <c r="D612" s="2" t="s">
        <v>20</v>
      </c>
      <c r="E612" s="303" t="s">
        <v>258</v>
      </c>
      <c r="F612" s="304" t="s">
        <v>637</v>
      </c>
      <c r="G612" s="305" t="s">
        <v>567</v>
      </c>
      <c r="H612" s="2" t="s">
        <v>16</v>
      </c>
      <c r="I612" s="400">
        <v>258500</v>
      </c>
    </row>
    <row r="613" spans="1:9" ht="15.6">
      <c r="A613" s="74" t="s">
        <v>18</v>
      </c>
      <c r="B613" s="377" t="s">
        <v>59</v>
      </c>
      <c r="C613" s="2" t="s">
        <v>35</v>
      </c>
      <c r="D613" s="2" t="s">
        <v>20</v>
      </c>
      <c r="E613" s="303" t="s">
        <v>258</v>
      </c>
      <c r="F613" s="304" t="s">
        <v>637</v>
      </c>
      <c r="G613" s="305" t="s">
        <v>567</v>
      </c>
      <c r="H613" s="2" t="s">
        <v>17</v>
      </c>
      <c r="I613" s="400">
        <v>1000</v>
      </c>
    </row>
    <row r="614" spans="1:9" ht="46.8">
      <c r="A614" s="126" t="s">
        <v>123</v>
      </c>
      <c r="B614" s="38" t="s">
        <v>59</v>
      </c>
      <c r="C614" s="36" t="s">
        <v>35</v>
      </c>
      <c r="D614" s="36" t="s">
        <v>20</v>
      </c>
      <c r="E614" s="300" t="s">
        <v>536</v>
      </c>
      <c r="F614" s="301" t="s">
        <v>533</v>
      </c>
      <c r="G614" s="302" t="s">
        <v>534</v>
      </c>
      <c r="H614" s="36"/>
      <c r="I614" s="397">
        <f>SUM(I615)</f>
        <v>14700</v>
      </c>
    </row>
    <row r="615" spans="1:9" ht="62.4">
      <c r="A615" s="127" t="s">
        <v>137</v>
      </c>
      <c r="B615" s="63" t="s">
        <v>59</v>
      </c>
      <c r="C615" s="2" t="s">
        <v>35</v>
      </c>
      <c r="D615" s="2" t="s">
        <v>20</v>
      </c>
      <c r="E615" s="303" t="s">
        <v>209</v>
      </c>
      <c r="F615" s="304" t="s">
        <v>533</v>
      </c>
      <c r="G615" s="305" t="s">
        <v>534</v>
      </c>
      <c r="H615" s="52"/>
      <c r="I615" s="398">
        <f>SUM(I616)</f>
        <v>14700</v>
      </c>
    </row>
    <row r="616" spans="1:9" ht="46.8">
      <c r="A616" s="127" t="s">
        <v>540</v>
      </c>
      <c r="B616" s="63" t="s">
        <v>59</v>
      </c>
      <c r="C616" s="2" t="s">
        <v>35</v>
      </c>
      <c r="D616" s="2" t="s">
        <v>20</v>
      </c>
      <c r="E616" s="303" t="s">
        <v>209</v>
      </c>
      <c r="F616" s="304" t="s">
        <v>10</v>
      </c>
      <c r="G616" s="305" t="s">
        <v>534</v>
      </c>
      <c r="H616" s="52"/>
      <c r="I616" s="398">
        <f>SUM(I617)</f>
        <v>14700</v>
      </c>
    </row>
    <row r="617" spans="1:9" ht="15.6">
      <c r="A617" s="127" t="s">
        <v>125</v>
      </c>
      <c r="B617" s="63" t="s">
        <v>59</v>
      </c>
      <c r="C617" s="2" t="s">
        <v>35</v>
      </c>
      <c r="D617" s="2" t="s">
        <v>20</v>
      </c>
      <c r="E617" s="303" t="s">
        <v>209</v>
      </c>
      <c r="F617" s="304" t="s">
        <v>10</v>
      </c>
      <c r="G617" s="305" t="s">
        <v>539</v>
      </c>
      <c r="H617" s="52"/>
      <c r="I617" s="398">
        <f>SUM(I618)</f>
        <v>14700</v>
      </c>
    </row>
    <row r="618" spans="1:9" ht="31.2">
      <c r="A618" s="136" t="s">
        <v>751</v>
      </c>
      <c r="B618" s="418" t="s">
        <v>59</v>
      </c>
      <c r="C618" s="2" t="s">
        <v>35</v>
      </c>
      <c r="D618" s="2" t="s">
        <v>20</v>
      </c>
      <c r="E618" s="303" t="s">
        <v>209</v>
      </c>
      <c r="F618" s="304" t="s">
        <v>10</v>
      </c>
      <c r="G618" s="305" t="s">
        <v>539</v>
      </c>
      <c r="H618" s="2" t="s">
        <v>16</v>
      </c>
      <c r="I618" s="400">
        <v>14700</v>
      </c>
    </row>
    <row r="619" spans="1:9" ht="15.6">
      <c r="A619" s="139" t="s">
        <v>37</v>
      </c>
      <c r="B619" s="21" t="s">
        <v>59</v>
      </c>
      <c r="C619" s="21">
        <v>10</v>
      </c>
      <c r="D619" s="21"/>
      <c r="E619" s="334"/>
      <c r="F619" s="335"/>
      <c r="G619" s="336"/>
      <c r="H619" s="17"/>
      <c r="I619" s="424">
        <f>SUM(I620)</f>
        <v>1101955</v>
      </c>
    </row>
    <row r="620" spans="1:9" ht="15.6">
      <c r="A620" s="135" t="s">
        <v>41</v>
      </c>
      <c r="B620" s="31" t="s">
        <v>59</v>
      </c>
      <c r="C620" s="31">
        <v>10</v>
      </c>
      <c r="D620" s="27" t="s">
        <v>15</v>
      </c>
      <c r="E620" s="297"/>
      <c r="F620" s="298"/>
      <c r="G620" s="299"/>
      <c r="H620" s="27"/>
      <c r="I620" s="425">
        <f>SUM(I621)</f>
        <v>1101955</v>
      </c>
    </row>
    <row r="621" spans="1:9" ht="31.2">
      <c r="A621" s="123" t="s">
        <v>171</v>
      </c>
      <c r="B621" s="38" t="s">
        <v>59</v>
      </c>
      <c r="C621" s="36" t="s">
        <v>57</v>
      </c>
      <c r="D621" s="36" t="s">
        <v>15</v>
      </c>
      <c r="E621" s="300" t="s">
        <v>252</v>
      </c>
      <c r="F621" s="301" t="s">
        <v>533</v>
      </c>
      <c r="G621" s="302" t="s">
        <v>534</v>
      </c>
      <c r="H621" s="36"/>
      <c r="I621" s="397">
        <f>SUM(I622,I627,I632)</f>
        <v>1101955</v>
      </c>
    </row>
    <row r="622" spans="1:9" ht="48" customHeight="1">
      <c r="A622" s="125" t="s">
        <v>178</v>
      </c>
      <c r="B622" s="377" t="s">
        <v>59</v>
      </c>
      <c r="C622" s="63">
        <v>10</v>
      </c>
      <c r="D622" s="52" t="s">
        <v>15</v>
      </c>
      <c r="E622" s="343" t="s">
        <v>255</v>
      </c>
      <c r="F622" s="344" t="s">
        <v>533</v>
      </c>
      <c r="G622" s="345" t="s">
        <v>534</v>
      </c>
      <c r="H622" s="52"/>
      <c r="I622" s="398">
        <f>SUM(I623)</f>
        <v>502125</v>
      </c>
    </row>
    <row r="623" spans="1:9" ht="31.2">
      <c r="A623" s="125" t="s">
        <v>630</v>
      </c>
      <c r="B623" s="377" t="s">
        <v>59</v>
      </c>
      <c r="C623" s="63">
        <v>10</v>
      </c>
      <c r="D623" s="52" t="s">
        <v>15</v>
      </c>
      <c r="E623" s="343" t="s">
        <v>255</v>
      </c>
      <c r="F623" s="344" t="s">
        <v>10</v>
      </c>
      <c r="G623" s="345" t="s">
        <v>534</v>
      </c>
      <c r="H623" s="52"/>
      <c r="I623" s="398">
        <f>SUM(I624)</f>
        <v>502125</v>
      </c>
    </row>
    <row r="624" spans="1:9" ht="33" customHeight="1">
      <c r="A624" s="125" t="s">
        <v>184</v>
      </c>
      <c r="B624" s="377" t="s">
        <v>59</v>
      </c>
      <c r="C624" s="63">
        <v>10</v>
      </c>
      <c r="D624" s="52" t="s">
        <v>15</v>
      </c>
      <c r="E624" s="343" t="s">
        <v>255</v>
      </c>
      <c r="F624" s="344" t="s">
        <v>640</v>
      </c>
      <c r="G624" s="345" t="s">
        <v>643</v>
      </c>
      <c r="H624" s="52"/>
      <c r="I624" s="398">
        <f>SUM(I625:I626)</f>
        <v>502125</v>
      </c>
    </row>
    <row r="625" spans="1:9" ht="31.2">
      <c r="A625" s="136" t="s">
        <v>751</v>
      </c>
      <c r="B625" s="418" t="s">
        <v>59</v>
      </c>
      <c r="C625" s="63">
        <v>10</v>
      </c>
      <c r="D625" s="52" t="s">
        <v>15</v>
      </c>
      <c r="E625" s="343" t="s">
        <v>255</v>
      </c>
      <c r="F625" s="344" t="s">
        <v>640</v>
      </c>
      <c r="G625" s="345" t="s">
        <v>643</v>
      </c>
      <c r="H625" s="52" t="s">
        <v>16</v>
      </c>
      <c r="I625" s="400">
        <v>2000</v>
      </c>
    </row>
    <row r="626" spans="1:9" ht="15.6">
      <c r="A626" s="74" t="s">
        <v>40</v>
      </c>
      <c r="B626" s="377" t="s">
        <v>59</v>
      </c>
      <c r="C626" s="63">
        <v>10</v>
      </c>
      <c r="D626" s="52" t="s">
        <v>15</v>
      </c>
      <c r="E626" s="343" t="s">
        <v>255</v>
      </c>
      <c r="F626" s="344" t="s">
        <v>640</v>
      </c>
      <c r="G626" s="345" t="s">
        <v>643</v>
      </c>
      <c r="H626" s="52" t="s">
        <v>39</v>
      </c>
      <c r="I626" s="400">
        <v>500125</v>
      </c>
    </row>
    <row r="627" spans="1:9" ht="48.75" customHeight="1">
      <c r="A627" s="74" t="s">
        <v>179</v>
      </c>
      <c r="B627" s="377" t="s">
        <v>59</v>
      </c>
      <c r="C627" s="63">
        <v>10</v>
      </c>
      <c r="D627" s="52" t="s">
        <v>15</v>
      </c>
      <c r="E627" s="343" t="s">
        <v>631</v>
      </c>
      <c r="F627" s="344" t="s">
        <v>533</v>
      </c>
      <c r="G627" s="345" t="s">
        <v>534</v>
      </c>
      <c r="H627" s="52"/>
      <c r="I627" s="398">
        <f>SUM(I628)</f>
        <v>451138</v>
      </c>
    </row>
    <row r="628" spans="1:9" ht="15.6">
      <c r="A628" s="74" t="s">
        <v>632</v>
      </c>
      <c r="B628" s="377" t="s">
        <v>59</v>
      </c>
      <c r="C628" s="63">
        <v>10</v>
      </c>
      <c r="D628" s="52" t="s">
        <v>15</v>
      </c>
      <c r="E628" s="343" t="s">
        <v>256</v>
      </c>
      <c r="F628" s="344" t="s">
        <v>10</v>
      </c>
      <c r="G628" s="345" t="s">
        <v>534</v>
      </c>
      <c r="H628" s="52"/>
      <c r="I628" s="398">
        <f>SUM(I629)</f>
        <v>451138</v>
      </c>
    </row>
    <row r="629" spans="1:9" ht="33.75" customHeight="1">
      <c r="A629" s="125" t="s">
        <v>184</v>
      </c>
      <c r="B629" s="377" t="s">
        <v>59</v>
      </c>
      <c r="C629" s="63">
        <v>10</v>
      </c>
      <c r="D629" s="52" t="s">
        <v>15</v>
      </c>
      <c r="E629" s="343" t="s">
        <v>256</v>
      </c>
      <c r="F629" s="344" t="s">
        <v>640</v>
      </c>
      <c r="G629" s="345" t="s">
        <v>643</v>
      </c>
      <c r="H629" s="52"/>
      <c r="I629" s="398">
        <f>SUM(I630:I631)</f>
        <v>451138</v>
      </c>
    </row>
    <row r="630" spans="1:9" ht="31.2">
      <c r="A630" s="136" t="s">
        <v>751</v>
      </c>
      <c r="B630" s="418" t="s">
        <v>59</v>
      </c>
      <c r="C630" s="63">
        <v>10</v>
      </c>
      <c r="D630" s="52" t="s">
        <v>15</v>
      </c>
      <c r="E630" s="343" t="s">
        <v>256</v>
      </c>
      <c r="F630" s="344" t="s">
        <v>640</v>
      </c>
      <c r="G630" s="345" t="s">
        <v>643</v>
      </c>
      <c r="H630" s="52" t="s">
        <v>16</v>
      </c>
      <c r="I630" s="400">
        <v>1800</v>
      </c>
    </row>
    <row r="631" spans="1:9" ht="15.6">
      <c r="A631" s="74" t="s">
        <v>40</v>
      </c>
      <c r="B631" s="377" t="s">
        <v>59</v>
      </c>
      <c r="C631" s="63">
        <v>10</v>
      </c>
      <c r="D631" s="52" t="s">
        <v>15</v>
      </c>
      <c r="E631" s="343" t="s">
        <v>256</v>
      </c>
      <c r="F631" s="344" t="s">
        <v>640</v>
      </c>
      <c r="G631" s="345" t="s">
        <v>643</v>
      </c>
      <c r="H631" s="52" t="s">
        <v>39</v>
      </c>
      <c r="I631" s="400">
        <v>449338</v>
      </c>
    </row>
    <row r="632" spans="1:9" ht="50.25" customHeight="1">
      <c r="A632" s="74" t="s">
        <v>172</v>
      </c>
      <c r="B632" s="377" t="s">
        <v>59</v>
      </c>
      <c r="C632" s="63">
        <v>10</v>
      </c>
      <c r="D632" s="52" t="s">
        <v>15</v>
      </c>
      <c r="E632" s="343" t="s">
        <v>253</v>
      </c>
      <c r="F632" s="344" t="s">
        <v>533</v>
      </c>
      <c r="G632" s="345" t="s">
        <v>534</v>
      </c>
      <c r="H632" s="52"/>
      <c r="I632" s="398">
        <f>SUM(I633)</f>
        <v>148692</v>
      </c>
    </row>
    <row r="633" spans="1:9" ht="46.8">
      <c r="A633" s="74" t="s">
        <v>619</v>
      </c>
      <c r="B633" s="377" t="s">
        <v>59</v>
      </c>
      <c r="C633" s="63">
        <v>10</v>
      </c>
      <c r="D633" s="52" t="s">
        <v>15</v>
      </c>
      <c r="E633" s="343" t="s">
        <v>253</v>
      </c>
      <c r="F633" s="344" t="s">
        <v>10</v>
      </c>
      <c r="G633" s="345" t="s">
        <v>534</v>
      </c>
      <c r="H633" s="52"/>
      <c r="I633" s="398">
        <f>SUM(I634)</f>
        <v>148692</v>
      </c>
    </row>
    <row r="634" spans="1:9" ht="78">
      <c r="A634" s="74" t="s">
        <v>645</v>
      </c>
      <c r="B634" s="377" t="s">
        <v>59</v>
      </c>
      <c r="C634" s="63">
        <v>10</v>
      </c>
      <c r="D634" s="52" t="s">
        <v>15</v>
      </c>
      <c r="E634" s="343" t="s">
        <v>253</v>
      </c>
      <c r="F634" s="344" t="s">
        <v>10</v>
      </c>
      <c r="G634" s="345" t="s">
        <v>644</v>
      </c>
      <c r="H634" s="52"/>
      <c r="I634" s="398">
        <f>SUM(I635:I636)</f>
        <v>148692</v>
      </c>
    </row>
    <row r="635" spans="1:9" ht="31.2">
      <c r="A635" s="136" t="s">
        <v>751</v>
      </c>
      <c r="B635" s="418" t="s">
        <v>59</v>
      </c>
      <c r="C635" s="63">
        <v>10</v>
      </c>
      <c r="D635" s="52" t="s">
        <v>15</v>
      </c>
      <c r="E635" s="343" t="s">
        <v>253</v>
      </c>
      <c r="F635" s="344" t="s">
        <v>10</v>
      </c>
      <c r="G635" s="345" t="s">
        <v>644</v>
      </c>
      <c r="H635" s="52" t="s">
        <v>16</v>
      </c>
      <c r="I635" s="400">
        <v>768</v>
      </c>
    </row>
    <row r="636" spans="1:9" ht="15.6">
      <c r="A636" s="74" t="s">
        <v>40</v>
      </c>
      <c r="B636" s="377" t="s">
        <v>59</v>
      </c>
      <c r="C636" s="63">
        <v>10</v>
      </c>
      <c r="D636" s="52" t="s">
        <v>15</v>
      </c>
      <c r="E636" s="343" t="s">
        <v>253</v>
      </c>
      <c r="F636" s="344" t="s">
        <v>10</v>
      </c>
      <c r="G636" s="345" t="s">
        <v>644</v>
      </c>
      <c r="H636" s="52" t="s">
        <v>39</v>
      </c>
      <c r="I636" s="400">
        <v>147924</v>
      </c>
    </row>
    <row r="637" spans="1:9" ht="15.6">
      <c r="A637" s="139" t="s">
        <v>43</v>
      </c>
      <c r="B637" s="21" t="s">
        <v>59</v>
      </c>
      <c r="C637" s="21">
        <v>11</v>
      </c>
      <c r="D637" s="21"/>
      <c r="E637" s="334"/>
      <c r="F637" s="335"/>
      <c r="G637" s="336"/>
      <c r="H637" s="17"/>
      <c r="I637" s="424">
        <f>SUM(I638)</f>
        <v>157000</v>
      </c>
    </row>
    <row r="638" spans="1:9" ht="15.6">
      <c r="A638" s="135" t="s">
        <v>44</v>
      </c>
      <c r="B638" s="31" t="s">
        <v>59</v>
      </c>
      <c r="C638" s="31">
        <v>11</v>
      </c>
      <c r="D638" s="27" t="s">
        <v>12</v>
      </c>
      <c r="E638" s="297"/>
      <c r="F638" s="298"/>
      <c r="G638" s="299"/>
      <c r="H638" s="27"/>
      <c r="I638" s="425">
        <f>SUM(I639,I648)</f>
        <v>157000</v>
      </c>
    </row>
    <row r="639" spans="1:9" ht="46.8">
      <c r="A639" s="131" t="s">
        <v>144</v>
      </c>
      <c r="B639" s="419" t="s">
        <v>59</v>
      </c>
      <c r="C639" s="36" t="s">
        <v>45</v>
      </c>
      <c r="D639" s="36" t="s">
        <v>12</v>
      </c>
      <c r="E639" s="300" t="s">
        <v>206</v>
      </c>
      <c r="F639" s="301" t="s">
        <v>533</v>
      </c>
      <c r="G639" s="302" t="s">
        <v>534</v>
      </c>
      <c r="H639" s="39"/>
      <c r="I639" s="397">
        <f>SUM(I644,I640)</f>
        <v>7000</v>
      </c>
    </row>
    <row r="640" spans="1:9" s="45" customFormat="1" ht="62.4">
      <c r="A640" s="74" t="s">
        <v>182</v>
      </c>
      <c r="B640" s="377" t="s">
        <v>59</v>
      </c>
      <c r="C640" s="43" t="s">
        <v>45</v>
      </c>
      <c r="D640" s="43" t="s">
        <v>12</v>
      </c>
      <c r="E640" s="346" t="s">
        <v>208</v>
      </c>
      <c r="F640" s="347" t="s">
        <v>533</v>
      </c>
      <c r="G640" s="348" t="s">
        <v>534</v>
      </c>
      <c r="H640" s="44"/>
      <c r="I640" s="401">
        <f>SUM(I641)</f>
        <v>2000</v>
      </c>
    </row>
    <row r="641" spans="1:9" s="45" customFormat="1" ht="46.8">
      <c r="A641" s="363" t="s">
        <v>641</v>
      </c>
      <c r="B641" s="377" t="s">
        <v>59</v>
      </c>
      <c r="C641" s="43" t="s">
        <v>45</v>
      </c>
      <c r="D641" s="43" t="s">
        <v>12</v>
      </c>
      <c r="E641" s="346" t="s">
        <v>208</v>
      </c>
      <c r="F641" s="347" t="s">
        <v>10</v>
      </c>
      <c r="G641" s="348" t="s">
        <v>534</v>
      </c>
      <c r="H641" s="44"/>
      <c r="I641" s="401">
        <f>SUM(I642)</f>
        <v>2000</v>
      </c>
    </row>
    <row r="642" spans="1:9" s="45" customFormat="1" ht="31.2">
      <c r="A642" s="95" t="s">
        <v>655</v>
      </c>
      <c r="B642" s="422" t="s">
        <v>59</v>
      </c>
      <c r="C642" s="43" t="s">
        <v>45</v>
      </c>
      <c r="D642" s="43" t="s">
        <v>12</v>
      </c>
      <c r="E642" s="346" t="s">
        <v>208</v>
      </c>
      <c r="F642" s="347" t="s">
        <v>10</v>
      </c>
      <c r="G642" s="348" t="s">
        <v>654</v>
      </c>
      <c r="H642" s="44"/>
      <c r="I642" s="401">
        <f>SUM(I643)</f>
        <v>2000</v>
      </c>
    </row>
    <row r="643" spans="1:9" s="45" customFormat="1" ht="31.2">
      <c r="A643" s="129" t="s">
        <v>751</v>
      </c>
      <c r="B643" s="423" t="s">
        <v>59</v>
      </c>
      <c r="C643" s="43" t="s">
        <v>45</v>
      </c>
      <c r="D643" s="43" t="s">
        <v>12</v>
      </c>
      <c r="E643" s="346" t="s">
        <v>208</v>
      </c>
      <c r="F643" s="347" t="s">
        <v>10</v>
      </c>
      <c r="G643" s="348" t="s">
        <v>654</v>
      </c>
      <c r="H643" s="44" t="s">
        <v>16</v>
      </c>
      <c r="I643" s="402">
        <v>2000</v>
      </c>
    </row>
    <row r="644" spans="1:9" ht="78">
      <c r="A644" s="127" t="s">
        <v>188</v>
      </c>
      <c r="B644" s="63" t="s">
        <v>59</v>
      </c>
      <c r="C644" s="2" t="s">
        <v>45</v>
      </c>
      <c r="D644" s="2" t="s">
        <v>12</v>
      </c>
      <c r="E644" s="303" t="s">
        <v>239</v>
      </c>
      <c r="F644" s="304" t="s">
        <v>533</v>
      </c>
      <c r="G644" s="305" t="s">
        <v>534</v>
      </c>
      <c r="H644" s="2"/>
      <c r="I644" s="398">
        <f>SUM(I645)</f>
        <v>5000</v>
      </c>
    </row>
    <row r="645" spans="1:9" ht="46.8">
      <c r="A645" s="360" t="s">
        <v>541</v>
      </c>
      <c r="B645" s="63" t="s">
        <v>59</v>
      </c>
      <c r="C645" s="43" t="s">
        <v>45</v>
      </c>
      <c r="D645" s="43" t="s">
        <v>12</v>
      </c>
      <c r="E645" s="303" t="s">
        <v>239</v>
      </c>
      <c r="F645" s="304" t="s">
        <v>10</v>
      </c>
      <c r="G645" s="305" t="s">
        <v>534</v>
      </c>
      <c r="H645" s="2"/>
      <c r="I645" s="398">
        <f>SUM(I646)</f>
        <v>5000</v>
      </c>
    </row>
    <row r="646" spans="1:9" ht="31.2">
      <c r="A646" s="99" t="s">
        <v>120</v>
      </c>
      <c r="B646" s="63" t="s">
        <v>59</v>
      </c>
      <c r="C646" s="2" t="s">
        <v>45</v>
      </c>
      <c r="D646" s="2" t="s">
        <v>12</v>
      </c>
      <c r="E646" s="303" t="s">
        <v>239</v>
      </c>
      <c r="F646" s="304" t="s">
        <v>10</v>
      </c>
      <c r="G646" s="305" t="s">
        <v>543</v>
      </c>
      <c r="H646" s="2"/>
      <c r="I646" s="398">
        <f>SUM(I647)</f>
        <v>5000</v>
      </c>
    </row>
    <row r="647" spans="1:9" ht="31.2">
      <c r="A647" s="136" t="s">
        <v>751</v>
      </c>
      <c r="B647" s="418" t="s">
        <v>59</v>
      </c>
      <c r="C647" s="2" t="s">
        <v>45</v>
      </c>
      <c r="D647" s="2" t="s">
        <v>12</v>
      </c>
      <c r="E647" s="303" t="s">
        <v>239</v>
      </c>
      <c r="F647" s="304" t="s">
        <v>10</v>
      </c>
      <c r="G647" s="305" t="s">
        <v>543</v>
      </c>
      <c r="H647" s="2" t="s">
        <v>16</v>
      </c>
      <c r="I647" s="399">
        <v>5000</v>
      </c>
    </row>
    <row r="648" spans="1:9" ht="62.4">
      <c r="A648" s="132" t="s">
        <v>173</v>
      </c>
      <c r="B648" s="38" t="s">
        <v>59</v>
      </c>
      <c r="C648" s="36" t="s">
        <v>45</v>
      </c>
      <c r="D648" s="36" t="s">
        <v>12</v>
      </c>
      <c r="E648" s="300" t="s">
        <v>621</v>
      </c>
      <c r="F648" s="301" t="s">
        <v>533</v>
      </c>
      <c r="G648" s="302" t="s">
        <v>534</v>
      </c>
      <c r="H648" s="36"/>
      <c r="I648" s="397">
        <f>SUM(I649)</f>
        <v>150000</v>
      </c>
    </row>
    <row r="649" spans="1:9" ht="93.6">
      <c r="A649" s="133" t="s">
        <v>189</v>
      </c>
      <c r="B649" s="63" t="s">
        <v>59</v>
      </c>
      <c r="C649" s="2" t="s">
        <v>45</v>
      </c>
      <c r="D649" s="2" t="s">
        <v>12</v>
      </c>
      <c r="E649" s="303" t="s">
        <v>259</v>
      </c>
      <c r="F649" s="304" t="s">
        <v>533</v>
      </c>
      <c r="G649" s="305" t="s">
        <v>534</v>
      </c>
      <c r="H649" s="2"/>
      <c r="I649" s="398">
        <f>SUM(I650)</f>
        <v>150000</v>
      </c>
    </row>
    <row r="650" spans="1:9" ht="31.2">
      <c r="A650" s="133" t="s">
        <v>656</v>
      </c>
      <c r="B650" s="63" t="s">
        <v>59</v>
      </c>
      <c r="C650" s="2" t="s">
        <v>45</v>
      </c>
      <c r="D650" s="2" t="s">
        <v>12</v>
      </c>
      <c r="E650" s="303" t="s">
        <v>259</v>
      </c>
      <c r="F650" s="304" t="s">
        <v>10</v>
      </c>
      <c r="G650" s="305" t="s">
        <v>534</v>
      </c>
      <c r="H650" s="2"/>
      <c r="I650" s="398">
        <f>SUM(I651)</f>
        <v>150000</v>
      </c>
    </row>
    <row r="651" spans="1:9" ht="46.8">
      <c r="A651" s="74" t="s">
        <v>190</v>
      </c>
      <c r="B651" s="377" t="s">
        <v>59</v>
      </c>
      <c r="C651" s="2" t="s">
        <v>45</v>
      </c>
      <c r="D651" s="2" t="s">
        <v>12</v>
      </c>
      <c r="E651" s="303" t="s">
        <v>259</v>
      </c>
      <c r="F651" s="304" t="s">
        <v>10</v>
      </c>
      <c r="G651" s="305" t="s">
        <v>657</v>
      </c>
      <c r="H651" s="2"/>
      <c r="I651" s="398">
        <f>SUM(I652)</f>
        <v>150000</v>
      </c>
    </row>
    <row r="652" spans="1:9" ht="31.2">
      <c r="A652" s="136" t="s">
        <v>751</v>
      </c>
      <c r="B652" s="418" t="s">
        <v>59</v>
      </c>
      <c r="C652" s="2" t="s">
        <v>45</v>
      </c>
      <c r="D652" s="2" t="s">
        <v>12</v>
      </c>
      <c r="E652" s="303" t="s">
        <v>259</v>
      </c>
      <c r="F652" s="304" t="s">
        <v>10</v>
      </c>
      <c r="G652" s="305" t="s">
        <v>657</v>
      </c>
      <c r="H652" s="2" t="s">
        <v>16</v>
      </c>
      <c r="I652" s="400">
        <v>150000</v>
      </c>
    </row>
  </sheetData>
  <mergeCells count="5">
    <mergeCell ref="E13:G13"/>
    <mergeCell ref="J178:L178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H433"/>
  <sheetViews>
    <sheetView workbookViewId="0">
      <selection activeCell="B7" sqref="B7"/>
    </sheetView>
  </sheetViews>
  <sheetFormatPr defaultRowHeight="14.4"/>
  <cols>
    <col min="1" max="1" width="81.6640625" customWidth="1"/>
    <col min="2" max="2" width="4.6640625" customWidth="1"/>
    <col min="3" max="3" width="3.33203125" customWidth="1"/>
    <col min="4" max="4" width="7.109375" customWidth="1"/>
    <col min="5" max="5" width="5.44140625" customWidth="1"/>
    <col min="6" max="6" width="13.5546875" customWidth="1"/>
    <col min="7" max="7" width="2.33203125" customWidth="1"/>
    <col min="8" max="8" width="5.5546875" customWidth="1"/>
  </cols>
  <sheetData>
    <row r="1" spans="1:8">
      <c r="B1" s="601" t="s">
        <v>532</v>
      </c>
      <c r="C1" s="601"/>
      <c r="D1" s="601"/>
      <c r="E1" s="601"/>
      <c r="F1" s="601"/>
    </row>
    <row r="2" spans="1:8">
      <c r="B2" s="601" t="s">
        <v>111</v>
      </c>
      <c r="C2" s="601"/>
      <c r="D2" s="601"/>
      <c r="E2" s="601"/>
      <c r="F2" s="601"/>
    </row>
    <row r="3" spans="1:8">
      <c r="B3" s="601" t="s">
        <v>112</v>
      </c>
      <c r="C3" s="601"/>
      <c r="D3" s="601"/>
      <c r="E3" s="601"/>
      <c r="F3" s="601"/>
    </row>
    <row r="4" spans="1:8">
      <c r="B4" s="167" t="s">
        <v>113</v>
      </c>
      <c r="C4" s="284"/>
      <c r="D4" s="167"/>
      <c r="E4" s="167"/>
      <c r="F4" s="167"/>
      <c r="G4" s="166"/>
      <c r="H4" s="166"/>
    </row>
    <row r="5" spans="1:8">
      <c r="B5" s="167" t="s">
        <v>530</v>
      </c>
      <c r="C5" s="284"/>
      <c r="D5" s="167"/>
      <c r="E5" s="167"/>
      <c r="F5" s="167"/>
      <c r="G5" s="166"/>
      <c r="H5" s="166"/>
    </row>
    <row r="6" spans="1:8">
      <c r="B6" s="535" t="s">
        <v>718</v>
      </c>
      <c r="C6" s="535"/>
      <c r="D6" s="535"/>
      <c r="E6" s="535"/>
      <c r="F6" s="535"/>
    </row>
    <row r="7" spans="1:8">
      <c r="B7" s="584" t="s">
        <v>862</v>
      </c>
      <c r="C7" s="534"/>
      <c r="D7" s="534"/>
      <c r="E7" s="534"/>
      <c r="F7" s="534"/>
    </row>
    <row r="8" spans="1:8">
      <c r="B8" s="4"/>
      <c r="C8" s="4"/>
      <c r="D8" s="4"/>
      <c r="E8" s="4"/>
      <c r="F8" s="4"/>
    </row>
    <row r="9" spans="1:8" ht="18.75" customHeight="1">
      <c r="A9" s="591" t="s">
        <v>279</v>
      </c>
      <c r="B9" s="591"/>
      <c r="C9" s="591"/>
      <c r="D9" s="591"/>
      <c r="E9" s="591"/>
      <c r="F9" s="591"/>
    </row>
    <row r="10" spans="1:8" ht="18.75" customHeight="1">
      <c r="A10" s="591" t="s">
        <v>280</v>
      </c>
      <c r="B10" s="591"/>
      <c r="C10" s="591"/>
      <c r="D10" s="591"/>
      <c r="E10" s="591"/>
      <c r="F10" s="591"/>
    </row>
    <row r="11" spans="1:8" ht="18.75" customHeight="1">
      <c r="A11" s="591" t="s">
        <v>281</v>
      </c>
      <c r="B11" s="591"/>
      <c r="C11" s="591"/>
      <c r="D11" s="591"/>
      <c r="E11" s="591"/>
      <c r="F11" s="591"/>
    </row>
    <row r="12" spans="1:8" ht="18.75" customHeight="1">
      <c r="A12" s="591" t="s">
        <v>531</v>
      </c>
      <c r="B12" s="591"/>
      <c r="C12" s="591"/>
      <c r="D12" s="591"/>
      <c r="E12" s="591"/>
    </row>
    <row r="13" spans="1:8" ht="15.6">
      <c r="B13" s="72"/>
      <c r="C13" s="285"/>
      <c r="D13" s="72"/>
      <c r="E13" s="72"/>
      <c r="F13" t="s">
        <v>690</v>
      </c>
    </row>
    <row r="14" spans="1:8" ht="45.75" customHeight="1">
      <c r="A14" s="59" t="s">
        <v>0</v>
      </c>
      <c r="B14" s="598" t="s">
        <v>3</v>
      </c>
      <c r="C14" s="599"/>
      <c r="D14" s="600"/>
      <c r="E14" s="59" t="s">
        <v>4</v>
      </c>
      <c r="F14" s="165" t="s">
        <v>282</v>
      </c>
    </row>
    <row r="15" spans="1:8" ht="15.6">
      <c r="A15" s="175" t="s">
        <v>480</v>
      </c>
      <c r="B15" s="154"/>
      <c r="C15" s="327"/>
      <c r="D15" s="178"/>
      <c r="E15" s="34"/>
      <c r="F15" s="405">
        <f>SUM(F16+F64+F107+F191+F198+F203+F218+F244+F262+F267+F276+F299+F312+F331+F344+F359+F370+F375+F379+F384+F388+F393+F398+F418+F424+F430)</f>
        <v>299098250</v>
      </c>
    </row>
    <row r="16" spans="1:8" ht="33.75" customHeight="1">
      <c r="A16" s="176" t="s">
        <v>274</v>
      </c>
      <c r="B16" s="179" t="s">
        <v>252</v>
      </c>
      <c r="C16" s="328" t="s">
        <v>533</v>
      </c>
      <c r="D16" s="180" t="s">
        <v>534</v>
      </c>
      <c r="E16" s="177"/>
      <c r="F16" s="395">
        <f>SUM(F17+F30+F41+F52)</f>
        <v>28513607</v>
      </c>
    </row>
    <row r="17" spans="1:6" ht="36" customHeight="1">
      <c r="A17" s="174" t="s">
        <v>178</v>
      </c>
      <c r="B17" s="182" t="s">
        <v>255</v>
      </c>
      <c r="C17" s="462" t="s">
        <v>533</v>
      </c>
      <c r="D17" s="183" t="s">
        <v>534</v>
      </c>
      <c r="E17" s="181"/>
      <c r="F17" s="495">
        <f>SUM(F18)</f>
        <v>10566680</v>
      </c>
    </row>
    <row r="18" spans="1:6" ht="16.5" customHeight="1">
      <c r="A18" s="452" t="s">
        <v>630</v>
      </c>
      <c r="B18" s="453" t="s">
        <v>255</v>
      </c>
      <c r="C18" s="454" t="s">
        <v>10</v>
      </c>
      <c r="D18" s="455" t="s">
        <v>534</v>
      </c>
      <c r="E18" s="456"/>
      <c r="F18" s="401">
        <f>SUM(F19+F22+F26+F28)</f>
        <v>10566680</v>
      </c>
    </row>
    <row r="19" spans="1:6" ht="35.25" customHeight="1">
      <c r="A19" s="35" t="s">
        <v>184</v>
      </c>
      <c r="B19" s="147" t="s">
        <v>255</v>
      </c>
      <c r="C19" s="287" t="s">
        <v>640</v>
      </c>
      <c r="D19" s="145" t="s">
        <v>643</v>
      </c>
      <c r="E19" s="184"/>
      <c r="F19" s="397">
        <f>SUM(F20:F21)</f>
        <v>502125</v>
      </c>
    </row>
    <row r="20" spans="1:6" ht="33" customHeight="1">
      <c r="A20" s="64" t="s">
        <v>751</v>
      </c>
      <c r="B20" s="161" t="s">
        <v>255</v>
      </c>
      <c r="C20" s="290" t="s">
        <v>640</v>
      </c>
      <c r="D20" s="156" t="s">
        <v>643</v>
      </c>
      <c r="E20" s="169" t="s">
        <v>16</v>
      </c>
      <c r="F20" s="400">
        <f>SUM(прил5!H499)</f>
        <v>2000</v>
      </c>
    </row>
    <row r="21" spans="1:6" ht="18" customHeight="1">
      <c r="A21" s="64" t="s">
        <v>40</v>
      </c>
      <c r="B21" s="161" t="s">
        <v>255</v>
      </c>
      <c r="C21" s="290" t="s">
        <v>640</v>
      </c>
      <c r="D21" s="156" t="s">
        <v>643</v>
      </c>
      <c r="E21" s="169" t="s">
        <v>39</v>
      </c>
      <c r="F21" s="400">
        <f>SUM(прил5!H500)</f>
        <v>500125</v>
      </c>
    </row>
    <row r="22" spans="1:6" ht="32.25" customHeight="1">
      <c r="A22" s="35" t="s">
        <v>102</v>
      </c>
      <c r="B22" s="476" t="s">
        <v>255</v>
      </c>
      <c r="C22" s="477" t="s">
        <v>10</v>
      </c>
      <c r="D22" s="145" t="s">
        <v>567</v>
      </c>
      <c r="E22" s="184"/>
      <c r="F22" s="397">
        <f>SUM(F23:F25)</f>
        <v>7124555</v>
      </c>
    </row>
    <row r="23" spans="1:6" ht="50.25" customHeight="1">
      <c r="A23" s="64" t="s">
        <v>92</v>
      </c>
      <c r="B23" s="478" t="s">
        <v>255</v>
      </c>
      <c r="C23" s="479" t="s">
        <v>10</v>
      </c>
      <c r="D23" s="156" t="s">
        <v>567</v>
      </c>
      <c r="E23" s="169" t="s">
        <v>13</v>
      </c>
      <c r="F23" s="400">
        <f>SUM(прил5!H450)</f>
        <v>5669513</v>
      </c>
    </row>
    <row r="24" spans="1:6" ht="30.75" customHeight="1">
      <c r="A24" s="64" t="s">
        <v>751</v>
      </c>
      <c r="B24" s="478" t="s">
        <v>255</v>
      </c>
      <c r="C24" s="479" t="s">
        <v>10</v>
      </c>
      <c r="D24" s="156" t="s">
        <v>567</v>
      </c>
      <c r="E24" s="169" t="s">
        <v>16</v>
      </c>
      <c r="F24" s="400">
        <f>SUM(прил5!H451)</f>
        <v>1429185</v>
      </c>
    </row>
    <row r="25" spans="1:6" ht="16.5" customHeight="1">
      <c r="A25" s="64" t="s">
        <v>18</v>
      </c>
      <c r="B25" s="478" t="s">
        <v>255</v>
      </c>
      <c r="C25" s="479" t="s">
        <v>10</v>
      </c>
      <c r="D25" s="156" t="s">
        <v>567</v>
      </c>
      <c r="E25" s="169" t="s">
        <v>17</v>
      </c>
      <c r="F25" s="400">
        <f>SUM(прил5!H452)</f>
        <v>25857</v>
      </c>
    </row>
    <row r="26" spans="1:6" ht="19.5" customHeight="1">
      <c r="A26" s="35" t="s">
        <v>808</v>
      </c>
      <c r="B26" s="476" t="s">
        <v>255</v>
      </c>
      <c r="C26" s="477" t="s">
        <v>10</v>
      </c>
      <c r="D26" s="145" t="s">
        <v>807</v>
      </c>
      <c r="E26" s="184"/>
      <c r="F26" s="397">
        <f>SUM(F27)</f>
        <v>2816214</v>
      </c>
    </row>
    <row r="27" spans="1:6" ht="16.5" customHeight="1">
      <c r="A27" s="64" t="s">
        <v>751</v>
      </c>
      <c r="B27" s="478" t="s">
        <v>255</v>
      </c>
      <c r="C27" s="479" t="s">
        <v>10</v>
      </c>
      <c r="D27" s="156" t="s">
        <v>807</v>
      </c>
      <c r="E27" s="169" t="s">
        <v>16</v>
      </c>
      <c r="F27" s="400">
        <f>SUM(прил5!H454)</f>
        <v>2816214</v>
      </c>
    </row>
    <row r="28" spans="1:6" ht="33" customHeight="1">
      <c r="A28" s="35" t="s">
        <v>797</v>
      </c>
      <c r="B28" s="476" t="s">
        <v>255</v>
      </c>
      <c r="C28" s="477" t="s">
        <v>10</v>
      </c>
      <c r="D28" s="145" t="s">
        <v>796</v>
      </c>
      <c r="E28" s="184"/>
      <c r="F28" s="397">
        <f>SUM(F29)</f>
        <v>123786</v>
      </c>
    </row>
    <row r="29" spans="1:6" ht="31.5" customHeight="1">
      <c r="A29" s="64" t="s">
        <v>751</v>
      </c>
      <c r="B29" s="478" t="s">
        <v>255</v>
      </c>
      <c r="C29" s="479" t="s">
        <v>10</v>
      </c>
      <c r="D29" s="156" t="s">
        <v>796</v>
      </c>
      <c r="E29" s="169" t="s">
        <v>16</v>
      </c>
      <c r="F29" s="400">
        <f>SUM(прил5!H456)</f>
        <v>123786</v>
      </c>
    </row>
    <row r="30" spans="1:6" ht="35.25" customHeight="1">
      <c r="A30" s="185" t="s">
        <v>179</v>
      </c>
      <c r="B30" s="467" t="s">
        <v>631</v>
      </c>
      <c r="C30" s="329" t="s">
        <v>533</v>
      </c>
      <c r="D30" s="187" t="s">
        <v>534</v>
      </c>
      <c r="E30" s="188"/>
      <c r="F30" s="496">
        <f>SUM(F32+F35+F39)</f>
        <v>7192149</v>
      </c>
    </row>
    <row r="31" spans="1:6" ht="18" customHeight="1">
      <c r="A31" s="457" t="s">
        <v>632</v>
      </c>
      <c r="B31" s="458" t="s">
        <v>256</v>
      </c>
      <c r="C31" s="459" t="s">
        <v>10</v>
      </c>
      <c r="D31" s="460" t="s">
        <v>534</v>
      </c>
      <c r="E31" s="461"/>
      <c r="F31" s="398">
        <f>SUM(F32+F35+F39)</f>
        <v>7192149</v>
      </c>
    </row>
    <row r="32" spans="1:6" ht="35.25" customHeight="1">
      <c r="A32" s="35" t="s">
        <v>184</v>
      </c>
      <c r="B32" s="147" t="s">
        <v>256</v>
      </c>
      <c r="C32" s="287" t="s">
        <v>640</v>
      </c>
      <c r="D32" s="145" t="s">
        <v>643</v>
      </c>
      <c r="E32" s="184"/>
      <c r="F32" s="397">
        <f>SUM(F33:F34)</f>
        <v>451138</v>
      </c>
    </row>
    <row r="33" spans="1:6" ht="31.5" customHeight="1">
      <c r="A33" s="64" t="s">
        <v>751</v>
      </c>
      <c r="B33" s="161" t="s">
        <v>256</v>
      </c>
      <c r="C33" s="290" t="s">
        <v>640</v>
      </c>
      <c r="D33" s="156" t="s">
        <v>643</v>
      </c>
      <c r="E33" s="169" t="s">
        <v>16</v>
      </c>
      <c r="F33" s="400">
        <f>SUM(прил5!H504)</f>
        <v>1800</v>
      </c>
    </row>
    <row r="34" spans="1:6" ht="16.5" customHeight="1">
      <c r="A34" s="64" t="s">
        <v>40</v>
      </c>
      <c r="B34" s="161" t="s">
        <v>256</v>
      </c>
      <c r="C34" s="290" t="s">
        <v>640</v>
      </c>
      <c r="D34" s="156" t="s">
        <v>643</v>
      </c>
      <c r="E34" s="169" t="s">
        <v>39</v>
      </c>
      <c r="F34" s="400">
        <f>SUM(прил5!H505)</f>
        <v>449338</v>
      </c>
    </row>
    <row r="35" spans="1:6" ht="33" customHeight="1">
      <c r="A35" s="35" t="s">
        <v>102</v>
      </c>
      <c r="B35" s="476" t="s">
        <v>256</v>
      </c>
      <c r="C35" s="477" t="s">
        <v>10</v>
      </c>
      <c r="D35" s="145" t="s">
        <v>567</v>
      </c>
      <c r="E35" s="184"/>
      <c r="F35" s="397">
        <f>SUM(F36:F38)</f>
        <v>6741011</v>
      </c>
    </row>
    <row r="36" spans="1:6" ht="47.25" customHeight="1">
      <c r="A36" s="64" t="s">
        <v>92</v>
      </c>
      <c r="B36" s="478" t="s">
        <v>256</v>
      </c>
      <c r="C36" s="479" t="s">
        <v>10</v>
      </c>
      <c r="D36" s="156" t="s">
        <v>567</v>
      </c>
      <c r="E36" s="169" t="s">
        <v>13</v>
      </c>
      <c r="F36" s="400">
        <f>SUM(прил5!H460)</f>
        <v>6036911</v>
      </c>
    </row>
    <row r="37" spans="1:6" ht="33" customHeight="1">
      <c r="A37" s="64" t="s">
        <v>751</v>
      </c>
      <c r="B37" s="478" t="s">
        <v>256</v>
      </c>
      <c r="C37" s="479" t="s">
        <v>10</v>
      </c>
      <c r="D37" s="156" t="s">
        <v>567</v>
      </c>
      <c r="E37" s="169" t="s">
        <v>16</v>
      </c>
      <c r="F37" s="400">
        <f>SUM(прил5!H461)</f>
        <v>691100</v>
      </c>
    </row>
    <row r="38" spans="1:6" ht="18" customHeight="1">
      <c r="A38" s="64" t="s">
        <v>18</v>
      </c>
      <c r="B38" s="478" t="s">
        <v>256</v>
      </c>
      <c r="C38" s="479" t="s">
        <v>10</v>
      </c>
      <c r="D38" s="156" t="s">
        <v>567</v>
      </c>
      <c r="E38" s="169" t="s">
        <v>17</v>
      </c>
      <c r="F38" s="400">
        <f>SUM(прил5!H462)</f>
        <v>13000</v>
      </c>
    </row>
    <row r="39" spans="1:6" ht="31.5" hidden="1" customHeight="1">
      <c r="A39" s="35" t="s">
        <v>601</v>
      </c>
      <c r="B39" s="476" t="s">
        <v>256</v>
      </c>
      <c r="C39" s="477" t="s">
        <v>10</v>
      </c>
      <c r="D39" s="145" t="s">
        <v>600</v>
      </c>
      <c r="E39" s="184"/>
      <c r="F39" s="397">
        <f>SUM(F40)</f>
        <v>0</v>
      </c>
    </row>
    <row r="40" spans="1:6" ht="16.5" hidden="1" customHeight="1">
      <c r="A40" s="64" t="s">
        <v>21</v>
      </c>
      <c r="B40" s="478" t="s">
        <v>256</v>
      </c>
      <c r="C40" s="479" t="s">
        <v>10</v>
      </c>
      <c r="D40" s="156" t="s">
        <v>600</v>
      </c>
      <c r="E40" s="169" t="s">
        <v>75</v>
      </c>
      <c r="F40" s="400">
        <f>SUM(прил5!H113)</f>
        <v>0</v>
      </c>
    </row>
    <row r="41" spans="1:6" s="51" customFormat="1" ht="46.8">
      <c r="A41" s="189" t="s">
        <v>172</v>
      </c>
      <c r="B41" s="469" t="s">
        <v>253</v>
      </c>
      <c r="C41" s="468" t="s">
        <v>533</v>
      </c>
      <c r="D41" s="187" t="s">
        <v>534</v>
      </c>
      <c r="E41" s="190"/>
      <c r="F41" s="496">
        <f>SUM(F42)</f>
        <v>5893572</v>
      </c>
    </row>
    <row r="42" spans="1:6" s="51" customFormat="1" ht="46.8">
      <c r="A42" s="463" t="s">
        <v>619</v>
      </c>
      <c r="B42" s="464" t="s">
        <v>253</v>
      </c>
      <c r="C42" s="465" t="s">
        <v>10</v>
      </c>
      <c r="D42" s="470" t="s">
        <v>534</v>
      </c>
      <c r="E42" s="466"/>
      <c r="F42" s="398">
        <f>SUM(F43+F46+F50)</f>
        <v>5893572</v>
      </c>
    </row>
    <row r="43" spans="1:6" s="51" customFormat="1" ht="63.75" customHeight="1">
      <c r="A43" s="91" t="s">
        <v>114</v>
      </c>
      <c r="B43" s="471" t="s">
        <v>253</v>
      </c>
      <c r="C43" s="472" t="s">
        <v>10</v>
      </c>
      <c r="D43" s="473" t="s">
        <v>644</v>
      </c>
      <c r="E43" s="38"/>
      <c r="F43" s="397">
        <f>SUM(F44:F45)</f>
        <v>148692</v>
      </c>
    </row>
    <row r="44" spans="1:6" s="51" customFormat="1" ht="29.25" customHeight="1">
      <c r="A44" s="170" t="s">
        <v>751</v>
      </c>
      <c r="B44" s="474" t="s">
        <v>253</v>
      </c>
      <c r="C44" s="475" t="s">
        <v>10</v>
      </c>
      <c r="D44" s="156" t="s">
        <v>644</v>
      </c>
      <c r="E44" s="63">
        <v>200</v>
      </c>
      <c r="F44" s="400">
        <f>SUM(прил5!H509)</f>
        <v>768</v>
      </c>
    </row>
    <row r="45" spans="1:6" s="51" customFormat="1" ht="17.25" customHeight="1">
      <c r="A45" s="170" t="s">
        <v>40</v>
      </c>
      <c r="B45" s="474" t="s">
        <v>253</v>
      </c>
      <c r="C45" s="475" t="s">
        <v>10</v>
      </c>
      <c r="D45" s="156" t="s">
        <v>644</v>
      </c>
      <c r="E45" s="63">
        <v>300</v>
      </c>
      <c r="F45" s="400">
        <f>SUM(прил5!H510)</f>
        <v>147924</v>
      </c>
    </row>
    <row r="46" spans="1:6" s="51" customFormat="1" ht="31.2">
      <c r="A46" s="194" t="s">
        <v>102</v>
      </c>
      <c r="B46" s="480" t="s">
        <v>253</v>
      </c>
      <c r="C46" s="481" t="s">
        <v>10</v>
      </c>
      <c r="D46" s="195" t="s">
        <v>567</v>
      </c>
      <c r="E46" s="38"/>
      <c r="F46" s="397">
        <f>SUM(F47:F49)</f>
        <v>5444880</v>
      </c>
    </row>
    <row r="47" spans="1:6" s="51" customFormat="1" ht="46.8">
      <c r="A47" s="170" t="s">
        <v>92</v>
      </c>
      <c r="B47" s="482" t="s">
        <v>253</v>
      </c>
      <c r="C47" s="483" t="s">
        <v>10</v>
      </c>
      <c r="D47" s="192" t="s">
        <v>567</v>
      </c>
      <c r="E47" s="63">
        <v>100</v>
      </c>
      <c r="F47" s="400">
        <f>SUM(прил5!H332)</f>
        <v>4931980</v>
      </c>
    </row>
    <row r="48" spans="1:6" s="51" customFormat="1" ht="27.75" customHeight="1">
      <c r="A48" s="170" t="s">
        <v>751</v>
      </c>
      <c r="B48" s="482" t="s">
        <v>253</v>
      </c>
      <c r="C48" s="483" t="s">
        <v>10</v>
      </c>
      <c r="D48" s="191" t="s">
        <v>567</v>
      </c>
      <c r="E48" s="63">
        <v>200</v>
      </c>
      <c r="F48" s="400">
        <f>SUM(прил5!H333)</f>
        <v>503300</v>
      </c>
    </row>
    <row r="49" spans="1:6" s="51" customFormat="1" ht="15.75" customHeight="1">
      <c r="A49" s="170" t="s">
        <v>18</v>
      </c>
      <c r="B49" s="482" t="s">
        <v>253</v>
      </c>
      <c r="C49" s="483" t="s">
        <v>10</v>
      </c>
      <c r="D49" s="192" t="s">
        <v>567</v>
      </c>
      <c r="E49" s="63">
        <v>800</v>
      </c>
      <c r="F49" s="400">
        <f>SUM(прил5!H334)</f>
        <v>9600</v>
      </c>
    </row>
    <row r="50" spans="1:6" s="51" customFormat="1" ht="32.25" customHeight="1">
      <c r="A50" s="91" t="s">
        <v>746</v>
      </c>
      <c r="B50" s="480" t="s">
        <v>253</v>
      </c>
      <c r="C50" s="481" t="s">
        <v>10</v>
      </c>
      <c r="D50" s="195" t="s">
        <v>745</v>
      </c>
      <c r="E50" s="38"/>
      <c r="F50" s="397">
        <f>SUM(F51)</f>
        <v>300000</v>
      </c>
    </row>
    <row r="51" spans="1:6" s="51" customFormat="1" ht="32.25" customHeight="1">
      <c r="A51" s="94" t="s">
        <v>751</v>
      </c>
      <c r="B51" s="482" t="s">
        <v>253</v>
      </c>
      <c r="C51" s="483" t="s">
        <v>10</v>
      </c>
      <c r="D51" s="192" t="s">
        <v>745</v>
      </c>
      <c r="E51" s="63">
        <v>200</v>
      </c>
      <c r="F51" s="400">
        <f>SUM(прил5!H336)</f>
        <v>300000</v>
      </c>
    </row>
    <row r="52" spans="1:6" s="51" customFormat="1" ht="49.5" customHeight="1">
      <c r="A52" s="196" t="s">
        <v>181</v>
      </c>
      <c r="B52" s="197" t="s">
        <v>258</v>
      </c>
      <c r="C52" s="208" t="s">
        <v>533</v>
      </c>
      <c r="D52" s="193" t="s">
        <v>534</v>
      </c>
      <c r="E52" s="190"/>
      <c r="F52" s="496">
        <f>SUM(F53+F57)</f>
        <v>4861206</v>
      </c>
    </row>
    <row r="53" spans="1:6" s="51" customFormat="1" ht="64.5" customHeight="1">
      <c r="A53" s="484" t="s">
        <v>639</v>
      </c>
      <c r="B53" s="488" t="s">
        <v>258</v>
      </c>
      <c r="C53" s="489" t="s">
        <v>10</v>
      </c>
      <c r="D53" s="487" t="s">
        <v>534</v>
      </c>
      <c r="E53" s="466"/>
      <c r="F53" s="398">
        <f>SUM(F54)</f>
        <v>1178330</v>
      </c>
    </row>
    <row r="54" spans="1:6" s="51" customFormat="1" ht="33" customHeight="1">
      <c r="A54" s="91" t="s">
        <v>91</v>
      </c>
      <c r="B54" s="490" t="s">
        <v>258</v>
      </c>
      <c r="C54" s="491" t="s">
        <v>640</v>
      </c>
      <c r="D54" s="195" t="s">
        <v>538</v>
      </c>
      <c r="E54" s="38"/>
      <c r="F54" s="397">
        <f>SUM(F55:F56)</f>
        <v>1178330</v>
      </c>
    </row>
    <row r="55" spans="1:6" s="51" customFormat="1" ht="49.5" customHeight="1">
      <c r="A55" s="94" t="s">
        <v>92</v>
      </c>
      <c r="B55" s="492" t="s">
        <v>258</v>
      </c>
      <c r="C55" s="493" t="s">
        <v>640</v>
      </c>
      <c r="D55" s="192" t="s">
        <v>538</v>
      </c>
      <c r="E55" s="63">
        <v>100</v>
      </c>
      <c r="F55" s="400">
        <f>SUM(прил5!H473)</f>
        <v>1178130</v>
      </c>
    </row>
    <row r="56" spans="1:6" s="51" customFormat="1" ht="18.75" customHeight="1">
      <c r="A56" s="170" t="s">
        <v>18</v>
      </c>
      <c r="B56" s="492" t="s">
        <v>258</v>
      </c>
      <c r="C56" s="493" t="s">
        <v>640</v>
      </c>
      <c r="D56" s="192" t="s">
        <v>538</v>
      </c>
      <c r="E56" s="63">
        <v>800</v>
      </c>
      <c r="F56" s="400">
        <f>SUM(прил5!H474)</f>
        <v>200</v>
      </c>
    </row>
    <row r="57" spans="1:6" s="51" customFormat="1" ht="49.5" customHeight="1">
      <c r="A57" s="484" t="s">
        <v>636</v>
      </c>
      <c r="B57" s="485" t="s">
        <v>258</v>
      </c>
      <c r="C57" s="486" t="s">
        <v>12</v>
      </c>
      <c r="D57" s="487" t="s">
        <v>534</v>
      </c>
      <c r="E57" s="466"/>
      <c r="F57" s="398">
        <f>SUM(F58+F60)</f>
        <v>3682876</v>
      </c>
    </row>
    <row r="58" spans="1:6" s="51" customFormat="1" ht="49.5" customHeight="1">
      <c r="A58" s="91" t="s">
        <v>104</v>
      </c>
      <c r="B58" s="490" t="s">
        <v>258</v>
      </c>
      <c r="C58" s="491" t="s">
        <v>637</v>
      </c>
      <c r="D58" s="195" t="s">
        <v>638</v>
      </c>
      <c r="E58" s="38"/>
      <c r="F58" s="397">
        <f>SUM(F59)</f>
        <v>24276</v>
      </c>
    </row>
    <row r="59" spans="1:6" s="51" customFormat="1" ht="49.5" customHeight="1">
      <c r="A59" s="94" t="s">
        <v>92</v>
      </c>
      <c r="B59" s="492" t="s">
        <v>258</v>
      </c>
      <c r="C59" s="493" t="s">
        <v>637</v>
      </c>
      <c r="D59" s="192" t="s">
        <v>638</v>
      </c>
      <c r="E59" s="63">
        <v>100</v>
      </c>
      <c r="F59" s="400">
        <f>SUM(прил5!H477)</f>
        <v>24276</v>
      </c>
    </row>
    <row r="60" spans="1:6" s="51" customFormat="1" ht="33" customHeight="1">
      <c r="A60" s="91" t="s">
        <v>102</v>
      </c>
      <c r="B60" s="490" t="s">
        <v>258</v>
      </c>
      <c r="C60" s="491" t="s">
        <v>637</v>
      </c>
      <c r="D60" s="195" t="s">
        <v>567</v>
      </c>
      <c r="E60" s="38"/>
      <c r="F60" s="397">
        <f>SUM(F61:F63)</f>
        <v>3658600</v>
      </c>
    </row>
    <row r="61" spans="1:6" s="51" customFormat="1" ht="49.5" customHeight="1">
      <c r="A61" s="94" t="s">
        <v>92</v>
      </c>
      <c r="B61" s="492" t="s">
        <v>258</v>
      </c>
      <c r="C61" s="493" t="s">
        <v>637</v>
      </c>
      <c r="D61" s="192" t="s">
        <v>567</v>
      </c>
      <c r="E61" s="63">
        <v>100</v>
      </c>
      <c r="F61" s="400">
        <f>SUM(прил5!H479)</f>
        <v>3399100</v>
      </c>
    </row>
    <row r="62" spans="1:6" s="51" customFormat="1" ht="30.75" customHeight="1">
      <c r="A62" s="94" t="s">
        <v>751</v>
      </c>
      <c r="B62" s="492" t="s">
        <v>258</v>
      </c>
      <c r="C62" s="493" t="s">
        <v>637</v>
      </c>
      <c r="D62" s="192" t="s">
        <v>567</v>
      </c>
      <c r="E62" s="63">
        <v>200</v>
      </c>
      <c r="F62" s="400">
        <f>SUM(прил5!H480)</f>
        <v>258500</v>
      </c>
    </row>
    <row r="63" spans="1:6" s="51" customFormat="1" ht="18" customHeight="1">
      <c r="A63" s="94" t="s">
        <v>18</v>
      </c>
      <c r="B63" s="492" t="s">
        <v>258</v>
      </c>
      <c r="C63" s="493" t="s">
        <v>637</v>
      </c>
      <c r="D63" s="192" t="s">
        <v>567</v>
      </c>
      <c r="E63" s="63">
        <v>800</v>
      </c>
      <c r="F63" s="400">
        <f>SUM(прил5!H481)</f>
        <v>1000</v>
      </c>
    </row>
    <row r="64" spans="1:6" s="51" customFormat="1" ht="34.5" customHeight="1">
      <c r="A64" s="68" t="s">
        <v>130</v>
      </c>
      <c r="B64" s="198" t="s">
        <v>206</v>
      </c>
      <c r="C64" s="330" t="s">
        <v>533</v>
      </c>
      <c r="D64" s="199" t="s">
        <v>534</v>
      </c>
      <c r="E64" s="47"/>
      <c r="F64" s="395">
        <f>SUM(F65+F75+F95)</f>
        <v>13517447</v>
      </c>
    </row>
    <row r="65" spans="1:6" s="51" customFormat="1" ht="48.75" customHeight="1">
      <c r="A65" s="185" t="s">
        <v>143</v>
      </c>
      <c r="B65" s="197" t="s">
        <v>240</v>
      </c>
      <c r="C65" s="208" t="s">
        <v>533</v>
      </c>
      <c r="D65" s="193" t="s">
        <v>534</v>
      </c>
      <c r="E65" s="190"/>
      <c r="F65" s="496">
        <f>SUM(F66)</f>
        <v>2399811</v>
      </c>
    </row>
    <row r="66" spans="1:6" s="51" customFormat="1" ht="48.75" customHeight="1">
      <c r="A66" s="457" t="s">
        <v>557</v>
      </c>
      <c r="B66" s="485" t="s">
        <v>240</v>
      </c>
      <c r="C66" s="486" t="s">
        <v>10</v>
      </c>
      <c r="D66" s="487" t="s">
        <v>534</v>
      </c>
      <c r="E66" s="466"/>
      <c r="F66" s="398">
        <f>SUM(F67+F69+F73)</f>
        <v>2399811</v>
      </c>
    </row>
    <row r="67" spans="1:6" s="51" customFormat="1" ht="33" customHeight="1">
      <c r="A67" s="35" t="s">
        <v>99</v>
      </c>
      <c r="B67" s="157" t="s">
        <v>240</v>
      </c>
      <c r="C67" s="206" t="s">
        <v>10</v>
      </c>
      <c r="D67" s="195" t="s">
        <v>558</v>
      </c>
      <c r="E67" s="38"/>
      <c r="F67" s="397">
        <f>SUM(F68)</f>
        <v>112400</v>
      </c>
    </row>
    <row r="68" spans="1:6" s="51" customFormat="1" ht="32.25" customHeight="1">
      <c r="A68" s="64" t="s">
        <v>100</v>
      </c>
      <c r="B68" s="158" t="s">
        <v>240</v>
      </c>
      <c r="C68" s="201" t="s">
        <v>10</v>
      </c>
      <c r="D68" s="192" t="s">
        <v>558</v>
      </c>
      <c r="E68" s="63">
        <v>600</v>
      </c>
      <c r="F68" s="400">
        <f>SUM(прил5!H118)</f>
        <v>112400</v>
      </c>
    </row>
    <row r="69" spans="1:6" s="51" customFormat="1" ht="33" customHeight="1">
      <c r="A69" s="35" t="s">
        <v>109</v>
      </c>
      <c r="B69" s="157" t="s">
        <v>240</v>
      </c>
      <c r="C69" s="206" t="s">
        <v>10</v>
      </c>
      <c r="D69" s="195" t="s">
        <v>653</v>
      </c>
      <c r="E69" s="38"/>
      <c r="F69" s="397">
        <f>SUM(F70:F72)</f>
        <v>1896000</v>
      </c>
    </row>
    <row r="70" spans="1:6" s="51" customFormat="1" ht="48.75" customHeight="1">
      <c r="A70" s="64" t="s">
        <v>92</v>
      </c>
      <c r="B70" s="158" t="s">
        <v>240</v>
      </c>
      <c r="C70" s="201" t="s">
        <v>10</v>
      </c>
      <c r="D70" s="192" t="s">
        <v>653</v>
      </c>
      <c r="E70" s="63">
        <v>100</v>
      </c>
      <c r="F70" s="400">
        <f>SUM(прил5!H582)</f>
        <v>1700000</v>
      </c>
    </row>
    <row r="71" spans="1:6" s="51" customFormat="1" ht="33" customHeight="1">
      <c r="A71" s="64" t="s">
        <v>751</v>
      </c>
      <c r="B71" s="158" t="s">
        <v>240</v>
      </c>
      <c r="C71" s="201" t="s">
        <v>10</v>
      </c>
      <c r="D71" s="192" t="s">
        <v>653</v>
      </c>
      <c r="E71" s="63">
        <v>200</v>
      </c>
      <c r="F71" s="400">
        <f>SUM(прил5!H583)</f>
        <v>196000</v>
      </c>
    </row>
    <row r="72" spans="1:6" s="51" customFormat="1" ht="18" hidden="1" customHeight="1">
      <c r="A72" s="74" t="s">
        <v>18</v>
      </c>
      <c r="B72" s="158" t="s">
        <v>240</v>
      </c>
      <c r="C72" s="201" t="s">
        <v>10</v>
      </c>
      <c r="D72" s="192" t="s">
        <v>653</v>
      </c>
      <c r="E72" s="63">
        <v>800</v>
      </c>
      <c r="F72" s="400">
        <f>SUM(прил5!H584)</f>
        <v>0</v>
      </c>
    </row>
    <row r="73" spans="1:6" s="51" customFormat="1" ht="33.75" customHeight="1">
      <c r="A73" s="91" t="s">
        <v>91</v>
      </c>
      <c r="B73" s="157" t="s">
        <v>240</v>
      </c>
      <c r="C73" s="206" t="s">
        <v>10</v>
      </c>
      <c r="D73" s="195" t="s">
        <v>538</v>
      </c>
      <c r="E73" s="38"/>
      <c r="F73" s="397">
        <f>SUM(F74)</f>
        <v>391411</v>
      </c>
    </row>
    <row r="74" spans="1:6" s="51" customFormat="1" ht="51.75" customHeight="1">
      <c r="A74" s="64" t="s">
        <v>92</v>
      </c>
      <c r="B74" s="158" t="s">
        <v>240</v>
      </c>
      <c r="C74" s="201" t="s">
        <v>10</v>
      </c>
      <c r="D74" s="192" t="s">
        <v>538</v>
      </c>
      <c r="E74" s="63">
        <v>100</v>
      </c>
      <c r="F74" s="400">
        <f>SUM(прил5!H586)</f>
        <v>391411</v>
      </c>
    </row>
    <row r="75" spans="1:6" s="51" customFormat="1" ht="48" customHeight="1">
      <c r="A75" s="185" t="s">
        <v>182</v>
      </c>
      <c r="B75" s="197" t="s">
        <v>208</v>
      </c>
      <c r="C75" s="208" t="s">
        <v>533</v>
      </c>
      <c r="D75" s="193" t="s">
        <v>534</v>
      </c>
      <c r="E75" s="190"/>
      <c r="F75" s="496">
        <f>SUM(F76)</f>
        <v>7032506</v>
      </c>
    </row>
    <row r="76" spans="1:6" s="51" customFormat="1" ht="48" customHeight="1">
      <c r="A76" s="457" t="s">
        <v>641</v>
      </c>
      <c r="B76" s="485" t="s">
        <v>208</v>
      </c>
      <c r="C76" s="486" t="s">
        <v>10</v>
      </c>
      <c r="D76" s="487" t="s">
        <v>534</v>
      </c>
      <c r="E76" s="466"/>
      <c r="F76" s="398">
        <f>SUM(F77+F79+F82+F85+F88+F91+F93)</f>
        <v>7032506</v>
      </c>
    </row>
    <row r="77" spans="1:6" s="51" customFormat="1" ht="16.5" customHeight="1">
      <c r="A77" s="35" t="s">
        <v>799</v>
      </c>
      <c r="B77" s="157" t="s">
        <v>208</v>
      </c>
      <c r="C77" s="206" t="s">
        <v>10</v>
      </c>
      <c r="D77" s="195" t="s">
        <v>646</v>
      </c>
      <c r="E77" s="38"/>
      <c r="F77" s="397">
        <f>SUM(F78)</f>
        <v>1528082</v>
      </c>
    </row>
    <row r="78" spans="1:6" s="51" customFormat="1" ht="16.5" customHeight="1">
      <c r="A78" s="64" t="s">
        <v>40</v>
      </c>
      <c r="B78" s="158" t="s">
        <v>208</v>
      </c>
      <c r="C78" s="201" t="s">
        <v>10</v>
      </c>
      <c r="D78" s="192" t="s">
        <v>646</v>
      </c>
      <c r="E78" s="63" t="s">
        <v>39</v>
      </c>
      <c r="F78" s="400">
        <f>SUM(прил5!H515)</f>
        <v>1528082</v>
      </c>
    </row>
    <row r="79" spans="1:6" s="51" customFormat="1" ht="33" customHeight="1">
      <c r="A79" s="35" t="s">
        <v>105</v>
      </c>
      <c r="B79" s="157" t="s">
        <v>208</v>
      </c>
      <c r="C79" s="206" t="s">
        <v>10</v>
      </c>
      <c r="D79" s="195" t="s">
        <v>647</v>
      </c>
      <c r="E79" s="38"/>
      <c r="F79" s="397">
        <f>SUM(F80:F81)</f>
        <v>68784</v>
      </c>
    </row>
    <row r="80" spans="1:6" s="51" customFormat="1" ht="30.75" customHeight="1">
      <c r="A80" s="64" t="s">
        <v>751</v>
      </c>
      <c r="B80" s="158" t="s">
        <v>208</v>
      </c>
      <c r="C80" s="201" t="s">
        <v>10</v>
      </c>
      <c r="D80" s="192" t="s">
        <v>647</v>
      </c>
      <c r="E80" s="63" t="s">
        <v>16</v>
      </c>
      <c r="F80" s="400">
        <f>SUM(прил5!H517)</f>
        <v>1067</v>
      </c>
    </row>
    <row r="81" spans="1:6" s="51" customFormat="1" ht="16.5" customHeight="1">
      <c r="A81" s="64" t="s">
        <v>40</v>
      </c>
      <c r="B81" s="158" t="s">
        <v>208</v>
      </c>
      <c r="C81" s="201" t="s">
        <v>10</v>
      </c>
      <c r="D81" s="192" t="s">
        <v>647</v>
      </c>
      <c r="E81" s="63" t="s">
        <v>39</v>
      </c>
      <c r="F81" s="400">
        <f>SUM(прил5!H518)</f>
        <v>67717</v>
      </c>
    </row>
    <row r="82" spans="1:6" s="51" customFormat="1" ht="31.5" customHeight="1">
      <c r="A82" s="35" t="s">
        <v>106</v>
      </c>
      <c r="B82" s="157" t="s">
        <v>208</v>
      </c>
      <c r="C82" s="206" t="s">
        <v>10</v>
      </c>
      <c r="D82" s="195" t="s">
        <v>648</v>
      </c>
      <c r="E82" s="38"/>
      <c r="F82" s="397">
        <f>SUM(F83:F84)</f>
        <v>426331</v>
      </c>
    </row>
    <row r="83" spans="1:6" s="51" customFormat="1" ht="33" customHeight="1">
      <c r="A83" s="64" t="s">
        <v>751</v>
      </c>
      <c r="B83" s="158" t="s">
        <v>208</v>
      </c>
      <c r="C83" s="201" t="s">
        <v>10</v>
      </c>
      <c r="D83" s="192" t="s">
        <v>648</v>
      </c>
      <c r="E83" s="63" t="s">
        <v>16</v>
      </c>
      <c r="F83" s="400">
        <f>SUM(прил5!H520)</f>
        <v>6150</v>
      </c>
    </row>
    <row r="84" spans="1:6" s="51" customFormat="1" ht="17.25" customHeight="1">
      <c r="A84" s="64" t="s">
        <v>40</v>
      </c>
      <c r="B84" s="158" t="s">
        <v>208</v>
      </c>
      <c r="C84" s="201" t="s">
        <v>10</v>
      </c>
      <c r="D84" s="192" t="s">
        <v>648</v>
      </c>
      <c r="E84" s="63" t="s">
        <v>39</v>
      </c>
      <c r="F84" s="400">
        <f>SUM(прил5!H521)</f>
        <v>420181</v>
      </c>
    </row>
    <row r="85" spans="1:6" s="51" customFormat="1" ht="15.75" customHeight="1">
      <c r="A85" s="35" t="s">
        <v>107</v>
      </c>
      <c r="B85" s="157" t="s">
        <v>208</v>
      </c>
      <c r="C85" s="206" t="s">
        <v>10</v>
      </c>
      <c r="D85" s="195" t="s">
        <v>649</v>
      </c>
      <c r="E85" s="38"/>
      <c r="F85" s="397">
        <f>SUM(F86:F87)</f>
        <v>3708536</v>
      </c>
    </row>
    <row r="86" spans="1:6" s="51" customFormat="1" ht="30.75" customHeight="1">
      <c r="A86" s="64" t="s">
        <v>751</v>
      </c>
      <c r="B86" s="158" t="s">
        <v>208</v>
      </c>
      <c r="C86" s="201" t="s">
        <v>10</v>
      </c>
      <c r="D86" s="192" t="s">
        <v>649</v>
      </c>
      <c r="E86" s="63" t="s">
        <v>16</v>
      </c>
      <c r="F86" s="400">
        <f>SUM(прил5!H523)</f>
        <v>56915</v>
      </c>
    </row>
    <row r="87" spans="1:6" s="51" customFormat="1" ht="17.25" customHeight="1">
      <c r="A87" s="64" t="s">
        <v>40</v>
      </c>
      <c r="B87" s="158" t="s">
        <v>208</v>
      </c>
      <c r="C87" s="201" t="s">
        <v>10</v>
      </c>
      <c r="D87" s="192" t="s">
        <v>649</v>
      </c>
      <c r="E87" s="63" t="s">
        <v>39</v>
      </c>
      <c r="F87" s="400">
        <f>SUM(прил5!H524)</f>
        <v>3651621</v>
      </c>
    </row>
    <row r="88" spans="1:6" s="51" customFormat="1" ht="16.5" customHeight="1">
      <c r="A88" s="35" t="s">
        <v>108</v>
      </c>
      <c r="B88" s="157" t="s">
        <v>208</v>
      </c>
      <c r="C88" s="206" t="s">
        <v>10</v>
      </c>
      <c r="D88" s="195" t="s">
        <v>650</v>
      </c>
      <c r="E88" s="38"/>
      <c r="F88" s="397">
        <f>SUM(F89:F90)</f>
        <v>721435</v>
      </c>
    </row>
    <row r="89" spans="1:6" s="51" customFormat="1" ht="31.5" customHeight="1">
      <c r="A89" s="64" t="s">
        <v>751</v>
      </c>
      <c r="B89" s="158" t="s">
        <v>208</v>
      </c>
      <c r="C89" s="201" t="s">
        <v>10</v>
      </c>
      <c r="D89" s="192" t="s">
        <v>650</v>
      </c>
      <c r="E89" s="63" t="s">
        <v>16</v>
      </c>
      <c r="F89" s="400">
        <f>SUM(прил5!H526)</f>
        <v>11856</v>
      </c>
    </row>
    <row r="90" spans="1:6" s="51" customFormat="1" ht="17.25" customHeight="1">
      <c r="A90" s="64" t="s">
        <v>40</v>
      </c>
      <c r="B90" s="158" t="s">
        <v>208</v>
      </c>
      <c r="C90" s="201" t="s">
        <v>10</v>
      </c>
      <c r="D90" s="192" t="s">
        <v>650</v>
      </c>
      <c r="E90" s="63" t="s">
        <v>39</v>
      </c>
      <c r="F90" s="400">
        <f>SUM(прил5!H527)</f>
        <v>709579</v>
      </c>
    </row>
    <row r="91" spans="1:6" s="51" customFormat="1" ht="17.25" customHeight="1">
      <c r="A91" s="35" t="s">
        <v>183</v>
      </c>
      <c r="B91" s="157" t="s">
        <v>208</v>
      </c>
      <c r="C91" s="206" t="s">
        <v>10</v>
      </c>
      <c r="D91" s="195" t="s">
        <v>642</v>
      </c>
      <c r="E91" s="38"/>
      <c r="F91" s="397">
        <f>SUM(F92)</f>
        <v>577338</v>
      </c>
    </row>
    <row r="92" spans="1:6" s="51" customFormat="1" ht="17.25" customHeight="1">
      <c r="A92" s="64" t="s">
        <v>40</v>
      </c>
      <c r="B92" s="158" t="s">
        <v>208</v>
      </c>
      <c r="C92" s="201" t="s">
        <v>10</v>
      </c>
      <c r="D92" s="192" t="s">
        <v>642</v>
      </c>
      <c r="E92" s="63">
        <v>300</v>
      </c>
      <c r="F92" s="400">
        <f>SUM(прил5!H493)</f>
        <v>577338</v>
      </c>
    </row>
    <row r="93" spans="1:6" s="51" customFormat="1" ht="15.75" customHeight="1">
      <c r="A93" s="35" t="s">
        <v>655</v>
      </c>
      <c r="B93" s="157" t="s">
        <v>208</v>
      </c>
      <c r="C93" s="206" t="s">
        <v>10</v>
      </c>
      <c r="D93" s="195" t="s">
        <v>654</v>
      </c>
      <c r="E93" s="38"/>
      <c r="F93" s="397">
        <f>SUM(F94)</f>
        <v>2000</v>
      </c>
    </row>
    <row r="94" spans="1:6" s="51" customFormat="1" ht="31.5" customHeight="1">
      <c r="A94" s="64" t="s">
        <v>751</v>
      </c>
      <c r="B94" s="158" t="s">
        <v>208</v>
      </c>
      <c r="C94" s="201" t="s">
        <v>10</v>
      </c>
      <c r="D94" s="192" t="s">
        <v>654</v>
      </c>
      <c r="E94" s="63">
        <v>200</v>
      </c>
      <c r="F94" s="400">
        <f>SUM(прил5!H597)</f>
        <v>2000</v>
      </c>
    </row>
    <row r="95" spans="1:6" s="51" customFormat="1" ht="66" customHeight="1">
      <c r="A95" s="185" t="s">
        <v>188</v>
      </c>
      <c r="B95" s="197" t="s">
        <v>239</v>
      </c>
      <c r="C95" s="208" t="s">
        <v>533</v>
      </c>
      <c r="D95" s="193" t="s">
        <v>534</v>
      </c>
      <c r="E95" s="190"/>
      <c r="F95" s="496">
        <f>SUM(F96)</f>
        <v>4085130</v>
      </c>
    </row>
    <row r="96" spans="1:6" s="51" customFormat="1" ht="46.5" customHeight="1">
      <c r="A96" s="457" t="s">
        <v>541</v>
      </c>
      <c r="B96" s="485" t="s">
        <v>239</v>
      </c>
      <c r="C96" s="486" t="s">
        <v>10</v>
      </c>
      <c r="D96" s="487" t="s">
        <v>534</v>
      </c>
      <c r="E96" s="466"/>
      <c r="F96" s="398">
        <f>SUM(F97+F99+F102+F104)</f>
        <v>4085130</v>
      </c>
    </row>
    <row r="97" spans="1:6" s="51" customFormat="1" ht="51" customHeight="1">
      <c r="A97" s="35" t="s">
        <v>93</v>
      </c>
      <c r="B97" s="157" t="s">
        <v>239</v>
      </c>
      <c r="C97" s="206" t="s">
        <v>10</v>
      </c>
      <c r="D97" s="195" t="s">
        <v>542</v>
      </c>
      <c r="E97" s="38"/>
      <c r="F97" s="397">
        <f>SUM(F98)</f>
        <v>711000</v>
      </c>
    </row>
    <row r="98" spans="1:6" s="51" customFormat="1" ht="48" customHeight="1">
      <c r="A98" s="64" t="s">
        <v>92</v>
      </c>
      <c r="B98" s="158" t="s">
        <v>239</v>
      </c>
      <c r="C98" s="201" t="s">
        <v>10</v>
      </c>
      <c r="D98" s="192" t="s">
        <v>542</v>
      </c>
      <c r="E98" s="63">
        <v>100</v>
      </c>
      <c r="F98" s="400">
        <f>SUM(прил5!H41)</f>
        <v>711000</v>
      </c>
    </row>
    <row r="99" spans="1:6" s="51" customFormat="1" ht="32.25" customHeight="1">
      <c r="A99" s="35" t="s">
        <v>488</v>
      </c>
      <c r="B99" s="157" t="s">
        <v>239</v>
      </c>
      <c r="C99" s="206" t="s">
        <v>10</v>
      </c>
      <c r="D99" s="195" t="s">
        <v>651</v>
      </c>
      <c r="E99" s="38"/>
      <c r="F99" s="397">
        <f>SUM(F100:F101)</f>
        <v>3240130</v>
      </c>
    </row>
    <row r="100" spans="1:6" s="51" customFormat="1" ht="17.25" hidden="1" customHeight="1">
      <c r="A100" s="64" t="s">
        <v>751</v>
      </c>
      <c r="B100" s="158" t="s">
        <v>239</v>
      </c>
      <c r="C100" s="201" t="s">
        <v>10</v>
      </c>
      <c r="D100" s="192" t="s">
        <v>651</v>
      </c>
      <c r="E100" s="63">
        <v>200</v>
      </c>
      <c r="F100" s="400">
        <f>SUM(прил5!H569)</f>
        <v>0</v>
      </c>
    </row>
    <row r="101" spans="1:6" s="51" customFormat="1" ht="17.25" customHeight="1">
      <c r="A101" s="64" t="s">
        <v>40</v>
      </c>
      <c r="B101" s="158" t="s">
        <v>239</v>
      </c>
      <c r="C101" s="201" t="s">
        <v>10</v>
      </c>
      <c r="D101" s="192" t="s">
        <v>651</v>
      </c>
      <c r="E101" s="63">
        <v>300</v>
      </c>
      <c r="F101" s="400">
        <f>SUM(прил5!H570)</f>
        <v>3240130</v>
      </c>
    </row>
    <row r="102" spans="1:6" s="51" customFormat="1" ht="79.5" customHeight="1">
      <c r="A102" s="35" t="s">
        <v>820</v>
      </c>
      <c r="B102" s="157" t="s">
        <v>239</v>
      </c>
      <c r="C102" s="206" t="s">
        <v>10</v>
      </c>
      <c r="D102" s="195" t="s">
        <v>827</v>
      </c>
      <c r="E102" s="38"/>
      <c r="F102" s="397">
        <f>SUM(F103)</f>
        <v>113000</v>
      </c>
    </row>
    <row r="103" spans="1:6" s="51" customFormat="1" ht="34.5" customHeight="1">
      <c r="A103" s="64" t="s">
        <v>751</v>
      </c>
      <c r="B103" s="158" t="s">
        <v>239</v>
      </c>
      <c r="C103" s="201" t="s">
        <v>10</v>
      </c>
      <c r="D103" s="192" t="s">
        <v>827</v>
      </c>
      <c r="E103" s="63">
        <v>200</v>
      </c>
      <c r="F103" s="400">
        <f>SUM(прил5!H122)</f>
        <v>113000</v>
      </c>
    </row>
    <row r="104" spans="1:6" s="51" customFormat="1" ht="33.75" customHeight="1">
      <c r="A104" s="35" t="s">
        <v>120</v>
      </c>
      <c r="B104" s="157" t="s">
        <v>239</v>
      </c>
      <c r="C104" s="206" t="s">
        <v>10</v>
      </c>
      <c r="D104" s="195" t="s">
        <v>543</v>
      </c>
      <c r="E104" s="38"/>
      <c r="F104" s="397">
        <f>SUM(F105)</f>
        <v>21000</v>
      </c>
    </row>
    <row r="105" spans="1:6" s="51" customFormat="1" ht="32.25" customHeight="1">
      <c r="A105" s="64" t="s">
        <v>751</v>
      </c>
      <c r="B105" s="158" t="s">
        <v>239</v>
      </c>
      <c r="C105" s="201" t="s">
        <v>10</v>
      </c>
      <c r="D105" s="192" t="s">
        <v>543</v>
      </c>
      <c r="E105" s="63">
        <v>200</v>
      </c>
      <c r="F105" s="400">
        <f>SUM(прил5!H43+прил5!H419+прил5!H590+прил5!H601)</f>
        <v>21000</v>
      </c>
    </row>
    <row r="106" spans="1:6" s="51" customFormat="1" ht="17.25" hidden="1" customHeight="1">
      <c r="A106" s="64" t="s">
        <v>18</v>
      </c>
      <c r="B106" s="158" t="s">
        <v>239</v>
      </c>
      <c r="C106" s="201"/>
      <c r="D106" s="192" t="s">
        <v>278</v>
      </c>
      <c r="E106" s="63">
        <v>800</v>
      </c>
      <c r="F106" s="400">
        <f>SUM(прил5!H584)</f>
        <v>0</v>
      </c>
    </row>
    <row r="107" spans="1:6" s="51" customFormat="1" ht="31.2">
      <c r="A107" s="171" t="s">
        <v>481</v>
      </c>
      <c r="B107" s="198" t="s">
        <v>603</v>
      </c>
      <c r="C107" s="330" t="s">
        <v>533</v>
      </c>
      <c r="D107" s="199" t="s">
        <v>534</v>
      </c>
      <c r="E107" s="47"/>
      <c r="F107" s="395">
        <f>SUM(F108+F161+F174+F178)</f>
        <v>187813790</v>
      </c>
    </row>
    <row r="108" spans="1:6" s="51" customFormat="1" ht="46.8">
      <c r="A108" s="189" t="s">
        <v>275</v>
      </c>
      <c r="B108" s="197" t="s">
        <v>246</v>
      </c>
      <c r="C108" s="208" t="s">
        <v>533</v>
      </c>
      <c r="D108" s="193" t="s">
        <v>534</v>
      </c>
      <c r="E108" s="190"/>
      <c r="F108" s="496">
        <f>SUM(F109+F131)</f>
        <v>172078430</v>
      </c>
    </row>
    <row r="109" spans="1:6" s="51" customFormat="1" ht="16.5" customHeight="1">
      <c r="A109" s="484" t="s">
        <v>604</v>
      </c>
      <c r="B109" s="485" t="s">
        <v>246</v>
      </c>
      <c r="C109" s="486" t="s">
        <v>10</v>
      </c>
      <c r="D109" s="487" t="s">
        <v>534</v>
      </c>
      <c r="E109" s="466"/>
      <c r="F109" s="398">
        <f>SUM(F110+F113+F116+F118+F120+F123+F125+F127)</f>
        <v>23378649</v>
      </c>
    </row>
    <row r="110" spans="1:6" s="51" customFormat="1" ht="18" customHeight="1">
      <c r="A110" s="91" t="s">
        <v>187</v>
      </c>
      <c r="B110" s="157" t="s">
        <v>246</v>
      </c>
      <c r="C110" s="206" t="s">
        <v>10</v>
      </c>
      <c r="D110" s="195" t="s">
        <v>652</v>
      </c>
      <c r="E110" s="38"/>
      <c r="F110" s="397">
        <f>SUM(F111:F112)</f>
        <v>1080215</v>
      </c>
    </row>
    <row r="111" spans="1:6" s="51" customFormat="1" ht="18" hidden="1" customHeight="1">
      <c r="A111" s="94" t="s">
        <v>751</v>
      </c>
      <c r="B111" s="158" t="s">
        <v>246</v>
      </c>
      <c r="C111" s="201" t="s">
        <v>10</v>
      </c>
      <c r="D111" s="192" t="s">
        <v>652</v>
      </c>
      <c r="E111" s="63">
        <v>200</v>
      </c>
      <c r="F111" s="400">
        <f>SUM(прил5!H575)</f>
        <v>0</v>
      </c>
    </row>
    <row r="112" spans="1:6" s="51" customFormat="1" ht="17.25" customHeight="1">
      <c r="A112" s="94" t="s">
        <v>40</v>
      </c>
      <c r="B112" s="158" t="s">
        <v>246</v>
      </c>
      <c r="C112" s="201" t="s">
        <v>10</v>
      </c>
      <c r="D112" s="192" t="s">
        <v>652</v>
      </c>
      <c r="E112" s="63">
        <v>300</v>
      </c>
      <c r="F112" s="400">
        <f>SUM(прил5!H576)</f>
        <v>1080215</v>
      </c>
    </row>
    <row r="113" spans="1:6" s="51" customFormat="1" ht="93.6">
      <c r="A113" s="194" t="s">
        <v>164</v>
      </c>
      <c r="B113" s="157" t="s">
        <v>246</v>
      </c>
      <c r="C113" s="206" t="s">
        <v>10</v>
      </c>
      <c r="D113" s="195" t="s">
        <v>606</v>
      </c>
      <c r="E113" s="38"/>
      <c r="F113" s="397">
        <f>SUM(F114:F115)</f>
        <v>10023335</v>
      </c>
    </row>
    <row r="114" spans="1:6" s="51" customFormat="1" ht="46.8">
      <c r="A114" s="170" t="s">
        <v>92</v>
      </c>
      <c r="B114" s="158" t="s">
        <v>246</v>
      </c>
      <c r="C114" s="201" t="s">
        <v>10</v>
      </c>
      <c r="D114" s="192" t="s">
        <v>606</v>
      </c>
      <c r="E114" s="63">
        <v>100</v>
      </c>
      <c r="F114" s="400">
        <f>SUM(прил5!H312)</f>
        <v>9985096</v>
      </c>
    </row>
    <row r="115" spans="1:6" s="51" customFormat="1" ht="30.75" customHeight="1">
      <c r="A115" s="94" t="s">
        <v>751</v>
      </c>
      <c r="B115" s="158" t="s">
        <v>246</v>
      </c>
      <c r="C115" s="201" t="s">
        <v>10</v>
      </c>
      <c r="D115" s="192" t="s">
        <v>606</v>
      </c>
      <c r="E115" s="63">
        <v>200</v>
      </c>
      <c r="F115" s="400">
        <f>SUM(прил5!H313)</f>
        <v>38239</v>
      </c>
    </row>
    <row r="116" spans="1:6" s="51" customFormat="1" ht="18.75" customHeight="1">
      <c r="A116" s="91" t="s">
        <v>791</v>
      </c>
      <c r="B116" s="157" t="s">
        <v>246</v>
      </c>
      <c r="C116" s="206" t="s">
        <v>10</v>
      </c>
      <c r="D116" s="195" t="s">
        <v>790</v>
      </c>
      <c r="E116" s="38"/>
      <c r="F116" s="566">
        <f>SUM(F117)</f>
        <v>1625000</v>
      </c>
    </row>
    <row r="117" spans="1:6" s="51" customFormat="1" ht="30.75" customHeight="1">
      <c r="A117" s="94" t="s">
        <v>751</v>
      </c>
      <c r="B117" s="158" t="s">
        <v>246</v>
      </c>
      <c r="C117" s="201" t="s">
        <v>10</v>
      </c>
      <c r="D117" s="192" t="s">
        <v>790</v>
      </c>
      <c r="E117" s="63">
        <v>200</v>
      </c>
      <c r="F117" s="400">
        <f>SUM(прил5!H315)</f>
        <v>1625000</v>
      </c>
    </row>
    <row r="118" spans="1:6" s="51" customFormat="1" ht="30.75" customHeight="1">
      <c r="A118" s="91" t="s">
        <v>783</v>
      </c>
      <c r="B118" s="157" t="s">
        <v>246</v>
      </c>
      <c r="C118" s="206" t="s">
        <v>10</v>
      </c>
      <c r="D118" s="195" t="s">
        <v>782</v>
      </c>
      <c r="E118" s="38"/>
      <c r="F118" s="397">
        <f>SUM(F119)</f>
        <v>14400</v>
      </c>
    </row>
    <row r="119" spans="1:6" s="51" customFormat="1" ht="16.5" customHeight="1">
      <c r="A119" s="94" t="s">
        <v>40</v>
      </c>
      <c r="B119" s="158" t="s">
        <v>246</v>
      </c>
      <c r="C119" s="201" t="s">
        <v>10</v>
      </c>
      <c r="D119" s="192" t="s">
        <v>782</v>
      </c>
      <c r="E119" s="63">
        <v>300</v>
      </c>
      <c r="F119" s="400">
        <f>SUM(прил5!H532)</f>
        <v>14400</v>
      </c>
    </row>
    <row r="120" spans="1:6" s="51" customFormat="1" ht="66" customHeight="1">
      <c r="A120" s="91" t="s">
        <v>114</v>
      </c>
      <c r="B120" s="157" t="s">
        <v>246</v>
      </c>
      <c r="C120" s="206" t="s">
        <v>10</v>
      </c>
      <c r="D120" s="195" t="s">
        <v>644</v>
      </c>
      <c r="E120" s="38"/>
      <c r="F120" s="397">
        <f>SUM(F121:F122)</f>
        <v>851950</v>
      </c>
    </row>
    <row r="121" spans="1:6" s="51" customFormat="1" ht="30.75" customHeight="1">
      <c r="A121" s="94" t="s">
        <v>751</v>
      </c>
      <c r="B121" s="158" t="s">
        <v>246</v>
      </c>
      <c r="C121" s="201" t="s">
        <v>10</v>
      </c>
      <c r="D121" s="192" t="s">
        <v>644</v>
      </c>
      <c r="E121" s="63">
        <v>200</v>
      </c>
      <c r="F121" s="400">
        <f>SUM(прил5!H534)</f>
        <v>3862</v>
      </c>
    </row>
    <row r="122" spans="1:6" s="51" customFormat="1" ht="17.25" customHeight="1">
      <c r="A122" s="94" t="s">
        <v>40</v>
      </c>
      <c r="B122" s="158" t="s">
        <v>246</v>
      </c>
      <c r="C122" s="201" t="s">
        <v>10</v>
      </c>
      <c r="D122" s="192" t="s">
        <v>644</v>
      </c>
      <c r="E122" s="63">
        <v>300</v>
      </c>
      <c r="F122" s="400">
        <f>SUM(прил5!H535)</f>
        <v>848088</v>
      </c>
    </row>
    <row r="123" spans="1:6" s="51" customFormat="1" ht="33.75" customHeight="1">
      <c r="A123" s="91" t="s">
        <v>748</v>
      </c>
      <c r="B123" s="157" t="s">
        <v>246</v>
      </c>
      <c r="C123" s="206" t="s">
        <v>10</v>
      </c>
      <c r="D123" s="195" t="s">
        <v>747</v>
      </c>
      <c r="E123" s="38"/>
      <c r="F123" s="397">
        <f>SUM(F124)</f>
        <v>800373</v>
      </c>
    </row>
    <row r="124" spans="1:6" s="51" customFormat="1" ht="32.25" customHeight="1">
      <c r="A124" s="94" t="s">
        <v>751</v>
      </c>
      <c r="B124" s="158" t="s">
        <v>246</v>
      </c>
      <c r="C124" s="201" t="s">
        <v>10</v>
      </c>
      <c r="D124" s="192" t="s">
        <v>747</v>
      </c>
      <c r="E124" s="63">
        <v>200</v>
      </c>
      <c r="F124" s="400">
        <f>SUM(прил5!H317)</f>
        <v>800373</v>
      </c>
    </row>
    <row r="125" spans="1:6" s="51" customFormat="1" ht="31.5" customHeight="1">
      <c r="A125" s="91" t="s">
        <v>609</v>
      </c>
      <c r="B125" s="157" t="s">
        <v>246</v>
      </c>
      <c r="C125" s="206" t="s">
        <v>10</v>
      </c>
      <c r="D125" s="195" t="s">
        <v>610</v>
      </c>
      <c r="E125" s="38"/>
      <c r="F125" s="397">
        <f>SUM(F126)</f>
        <v>67029</v>
      </c>
    </row>
    <row r="126" spans="1:6" s="51" customFormat="1" ht="30.75" customHeight="1">
      <c r="A126" s="94" t="s">
        <v>751</v>
      </c>
      <c r="B126" s="158" t="s">
        <v>246</v>
      </c>
      <c r="C126" s="201" t="s">
        <v>10</v>
      </c>
      <c r="D126" s="192" t="s">
        <v>610</v>
      </c>
      <c r="E126" s="63">
        <v>200</v>
      </c>
      <c r="F126" s="400">
        <f>SUM(прил5!H537)</f>
        <v>67029</v>
      </c>
    </row>
    <row r="127" spans="1:6" s="51" customFormat="1" ht="33.75" customHeight="1">
      <c r="A127" s="91" t="s">
        <v>102</v>
      </c>
      <c r="B127" s="157" t="s">
        <v>246</v>
      </c>
      <c r="C127" s="206" t="s">
        <v>10</v>
      </c>
      <c r="D127" s="195" t="s">
        <v>567</v>
      </c>
      <c r="E127" s="38"/>
      <c r="F127" s="397">
        <f>SUM(F128:F130)</f>
        <v>8916347</v>
      </c>
    </row>
    <row r="128" spans="1:6" s="51" customFormat="1" ht="48.75" customHeight="1">
      <c r="A128" s="94" t="s">
        <v>92</v>
      </c>
      <c r="B128" s="158" t="s">
        <v>246</v>
      </c>
      <c r="C128" s="201" t="s">
        <v>10</v>
      </c>
      <c r="D128" s="192" t="s">
        <v>567</v>
      </c>
      <c r="E128" s="63">
        <v>100</v>
      </c>
      <c r="F128" s="400">
        <f>SUM(прил5!H319)</f>
        <v>3530397</v>
      </c>
    </row>
    <row r="129" spans="1:6" s="51" customFormat="1" ht="31.5" customHeight="1">
      <c r="A129" s="94" t="s">
        <v>751</v>
      </c>
      <c r="B129" s="158" t="s">
        <v>246</v>
      </c>
      <c r="C129" s="201" t="s">
        <v>10</v>
      </c>
      <c r="D129" s="192" t="s">
        <v>567</v>
      </c>
      <c r="E129" s="63">
        <v>200</v>
      </c>
      <c r="F129" s="400">
        <f>SUM(прил5!H320)</f>
        <v>5276550</v>
      </c>
    </row>
    <row r="130" spans="1:6" s="51" customFormat="1" ht="17.25" customHeight="1">
      <c r="A130" s="94" t="s">
        <v>18</v>
      </c>
      <c r="B130" s="158" t="s">
        <v>246</v>
      </c>
      <c r="C130" s="201" t="s">
        <v>10</v>
      </c>
      <c r="D130" s="192" t="s">
        <v>567</v>
      </c>
      <c r="E130" s="63">
        <v>800</v>
      </c>
      <c r="F130" s="400">
        <f>SUM(прил5!H321)</f>
        <v>109400</v>
      </c>
    </row>
    <row r="131" spans="1:6" s="51" customFormat="1" ht="17.25" customHeight="1">
      <c r="A131" s="484" t="s">
        <v>616</v>
      </c>
      <c r="B131" s="485" t="s">
        <v>246</v>
      </c>
      <c r="C131" s="486" t="s">
        <v>12</v>
      </c>
      <c r="D131" s="487" t="s">
        <v>534</v>
      </c>
      <c r="E131" s="466"/>
      <c r="F131" s="398">
        <f>SUM(F132+F135+F137+F139+F142+F144+F146+F148+F159+F151+F153+F157)</f>
        <v>148699781</v>
      </c>
    </row>
    <row r="132" spans="1:6" s="51" customFormat="1" ht="81" customHeight="1">
      <c r="A132" s="91" t="s">
        <v>166</v>
      </c>
      <c r="B132" s="157" t="s">
        <v>246</v>
      </c>
      <c r="C132" s="206" t="s">
        <v>12</v>
      </c>
      <c r="D132" s="195" t="s">
        <v>607</v>
      </c>
      <c r="E132" s="38"/>
      <c r="F132" s="397">
        <f>SUM(F133:F134)</f>
        <v>117173621</v>
      </c>
    </row>
    <row r="133" spans="1:6" s="51" customFormat="1" ht="46.8">
      <c r="A133" s="170" t="s">
        <v>92</v>
      </c>
      <c r="B133" s="158" t="s">
        <v>246</v>
      </c>
      <c r="C133" s="201" t="s">
        <v>12</v>
      </c>
      <c r="D133" s="192" t="s">
        <v>607</v>
      </c>
      <c r="E133" s="63">
        <v>100</v>
      </c>
      <c r="F133" s="400">
        <f>SUM(прил5!H341)</f>
        <v>112777234</v>
      </c>
    </row>
    <row r="134" spans="1:6" s="51" customFormat="1" ht="30.75" customHeight="1">
      <c r="A134" s="94" t="s">
        <v>751</v>
      </c>
      <c r="B134" s="158" t="s">
        <v>246</v>
      </c>
      <c r="C134" s="201" t="s">
        <v>12</v>
      </c>
      <c r="D134" s="192" t="s">
        <v>607</v>
      </c>
      <c r="E134" s="63">
        <v>200</v>
      </c>
      <c r="F134" s="400">
        <f>SUM(прил5!H342)</f>
        <v>4396387</v>
      </c>
    </row>
    <row r="135" spans="1:6" s="51" customFormat="1" ht="16.5" customHeight="1">
      <c r="A135" s="91" t="s">
        <v>791</v>
      </c>
      <c r="B135" s="157" t="s">
        <v>246</v>
      </c>
      <c r="C135" s="206" t="s">
        <v>12</v>
      </c>
      <c r="D135" s="195" t="s">
        <v>790</v>
      </c>
      <c r="E135" s="38"/>
      <c r="F135" s="397">
        <f>SUM(F136)</f>
        <v>1695123</v>
      </c>
    </row>
    <row r="136" spans="1:6" s="51" customFormat="1" ht="30.75" customHeight="1">
      <c r="A136" s="94" t="s">
        <v>751</v>
      </c>
      <c r="B136" s="158" t="s">
        <v>246</v>
      </c>
      <c r="C136" s="201" t="s">
        <v>12</v>
      </c>
      <c r="D136" s="192" t="s">
        <v>790</v>
      </c>
      <c r="E136" s="63">
        <v>200</v>
      </c>
      <c r="F136" s="400">
        <f>SUM(прил5!H344)</f>
        <v>1695123</v>
      </c>
    </row>
    <row r="137" spans="1:6" s="51" customFormat="1" ht="30.75" customHeight="1">
      <c r="A137" s="91" t="s">
        <v>783</v>
      </c>
      <c r="B137" s="157" t="s">
        <v>246</v>
      </c>
      <c r="C137" s="206" t="s">
        <v>12</v>
      </c>
      <c r="D137" s="195" t="s">
        <v>782</v>
      </c>
      <c r="E137" s="38"/>
      <c r="F137" s="397">
        <f>SUM(F138)</f>
        <v>72360</v>
      </c>
    </row>
    <row r="138" spans="1:6" s="51" customFormat="1" ht="48.75" customHeight="1">
      <c r="A138" s="94" t="s">
        <v>92</v>
      </c>
      <c r="B138" s="158" t="s">
        <v>246</v>
      </c>
      <c r="C138" s="201" t="s">
        <v>12</v>
      </c>
      <c r="D138" s="192" t="s">
        <v>782</v>
      </c>
      <c r="E138" s="63">
        <v>100</v>
      </c>
      <c r="F138" s="400">
        <f>SUM(прил5!H346+прил5!H540)</f>
        <v>72360</v>
      </c>
    </row>
    <row r="139" spans="1:6" s="51" customFormat="1" ht="64.5" customHeight="1">
      <c r="A139" s="91" t="s">
        <v>114</v>
      </c>
      <c r="B139" s="157" t="s">
        <v>246</v>
      </c>
      <c r="C139" s="206" t="s">
        <v>12</v>
      </c>
      <c r="D139" s="195" t="s">
        <v>644</v>
      </c>
      <c r="E139" s="38"/>
      <c r="F139" s="397">
        <f>SUM(F140:F141)</f>
        <v>5924206</v>
      </c>
    </row>
    <row r="140" spans="1:6" s="51" customFormat="1" ht="30" customHeight="1">
      <c r="A140" s="94" t="s">
        <v>751</v>
      </c>
      <c r="B140" s="158" t="s">
        <v>246</v>
      </c>
      <c r="C140" s="201" t="s">
        <v>12</v>
      </c>
      <c r="D140" s="192" t="s">
        <v>644</v>
      </c>
      <c r="E140" s="63">
        <v>200</v>
      </c>
      <c r="F140" s="400">
        <f>SUM(прил5!H542)</f>
        <v>30043</v>
      </c>
    </row>
    <row r="141" spans="1:6" s="51" customFormat="1" ht="16.5" customHeight="1">
      <c r="A141" s="94" t="s">
        <v>40</v>
      </c>
      <c r="B141" s="158" t="s">
        <v>246</v>
      </c>
      <c r="C141" s="201" t="s">
        <v>12</v>
      </c>
      <c r="D141" s="192" t="s">
        <v>644</v>
      </c>
      <c r="E141" s="63">
        <v>300</v>
      </c>
      <c r="F141" s="400">
        <f>SUM(прил5!H543)</f>
        <v>5894163</v>
      </c>
    </row>
    <row r="142" spans="1:6" s="51" customFormat="1" ht="64.5" customHeight="1">
      <c r="A142" s="91" t="s">
        <v>784</v>
      </c>
      <c r="B142" s="157" t="s">
        <v>246</v>
      </c>
      <c r="C142" s="206" t="s">
        <v>12</v>
      </c>
      <c r="D142" s="195" t="s">
        <v>781</v>
      </c>
      <c r="E142" s="38"/>
      <c r="F142" s="397">
        <f>SUM(F143)</f>
        <v>188736</v>
      </c>
    </row>
    <row r="143" spans="1:6" s="51" customFormat="1" ht="31.5" customHeight="1">
      <c r="A143" s="94" t="s">
        <v>751</v>
      </c>
      <c r="B143" s="158" t="s">
        <v>246</v>
      </c>
      <c r="C143" s="201" t="s">
        <v>12</v>
      </c>
      <c r="D143" s="192" t="s">
        <v>781</v>
      </c>
      <c r="E143" s="63">
        <v>200</v>
      </c>
      <c r="F143" s="400">
        <f>SUM(прил5!H348)</f>
        <v>188736</v>
      </c>
    </row>
    <row r="144" spans="1:6" s="51" customFormat="1" ht="19.5" customHeight="1">
      <c r="A144" s="194" t="s">
        <v>487</v>
      </c>
      <c r="B144" s="157" t="s">
        <v>246</v>
      </c>
      <c r="C144" s="206" t="s">
        <v>12</v>
      </c>
      <c r="D144" s="195" t="s">
        <v>608</v>
      </c>
      <c r="E144" s="38"/>
      <c r="F144" s="397">
        <f>SUM(F145)</f>
        <v>920826</v>
      </c>
    </row>
    <row r="145" spans="1:6" s="51" customFormat="1" ht="46.8">
      <c r="A145" s="170" t="s">
        <v>92</v>
      </c>
      <c r="B145" s="158" t="s">
        <v>246</v>
      </c>
      <c r="C145" s="201" t="s">
        <v>12</v>
      </c>
      <c r="D145" s="192" t="s">
        <v>608</v>
      </c>
      <c r="E145" s="63">
        <v>100</v>
      </c>
      <c r="F145" s="400">
        <f>SUM(прил5!H357)</f>
        <v>920826</v>
      </c>
    </row>
    <row r="146" spans="1:6" s="51" customFormat="1" ht="31.2">
      <c r="A146" s="194" t="s">
        <v>748</v>
      </c>
      <c r="B146" s="157" t="s">
        <v>246</v>
      </c>
      <c r="C146" s="206" t="s">
        <v>12</v>
      </c>
      <c r="D146" s="195" t="s">
        <v>747</v>
      </c>
      <c r="E146" s="38"/>
      <c r="F146" s="397">
        <f>SUM(F147)</f>
        <v>834911</v>
      </c>
    </row>
    <row r="147" spans="1:6" s="51" customFormat="1" ht="32.25" customHeight="1">
      <c r="A147" s="94" t="s">
        <v>751</v>
      </c>
      <c r="B147" s="158" t="s">
        <v>246</v>
      </c>
      <c r="C147" s="201" t="s">
        <v>12</v>
      </c>
      <c r="D147" s="192" t="s">
        <v>747</v>
      </c>
      <c r="E147" s="63">
        <v>200</v>
      </c>
      <c r="F147" s="400">
        <f>SUM(прил5!H349)</f>
        <v>834911</v>
      </c>
    </row>
    <row r="148" spans="1:6" s="51" customFormat="1" ht="31.2">
      <c r="A148" s="91" t="s">
        <v>609</v>
      </c>
      <c r="B148" s="157" t="s">
        <v>246</v>
      </c>
      <c r="C148" s="206" t="s">
        <v>12</v>
      </c>
      <c r="D148" s="195" t="s">
        <v>610</v>
      </c>
      <c r="E148" s="38"/>
      <c r="F148" s="397">
        <f>SUM(F149:F150)</f>
        <v>425904</v>
      </c>
    </row>
    <row r="149" spans="1:6" s="51" customFormat="1" ht="46.8">
      <c r="A149" s="94" t="s">
        <v>92</v>
      </c>
      <c r="B149" s="158" t="s">
        <v>246</v>
      </c>
      <c r="C149" s="201" t="s">
        <v>12</v>
      </c>
      <c r="D149" s="192" t="s">
        <v>610</v>
      </c>
      <c r="E149" s="63">
        <v>100</v>
      </c>
      <c r="F149" s="400">
        <f>SUM(прил5!H352)</f>
        <v>215326</v>
      </c>
    </row>
    <row r="150" spans="1:6" s="51" customFormat="1" ht="15.75" customHeight="1">
      <c r="A150" s="94" t="s">
        <v>40</v>
      </c>
      <c r="B150" s="158" t="s">
        <v>246</v>
      </c>
      <c r="C150" s="201" t="s">
        <v>12</v>
      </c>
      <c r="D150" s="192" t="s">
        <v>610</v>
      </c>
      <c r="E150" s="63">
        <v>300</v>
      </c>
      <c r="F150" s="400">
        <f>SUM(прил5!H353+прил5!H545)</f>
        <v>210578</v>
      </c>
    </row>
    <row r="151" spans="1:6" s="51" customFormat="1" ht="46.8">
      <c r="A151" s="91" t="s">
        <v>611</v>
      </c>
      <c r="B151" s="157" t="s">
        <v>246</v>
      </c>
      <c r="C151" s="206" t="s">
        <v>12</v>
      </c>
      <c r="D151" s="195" t="s">
        <v>612</v>
      </c>
      <c r="E151" s="38"/>
      <c r="F151" s="397">
        <f>SUM(F152)</f>
        <v>1475000</v>
      </c>
    </row>
    <row r="152" spans="1:6" s="51" customFormat="1" ht="30.75" customHeight="1">
      <c r="A152" s="94" t="s">
        <v>751</v>
      </c>
      <c r="B152" s="158" t="s">
        <v>246</v>
      </c>
      <c r="C152" s="201" t="s">
        <v>12</v>
      </c>
      <c r="D152" s="192" t="s">
        <v>612</v>
      </c>
      <c r="E152" s="63">
        <v>200</v>
      </c>
      <c r="F152" s="400">
        <f>SUM(прил5!H355)</f>
        <v>1475000</v>
      </c>
    </row>
    <row r="153" spans="1:6" s="51" customFormat="1" ht="31.2">
      <c r="A153" s="91" t="s">
        <v>102</v>
      </c>
      <c r="B153" s="157" t="s">
        <v>246</v>
      </c>
      <c r="C153" s="206" t="s">
        <v>12</v>
      </c>
      <c r="D153" s="195" t="s">
        <v>567</v>
      </c>
      <c r="E153" s="38"/>
      <c r="F153" s="397">
        <f>SUM(F154:F156)</f>
        <v>19268846</v>
      </c>
    </row>
    <row r="154" spans="1:6" s="51" customFormat="1" ht="46.8">
      <c r="A154" s="94" t="s">
        <v>92</v>
      </c>
      <c r="B154" s="158" t="s">
        <v>246</v>
      </c>
      <c r="C154" s="201" t="s">
        <v>12</v>
      </c>
      <c r="D154" s="192" t="s">
        <v>567</v>
      </c>
      <c r="E154" s="63">
        <v>100</v>
      </c>
      <c r="F154" s="400">
        <f>SUM(прил5!H359)</f>
        <v>4560</v>
      </c>
    </row>
    <row r="155" spans="1:6" s="51" customFormat="1" ht="30" customHeight="1">
      <c r="A155" s="94" t="s">
        <v>751</v>
      </c>
      <c r="B155" s="158" t="s">
        <v>246</v>
      </c>
      <c r="C155" s="201" t="s">
        <v>12</v>
      </c>
      <c r="D155" s="192" t="s">
        <v>567</v>
      </c>
      <c r="E155" s="63">
        <v>200</v>
      </c>
      <c r="F155" s="400">
        <f>SUM(прил5!H360)</f>
        <v>16187886</v>
      </c>
    </row>
    <row r="156" spans="1:6" s="51" customFormat="1" ht="16.5" customHeight="1">
      <c r="A156" s="94" t="s">
        <v>18</v>
      </c>
      <c r="B156" s="158" t="s">
        <v>246</v>
      </c>
      <c r="C156" s="201" t="s">
        <v>12</v>
      </c>
      <c r="D156" s="192" t="s">
        <v>567</v>
      </c>
      <c r="E156" s="63">
        <v>800</v>
      </c>
      <c r="F156" s="400">
        <f>SUM(прил5!H361)</f>
        <v>3076400</v>
      </c>
    </row>
    <row r="157" spans="1:6" s="51" customFormat="1" ht="30.75" customHeight="1">
      <c r="A157" s="91" t="s">
        <v>746</v>
      </c>
      <c r="B157" s="157" t="s">
        <v>246</v>
      </c>
      <c r="C157" s="206" t="s">
        <v>12</v>
      </c>
      <c r="D157" s="195" t="s">
        <v>745</v>
      </c>
      <c r="E157" s="38"/>
      <c r="F157" s="397">
        <f>SUM(F158)</f>
        <v>399000</v>
      </c>
    </row>
    <row r="158" spans="1:6" s="51" customFormat="1" ht="31.5" customHeight="1">
      <c r="A158" s="94" t="s">
        <v>751</v>
      </c>
      <c r="B158" s="158" t="s">
        <v>246</v>
      </c>
      <c r="C158" s="201" t="s">
        <v>12</v>
      </c>
      <c r="D158" s="192" t="s">
        <v>745</v>
      </c>
      <c r="E158" s="63" t="s">
        <v>16</v>
      </c>
      <c r="F158" s="400">
        <f>SUM(прил5!H363)</f>
        <v>399000</v>
      </c>
    </row>
    <row r="159" spans="1:6" s="51" customFormat="1" ht="18.75" customHeight="1">
      <c r="A159" s="91" t="s">
        <v>750</v>
      </c>
      <c r="B159" s="157" t="s">
        <v>246</v>
      </c>
      <c r="C159" s="206" t="s">
        <v>12</v>
      </c>
      <c r="D159" s="195" t="s">
        <v>749</v>
      </c>
      <c r="E159" s="38"/>
      <c r="F159" s="397">
        <f>SUM(F160)</f>
        <v>321248</v>
      </c>
    </row>
    <row r="160" spans="1:6" s="51" customFormat="1" ht="30.75" customHeight="1">
      <c r="A160" s="94" t="s">
        <v>751</v>
      </c>
      <c r="B160" s="158" t="s">
        <v>246</v>
      </c>
      <c r="C160" s="201" t="s">
        <v>12</v>
      </c>
      <c r="D160" s="192" t="s">
        <v>749</v>
      </c>
      <c r="E160" s="63">
        <v>200</v>
      </c>
      <c r="F160" s="400">
        <f>SUM(прил5!H365)</f>
        <v>321248</v>
      </c>
    </row>
    <row r="161" spans="1:6" s="51" customFormat="1" ht="46.8">
      <c r="A161" s="189" t="s">
        <v>276</v>
      </c>
      <c r="B161" s="197" t="s">
        <v>247</v>
      </c>
      <c r="C161" s="208" t="s">
        <v>533</v>
      </c>
      <c r="D161" s="193" t="s">
        <v>534</v>
      </c>
      <c r="E161" s="190"/>
      <c r="F161" s="496">
        <f>SUM(F162)</f>
        <v>7622338</v>
      </c>
    </row>
    <row r="162" spans="1:6" s="51" customFormat="1" ht="31.2">
      <c r="A162" s="463" t="s">
        <v>620</v>
      </c>
      <c r="B162" s="485" t="s">
        <v>247</v>
      </c>
      <c r="C162" s="486" t="s">
        <v>10</v>
      </c>
      <c r="D162" s="487" t="s">
        <v>534</v>
      </c>
      <c r="E162" s="466"/>
      <c r="F162" s="398">
        <f>SUM(F163+F165+F168+F172)</f>
        <v>7622338</v>
      </c>
    </row>
    <row r="163" spans="1:6" s="51" customFormat="1" ht="31.2">
      <c r="A163" s="194" t="s">
        <v>783</v>
      </c>
      <c r="B163" s="157" t="s">
        <v>247</v>
      </c>
      <c r="C163" s="206" t="s">
        <v>10</v>
      </c>
      <c r="D163" s="195" t="s">
        <v>782</v>
      </c>
      <c r="E163" s="38"/>
      <c r="F163" s="397">
        <f>SUM(F164)</f>
        <v>4000</v>
      </c>
    </row>
    <row r="164" spans="1:6" s="51" customFormat="1" ht="18" customHeight="1">
      <c r="A164" s="94" t="s">
        <v>40</v>
      </c>
      <c r="B164" s="158" t="s">
        <v>247</v>
      </c>
      <c r="C164" s="201" t="s">
        <v>10</v>
      </c>
      <c r="D164" s="192" t="s">
        <v>782</v>
      </c>
      <c r="E164" s="63">
        <v>300</v>
      </c>
      <c r="F164" s="400">
        <f>SUM(прил5!H549)</f>
        <v>4000</v>
      </c>
    </row>
    <row r="165" spans="1:6" s="51" customFormat="1" ht="63" customHeight="1">
      <c r="A165" s="91" t="s">
        <v>114</v>
      </c>
      <c r="B165" s="157" t="s">
        <v>247</v>
      </c>
      <c r="C165" s="206" t="s">
        <v>10</v>
      </c>
      <c r="D165" s="195" t="s">
        <v>644</v>
      </c>
      <c r="E165" s="38"/>
      <c r="F165" s="397">
        <f>SUM(F166:F167)</f>
        <v>95359</v>
      </c>
    </row>
    <row r="166" spans="1:6" s="51" customFormat="1" ht="15.75" hidden="1" customHeight="1">
      <c r="A166" s="94" t="s">
        <v>751</v>
      </c>
      <c r="B166" s="158" t="s">
        <v>247</v>
      </c>
      <c r="C166" s="201" t="s">
        <v>10</v>
      </c>
      <c r="D166" s="192" t="s">
        <v>644</v>
      </c>
      <c r="E166" s="63">
        <v>200</v>
      </c>
      <c r="F166" s="400">
        <f>SUM(прил5!H551)</f>
        <v>0</v>
      </c>
    </row>
    <row r="167" spans="1:6" s="51" customFormat="1" ht="17.25" customHeight="1">
      <c r="A167" s="94" t="s">
        <v>40</v>
      </c>
      <c r="B167" s="158" t="s">
        <v>247</v>
      </c>
      <c r="C167" s="201" t="s">
        <v>10</v>
      </c>
      <c r="D167" s="192" t="s">
        <v>644</v>
      </c>
      <c r="E167" s="63">
        <v>300</v>
      </c>
      <c r="F167" s="400">
        <f>SUM(прил5!H552)</f>
        <v>95359</v>
      </c>
    </row>
    <row r="168" spans="1:6" s="51" customFormat="1" ht="31.2">
      <c r="A168" s="91" t="s">
        <v>102</v>
      </c>
      <c r="B168" s="157" t="s">
        <v>247</v>
      </c>
      <c r="C168" s="206" t="s">
        <v>10</v>
      </c>
      <c r="D168" s="195" t="s">
        <v>567</v>
      </c>
      <c r="E168" s="38"/>
      <c r="F168" s="397">
        <f>SUM(F169:F171)</f>
        <v>7498412</v>
      </c>
    </row>
    <row r="169" spans="1:6" s="51" customFormat="1" ht="46.8">
      <c r="A169" s="94" t="s">
        <v>92</v>
      </c>
      <c r="B169" s="158" t="s">
        <v>247</v>
      </c>
      <c r="C169" s="201" t="s">
        <v>10</v>
      </c>
      <c r="D169" s="192" t="s">
        <v>567</v>
      </c>
      <c r="E169" s="63">
        <v>100</v>
      </c>
      <c r="F169" s="400">
        <f>SUM(прил5!H369)</f>
        <v>4319474</v>
      </c>
    </row>
    <row r="170" spans="1:6" s="51" customFormat="1" ht="30" customHeight="1">
      <c r="A170" s="94" t="s">
        <v>751</v>
      </c>
      <c r="B170" s="158" t="s">
        <v>247</v>
      </c>
      <c r="C170" s="201" t="s">
        <v>10</v>
      </c>
      <c r="D170" s="192" t="s">
        <v>567</v>
      </c>
      <c r="E170" s="63">
        <v>200</v>
      </c>
      <c r="F170" s="400">
        <f>SUM(прил5!H370)</f>
        <v>1707938</v>
      </c>
    </row>
    <row r="171" spans="1:6" s="51" customFormat="1" ht="15.75" customHeight="1">
      <c r="A171" s="94" t="s">
        <v>18</v>
      </c>
      <c r="B171" s="158" t="s">
        <v>247</v>
      </c>
      <c r="C171" s="201" t="s">
        <v>10</v>
      </c>
      <c r="D171" s="192" t="s">
        <v>567</v>
      </c>
      <c r="E171" s="63">
        <v>800</v>
      </c>
      <c r="F171" s="400">
        <f>SUM(прил5!H371)</f>
        <v>1471000</v>
      </c>
    </row>
    <row r="172" spans="1:6" s="51" customFormat="1" ht="33" customHeight="1">
      <c r="A172" s="91" t="s">
        <v>609</v>
      </c>
      <c r="B172" s="157" t="s">
        <v>247</v>
      </c>
      <c r="C172" s="206" t="s">
        <v>10</v>
      </c>
      <c r="D172" s="195" t="s">
        <v>610</v>
      </c>
      <c r="E172" s="38"/>
      <c r="F172" s="397">
        <f>SUM(F173)</f>
        <v>24567</v>
      </c>
    </row>
    <row r="173" spans="1:6" s="51" customFormat="1" ht="15.75" customHeight="1">
      <c r="A173" s="94" t="s">
        <v>40</v>
      </c>
      <c r="B173" s="158" t="s">
        <v>247</v>
      </c>
      <c r="C173" s="201" t="s">
        <v>10</v>
      </c>
      <c r="D173" s="192" t="s">
        <v>610</v>
      </c>
      <c r="E173" s="63">
        <v>300</v>
      </c>
      <c r="F173" s="400">
        <f>SUM(прил5!H554)</f>
        <v>24567</v>
      </c>
    </row>
    <row r="174" spans="1:6" s="51" customFormat="1" ht="62.4" hidden="1">
      <c r="A174" s="189" t="s">
        <v>277</v>
      </c>
      <c r="B174" s="197" t="s">
        <v>248</v>
      </c>
      <c r="C174" s="208" t="s">
        <v>533</v>
      </c>
      <c r="D174" s="193" t="s">
        <v>534</v>
      </c>
      <c r="E174" s="190"/>
      <c r="F174" s="496">
        <f>SUM(F175)</f>
        <v>0</v>
      </c>
    </row>
    <row r="175" spans="1:6" s="51" customFormat="1" ht="31.2" hidden="1">
      <c r="A175" s="463" t="s">
        <v>613</v>
      </c>
      <c r="B175" s="485" t="s">
        <v>248</v>
      </c>
      <c r="C175" s="486" t="s">
        <v>10</v>
      </c>
      <c r="D175" s="487" t="s">
        <v>534</v>
      </c>
      <c r="E175" s="466"/>
      <c r="F175" s="398">
        <f>SUM(F176)</f>
        <v>0</v>
      </c>
    </row>
    <row r="176" spans="1:6" s="51" customFormat="1" ht="17.25" hidden="1" customHeight="1">
      <c r="A176" s="91" t="s">
        <v>614</v>
      </c>
      <c r="B176" s="157" t="s">
        <v>248</v>
      </c>
      <c r="C176" s="206" t="s">
        <v>10</v>
      </c>
      <c r="D176" s="195" t="s">
        <v>615</v>
      </c>
      <c r="E176" s="38"/>
      <c r="F176" s="397">
        <f>SUM(F177)</f>
        <v>0</v>
      </c>
    </row>
    <row r="177" spans="1:6" s="51" customFormat="1" ht="31.5" hidden="1" customHeight="1">
      <c r="A177" s="94" t="s">
        <v>751</v>
      </c>
      <c r="B177" s="158" t="s">
        <v>248</v>
      </c>
      <c r="C177" s="201" t="s">
        <v>10</v>
      </c>
      <c r="D177" s="192" t="s">
        <v>615</v>
      </c>
      <c r="E177" s="63">
        <v>200</v>
      </c>
      <c r="F177" s="400">
        <f>SUM(прил5!H375)</f>
        <v>0</v>
      </c>
    </row>
    <row r="178" spans="1:6" s="51" customFormat="1" ht="48" customHeight="1">
      <c r="A178" s="196" t="s">
        <v>176</v>
      </c>
      <c r="B178" s="197" t="s">
        <v>251</v>
      </c>
      <c r="C178" s="208" t="s">
        <v>533</v>
      </c>
      <c r="D178" s="193" t="s">
        <v>534</v>
      </c>
      <c r="E178" s="190"/>
      <c r="F178" s="496">
        <f>SUM(F179+F186)</f>
        <v>8113022</v>
      </c>
    </row>
    <row r="179" spans="1:6" s="51" customFormat="1" ht="33" customHeight="1">
      <c r="A179" s="484" t="s">
        <v>627</v>
      </c>
      <c r="B179" s="485" t="s">
        <v>251</v>
      </c>
      <c r="C179" s="486" t="s">
        <v>10</v>
      </c>
      <c r="D179" s="487" t="s">
        <v>534</v>
      </c>
      <c r="E179" s="466"/>
      <c r="F179" s="398">
        <f>SUM(F180+F182)</f>
        <v>6831318</v>
      </c>
    </row>
    <row r="180" spans="1:6" s="51" customFormat="1" ht="31.2">
      <c r="A180" s="89" t="s">
        <v>177</v>
      </c>
      <c r="B180" s="157" t="s">
        <v>251</v>
      </c>
      <c r="C180" s="206" t="s">
        <v>10</v>
      </c>
      <c r="D180" s="195" t="s">
        <v>628</v>
      </c>
      <c r="E180" s="38"/>
      <c r="F180" s="397">
        <f>SUM(F181)</f>
        <v>35149</v>
      </c>
    </row>
    <row r="181" spans="1:6" s="51" customFormat="1" ht="46.8">
      <c r="A181" s="202" t="s">
        <v>92</v>
      </c>
      <c r="B181" s="158" t="s">
        <v>251</v>
      </c>
      <c r="C181" s="201" t="s">
        <v>10</v>
      </c>
      <c r="D181" s="192" t="s">
        <v>628</v>
      </c>
      <c r="E181" s="63">
        <v>100</v>
      </c>
      <c r="F181" s="400">
        <f>SUM(прил5!H424)</f>
        <v>35149</v>
      </c>
    </row>
    <row r="182" spans="1:6" s="51" customFormat="1" ht="31.2">
      <c r="A182" s="89" t="s">
        <v>102</v>
      </c>
      <c r="B182" s="157" t="s">
        <v>251</v>
      </c>
      <c r="C182" s="206" t="s">
        <v>10</v>
      </c>
      <c r="D182" s="195" t="s">
        <v>567</v>
      </c>
      <c r="E182" s="38"/>
      <c r="F182" s="397">
        <f>SUM(F183:F185)</f>
        <v>6796169</v>
      </c>
    </row>
    <row r="183" spans="1:6" s="51" customFormat="1" ht="46.8">
      <c r="A183" s="202" t="s">
        <v>92</v>
      </c>
      <c r="B183" s="158" t="s">
        <v>251</v>
      </c>
      <c r="C183" s="201" t="s">
        <v>10</v>
      </c>
      <c r="D183" s="192" t="s">
        <v>567</v>
      </c>
      <c r="E183" s="63">
        <v>100</v>
      </c>
      <c r="F183" s="400">
        <f>SUM(прил5!H426)</f>
        <v>5792979</v>
      </c>
    </row>
    <row r="184" spans="1:6" s="51" customFormat="1" ht="30" customHeight="1">
      <c r="A184" s="94" t="s">
        <v>751</v>
      </c>
      <c r="B184" s="158" t="s">
        <v>251</v>
      </c>
      <c r="C184" s="201" t="s">
        <v>10</v>
      </c>
      <c r="D184" s="192" t="s">
        <v>567</v>
      </c>
      <c r="E184" s="63">
        <v>200</v>
      </c>
      <c r="F184" s="400">
        <f>SUM(прил5!H427)</f>
        <v>999700</v>
      </c>
    </row>
    <row r="185" spans="1:6" s="51" customFormat="1" ht="15.75" customHeight="1">
      <c r="A185" s="94" t="s">
        <v>18</v>
      </c>
      <c r="B185" s="158" t="s">
        <v>251</v>
      </c>
      <c r="C185" s="201" t="s">
        <v>10</v>
      </c>
      <c r="D185" s="192" t="s">
        <v>567</v>
      </c>
      <c r="E185" s="63">
        <v>800</v>
      </c>
      <c r="F185" s="400">
        <f>SUM(прил5!H428)</f>
        <v>3490</v>
      </c>
    </row>
    <row r="186" spans="1:6" s="51" customFormat="1" ht="62.25" customHeight="1">
      <c r="A186" s="484" t="s">
        <v>629</v>
      </c>
      <c r="B186" s="485" t="s">
        <v>251</v>
      </c>
      <c r="C186" s="486" t="s">
        <v>12</v>
      </c>
      <c r="D186" s="487" t="s">
        <v>534</v>
      </c>
      <c r="E186" s="466"/>
      <c r="F186" s="398">
        <f>SUM(F187)</f>
        <v>1281704</v>
      </c>
    </row>
    <row r="187" spans="1:6" s="51" customFormat="1" ht="31.2">
      <c r="A187" s="89" t="s">
        <v>91</v>
      </c>
      <c r="B187" s="157" t="s">
        <v>251</v>
      </c>
      <c r="C187" s="206" t="s">
        <v>12</v>
      </c>
      <c r="D187" s="195" t="s">
        <v>538</v>
      </c>
      <c r="E187" s="38"/>
      <c r="F187" s="397">
        <f>SUM(F188:F190)</f>
        <v>1281704</v>
      </c>
    </row>
    <row r="188" spans="1:6" s="51" customFormat="1" ht="46.8">
      <c r="A188" s="202" t="s">
        <v>92</v>
      </c>
      <c r="B188" s="158" t="s">
        <v>251</v>
      </c>
      <c r="C188" s="201" t="s">
        <v>12</v>
      </c>
      <c r="D188" s="192" t="s">
        <v>538</v>
      </c>
      <c r="E188" s="63">
        <v>100</v>
      </c>
      <c r="F188" s="400">
        <f>SUM(прил5!H431)</f>
        <v>1272739</v>
      </c>
    </row>
    <row r="189" spans="1:6" s="51" customFormat="1" ht="31.2">
      <c r="A189" s="94" t="s">
        <v>751</v>
      </c>
      <c r="B189" s="158" t="s">
        <v>251</v>
      </c>
      <c r="C189" s="201" t="s">
        <v>12</v>
      </c>
      <c r="D189" s="192" t="s">
        <v>538</v>
      </c>
      <c r="E189" s="63">
        <v>200</v>
      </c>
      <c r="F189" s="400">
        <f>SUM(прил5!H432)</f>
        <v>8955</v>
      </c>
    </row>
    <row r="190" spans="1:6" s="51" customFormat="1" ht="17.25" customHeight="1">
      <c r="A190" s="94" t="s">
        <v>18</v>
      </c>
      <c r="B190" s="158" t="s">
        <v>251</v>
      </c>
      <c r="C190" s="201" t="s">
        <v>12</v>
      </c>
      <c r="D190" s="192" t="s">
        <v>538</v>
      </c>
      <c r="E190" s="63">
        <v>800</v>
      </c>
      <c r="F190" s="400">
        <f>SUM(прил5!H433)</f>
        <v>10</v>
      </c>
    </row>
    <row r="191" spans="1:6" ht="51" customHeight="1">
      <c r="A191" s="68" t="s">
        <v>145</v>
      </c>
      <c r="B191" s="198" t="s">
        <v>559</v>
      </c>
      <c r="C191" s="330" t="s">
        <v>533</v>
      </c>
      <c r="D191" s="199" t="s">
        <v>534</v>
      </c>
      <c r="E191" s="172"/>
      <c r="F191" s="395">
        <f>SUM(F192)</f>
        <v>438800</v>
      </c>
    </row>
    <row r="192" spans="1:6" s="51" customFormat="1" ht="66" customHeight="1">
      <c r="A192" s="185" t="s">
        <v>146</v>
      </c>
      <c r="B192" s="197" t="s">
        <v>218</v>
      </c>
      <c r="C192" s="208" t="s">
        <v>533</v>
      </c>
      <c r="D192" s="193" t="s">
        <v>534</v>
      </c>
      <c r="E192" s="205"/>
      <c r="F192" s="496">
        <f>SUM(F193)</f>
        <v>438800</v>
      </c>
    </row>
    <row r="193" spans="1:6" s="51" customFormat="1" ht="45.75" customHeight="1">
      <c r="A193" s="457" t="s">
        <v>560</v>
      </c>
      <c r="B193" s="485" t="s">
        <v>218</v>
      </c>
      <c r="C193" s="486" t="s">
        <v>10</v>
      </c>
      <c r="D193" s="487" t="s">
        <v>534</v>
      </c>
      <c r="E193" s="497"/>
      <c r="F193" s="398">
        <f>SUM(F194+F196)</f>
        <v>438800</v>
      </c>
    </row>
    <row r="194" spans="1:6" s="51" customFormat="1" ht="19.5" customHeight="1">
      <c r="A194" s="35" t="s">
        <v>562</v>
      </c>
      <c r="B194" s="157" t="s">
        <v>218</v>
      </c>
      <c r="C194" s="206" t="s">
        <v>10</v>
      </c>
      <c r="D194" s="195" t="s">
        <v>561</v>
      </c>
      <c r="E194" s="50"/>
      <c r="F194" s="397">
        <f>SUM(F195)</f>
        <v>247000</v>
      </c>
    </row>
    <row r="195" spans="1:6" s="51" customFormat="1" ht="32.25" customHeight="1">
      <c r="A195" s="64" t="s">
        <v>751</v>
      </c>
      <c r="B195" s="158" t="s">
        <v>218</v>
      </c>
      <c r="C195" s="201" t="s">
        <v>10</v>
      </c>
      <c r="D195" s="192" t="s">
        <v>561</v>
      </c>
      <c r="E195" s="70" t="s">
        <v>16</v>
      </c>
      <c r="F195" s="400">
        <f>SUM(прил5!H127+прил5!H233)</f>
        <v>247000</v>
      </c>
    </row>
    <row r="196" spans="1:6" s="51" customFormat="1" ht="17.25" customHeight="1">
      <c r="A196" s="35" t="s">
        <v>675</v>
      </c>
      <c r="B196" s="157" t="s">
        <v>218</v>
      </c>
      <c r="C196" s="206" t="s">
        <v>10</v>
      </c>
      <c r="D196" s="195" t="s">
        <v>674</v>
      </c>
      <c r="E196" s="50"/>
      <c r="F196" s="397">
        <f>SUM(F197)</f>
        <v>191800</v>
      </c>
    </row>
    <row r="197" spans="1:6" s="51" customFormat="1" ht="32.25" customHeight="1">
      <c r="A197" s="64" t="s">
        <v>751</v>
      </c>
      <c r="B197" s="158" t="s">
        <v>218</v>
      </c>
      <c r="C197" s="201" t="s">
        <v>10</v>
      </c>
      <c r="D197" s="192" t="s">
        <v>674</v>
      </c>
      <c r="E197" s="70" t="s">
        <v>16</v>
      </c>
      <c r="F197" s="400">
        <f>SUM(прил5!H48)</f>
        <v>191800</v>
      </c>
    </row>
    <row r="198" spans="1:6" ht="46.8">
      <c r="A198" s="68" t="s">
        <v>158</v>
      </c>
      <c r="B198" s="198" t="s">
        <v>582</v>
      </c>
      <c r="C198" s="330" t="s">
        <v>533</v>
      </c>
      <c r="D198" s="199" t="s">
        <v>534</v>
      </c>
      <c r="E198" s="172"/>
      <c r="F198" s="395">
        <f>SUM(F199)</f>
        <v>400000</v>
      </c>
    </row>
    <row r="199" spans="1:6" ht="62.4">
      <c r="A199" s="207" t="s">
        <v>159</v>
      </c>
      <c r="B199" s="208" t="s">
        <v>229</v>
      </c>
      <c r="C199" s="208" t="s">
        <v>533</v>
      </c>
      <c r="D199" s="193" t="s">
        <v>534</v>
      </c>
      <c r="E199" s="205"/>
      <c r="F199" s="496">
        <f>SUM(F200)</f>
        <v>400000</v>
      </c>
    </row>
    <row r="200" spans="1:6" ht="31.2">
      <c r="A200" s="498" t="s">
        <v>583</v>
      </c>
      <c r="B200" s="486" t="s">
        <v>229</v>
      </c>
      <c r="C200" s="486" t="s">
        <v>10</v>
      </c>
      <c r="D200" s="487" t="s">
        <v>534</v>
      </c>
      <c r="E200" s="497"/>
      <c r="F200" s="398">
        <f>SUM(F201)</f>
        <v>400000</v>
      </c>
    </row>
    <row r="201" spans="1:6" ht="17.25" customHeight="1">
      <c r="A201" s="209" t="s">
        <v>115</v>
      </c>
      <c r="B201" s="206" t="s">
        <v>229</v>
      </c>
      <c r="C201" s="206" t="s">
        <v>10</v>
      </c>
      <c r="D201" s="195" t="s">
        <v>584</v>
      </c>
      <c r="E201" s="50"/>
      <c r="F201" s="397">
        <f>SUM(F202)</f>
        <v>400000</v>
      </c>
    </row>
    <row r="202" spans="1:6" ht="30.75" customHeight="1">
      <c r="A202" s="210" t="s">
        <v>751</v>
      </c>
      <c r="B202" s="201" t="s">
        <v>229</v>
      </c>
      <c r="C202" s="201" t="s">
        <v>10</v>
      </c>
      <c r="D202" s="192" t="s">
        <v>584</v>
      </c>
      <c r="E202" s="70" t="s">
        <v>16</v>
      </c>
      <c r="F202" s="400">
        <f>SUM(прил5!H238)</f>
        <v>400000</v>
      </c>
    </row>
    <row r="203" spans="1:6" ht="31.2">
      <c r="A203" s="200" t="s">
        <v>193</v>
      </c>
      <c r="B203" s="501" t="s">
        <v>593</v>
      </c>
      <c r="C203" s="328" t="s">
        <v>533</v>
      </c>
      <c r="D203" s="180" t="s">
        <v>534</v>
      </c>
      <c r="E203" s="18"/>
      <c r="F203" s="395">
        <f>SUM(F204)</f>
        <v>2859704</v>
      </c>
    </row>
    <row r="204" spans="1:6" ht="46.8">
      <c r="A204" s="207" t="s">
        <v>194</v>
      </c>
      <c r="B204" s="197" t="s">
        <v>232</v>
      </c>
      <c r="C204" s="208" t="s">
        <v>533</v>
      </c>
      <c r="D204" s="193" t="s">
        <v>534</v>
      </c>
      <c r="E204" s="205"/>
      <c r="F204" s="496">
        <f>SUM(F205)</f>
        <v>2859704</v>
      </c>
    </row>
    <row r="205" spans="1:6" ht="31.2">
      <c r="A205" s="499" t="s">
        <v>594</v>
      </c>
      <c r="B205" s="485" t="s">
        <v>232</v>
      </c>
      <c r="C205" s="486" t="s">
        <v>10</v>
      </c>
      <c r="D205" s="487" t="s">
        <v>534</v>
      </c>
      <c r="E205" s="497"/>
      <c r="F205" s="398">
        <f>SUM(F206+F208+F210+F212+F214+F216)</f>
        <v>2859704</v>
      </c>
    </row>
    <row r="206" spans="1:6" ht="46.8">
      <c r="A206" s="143" t="s">
        <v>769</v>
      </c>
      <c r="B206" s="157" t="s">
        <v>232</v>
      </c>
      <c r="C206" s="206" t="s">
        <v>10</v>
      </c>
      <c r="D206" s="195" t="s">
        <v>771</v>
      </c>
      <c r="E206" s="50"/>
      <c r="F206" s="397">
        <f>SUM(F207)</f>
        <v>1216000</v>
      </c>
    </row>
    <row r="207" spans="1:6" ht="17.25" customHeight="1">
      <c r="A207" s="142" t="s">
        <v>21</v>
      </c>
      <c r="B207" s="158" t="s">
        <v>232</v>
      </c>
      <c r="C207" s="201" t="s">
        <v>10</v>
      </c>
      <c r="D207" s="192" t="s">
        <v>771</v>
      </c>
      <c r="E207" s="70" t="s">
        <v>75</v>
      </c>
      <c r="F207" s="400">
        <f>SUM(прил5!H275)</f>
        <v>1216000</v>
      </c>
    </row>
    <row r="208" spans="1:6" ht="46.8">
      <c r="A208" s="143" t="s">
        <v>770</v>
      </c>
      <c r="B208" s="157" t="s">
        <v>232</v>
      </c>
      <c r="C208" s="206" t="s">
        <v>10</v>
      </c>
      <c r="D208" s="195" t="s">
        <v>772</v>
      </c>
      <c r="E208" s="50"/>
      <c r="F208" s="397">
        <f>SUM(F209)</f>
        <v>1318000</v>
      </c>
    </row>
    <row r="209" spans="1:6" ht="16.5" customHeight="1">
      <c r="A209" s="142" t="s">
        <v>21</v>
      </c>
      <c r="B209" s="158" t="s">
        <v>232</v>
      </c>
      <c r="C209" s="201" t="s">
        <v>10</v>
      </c>
      <c r="D209" s="192" t="s">
        <v>772</v>
      </c>
      <c r="E209" s="70" t="s">
        <v>75</v>
      </c>
      <c r="F209" s="400">
        <f>SUM(прил5!H277)</f>
        <v>1318000</v>
      </c>
    </row>
    <row r="210" spans="1:6" ht="31.2">
      <c r="A210" s="143" t="s">
        <v>743</v>
      </c>
      <c r="B210" s="157" t="s">
        <v>232</v>
      </c>
      <c r="C210" s="206" t="s">
        <v>10</v>
      </c>
      <c r="D210" s="195" t="s">
        <v>744</v>
      </c>
      <c r="E210" s="50"/>
      <c r="F210" s="397">
        <f>SUM(F211)</f>
        <v>112000</v>
      </c>
    </row>
    <row r="211" spans="1:6" ht="15.75" customHeight="1">
      <c r="A211" s="142" t="s">
        <v>21</v>
      </c>
      <c r="B211" s="158" t="s">
        <v>232</v>
      </c>
      <c r="C211" s="201" t="s">
        <v>10</v>
      </c>
      <c r="D211" s="192" t="s">
        <v>744</v>
      </c>
      <c r="E211" s="70" t="s">
        <v>75</v>
      </c>
      <c r="F211" s="400">
        <f>SUM(прил5!H279)</f>
        <v>112000</v>
      </c>
    </row>
    <row r="212" spans="1:6" ht="18" customHeight="1">
      <c r="A212" s="143" t="s">
        <v>724</v>
      </c>
      <c r="B212" s="157" t="s">
        <v>232</v>
      </c>
      <c r="C212" s="206" t="s">
        <v>10</v>
      </c>
      <c r="D212" s="195" t="s">
        <v>723</v>
      </c>
      <c r="E212" s="50"/>
      <c r="F212" s="397">
        <f>SUM(F213)</f>
        <v>0</v>
      </c>
    </row>
    <row r="213" spans="1:6" ht="34.5" customHeight="1">
      <c r="A213" s="142" t="s">
        <v>197</v>
      </c>
      <c r="B213" s="158" t="s">
        <v>232</v>
      </c>
      <c r="C213" s="201" t="s">
        <v>10</v>
      </c>
      <c r="D213" s="192" t="s">
        <v>723</v>
      </c>
      <c r="E213" s="70" t="s">
        <v>192</v>
      </c>
      <c r="F213" s="400">
        <f>SUM(прил5!H305)</f>
        <v>0</v>
      </c>
    </row>
    <row r="214" spans="1:6" ht="63.75" customHeight="1">
      <c r="A214" s="143" t="s">
        <v>598</v>
      </c>
      <c r="B214" s="157" t="s">
        <v>232</v>
      </c>
      <c r="C214" s="206" t="s">
        <v>10</v>
      </c>
      <c r="D214" s="195" t="s">
        <v>599</v>
      </c>
      <c r="E214" s="50"/>
      <c r="F214" s="397">
        <f>SUM(F215)</f>
        <v>61488</v>
      </c>
    </row>
    <row r="215" spans="1:6" ht="18" customHeight="1">
      <c r="A215" s="142" t="s">
        <v>21</v>
      </c>
      <c r="B215" s="158" t="s">
        <v>232</v>
      </c>
      <c r="C215" s="201" t="s">
        <v>10</v>
      </c>
      <c r="D215" s="192" t="s">
        <v>599</v>
      </c>
      <c r="E215" s="70" t="s">
        <v>75</v>
      </c>
      <c r="F215" s="400">
        <f>SUM(прил5!H281)</f>
        <v>61488</v>
      </c>
    </row>
    <row r="216" spans="1:6" ht="48" customHeight="1">
      <c r="A216" s="143" t="s">
        <v>738</v>
      </c>
      <c r="B216" s="157" t="s">
        <v>232</v>
      </c>
      <c r="C216" s="206" t="s">
        <v>10</v>
      </c>
      <c r="D216" s="195" t="s">
        <v>737</v>
      </c>
      <c r="E216" s="50"/>
      <c r="F216" s="397">
        <f>SUM(F217)</f>
        <v>152216</v>
      </c>
    </row>
    <row r="217" spans="1:6" ht="18" customHeight="1">
      <c r="A217" s="142" t="s">
        <v>21</v>
      </c>
      <c r="B217" s="158" t="s">
        <v>232</v>
      </c>
      <c r="C217" s="201" t="s">
        <v>10</v>
      </c>
      <c r="D217" s="192" t="s">
        <v>737</v>
      </c>
      <c r="E217" s="70" t="s">
        <v>75</v>
      </c>
      <c r="F217" s="400">
        <f>SUM(прил5!H283)</f>
        <v>152216</v>
      </c>
    </row>
    <row r="218" spans="1:6" ht="46.8">
      <c r="A218" s="68" t="s">
        <v>204</v>
      </c>
      <c r="B218" s="501" t="s">
        <v>588</v>
      </c>
      <c r="C218" s="328" t="s">
        <v>533</v>
      </c>
      <c r="D218" s="180" t="s">
        <v>534</v>
      </c>
      <c r="E218" s="18"/>
      <c r="F218" s="395">
        <f>SUM(F219+F229)</f>
        <v>5246937</v>
      </c>
    </row>
    <row r="219" spans="1:6" ht="78">
      <c r="A219" s="185" t="s">
        <v>262</v>
      </c>
      <c r="B219" s="197" t="s">
        <v>261</v>
      </c>
      <c r="C219" s="208" t="s">
        <v>533</v>
      </c>
      <c r="D219" s="193" t="s">
        <v>534</v>
      </c>
      <c r="E219" s="212"/>
      <c r="F219" s="496">
        <f>SUM(F220)</f>
        <v>609937</v>
      </c>
    </row>
    <row r="220" spans="1:6" ht="46.8">
      <c r="A220" s="457" t="s">
        <v>589</v>
      </c>
      <c r="B220" s="485" t="s">
        <v>261</v>
      </c>
      <c r="C220" s="486" t="s">
        <v>10</v>
      </c>
      <c r="D220" s="487" t="s">
        <v>534</v>
      </c>
      <c r="E220" s="500"/>
      <c r="F220" s="398">
        <f>SUM(F221+F223+F225+F227)</f>
        <v>609937</v>
      </c>
    </row>
    <row r="221" spans="1:6" ht="17.25" customHeight="1">
      <c r="A221" s="35" t="s">
        <v>272</v>
      </c>
      <c r="B221" s="157" t="s">
        <v>261</v>
      </c>
      <c r="C221" s="206" t="s">
        <v>10</v>
      </c>
      <c r="D221" s="195" t="s">
        <v>590</v>
      </c>
      <c r="E221" s="211"/>
      <c r="F221" s="397">
        <f>SUM(F222)</f>
        <v>0</v>
      </c>
    </row>
    <row r="222" spans="1:6" ht="33.75" customHeight="1">
      <c r="A222" s="64" t="s">
        <v>751</v>
      </c>
      <c r="B222" s="158" t="s">
        <v>261</v>
      </c>
      <c r="C222" s="201" t="s">
        <v>10</v>
      </c>
      <c r="D222" s="192" t="s">
        <v>590</v>
      </c>
      <c r="E222" s="173" t="s">
        <v>16</v>
      </c>
      <c r="F222" s="400">
        <f>SUM(прил5!H267)</f>
        <v>0</v>
      </c>
    </row>
    <row r="223" spans="1:6" ht="32.25" customHeight="1">
      <c r="A223" s="35" t="s">
        <v>591</v>
      </c>
      <c r="B223" s="157" t="s">
        <v>261</v>
      </c>
      <c r="C223" s="206" t="s">
        <v>10</v>
      </c>
      <c r="D223" s="195" t="s">
        <v>592</v>
      </c>
      <c r="E223" s="211"/>
      <c r="F223" s="397">
        <f>SUM(F224)</f>
        <v>33379</v>
      </c>
    </row>
    <row r="224" spans="1:6" ht="18" customHeight="1">
      <c r="A224" s="64" t="s">
        <v>21</v>
      </c>
      <c r="B224" s="158" t="s">
        <v>261</v>
      </c>
      <c r="C224" s="201" t="s">
        <v>10</v>
      </c>
      <c r="D224" s="192" t="s">
        <v>592</v>
      </c>
      <c r="E224" s="173" t="s">
        <v>75</v>
      </c>
      <c r="F224" s="400">
        <f>SUM(прил5!H269)</f>
        <v>33379</v>
      </c>
    </row>
    <row r="225" spans="1:6" ht="33" customHeight="1">
      <c r="A225" s="35" t="s">
        <v>676</v>
      </c>
      <c r="B225" s="157" t="s">
        <v>261</v>
      </c>
      <c r="C225" s="206" t="s">
        <v>10</v>
      </c>
      <c r="D225" s="195" t="s">
        <v>677</v>
      </c>
      <c r="E225" s="211"/>
      <c r="F225" s="397">
        <f>SUM(F226)</f>
        <v>394358</v>
      </c>
    </row>
    <row r="226" spans="1:6" ht="15" customHeight="1">
      <c r="A226" s="64" t="s">
        <v>21</v>
      </c>
      <c r="B226" s="158" t="s">
        <v>261</v>
      </c>
      <c r="C226" s="201" t="s">
        <v>10</v>
      </c>
      <c r="D226" s="192" t="s">
        <v>677</v>
      </c>
      <c r="E226" s="173" t="s">
        <v>75</v>
      </c>
      <c r="F226" s="400">
        <f>SUM(прил5!H288)</f>
        <v>394358</v>
      </c>
    </row>
    <row r="227" spans="1:6" ht="31.2">
      <c r="A227" s="35" t="s">
        <v>601</v>
      </c>
      <c r="B227" s="157" t="s">
        <v>261</v>
      </c>
      <c r="C227" s="206" t="s">
        <v>10</v>
      </c>
      <c r="D227" s="195" t="s">
        <v>600</v>
      </c>
      <c r="E227" s="211"/>
      <c r="F227" s="397">
        <f>SUM(F228)</f>
        <v>182200</v>
      </c>
    </row>
    <row r="228" spans="1:6" ht="15.75" customHeight="1">
      <c r="A228" s="64" t="s">
        <v>21</v>
      </c>
      <c r="B228" s="158" t="s">
        <v>261</v>
      </c>
      <c r="C228" s="201" t="s">
        <v>10</v>
      </c>
      <c r="D228" s="192" t="s">
        <v>600</v>
      </c>
      <c r="E228" s="173" t="s">
        <v>75</v>
      </c>
      <c r="F228" s="400">
        <f>SUM(прил5!H132)</f>
        <v>182200</v>
      </c>
    </row>
    <row r="229" spans="1:6" ht="78">
      <c r="A229" s="207" t="s">
        <v>205</v>
      </c>
      <c r="B229" s="197" t="s">
        <v>235</v>
      </c>
      <c r="C229" s="208" t="s">
        <v>533</v>
      </c>
      <c r="D229" s="193" t="s">
        <v>534</v>
      </c>
      <c r="E229" s="212"/>
      <c r="F229" s="496">
        <f>SUM(F230)</f>
        <v>4637000</v>
      </c>
    </row>
    <row r="230" spans="1:6" ht="31.2">
      <c r="A230" s="499" t="s">
        <v>602</v>
      </c>
      <c r="B230" s="485" t="s">
        <v>235</v>
      </c>
      <c r="C230" s="486" t="s">
        <v>10</v>
      </c>
      <c r="D230" s="487" t="s">
        <v>534</v>
      </c>
      <c r="E230" s="500"/>
      <c r="F230" s="398">
        <f>SUM(F231+F233+F235+F237+F239+F242)</f>
        <v>4637000</v>
      </c>
    </row>
    <row r="231" spans="1:6" ht="46.8">
      <c r="A231" s="143" t="s">
        <v>778</v>
      </c>
      <c r="B231" s="157" t="s">
        <v>235</v>
      </c>
      <c r="C231" s="206" t="s">
        <v>10</v>
      </c>
      <c r="D231" s="195" t="s">
        <v>776</v>
      </c>
      <c r="E231" s="211"/>
      <c r="F231" s="397">
        <f>SUM(F232)</f>
        <v>96620</v>
      </c>
    </row>
    <row r="232" spans="1:6" ht="17.25" customHeight="1">
      <c r="A232" s="142" t="s">
        <v>21</v>
      </c>
      <c r="B232" s="158" t="s">
        <v>235</v>
      </c>
      <c r="C232" s="201" t="s">
        <v>10</v>
      </c>
      <c r="D232" s="192" t="s">
        <v>776</v>
      </c>
      <c r="E232" s="173" t="s">
        <v>75</v>
      </c>
      <c r="F232" s="400">
        <f>SUM(прил5!H559)</f>
        <v>96620</v>
      </c>
    </row>
    <row r="233" spans="1:6" ht="30" customHeight="1">
      <c r="A233" s="143" t="s">
        <v>705</v>
      </c>
      <c r="B233" s="157" t="s">
        <v>235</v>
      </c>
      <c r="C233" s="206" t="s">
        <v>10</v>
      </c>
      <c r="D233" s="195" t="s">
        <v>704</v>
      </c>
      <c r="E233" s="211"/>
      <c r="F233" s="397">
        <f>SUM(F234)</f>
        <v>96544</v>
      </c>
    </row>
    <row r="234" spans="1:6" ht="17.25" customHeight="1">
      <c r="A234" s="142" t="s">
        <v>21</v>
      </c>
      <c r="B234" s="158" t="s">
        <v>235</v>
      </c>
      <c r="C234" s="201" t="s">
        <v>10</v>
      </c>
      <c r="D234" s="192" t="s">
        <v>704</v>
      </c>
      <c r="E234" s="173" t="s">
        <v>75</v>
      </c>
      <c r="F234" s="400">
        <f>SUM(прил5!H561)</f>
        <v>96544</v>
      </c>
    </row>
    <row r="235" spans="1:6" ht="33" customHeight="1">
      <c r="A235" s="143" t="s">
        <v>779</v>
      </c>
      <c r="B235" s="157" t="s">
        <v>235</v>
      </c>
      <c r="C235" s="206" t="s">
        <v>10</v>
      </c>
      <c r="D235" s="195" t="s">
        <v>777</v>
      </c>
      <c r="E235" s="211"/>
      <c r="F235" s="397">
        <f>SUM(F236)</f>
        <v>71436</v>
      </c>
    </row>
    <row r="236" spans="1:6" ht="17.25" customHeight="1">
      <c r="A236" s="142" t="s">
        <v>21</v>
      </c>
      <c r="B236" s="158" t="s">
        <v>235</v>
      </c>
      <c r="C236" s="201" t="s">
        <v>10</v>
      </c>
      <c r="D236" s="192" t="s">
        <v>777</v>
      </c>
      <c r="E236" s="173" t="s">
        <v>75</v>
      </c>
      <c r="F236" s="400">
        <f>SUM(прил5!H563)</f>
        <v>71436</v>
      </c>
    </row>
    <row r="237" spans="1:6" ht="32.25" customHeight="1">
      <c r="A237" s="143" t="s">
        <v>805</v>
      </c>
      <c r="B237" s="157" t="s">
        <v>235</v>
      </c>
      <c r="C237" s="206" t="s">
        <v>10</v>
      </c>
      <c r="D237" s="195" t="s">
        <v>806</v>
      </c>
      <c r="E237" s="211"/>
      <c r="F237" s="397">
        <f>SUM(F238)</f>
        <v>3460000</v>
      </c>
    </row>
    <row r="238" spans="1:6" ht="35.25" customHeight="1">
      <c r="A238" s="142" t="s">
        <v>197</v>
      </c>
      <c r="B238" s="158" t="s">
        <v>235</v>
      </c>
      <c r="C238" s="201" t="s">
        <v>10</v>
      </c>
      <c r="D238" s="192" t="s">
        <v>806</v>
      </c>
      <c r="E238" s="173" t="s">
        <v>192</v>
      </c>
      <c r="F238" s="400">
        <f>SUM(прил5!H380)</f>
        <v>3460000</v>
      </c>
    </row>
    <row r="239" spans="1:6" ht="35.25" customHeight="1">
      <c r="A239" s="143" t="s">
        <v>721</v>
      </c>
      <c r="B239" s="157" t="s">
        <v>235</v>
      </c>
      <c r="C239" s="206" t="s">
        <v>10</v>
      </c>
      <c r="D239" s="195" t="s">
        <v>720</v>
      </c>
      <c r="E239" s="211"/>
      <c r="F239" s="397">
        <f>SUM(F240:F241)</f>
        <v>865000</v>
      </c>
    </row>
    <row r="240" spans="1:6" ht="35.25" customHeight="1">
      <c r="A240" s="64" t="s">
        <v>751</v>
      </c>
      <c r="B240" s="158" t="s">
        <v>235</v>
      </c>
      <c r="C240" s="201" t="s">
        <v>10</v>
      </c>
      <c r="D240" s="192" t="s">
        <v>720</v>
      </c>
      <c r="E240" s="173" t="s">
        <v>16</v>
      </c>
      <c r="F240" s="400">
        <f>SUM(прил5!H382)</f>
        <v>69986</v>
      </c>
    </row>
    <row r="241" spans="1:6" ht="32.25" customHeight="1">
      <c r="A241" s="142" t="s">
        <v>197</v>
      </c>
      <c r="B241" s="158" t="s">
        <v>235</v>
      </c>
      <c r="C241" s="201" t="s">
        <v>10</v>
      </c>
      <c r="D241" s="192" t="s">
        <v>720</v>
      </c>
      <c r="E241" s="173" t="s">
        <v>192</v>
      </c>
      <c r="F241" s="400">
        <f>SUM(прил5!H383)</f>
        <v>795014</v>
      </c>
    </row>
    <row r="242" spans="1:6" ht="31.2">
      <c r="A242" s="35" t="s">
        <v>601</v>
      </c>
      <c r="B242" s="157" t="s">
        <v>235</v>
      </c>
      <c r="C242" s="206" t="s">
        <v>10</v>
      </c>
      <c r="D242" s="195" t="s">
        <v>600</v>
      </c>
      <c r="E242" s="211"/>
      <c r="F242" s="397">
        <f>SUM(F243)</f>
        <v>47400</v>
      </c>
    </row>
    <row r="243" spans="1:6" ht="16.5" customHeight="1">
      <c r="A243" s="142" t="s">
        <v>21</v>
      </c>
      <c r="B243" s="158" t="s">
        <v>235</v>
      </c>
      <c r="C243" s="201" t="s">
        <v>10</v>
      </c>
      <c r="D243" s="192" t="s">
        <v>600</v>
      </c>
      <c r="E243" s="173" t="s">
        <v>75</v>
      </c>
      <c r="F243" s="400">
        <f>SUM(прил5!H136)</f>
        <v>47400</v>
      </c>
    </row>
    <row r="244" spans="1:6" ht="64.5" customHeight="1">
      <c r="A244" s="68" t="s">
        <v>173</v>
      </c>
      <c r="B244" s="501" t="s">
        <v>621</v>
      </c>
      <c r="C244" s="328" t="s">
        <v>533</v>
      </c>
      <c r="D244" s="180" t="s">
        <v>534</v>
      </c>
      <c r="E244" s="168"/>
      <c r="F244" s="395">
        <f>SUM(F245+F249+F253)</f>
        <v>1434623</v>
      </c>
    </row>
    <row r="245" spans="1:6" ht="80.25" customHeight="1">
      <c r="A245" s="185" t="s">
        <v>174</v>
      </c>
      <c r="B245" s="186" t="s">
        <v>254</v>
      </c>
      <c r="C245" s="329" t="s">
        <v>533</v>
      </c>
      <c r="D245" s="187" t="s">
        <v>534</v>
      </c>
      <c r="E245" s="188"/>
      <c r="F245" s="496">
        <f>SUM(F246)</f>
        <v>148000</v>
      </c>
    </row>
    <row r="246" spans="1:6" ht="32.25" customHeight="1">
      <c r="A246" s="457" t="s">
        <v>622</v>
      </c>
      <c r="B246" s="458" t="s">
        <v>254</v>
      </c>
      <c r="C246" s="459" t="s">
        <v>10</v>
      </c>
      <c r="D246" s="460" t="s">
        <v>534</v>
      </c>
      <c r="E246" s="461"/>
      <c r="F246" s="398">
        <f>SUM(F247)</f>
        <v>148000</v>
      </c>
    </row>
    <row r="247" spans="1:6" ht="17.25" customHeight="1">
      <c r="A247" s="35" t="s">
        <v>103</v>
      </c>
      <c r="B247" s="147" t="s">
        <v>254</v>
      </c>
      <c r="C247" s="287" t="s">
        <v>10</v>
      </c>
      <c r="D247" s="145" t="s">
        <v>623</v>
      </c>
      <c r="E247" s="184"/>
      <c r="F247" s="397">
        <f>SUM(F248)</f>
        <v>148000</v>
      </c>
    </row>
    <row r="248" spans="1:6" ht="33.75" customHeight="1">
      <c r="A248" s="64" t="s">
        <v>751</v>
      </c>
      <c r="B248" s="161" t="s">
        <v>254</v>
      </c>
      <c r="C248" s="290" t="s">
        <v>10</v>
      </c>
      <c r="D248" s="156" t="s">
        <v>623</v>
      </c>
      <c r="E248" s="169" t="s">
        <v>16</v>
      </c>
      <c r="F248" s="400">
        <f>SUM(прил5!H399)</f>
        <v>148000</v>
      </c>
    </row>
    <row r="249" spans="1:6" ht="80.25" customHeight="1">
      <c r="A249" s="185" t="s">
        <v>189</v>
      </c>
      <c r="B249" s="186" t="s">
        <v>259</v>
      </c>
      <c r="C249" s="329" t="s">
        <v>533</v>
      </c>
      <c r="D249" s="187" t="s">
        <v>534</v>
      </c>
      <c r="E249" s="188"/>
      <c r="F249" s="496">
        <f>SUM(F250)</f>
        <v>150000</v>
      </c>
    </row>
    <row r="250" spans="1:6" ht="33.75" customHeight="1">
      <c r="A250" s="457" t="s">
        <v>656</v>
      </c>
      <c r="B250" s="458" t="s">
        <v>259</v>
      </c>
      <c r="C250" s="459" t="s">
        <v>10</v>
      </c>
      <c r="D250" s="460" t="s">
        <v>534</v>
      </c>
      <c r="E250" s="461"/>
      <c r="F250" s="398">
        <f>SUM(F251)</f>
        <v>150000</v>
      </c>
    </row>
    <row r="251" spans="1:6" ht="46.8">
      <c r="A251" s="35" t="s">
        <v>190</v>
      </c>
      <c r="B251" s="147" t="s">
        <v>259</v>
      </c>
      <c r="C251" s="287" t="s">
        <v>10</v>
      </c>
      <c r="D251" s="145" t="s">
        <v>657</v>
      </c>
      <c r="E251" s="184"/>
      <c r="F251" s="397">
        <f>SUM(F252)</f>
        <v>150000</v>
      </c>
    </row>
    <row r="252" spans="1:6" ht="31.5" customHeight="1">
      <c r="A252" s="64" t="s">
        <v>751</v>
      </c>
      <c r="B252" s="161" t="s">
        <v>259</v>
      </c>
      <c r="C252" s="290" t="s">
        <v>10</v>
      </c>
      <c r="D252" s="156" t="s">
        <v>657</v>
      </c>
      <c r="E252" s="169" t="s">
        <v>16</v>
      </c>
      <c r="F252" s="400">
        <f>SUM(прил5!H606)</f>
        <v>150000</v>
      </c>
    </row>
    <row r="253" spans="1:6" ht="66.75" customHeight="1">
      <c r="A253" s="185" t="s">
        <v>175</v>
      </c>
      <c r="B253" s="186" t="s">
        <v>250</v>
      </c>
      <c r="C253" s="329" t="s">
        <v>533</v>
      </c>
      <c r="D253" s="187" t="s">
        <v>534</v>
      </c>
      <c r="E253" s="188"/>
      <c r="F253" s="496">
        <f>SUM(F254)</f>
        <v>1136623</v>
      </c>
    </row>
    <row r="254" spans="1:6" ht="34.5" customHeight="1">
      <c r="A254" s="457" t="s">
        <v>624</v>
      </c>
      <c r="B254" s="458" t="s">
        <v>250</v>
      </c>
      <c r="C254" s="459" t="s">
        <v>10</v>
      </c>
      <c r="D254" s="460" t="s">
        <v>534</v>
      </c>
      <c r="E254" s="461"/>
      <c r="F254" s="398">
        <f>SUM(F255+F257+F260)</f>
        <v>1136623</v>
      </c>
    </row>
    <row r="255" spans="1:6" ht="18" customHeight="1">
      <c r="A255" s="35" t="s">
        <v>788</v>
      </c>
      <c r="B255" s="147" t="s">
        <v>250</v>
      </c>
      <c r="C255" s="287" t="s">
        <v>10</v>
      </c>
      <c r="D255" s="145" t="s">
        <v>787</v>
      </c>
      <c r="E255" s="184"/>
      <c r="F255" s="397">
        <f>SUM(F256)</f>
        <v>295623</v>
      </c>
    </row>
    <row r="256" spans="1:6" ht="18" customHeight="1">
      <c r="A256" s="64" t="s">
        <v>40</v>
      </c>
      <c r="B256" s="161" t="s">
        <v>250</v>
      </c>
      <c r="C256" s="290" t="s">
        <v>10</v>
      </c>
      <c r="D256" s="156" t="s">
        <v>787</v>
      </c>
      <c r="E256" s="169" t="s">
        <v>39</v>
      </c>
      <c r="F256" s="400">
        <f>SUM(прил5!H403)</f>
        <v>295623</v>
      </c>
    </row>
    <row r="257" spans="1:6" ht="15.6">
      <c r="A257" s="35" t="s">
        <v>625</v>
      </c>
      <c r="B257" s="147" t="s">
        <v>250</v>
      </c>
      <c r="C257" s="287" t="s">
        <v>10</v>
      </c>
      <c r="D257" s="145" t="s">
        <v>626</v>
      </c>
      <c r="E257" s="184"/>
      <c r="F257" s="397">
        <f>SUM(F258:F259)</f>
        <v>563997</v>
      </c>
    </row>
    <row r="258" spans="1:6" ht="31.5" customHeight="1">
      <c r="A258" s="64" t="s">
        <v>751</v>
      </c>
      <c r="B258" s="161" t="s">
        <v>250</v>
      </c>
      <c r="C258" s="290" t="s">
        <v>10</v>
      </c>
      <c r="D258" s="156" t="s">
        <v>626</v>
      </c>
      <c r="E258" s="169" t="s">
        <v>16</v>
      </c>
      <c r="F258" s="400">
        <f>SUM(прил5!H405)</f>
        <v>388800</v>
      </c>
    </row>
    <row r="259" spans="1:6" ht="15.6">
      <c r="A259" s="94" t="s">
        <v>40</v>
      </c>
      <c r="B259" s="161" t="s">
        <v>250</v>
      </c>
      <c r="C259" s="290" t="s">
        <v>10</v>
      </c>
      <c r="D259" s="156" t="s">
        <v>626</v>
      </c>
      <c r="E259" s="169" t="s">
        <v>39</v>
      </c>
      <c r="F259" s="400">
        <f>SUM(прил5!H406)</f>
        <v>175197</v>
      </c>
    </row>
    <row r="260" spans="1:6" ht="15.6">
      <c r="A260" s="91" t="s">
        <v>786</v>
      </c>
      <c r="B260" s="147" t="s">
        <v>250</v>
      </c>
      <c r="C260" s="287" t="s">
        <v>10</v>
      </c>
      <c r="D260" s="145" t="s">
        <v>785</v>
      </c>
      <c r="E260" s="184"/>
      <c r="F260" s="397">
        <f>SUM(F261)</f>
        <v>277003</v>
      </c>
    </row>
    <row r="261" spans="1:6" ht="31.2">
      <c r="A261" s="64" t="s">
        <v>751</v>
      </c>
      <c r="B261" s="161" t="s">
        <v>250</v>
      </c>
      <c r="C261" s="290" t="s">
        <v>10</v>
      </c>
      <c r="D261" s="156" t="s">
        <v>785</v>
      </c>
      <c r="E261" s="169" t="s">
        <v>16</v>
      </c>
      <c r="F261" s="400">
        <f>SUM(прил5!H408)</f>
        <v>277003</v>
      </c>
    </row>
    <row r="262" spans="1:6" s="51" customFormat="1" ht="33" customHeight="1">
      <c r="A262" s="68" t="s">
        <v>123</v>
      </c>
      <c r="B262" s="198" t="s">
        <v>536</v>
      </c>
      <c r="C262" s="330" t="s">
        <v>533</v>
      </c>
      <c r="D262" s="199" t="s">
        <v>534</v>
      </c>
      <c r="E262" s="172"/>
      <c r="F262" s="395">
        <f>SUM(F263)</f>
        <v>1455700</v>
      </c>
    </row>
    <row r="263" spans="1:6" s="51" customFormat="1" ht="51" customHeight="1">
      <c r="A263" s="196" t="s">
        <v>124</v>
      </c>
      <c r="B263" s="197" t="s">
        <v>537</v>
      </c>
      <c r="C263" s="208" t="s">
        <v>533</v>
      </c>
      <c r="D263" s="193" t="s">
        <v>534</v>
      </c>
      <c r="E263" s="205"/>
      <c r="F263" s="496">
        <f>SUM(F264)</f>
        <v>1455700</v>
      </c>
    </row>
    <row r="264" spans="1:6" s="51" customFormat="1" ht="51" customHeight="1">
      <c r="A264" s="484" t="s">
        <v>540</v>
      </c>
      <c r="B264" s="485" t="s">
        <v>537</v>
      </c>
      <c r="C264" s="486" t="s">
        <v>10</v>
      </c>
      <c r="D264" s="487" t="s">
        <v>534</v>
      </c>
      <c r="E264" s="497"/>
      <c r="F264" s="398">
        <f>SUM(F265)</f>
        <v>1455700</v>
      </c>
    </row>
    <row r="265" spans="1:6" s="51" customFormat="1" ht="17.25" customHeight="1">
      <c r="A265" s="91" t="s">
        <v>125</v>
      </c>
      <c r="B265" s="157" t="s">
        <v>537</v>
      </c>
      <c r="C265" s="206" t="s">
        <v>10</v>
      </c>
      <c r="D265" s="195" t="s">
        <v>539</v>
      </c>
      <c r="E265" s="50"/>
      <c r="F265" s="397">
        <f>SUM(F266)</f>
        <v>1455700</v>
      </c>
    </row>
    <row r="266" spans="1:6" s="51" customFormat="1" ht="31.5" customHeight="1">
      <c r="A266" s="94" t="s">
        <v>751</v>
      </c>
      <c r="B266" s="158" t="s">
        <v>537</v>
      </c>
      <c r="C266" s="201" t="s">
        <v>10</v>
      </c>
      <c r="D266" s="192" t="s">
        <v>539</v>
      </c>
      <c r="E266" s="70" t="s">
        <v>16</v>
      </c>
      <c r="F266" s="400">
        <f>SUM(прил5!H26+прил5!H53+прил5!H86+прил5!H486)</f>
        <v>1455700</v>
      </c>
    </row>
    <row r="267" spans="1:6" s="51" customFormat="1" ht="31.2">
      <c r="A267" s="171" t="s">
        <v>138</v>
      </c>
      <c r="B267" s="198" t="s">
        <v>545</v>
      </c>
      <c r="C267" s="330" t="s">
        <v>533</v>
      </c>
      <c r="D267" s="199" t="s">
        <v>534</v>
      </c>
      <c r="E267" s="172"/>
      <c r="F267" s="395">
        <f>SUM(F268+F272)</f>
        <v>206734</v>
      </c>
    </row>
    <row r="268" spans="1:6" s="51" customFormat="1" ht="51.75" customHeight="1">
      <c r="A268" s="196" t="s">
        <v>757</v>
      </c>
      <c r="B268" s="197" t="s">
        <v>210</v>
      </c>
      <c r="C268" s="208" t="s">
        <v>533</v>
      </c>
      <c r="D268" s="193" t="s">
        <v>534</v>
      </c>
      <c r="E268" s="205"/>
      <c r="F268" s="496">
        <f>SUM(F269)</f>
        <v>204734</v>
      </c>
    </row>
    <row r="269" spans="1:6" s="51" customFormat="1" ht="31.2">
      <c r="A269" s="463" t="s">
        <v>544</v>
      </c>
      <c r="B269" s="485" t="s">
        <v>210</v>
      </c>
      <c r="C269" s="486" t="s">
        <v>10</v>
      </c>
      <c r="D269" s="487" t="s">
        <v>534</v>
      </c>
      <c r="E269" s="500"/>
      <c r="F269" s="398">
        <f>SUM(F270)</f>
        <v>204734</v>
      </c>
    </row>
    <row r="270" spans="1:6" s="51" customFormat="1" ht="18.75" customHeight="1">
      <c r="A270" s="91" t="s">
        <v>96</v>
      </c>
      <c r="B270" s="157" t="s">
        <v>210</v>
      </c>
      <c r="C270" s="206" t="s">
        <v>10</v>
      </c>
      <c r="D270" s="195" t="s">
        <v>546</v>
      </c>
      <c r="E270" s="211"/>
      <c r="F270" s="397">
        <f>SUM(F271)</f>
        <v>204734</v>
      </c>
    </row>
    <row r="271" spans="1:6" s="51" customFormat="1" ht="46.8">
      <c r="A271" s="94" t="s">
        <v>92</v>
      </c>
      <c r="B271" s="158" t="s">
        <v>210</v>
      </c>
      <c r="C271" s="201" t="s">
        <v>10</v>
      </c>
      <c r="D271" s="192" t="s">
        <v>546</v>
      </c>
      <c r="E271" s="173" t="s">
        <v>13</v>
      </c>
      <c r="F271" s="400">
        <f>SUM(прил5!H58)</f>
        <v>204734</v>
      </c>
    </row>
    <row r="272" spans="1:6" s="51" customFormat="1" ht="62.4">
      <c r="A272" s="189" t="s">
        <v>679</v>
      </c>
      <c r="B272" s="197" t="s">
        <v>678</v>
      </c>
      <c r="C272" s="208" t="s">
        <v>533</v>
      </c>
      <c r="D272" s="193" t="s">
        <v>534</v>
      </c>
      <c r="E272" s="205"/>
      <c r="F272" s="496">
        <f>SUM(F273)</f>
        <v>2000</v>
      </c>
    </row>
    <row r="273" spans="1:6" s="51" customFormat="1" ht="31.2">
      <c r="A273" s="484" t="s">
        <v>680</v>
      </c>
      <c r="B273" s="485" t="s">
        <v>678</v>
      </c>
      <c r="C273" s="486" t="s">
        <v>10</v>
      </c>
      <c r="D273" s="487" t="s">
        <v>534</v>
      </c>
      <c r="E273" s="500"/>
      <c r="F273" s="398">
        <f>SUM(F274)</f>
        <v>2000</v>
      </c>
    </row>
    <row r="274" spans="1:6" s="51" customFormat="1" ht="31.5" customHeight="1">
      <c r="A274" s="91" t="s">
        <v>682</v>
      </c>
      <c r="B274" s="157" t="s">
        <v>678</v>
      </c>
      <c r="C274" s="206" t="s">
        <v>10</v>
      </c>
      <c r="D274" s="195" t="s">
        <v>681</v>
      </c>
      <c r="E274" s="211"/>
      <c r="F274" s="397">
        <f>SUM(F275)</f>
        <v>2000</v>
      </c>
    </row>
    <row r="275" spans="1:6" s="51" customFormat="1" ht="33.75" customHeight="1">
      <c r="A275" s="94" t="s">
        <v>751</v>
      </c>
      <c r="B275" s="158" t="s">
        <v>678</v>
      </c>
      <c r="C275" s="201" t="s">
        <v>10</v>
      </c>
      <c r="D275" s="192" t="s">
        <v>681</v>
      </c>
      <c r="E275" s="173" t="s">
        <v>16</v>
      </c>
      <c r="F275" s="400">
        <f>SUM(прил5!H141)</f>
        <v>2000</v>
      </c>
    </row>
    <row r="276" spans="1:6" ht="51" customHeight="1">
      <c r="A276" s="68" t="s">
        <v>153</v>
      </c>
      <c r="B276" s="501" t="s">
        <v>571</v>
      </c>
      <c r="C276" s="328" t="s">
        <v>533</v>
      </c>
      <c r="D276" s="180" t="s">
        <v>534</v>
      </c>
      <c r="E276" s="168"/>
      <c r="F276" s="395">
        <f>SUM(F277+F291+F295)</f>
        <v>11729572</v>
      </c>
    </row>
    <row r="277" spans="1:6" s="51" customFormat="1" ht="65.25" customHeight="1">
      <c r="A277" s="185" t="s">
        <v>154</v>
      </c>
      <c r="B277" s="186" t="s">
        <v>228</v>
      </c>
      <c r="C277" s="329" t="s">
        <v>533</v>
      </c>
      <c r="D277" s="187" t="s">
        <v>534</v>
      </c>
      <c r="E277" s="188"/>
      <c r="F277" s="496">
        <f>SUM(F278)</f>
        <v>11231572</v>
      </c>
    </row>
    <row r="278" spans="1:6" s="51" customFormat="1" ht="48.75" customHeight="1">
      <c r="A278" s="457" t="s">
        <v>574</v>
      </c>
      <c r="B278" s="458" t="s">
        <v>228</v>
      </c>
      <c r="C278" s="459" t="s">
        <v>10</v>
      </c>
      <c r="D278" s="460" t="s">
        <v>534</v>
      </c>
      <c r="E278" s="461"/>
      <c r="F278" s="398">
        <f>SUM(F283+F285+F287+F289+F281+F279)</f>
        <v>11231572</v>
      </c>
    </row>
    <row r="279" spans="1:6" s="51" customFormat="1" ht="33.75" customHeight="1">
      <c r="A279" s="35" t="s">
        <v>858</v>
      </c>
      <c r="B279" s="147" t="s">
        <v>228</v>
      </c>
      <c r="C279" s="287" t="s">
        <v>10</v>
      </c>
      <c r="D279" s="145" t="s">
        <v>859</v>
      </c>
      <c r="E279" s="184"/>
      <c r="F279" s="397">
        <f>SUM(F280)</f>
        <v>4220915</v>
      </c>
    </row>
    <row r="280" spans="1:6" s="51" customFormat="1" ht="33.75" customHeight="1">
      <c r="A280" s="64" t="s">
        <v>197</v>
      </c>
      <c r="B280" s="161" t="s">
        <v>228</v>
      </c>
      <c r="C280" s="290" t="s">
        <v>10</v>
      </c>
      <c r="D280" s="156" t="s">
        <v>859</v>
      </c>
      <c r="E280" s="169" t="s">
        <v>192</v>
      </c>
      <c r="F280" s="400">
        <f>SUM(прил5!H215)</f>
        <v>4220915</v>
      </c>
    </row>
    <row r="281" spans="1:6" s="51" customFormat="1" ht="50.25" customHeight="1">
      <c r="A281" s="35" t="s">
        <v>822</v>
      </c>
      <c r="B281" s="147" t="s">
        <v>228</v>
      </c>
      <c r="C281" s="287" t="s">
        <v>10</v>
      </c>
      <c r="D281" s="145" t="s">
        <v>821</v>
      </c>
      <c r="E281" s="184"/>
      <c r="F281" s="397">
        <f>SUM(F282)</f>
        <v>24765</v>
      </c>
    </row>
    <row r="282" spans="1:6" s="51" customFormat="1" ht="33" customHeight="1">
      <c r="A282" s="64" t="s">
        <v>197</v>
      </c>
      <c r="B282" s="161" t="s">
        <v>228</v>
      </c>
      <c r="C282" s="290" t="s">
        <v>10</v>
      </c>
      <c r="D282" s="156" t="s">
        <v>821</v>
      </c>
      <c r="E282" s="169" t="s">
        <v>192</v>
      </c>
      <c r="F282" s="400">
        <f>SUM(прил5!H217)</f>
        <v>24765</v>
      </c>
    </row>
    <row r="283" spans="1:6" s="51" customFormat="1" ht="32.25" customHeight="1">
      <c r="A283" s="35" t="s">
        <v>155</v>
      </c>
      <c r="B283" s="147" t="s">
        <v>228</v>
      </c>
      <c r="C283" s="287" t="s">
        <v>10</v>
      </c>
      <c r="D283" s="145" t="s">
        <v>575</v>
      </c>
      <c r="E283" s="184"/>
      <c r="F283" s="397">
        <f>SUM(F284)</f>
        <v>1186580</v>
      </c>
    </row>
    <row r="284" spans="1:6" s="51" customFormat="1" ht="33.75" customHeight="1">
      <c r="A284" s="64" t="s">
        <v>197</v>
      </c>
      <c r="B284" s="161" t="s">
        <v>228</v>
      </c>
      <c r="C284" s="290" t="s">
        <v>10</v>
      </c>
      <c r="D284" s="156" t="s">
        <v>575</v>
      </c>
      <c r="E284" s="169" t="s">
        <v>192</v>
      </c>
      <c r="F284" s="400">
        <f>SUM(прил5!H219)</f>
        <v>1186580</v>
      </c>
    </row>
    <row r="285" spans="1:6" s="51" customFormat="1" ht="33.75" customHeight="1">
      <c r="A285" s="35" t="s">
        <v>740</v>
      </c>
      <c r="B285" s="147" t="s">
        <v>228</v>
      </c>
      <c r="C285" s="287" t="s">
        <v>10</v>
      </c>
      <c r="D285" s="145" t="s">
        <v>739</v>
      </c>
      <c r="E285" s="184"/>
      <c r="F285" s="397">
        <f>SUM(F286)</f>
        <v>14000</v>
      </c>
    </row>
    <row r="286" spans="1:6" s="51" customFormat="1" ht="32.25" customHeight="1">
      <c r="A286" s="94" t="s">
        <v>751</v>
      </c>
      <c r="B286" s="161" t="s">
        <v>228</v>
      </c>
      <c r="C286" s="290" t="s">
        <v>10</v>
      </c>
      <c r="D286" s="156" t="s">
        <v>739</v>
      </c>
      <c r="E286" s="169" t="s">
        <v>16</v>
      </c>
      <c r="F286" s="400">
        <f>SUM(прил5!H243)</f>
        <v>14000</v>
      </c>
    </row>
    <row r="287" spans="1:6" s="51" customFormat="1" ht="46.8">
      <c r="A287" s="35" t="s">
        <v>576</v>
      </c>
      <c r="B287" s="147" t="s">
        <v>228</v>
      </c>
      <c r="C287" s="287" t="s">
        <v>10</v>
      </c>
      <c r="D287" s="145" t="s">
        <v>577</v>
      </c>
      <c r="E287" s="184"/>
      <c r="F287" s="397">
        <f>SUM(F288)</f>
        <v>4918537</v>
      </c>
    </row>
    <row r="288" spans="1:6" s="51" customFormat="1" ht="15.6">
      <c r="A288" s="64" t="s">
        <v>21</v>
      </c>
      <c r="B288" s="161" t="s">
        <v>228</v>
      </c>
      <c r="C288" s="290" t="s">
        <v>10</v>
      </c>
      <c r="D288" s="156" t="s">
        <v>577</v>
      </c>
      <c r="E288" s="169" t="s">
        <v>75</v>
      </c>
      <c r="F288" s="400">
        <f>SUM(прил5!H221)</f>
        <v>4918537</v>
      </c>
    </row>
    <row r="289" spans="1:6" s="51" customFormat="1" ht="46.8">
      <c r="A289" s="35" t="s">
        <v>578</v>
      </c>
      <c r="B289" s="147" t="s">
        <v>228</v>
      </c>
      <c r="C289" s="287" t="s">
        <v>10</v>
      </c>
      <c r="D289" s="145" t="s">
        <v>579</v>
      </c>
      <c r="E289" s="184"/>
      <c r="F289" s="397">
        <f>SUM(F290)</f>
        <v>866775</v>
      </c>
    </row>
    <row r="290" spans="1:6" s="51" customFormat="1" ht="15.6">
      <c r="A290" s="64" t="s">
        <v>21</v>
      </c>
      <c r="B290" s="161" t="s">
        <v>228</v>
      </c>
      <c r="C290" s="290" t="s">
        <v>10</v>
      </c>
      <c r="D290" s="156" t="s">
        <v>579</v>
      </c>
      <c r="E290" s="169" t="s">
        <v>75</v>
      </c>
      <c r="F290" s="400">
        <f>SUM(прил5!H223)</f>
        <v>866775</v>
      </c>
    </row>
    <row r="291" spans="1:6" s="51" customFormat="1" ht="64.5" customHeight="1">
      <c r="A291" s="213" t="s">
        <v>198</v>
      </c>
      <c r="B291" s="186" t="s">
        <v>236</v>
      </c>
      <c r="C291" s="329" t="s">
        <v>533</v>
      </c>
      <c r="D291" s="187" t="s">
        <v>534</v>
      </c>
      <c r="E291" s="188"/>
      <c r="F291" s="496">
        <f>SUM(F292)</f>
        <v>450000</v>
      </c>
    </row>
    <row r="292" spans="1:6" s="51" customFormat="1" ht="33.75" customHeight="1">
      <c r="A292" s="502" t="s">
        <v>572</v>
      </c>
      <c r="B292" s="458" t="s">
        <v>236</v>
      </c>
      <c r="C292" s="459" t="s">
        <v>10</v>
      </c>
      <c r="D292" s="460" t="s">
        <v>534</v>
      </c>
      <c r="E292" s="461"/>
      <c r="F292" s="398">
        <f>SUM(F293)</f>
        <v>450000</v>
      </c>
    </row>
    <row r="293" spans="1:6" s="51" customFormat="1" ht="16.5" customHeight="1">
      <c r="A293" s="80" t="s">
        <v>199</v>
      </c>
      <c r="B293" s="147" t="s">
        <v>236</v>
      </c>
      <c r="C293" s="287" t="s">
        <v>10</v>
      </c>
      <c r="D293" s="145" t="s">
        <v>573</v>
      </c>
      <c r="E293" s="184"/>
      <c r="F293" s="397">
        <f>SUM(F294)</f>
        <v>450000</v>
      </c>
    </row>
    <row r="294" spans="1:6" s="51" customFormat="1" ht="16.5" customHeight="1">
      <c r="A294" s="100" t="s">
        <v>18</v>
      </c>
      <c r="B294" s="161" t="s">
        <v>236</v>
      </c>
      <c r="C294" s="290" t="s">
        <v>10</v>
      </c>
      <c r="D294" s="156" t="s">
        <v>573</v>
      </c>
      <c r="E294" s="169" t="s">
        <v>17</v>
      </c>
      <c r="F294" s="400">
        <f>SUM(прил5!H209)</f>
        <v>450000</v>
      </c>
    </row>
    <row r="295" spans="1:6" s="51" customFormat="1" ht="79.5" customHeight="1">
      <c r="A295" s="196" t="s">
        <v>271</v>
      </c>
      <c r="B295" s="186" t="s">
        <v>269</v>
      </c>
      <c r="C295" s="329" t="s">
        <v>533</v>
      </c>
      <c r="D295" s="187" t="s">
        <v>534</v>
      </c>
      <c r="E295" s="188"/>
      <c r="F295" s="496">
        <f>SUM(F296)</f>
        <v>48000</v>
      </c>
    </row>
    <row r="296" spans="1:6" s="51" customFormat="1" ht="33.75" customHeight="1">
      <c r="A296" s="484" t="s">
        <v>580</v>
      </c>
      <c r="B296" s="458" t="s">
        <v>269</v>
      </c>
      <c r="C296" s="459" t="s">
        <v>10</v>
      </c>
      <c r="D296" s="460" t="s">
        <v>534</v>
      </c>
      <c r="E296" s="461"/>
      <c r="F296" s="398">
        <f>SUM(F297)</f>
        <v>48000</v>
      </c>
    </row>
    <row r="297" spans="1:6" s="51" customFormat="1" ht="31.2">
      <c r="A297" s="91" t="s">
        <v>270</v>
      </c>
      <c r="B297" s="147" t="s">
        <v>269</v>
      </c>
      <c r="C297" s="287" t="s">
        <v>10</v>
      </c>
      <c r="D297" s="145" t="s">
        <v>581</v>
      </c>
      <c r="E297" s="184"/>
      <c r="F297" s="397">
        <f>SUM(F298)</f>
        <v>48000</v>
      </c>
    </row>
    <row r="298" spans="1:6" s="51" customFormat="1" ht="30.75" customHeight="1">
      <c r="A298" s="94" t="s">
        <v>751</v>
      </c>
      <c r="B298" s="161" t="s">
        <v>269</v>
      </c>
      <c r="C298" s="290" t="s">
        <v>10</v>
      </c>
      <c r="D298" s="156" t="s">
        <v>581</v>
      </c>
      <c r="E298" s="169" t="s">
        <v>16</v>
      </c>
      <c r="F298" s="400">
        <f>SUM(прил5!H227)</f>
        <v>48000</v>
      </c>
    </row>
    <row r="299" spans="1:6" s="51" customFormat="1" ht="32.25" customHeight="1">
      <c r="A299" s="90" t="s">
        <v>132</v>
      </c>
      <c r="B299" s="198" t="s">
        <v>548</v>
      </c>
      <c r="C299" s="330" t="s">
        <v>533</v>
      </c>
      <c r="D299" s="199" t="s">
        <v>534</v>
      </c>
      <c r="E299" s="172"/>
      <c r="F299" s="395">
        <f>SUM(F300+F306)</f>
        <v>513500</v>
      </c>
    </row>
    <row r="300" spans="1:6" s="51" customFormat="1" ht="62.4">
      <c r="A300" s="189" t="s">
        <v>169</v>
      </c>
      <c r="B300" s="197" t="s">
        <v>249</v>
      </c>
      <c r="C300" s="208" t="s">
        <v>533</v>
      </c>
      <c r="D300" s="193" t="s">
        <v>534</v>
      </c>
      <c r="E300" s="205"/>
      <c r="F300" s="496">
        <f>SUM(F301)</f>
        <v>39500</v>
      </c>
    </row>
    <row r="301" spans="1:6" s="51" customFormat="1" ht="31.2">
      <c r="A301" s="463" t="s">
        <v>617</v>
      </c>
      <c r="B301" s="485" t="s">
        <v>249</v>
      </c>
      <c r="C301" s="486" t="s">
        <v>10</v>
      </c>
      <c r="D301" s="487" t="s">
        <v>534</v>
      </c>
      <c r="E301" s="497"/>
      <c r="F301" s="398">
        <f>SUM(F302+F304)</f>
        <v>39500</v>
      </c>
    </row>
    <row r="302" spans="1:6" s="51" customFormat="1" ht="31.2">
      <c r="A302" s="91" t="s">
        <v>170</v>
      </c>
      <c r="B302" s="157" t="s">
        <v>249</v>
      </c>
      <c r="C302" s="206" t="s">
        <v>10</v>
      </c>
      <c r="D302" s="195" t="s">
        <v>618</v>
      </c>
      <c r="E302" s="50"/>
      <c r="F302" s="397">
        <f>SUM(F303)</f>
        <v>9500</v>
      </c>
    </row>
    <row r="303" spans="1:6" s="51" customFormat="1" ht="36.75" customHeight="1">
      <c r="A303" s="94" t="s">
        <v>751</v>
      </c>
      <c r="B303" s="158" t="s">
        <v>249</v>
      </c>
      <c r="C303" s="201" t="s">
        <v>10</v>
      </c>
      <c r="D303" s="192" t="s">
        <v>618</v>
      </c>
      <c r="E303" s="70" t="s">
        <v>16</v>
      </c>
      <c r="F303" s="400">
        <f>SUM(прил5!H388+прил5!H413+прил5!H438)</f>
        <v>9500</v>
      </c>
    </row>
    <row r="304" spans="1:6" s="51" customFormat="1" ht="18.75" customHeight="1">
      <c r="A304" s="91" t="s">
        <v>683</v>
      </c>
      <c r="B304" s="157" t="s">
        <v>249</v>
      </c>
      <c r="C304" s="206" t="s">
        <v>10</v>
      </c>
      <c r="D304" s="195" t="s">
        <v>684</v>
      </c>
      <c r="E304" s="50"/>
      <c r="F304" s="397">
        <f>SUM(F305)</f>
        <v>30000</v>
      </c>
    </row>
    <row r="305" spans="1:6" s="51" customFormat="1" ht="33.75" customHeight="1">
      <c r="A305" s="94" t="s">
        <v>751</v>
      </c>
      <c r="B305" s="158" t="s">
        <v>249</v>
      </c>
      <c r="C305" s="201" t="s">
        <v>10</v>
      </c>
      <c r="D305" s="192" t="s">
        <v>684</v>
      </c>
      <c r="E305" s="70" t="s">
        <v>16</v>
      </c>
      <c r="F305" s="400">
        <f>SUM(прил5!H146)</f>
        <v>30000</v>
      </c>
    </row>
    <row r="306" spans="1:6" s="51" customFormat="1" ht="49.5" customHeight="1">
      <c r="A306" s="196" t="s">
        <v>133</v>
      </c>
      <c r="B306" s="197" t="s">
        <v>211</v>
      </c>
      <c r="C306" s="208" t="s">
        <v>533</v>
      </c>
      <c r="D306" s="193" t="s">
        <v>534</v>
      </c>
      <c r="E306" s="205"/>
      <c r="F306" s="496">
        <f>SUM(F307)</f>
        <v>474000</v>
      </c>
    </row>
    <row r="307" spans="1:6" s="51" customFormat="1" ht="49.5" customHeight="1">
      <c r="A307" s="484" t="s">
        <v>547</v>
      </c>
      <c r="B307" s="485" t="s">
        <v>211</v>
      </c>
      <c r="C307" s="486" t="s">
        <v>10</v>
      </c>
      <c r="D307" s="487" t="s">
        <v>534</v>
      </c>
      <c r="E307" s="497"/>
      <c r="F307" s="398">
        <f>SUM(F308+F310)</f>
        <v>474000</v>
      </c>
    </row>
    <row r="308" spans="1:6" s="51" customFormat="1" ht="31.2">
      <c r="A308" s="91" t="s">
        <v>134</v>
      </c>
      <c r="B308" s="157" t="s">
        <v>211</v>
      </c>
      <c r="C308" s="206" t="s">
        <v>10</v>
      </c>
      <c r="D308" s="195" t="s">
        <v>549</v>
      </c>
      <c r="E308" s="50"/>
      <c r="F308" s="397">
        <f>SUM(F309:G309)</f>
        <v>237000</v>
      </c>
    </row>
    <row r="309" spans="1:6" s="51" customFormat="1" ht="46.8">
      <c r="A309" s="94" t="s">
        <v>92</v>
      </c>
      <c r="B309" s="158" t="s">
        <v>211</v>
      </c>
      <c r="C309" s="201" t="s">
        <v>10</v>
      </c>
      <c r="D309" s="192" t="s">
        <v>549</v>
      </c>
      <c r="E309" s="70" t="s">
        <v>13</v>
      </c>
      <c r="F309" s="400">
        <f>SUM(прил5!H63)</f>
        <v>237000</v>
      </c>
    </row>
    <row r="310" spans="1:6" s="51" customFormat="1" ht="31.2">
      <c r="A310" s="91" t="s">
        <v>95</v>
      </c>
      <c r="B310" s="157" t="s">
        <v>211</v>
      </c>
      <c r="C310" s="206" t="s">
        <v>10</v>
      </c>
      <c r="D310" s="195" t="s">
        <v>550</v>
      </c>
      <c r="E310" s="50"/>
      <c r="F310" s="397">
        <f>SUM(F311)</f>
        <v>237000</v>
      </c>
    </row>
    <row r="311" spans="1:6" s="51" customFormat="1" ht="46.8">
      <c r="A311" s="94" t="s">
        <v>92</v>
      </c>
      <c r="B311" s="158" t="s">
        <v>211</v>
      </c>
      <c r="C311" s="201" t="s">
        <v>10</v>
      </c>
      <c r="D311" s="192" t="s">
        <v>550</v>
      </c>
      <c r="E311" s="70" t="s">
        <v>13</v>
      </c>
      <c r="F311" s="400">
        <f>SUM(прил5!H65)</f>
        <v>237000</v>
      </c>
    </row>
    <row r="312" spans="1:6" ht="63" customHeight="1">
      <c r="A312" s="68" t="s">
        <v>149</v>
      </c>
      <c r="B312" s="198" t="s">
        <v>225</v>
      </c>
      <c r="C312" s="330" t="s">
        <v>533</v>
      </c>
      <c r="D312" s="199" t="s">
        <v>534</v>
      </c>
      <c r="E312" s="172"/>
      <c r="F312" s="395">
        <f>SUM(F313+F319+F327)</f>
        <v>3263924</v>
      </c>
    </row>
    <row r="313" spans="1:6" s="51" customFormat="1" ht="96.75" customHeight="1">
      <c r="A313" s="196" t="s">
        <v>150</v>
      </c>
      <c r="B313" s="197" t="s">
        <v>226</v>
      </c>
      <c r="C313" s="208" t="s">
        <v>533</v>
      </c>
      <c r="D313" s="193" t="s">
        <v>534</v>
      </c>
      <c r="E313" s="212"/>
      <c r="F313" s="496">
        <f>SUM(F314)</f>
        <v>2002000</v>
      </c>
    </row>
    <row r="314" spans="1:6" s="51" customFormat="1" ht="32.25" customHeight="1">
      <c r="A314" s="484" t="s">
        <v>568</v>
      </c>
      <c r="B314" s="485" t="s">
        <v>226</v>
      </c>
      <c r="C314" s="486" t="s">
        <v>10</v>
      </c>
      <c r="D314" s="487" t="s">
        <v>534</v>
      </c>
      <c r="E314" s="500"/>
      <c r="F314" s="398">
        <f>SUM(F315)</f>
        <v>2002000</v>
      </c>
    </row>
    <row r="315" spans="1:6" s="51" customFormat="1" ht="31.2">
      <c r="A315" s="91" t="s">
        <v>102</v>
      </c>
      <c r="B315" s="157" t="s">
        <v>226</v>
      </c>
      <c r="C315" s="206" t="s">
        <v>10</v>
      </c>
      <c r="D315" s="195" t="s">
        <v>567</v>
      </c>
      <c r="E315" s="211"/>
      <c r="F315" s="397">
        <f>SUM(F316:F318)</f>
        <v>2002000</v>
      </c>
    </row>
    <row r="316" spans="1:6" s="51" customFormat="1" ht="46.8">
      <c r="A316" s="94" t="s">
        <v>92</v>
      </c>
      <c r="B316" s="158" t="s">
        <v>226</v>
      </c>
      <c r="C316" s="201" t="s">
        <v>10</v>
      </c>
      <c r="D316" s="192" t="s">
        <v>567</v>
      </c>
      <c r="E316" s="173" t="s">
        <v>13</v>
      </c>
      <c r="F316" s="400">
        <f>SUM(прил5!H192)</f>
        <v>1877000</v>
      </c>
    </row>
    <row r="317" spans="1:6" s="51" customFormat="1" ht="30" customHeight="1">
      <c r="A317" s="94" t="s">
        <v>751</v>
      </c>
      <c r="B317" s="158" t="s">
        <v>226</v>
      </c>
      <c r="C317" s="201" t="s">
        <v>10</v>
      </c>
      <c r="D317" s="192" t="s">
        <v>567</v>
      </c>
      <c r="E317" s="173" t="s">
        <v>16</v>
      </c>
      <c r="F317" s="400">
        <f>SUM(прил5!H193)</f>
        <v>123000</v>
      </c>
    </row>
    <row r="318" spans="1:6" s="51" customFormat="1" ht="16.5" customHeight="1">
      <c r="A318" s="94" t="s">
        <v>18</v>
      </c>
      <c r="B318" s="158" t="s">
        <v>226</v>
      </c>
      <c r="C318" s="201" t="s">
        <v>10</v>
      </c>
      <c r="D318" s="192" t="s">
        <v>567</v>
      </c>
      <c r="E318" s="173" t="s">
        <v>17</v>
      </c>
      <c r="F318" s="400">
        <f>SUM(прил5!H194)</f>
        <v>2000</v>
      </c>
    </row>
    <row r="319" spans="1:6" s="51" customFormat="1" ht="96.75" customHeight="1">
      <c r="A319" s="196" t="s">
        <v>151</v>
      </c>
      <c r="B319" s="197" t="s">
        <v>227</v>
      </c>
      <c r="C319" s="208" t="s">
        <v>533</v>
      </c>
      <c r="D319" s="193" t="s">
        <v>534</v>
      </c>
      <c r="E319" s="212"/>
      <c r="F319" s="496">
        <f>SUM(F320)</f>
        <v>1099924</v>
      </c>
    </row>
    <row r="320" spans="1:6" s="51" customFormat="1" ht="48.75" customHeight="1">
      <c r="A320" s="484" t="s">
        <v>553</v>
      </c>
      <c r="B320" s="485" t="s">
        <v>227</v>
      </c>
      <c r="C320" s="486" t="s">
        <v>10</v>
      </c>
      <c r="D320" s="487" t="s">
        <v>534</v>
      </c>
      <c r="E320" s="500"/>
      <c r="F320" s="398">
        <f>SUM(F321+F323+F325)</f>
        <v>1099924</v>
      </c>
    </row>
    <row r="321" spans="1:6" s="51" customFormat="1" ht="16.5" customHeight="1">
      <c r="A321" s="91" t="s">
        <v>117</v>
      </c>
      <c r="B321" s="157" t="s">
        <v>227</v>
      </c>
      <c r="C321" s="206" t="s">
        <v>10</v>
      </c>
      <c r="D321" s="195" t="s">
        <v>554</v>
      </c>
      <c r="E321" s="211"/>
      <c r="F321" s="397">
        <f>SUM(F322)</f>
        <v>1006200</v>
      </c>
    </row>
    <row r="322" spans="1:6" s="51" customFormat="1" ht="32.25" customHeight="1">
      <c r="A322" s="94" t="s">
        <v>751</v>
      </c>
      <c r="B322" s="158" t="s">
        <v>227</v>
      </c>
      <c r="C322" s="201" t="s">
        <v>10</v>
      </c>
      <c r="D322" s="192" t="s">
        <v>554</v>
      </c>
      <c r="E322" s="173" t="s">
        <v>16</v>
      </c>
      <c r="F322" s="400">
        <f>SUM(прил5!H91+прил5!H326+прил5!H393+прил5!H443)</f>
        <v>1006200</v>
      </c>
    </row>
    <row r="323" spans="1:6" s="51" customFormat="1" ht="46.8">
      <c r="A323" s="91" t="s">
        <v>570</v>
      </c>
      <c r="B323" s="157" t="s">
        <v>227</v>
      </c>
      <c r="C323" s="206" t="s">
        <v>10</v>
      </c>
      <c r="D323" s="195" t="s">
        <v>569</v>
      </c>
      <c r="E323" s="211"/>
      <c r="F323" s="397">
        <f>SUM(F324)</f>
        <v>46324</v>
      </c>
    </row>
    <row r="324" spans="1:6" s="51" customFormat="1" ht="16.5" customHeight="1">
      <c r="A324" s="94" t="s">
        <v>21</v>
      </c>
      <c r="B324" s="158" t="s">
        <v>227</v>
      </c>
      <c r="C324" s="201" t="s">
        <v>10</v>
      </c>
      <c r="D324" s="192" t="s">
        <v>569</v>
      </c>
      <c r="E324" s="173" t="s">
        <v>75</v>
      </c>
      <c r="F324" s="400">
        <f>SUM(прил5!H198)</f>
        <v>46324</v>
      </c>
    </row>
    <row r="325" spans="1:6" s="51" customFormat="1" ht="33" customHeight="1">
      <c r="A325" s="91" t="s">
        <v>601</v>
      </c>
      <c r="B325" s="157" t="s">
        <v>227</v>
      </c>
      <c r="C325" s="206" t="s">
        <v>10</v>
      </c>
      <c r="D325" s="195" t="s">
        <v>600</v>
      </c>
      <c r="E325" s="211"/>
      <c r="F325" s="397">
        <f>SUM(F326)</f>
        <v>47400</v>
      </c>
    </row>
    <row r="326" spans="1:6" s="51" customFormat="1" ht="16.5" customHeight="1">
      <c r="A326" s="94" t="s">
        <v>21</v>
      </c>
      <c r="B326" s="158" t="s">
        <v>227</v>
      </c>
      <c r="C326" s="201" t="s">
        <v>10</v>
      </c>
      <c r="D326" s="192" t="s">
        <v>600</v>
      </c>
      <c r="E326" s="173" t="s">
        <v>75</v>
      </c>
      <c r="F326" s="400">
        <f>SUM(прил5!H151)</f>
        <v>47400</v>
      </c>
    </row>
    <row r="327" spans="1:6" s="51" customFormat="1" ht="94.5" customHeight="1">
      <c r="A327" s="196" t="s">
        <v>689</v>
      </c>
      <c r="B327" s="197" t="s">
        <v>685</v>
      </c>
      <c r="C327" s="208" t="s">
        <v>533</v>
      </c>
      <c r="D327" s="193" t="s">
        <v>534</v>
      </c>
      <c r="E327" s="212"/>
      <c r="F327" s="496">
        <f>SUM(F328)</f>
        <v>162000</v>
      </c>
    </row>
    <row r="328" spans="1:6" s="51" customFormat="1" ht="48" customHeight="1">
      <c r="A328" s="484" t="s">
        <v>687</v>
      </c>
      <c r="B328" s="485" t="s">
        <v>685</v>
      </c>
      <c r="C328" s="486" t="s">
        <v>10</v>
      </c>
      <c r="D328" s="487" t="s">
        <v>534</v>
      </c>
      <c r="E328" s="500"/>
      <c r="F328" s="398">
        <f>SUM(F329)</f>
        <v>162000</v>
      </c>
    </row>
    <row r="329" spans="1:6" s="51" customFormat="1" ht="30.75" customHeight="1">
      <c r="A329" s="91" t="s">
        <v>688</v>
      </c>
      <c r="B329" s="157" t="s">
        <v>685</v>
      </c>
      <c r="C329" s="206" t="s">
        <v>10</v>
      </c>
      <c r="D329" s="195" t="s">
        <v>686</v>
      </c>
      <c r="E329" s="211"/>
      <c r="F329" s="397">
        <f>SUM(F330)</f>
        <v>162000</v>
      </c>
    </row>
    <row r="330" spans="1:6" s="51" customFormat="1" ht="32.25" customHeight="1">
      <c r="A330" s="94" t="s">
        <v>751</v>
      </c>
      <c r="B330" s="158" t="s">
        <v>685</v>
      </c>
      <c r="C330" s="201" t="s">
        <v>10</v>
      </c>
      <c r="D330" s="192" t="s">
        <v>686</v>
      </c>
      <c r="E330" s="173" t="s">
        <v>16</v>
      </c>
      <c r="F330" s="400">
        <f>SUM(прил5!H202)</f>
        <v>162000</v>
      </c>
    </row>
    <row r="331" spans="1:6" s="51" customFormat="1" ht="46.8">
      <c r="A331" s="171" t="s">
        <v>141</v>
      </c>
      <c r="B331" s="198" t="s">
        <v>237</v>
      </c>
      <c r="C331" s="330" t="s">
        <v>533</v>
      </c>
      <c r="D331" s="199" t="s">
        <v>534</v>
      </c>
      <c r="E331" s="172"/>
      <c r="F331" s="395">
        <f>SUM(F332+F339)</f>
        <v>7090173</v>
      </c>
    </row>
    <row r="332" spans="1:6" s="51" customFormat="1" ht="50.25" customHeight="1">
      <c r="A332" s="196" t="s">
        <v>191</v>
      </c>
      <c r="B332" s="197" t="s">
        <v>241</v>
      </c>
      <c r="C332" s="208" t="s">
        <v>533</v>
      </c>
      <c r="D332" s="193" t="s">
        <v>534</v>
      </c>
      <c r="E332" s="205"/>
      <c r="F332" s="496">
        <f>SUM(F333+F336)</f>
        <v>4848337</v>
      </c>
    </row>
    <row r="333" spans="1:6" s="51" customFormat="1" ht="36" customHeight="1">
      <c r="A333" s="484" t="s">
        <v>658</v>
      </c>
      <c r="B333" s="485" t="s">
        <v>241</v>
      </c>
      <c r="C333" s="486" t="s">
        <v>12</v>
      </c>
      <c r="D333" s="487" t="s">
        <v>534</v>
      </c>
      <c r="E333" s="497"/>
      <c r="F333" s="398">
        <f>SUM(F334)</f>
        <v>4423438</v>
      </c>
    </row>
    <row r="334" spans="1:6" s="51" customFormat="1" ht="46.8">
      <c r="A334" s="91" t="s">
        <v>660</v>
      </c>
      <c r="B334" s="157" t="s">
        <v>241</v>
      </c>
      <c r="C334" s="206" t="s">
        <v>12</v>
      </c>
      <c r="D334" s="195" t="s">
        <v>659</v>
      </c>
      <c r="E334" s="50"/>
      <c r="F334" s="397">
        <f>SUM(F335)</f>
        <v>4423438</v>
      </c>
    </row>
    <row r="335" spans="1:6" s="51" customFormat="1" ht="17.25" customHeight="1">
      <c r="A335" s="94" t="s">
        <v>21</v>
      </c>
      <c r="B335" s="158" t="s">
        <v>241</v>
      </c>
      <c r="C335" s="201" t="s">
        <v>12</v>
      </c>
      <c r="D335" s="192" t="s">
        <v>659</v>
      </c>
      <c r="E335" s="70" t="s">
        <v>75</v>
      </c>
      <c r="F335" s="400">
        <f>SUM(прил5!H613)</f>
        <v>4423438</v>
      </c>
    </row>
    <row r="336" spans="1:6" s="51" customFormat="1" ht="31.5" customHeight="1">
      <c r="A336" s="484" t="s">
        <v>732</v>
      </c>
      <c r="B336" s="485" t="s">
        <v>241</v>
      </c>
      <c r="C336" s="486" t="s">
        <v>20</v>
      </c>
      <c r="D336" s="487" t="s">
        <v>534</v>
      </c>
      <c r="E336" s="497"/>
      <c r="F336" s="398">
        <f>SUM(F337)</f>
        <v>424899</v>
      </c>
    </row>
    <row r="337" spans="1:6" s="51" customFormat="1" ht="46.8">
      <c r="A337" s="91" t="s">
        <v>734</v>
      </c>
      <c r="B337" s="157" t="s">
        <v>241</v>
      </c>
      <c r="C337" s="206" t="s">
        <v>20</v>
      </c>
      <c r="D337" s="195" t="s">
        <v>733</v>
      </c>
      <c r="E337" s="50"/>
      <c r="F337" s="397">
        <f>SUM(F338)</f>
        <v>424899</v>
      </c>
    </row>
    <row r="338" spans="1:6" s="51" customFormat="1" ht="17.25" customHeight="1">
      <c r="A338" s="94" t="s">
        <v>21</v>
      </c>
      <c r="B338" s="158" t="s">
        <v>241</v>
      </c>
      <c r="C338" s="201" t="s">
        <v>20</v>
      </c>
      <c r="D338" s="192" t="s">
        <v>733</v>
      </c>
      <c r="E338" s="70" t="s">
        <v>75</v>
      </c>
      <c r="F338" s="400">
        <f>SUM(прил5!H619)</f>
        <v>424899</v>
      </c>
    </row>
    <row r="339" spans="1:6" s="51" customFormat="1" ht="62.4">
      <c r="A339" s="189" t="s">
        <v>142</v>
      </c>
      <c r="B339" s="197" t="s">
        <v>238</v>
      </c>
      <c r="C339" s="208" t="s">
        <v>533</v>
      </c>
      <c r="D339" s="193" t="s">
        <v>534</v>
      </c>
      <c r="E339" s="205"/>
      <c r="F339" s="496">
        <f>SUM(F340)</f>
        <v>2241836</v>
      </c>
    </row>
    <row r="340" spans="1:6" s="51" customFormat="1" ht="65.25" customHeight="1">
      <c r="A340" s="484" t="s">
        <v>555</v>
      </c>
      <c r="B340" s="485" t="s">
        <v>238</v>
      </c>
      <c r="C340" s="486" t="s">
        <v>10</v>
      </c>
      <c r="D340" s="487" t="s">
        <v>534</v>
      </c>
      <c r="E340" s="497"/>
      <c r="F340" s="398">
        <f>SUM(F341)</f>
        <v>2241836</v>
      </c>
    </row>
    <row r="341" spans="1:6" s="51" customFormat="1" ht="31.2">
      <c r="A341" s="194" t="s">
        <v>91</v>
      </c>
      <c r="B341" s="157" t="s">
        <v>238</v>
      </c>
      <c r="C341" s="206" t="s">
        <v>10</v>
      </c>
      <c r="D341" s="195" t="s">
        <v>538</v>
      </c>
      <c r="E341" s="50"/>
      <c r="F341" s="397">
        <f>SUM(F342:F343)</f>
        <v>2241836</v>
      </c>
    </row>
    <row r="342" spans="1:6" s="51" customFormat="1" ht="46.8">
      <c r="A342" s="170" t="s">
        <v>92</v>
      </c>
      <c r="B342" s="158" t="s">
        <v>238</v>
      </c>
      <c r="C342" s="201" t="s">
        <v>10</v>
      </c>
      <c r="D342" s="192" t="s">
        <v>538</v>
      </c>
      <c r="E342" s="70" t="s">
        <v>13</v>
      </c>
      <c r="F342" s="400">
        <f>SUM(прил5!H96)</f>
        <v>2236836</v>
      </c>
    </row>
    <row r="343" spans="1:6" s="51" customFormat="1" ht="18" customHeight="1">
      <c r="A343" s="170" t="s">
        <v>18</v>
      </c>
      <c r="B343" s="158" t="s">
        <v>238</v>
      </c>
      <c r="C343" s="201" t="s">
        <v>10</v>
      </c>
      <c r="D343" s="192" t="s">
        <v>538</v>
      </c>
      <c r="E343" s="70" t="s">
        <v>17</v>
      </c>
      <c r="F343" s="400">
        <f>SUM(прил5!H97)</f>
        <v>5000</v>
      </c>
    </row>
    <row r="344" spans="1:6" s="51" customFormat="1" ht="33" customHeight="1">
      <c r="A344" s="68" t="s">
        <v>156</v>
      </c>
      <c r="B344" s="198" t="s">
        <v>230</v>
      </c>
      <c r="C344" s="330" t="s">
        <v>533</v>
      </c>
      <c r="D344" s="199" t="s">
        <v>534</v>
      </c>
      <c r="E344" s="172"/>
      <c r="F344" s="395">
        <f>SUM(F345+F349)</f>
        <v>571000</v>
      </c>
    </row>
    <row r="345" spans="1:6" s="51" customFormat="1" ht="62.4">
      <c r="A345" s="189" t="s">
        <v>180</v>
      </c>
      <c r="B345" s="197" t="s">
        <v>257</v>
      </c>
      <c r="C345" s="208" t="s">
        <v>533</v>
      </c>
      <c r="D345" s="193" t="s">
        <v>534</v>
      </c>
      <c r="E345" s="205"/>
      <c r="F345" s="496">
        <f>SUM(F346)</f>
        <v>100000</v>
      </c>
    </row>
    <row r="346" spans="1:6" s="51" customFormat="1" ht="31.2">
      <c r="A346" s="463" t="s">
        <v>633</v>
      </c>
      <c r="B346" s="485" t="s">
        <v>257</v>
      </c>
      <c r="C346" s="486" t="s">
        <v>12</v>
      </c>
      <c r="D346" s="487" t="s">
        <v>534</v>
      </c>
      <c r="E346" s="497"/>
      <c r="F346" s="398">
        <f>SUM(F347)</f>
        <v>100000</v>
      </c>
    </row>
    <row r="347" spans="1:6" s="51" customFormat="1" ht="31.2">
      <c r="A347" s="194" t="s">
        <v>635</v>
      </c>
      <c r="B347" s="157" t="s">
        <v>257</v>
      </c>
      <c r="C347" s="206" t="s">
        <v>12</v>
      </c>
      <c r="D347" s="195" t="s">
        <v>634</v>
      </c>
      <c r="E347" s="50"/>
      <c r="F347" s="397">
        <f>SUM(F348)</f>
        <v>100000</v>
      </c>
    </row>
    <row r="348" spans="1:6" s="51" customFormat="1" ht="29.25" customHeight="1">
      <c r="A348" s="170" t="s">
        <v>751</v>
      </c>
      <c r="B348" s="158" t="s">
        <v>257</v>
      </c>
      <c r="C348" s="201" t="s">
        <v>12</v>
      </c>
      <c r="D348" s="192" t="s">
        <v>634</v>
      </c>
      <c r="E348" s="70" t="s">
        <v>16</v>
      </c>
      <c r="F348" s="400">
        <f>SUM(прил5!H467)</f>
        <v>100000</v>
      </c>
    </row>
    <row r="349" spans="1:6" s="51" customFormat="1" ht="46.8">
      <c r="A349" s="196" t="s">
        <v>157</v>
      </c>
      <c r="B349" s="197" t="s">
        <v>231</v>
      </c>
      <c r="C349" s="208" t="s">
        <v>533</v>
      </c>
      <c r="D349" s="193" t="s">
        <v>534</v>
      </c>
      <c r="E349" s="205"/>
      <c r="F349" s="496">
        <f>SUM(F350)</f>
        <v>471000</v>
      </c>
    </row>
    <row r="350" spans="1:6" s="51" customFormat="1" ht="62.4">
      <c r="A350" s="484" t="s">
        <v>585</v>
      </c>
      <c r="B350" s="485" t="s">
        <v>231</v>
      </c>
      <c r="C350" s="486" t="s">
        <v>10</v>
      </c>
      <c r="D350" s="487" t="s">
        <v>534</v>
      </c>
      <c r="E350" s="497"/>
      <c r="F350" s="398">
        <f>SUM(F351+F353+F355+F357)</f>
        <v>471000</v>
      </c>
    </row>
    <row r="351" spans="1:6" s="51" customFormat="1" ht="31.2">
      <c r="A351" s="91" t="s">
        <v>587</v>
      </c>
      <c r="B351" s="157" t="s">
        <v>231</v>
      </c>
      <c r="C351" s="206" t="s">
        <v>10</v>
      </c>
      <c r="D351" s="195" t="s">
        <v>586</v>
      </c>
      <c r="E351" s="50"/>
      <c r="F351" s="397">
        <f>SUM(F352)</f>
        <v>100000</v>
      </c>
    </row>
    <row r="352" spans="1:6" s="51" customFormat="1" ht="16.5" customHeight="1">
      <c r="A352" s="94" t="s">
        <v>18</v>
      </c>
      <c r="B352" s="158" t="s">
        <v>231</v>
      </c>
      <c r="C352" s="201" t="s">
        <v>10</v>
      </c>
      <c r="D352" s="192" t="s">
        <v>586</v>
      </c>
      <c r="E352" s="70" t="s">
        <v>17</v>
      </c>
      <c r="F352" s="400">
        <f>SUM(прил5!H248)</f>
        <v>100000</v>
      </c>
    </row>
    <row r="353" spans="1:6" s="51" customFormat="1" ht="33.75" customHeight="1">
      <c r="A353" s="91" t="s">
        <v>823</v>
      </c>
      <c r="B353" s="157" t="s">
        <v>231</v>
      </c>
      <c r="C353" s="206" t="s">
        <v>10</v>
      </c>
      <c r="D353" s="195" t="s">
        <v>826</v>
      </c>
      <c r="E353" s="50"/>
      <c r="F353" s="397">
        <f>SUM(F354)</f>
        <v>221739</v>
      </c>
    </row>
    <row r="354" spans="1:6" s="51" customFormat="1" ht="16.5" customHeight="1">
      <c r="A354" s="94"/>
      <c r="B354" s="158" t="s">
        <v>231</v>
      </c>
      <c r="C354" s="201" t="s">
        <v>10</v>
      </c>
      <c r="D354" s="192" t="s">
        <v>826</v>
      </c>
      <c r="E354" s="70"/>
      <c r="F354" s="400">
        <f>SUM(прил5!H250)</f>
        <v>221739</v>
      </c>
    </row>
    <row r="355" spans="1:6" s="51" customFormat="1" ht="34.5" customHeight="1">
      <c r="A355" s="91" t="s">
        <v>803</v>
      </c>
      <c r="B355" s="157" t="s">
        <v>231</v>
      </c>
      <c r="C355" s="206" t="s">
        <v>10</v>
      </c>
      <c r="D355" s="195" t="s">
        <v>802</v>
      </c>
      <c r="E355" s="50"/>
      <c r="F355" s="397">
        <f>SUM(F356)</f>
        <v>100000</v>
      </c>
    </row>
    <row r="356" spans="1:6" s="51" customFormat="1" ht="16.5" customHeight="1">
      <c r="A356" s="94" t="s">
        <v>18</v>
      </c>
      <c r="B356" s="158" t="s">
        <v>231</v>
      </c>
      <c r="C356" s="201" t="s">
        <v>10</v>
      </c>
      <c r="D356" s="192" t="s">
        <v>802</v>
      </c>
      <c r="E356" s="70" t="s">
        <v>17</v>
      </c>
      <c r="F356" s="400">
        <f>SUM(прил5!H252)</f>
        <v>100000</v>
      </c>
    </row>
    <row r="357" spans="1:6" s="51" customFormat="1" ht="47.25" customHeight="1">
      <c r="A357" s="91" t="s">
        <v>824</v>
      </c>
      <c r="B357" s="157" t="s">
        <v>231</v>
      </c>
      <c r="C357" s="206" t="s">
        <v>10</v>
      </c>
      <c r="D357" s="195" t="s">
        <v>825</v>
      </c>
      <c r="E357" s="50"/>
      <c r="F357" s="397">
        <f>SUM(F358)</f>
        <v>49261</v>
      </c>
    </row>
    <row r="358" spans="1:6" s="51" customFormat="1" ht="16.5" customHeight="1">
      <c r="A358" s="94" t="s">
        <v>18</v>
      </c>
      <c r="B358" s="158" t="s">
        <v>231</v>
      </c>
      <c r="C358" s="201" t="s">
        <v>10</v>
      </c>
      <c r="D358" s="192" t="s">
        <v>825</v>
      </c>
      <c r="E358" s="70"/>
      <c r="F358" s="400">
        <f>SUM(прил5!H254)</f>
        <v>49261</v>
      </c>
    </row>
    <row r="359" spans="1:6" s="51" customFormat="1" ht="31.2">
      <c r="A359" s="68" t="s">
        <v>195</v>
      </c>
      <c r="B359" s="198" t="s">
        <v>233</v>
      </c>
      <c r="C359" s="330" t="s">
        <v>533</v>
      </c>
      <c r="D359" s="199" t="s">
        <v>534</v>
      </c>
      <c r="E359" s="172"/>
      <c r="F359" s="395">
        <f>SUM(F360)</f>
        <v>11165865</v>
      </c>
    </row>
    <row r="360" spans="1:6" s="51" customFormat="1" ht="52.5" customHeight="1">
      <c r="A360" s="196" t="s">
        <v>196</v>
      </c>
      <c r="B360" s="197" t="s">
        <v>234</v>
      </c>
      <c r="C360" s="208" t="s">
        <v>533</v>
      </c>
      <c r="D360" s="193" t="s">
        <v>534</v>
      </c>
      <c r="E360" s="205"/>
      <c r="F360" s="496">
        <f>SUM(F361)</f>
        <v>11165865</v>
      </c>
    </row>
    <row r="361" spans="1:6" s="51" customFormat="1" ht="52.5" customHeight="1">
      <c r="A361" s="484" t="s">
        <v>595</v>
      </c>
      <c r="B361" s="485" t="s">
        <v>234</v>
      </c>
      <c r="C361" s="486" t="s">
        <v>12</v>
      </c>
      <c r="D361" s="487" t="s">
        <v>534</v>
      </c>
      <c r="E361" s="497"/>
      <c r="F361" s="398">
        <f>SUM(F362+F364+F366+F368)</f>
        <v>11165865</v>
      </c>
    </row>
    <row r="362" spans="1:6" s="51" customFormat="1" ht="48" customHeight="1">
      <c r="A362" s="91" t="s">
        <v>775</v>
      </c>
      <c r="B362" s="157" t="s">
        <v>234</v>
      </c>
      <c r="C362" s="206" t="s">
        <v>12</v>
      </c>
      <c r="D362" s="195" t="s">
        <v>780</v>
      </c>
      <c r="E362" s="50"/>
      <c r="F362" s="397">
        <f>SUM(F363)</f>
        <v>3229486</v>
      </c>
    </row>
    <row r="363" spans="1:6" s="51" customFormat="1" ht="16.5" customHeight="1">
      <c r="A363" s="94" t="s">
        <v>21</v>
      </c>
      <c r="B363" s="158" t="s">
        <v>234</v>
      </c>
      <c r="C363" s="201" t="s">
        <v>12</v>
      </c>
      <c r="D363" s="192" t="s">
        <v>780</v>
      </c>
      <c r="E363" s="70" t="s">
        <v>75</v>
      </c>
      <c r="F363" s="400">
        <f>SUM(прил5!H293)</f>
        <v>3229486</v>
      </c>
    </row>
    <row r="364" spans="1:6" s="51" customFormat="1" ht="32.25" customHeight="1">
      <c r="A364" s="91" t="s">
        <v>596</v>
      </c>
      <c r="B364" s="157" t="s">
        <v>234</v>
      </c>
      <c r="C364" s="206" t="s">
        <v>12</v>
      </c>
      <c r="D364" s="195" t="s">
        <v>597</v>
      </c>
      <c r="E364" s="50"/>
      <c r="F364" s="397">
        <f>SUM(F365)</f>
        <v>1897886</v>
      </c>
    </row>
    <row r="365" spans="1:6" s="51" customFormat="1" ht="17.25" customHeight="1">
      <c r="A365" s="94" t="s">
        <v>21</v>
      </c>
      <c r="B365" s="158" t="s">
        <v>234</v>
      </c>
      <c r="C365" s="201" t="s">
        <v>12</v>
      </c>
      <c r="D365" s="192" t="s">
        <v>597</v>
      </c>
      <c r="E365" s="70" t="s">
        <v>75</v>
      </c>
      <c r="F365" s="400">
        <f>SUM(прил5!H295)</f>
        <v>1897886</v>
      </c>
    </row>
    <row r="366" spans="1:6" s="51" customFormat="1" ht="32.25" customHeight="1">
      <c r="A366" s="91" t="s">
        <v>736</v>
      </c>
      <c r="B366" s="157" t="s">
        <v>234</v>
      </c>
      <c r="C366" s="206" t="s">
        <v>12</v>
      </c>
      <c r="D366" s="195" t="s">
        <v>735</v>
      </c>
      <c r="E366" s="50"/>
      <c r="F366" s="397">
        <f>SUM(F367)</f>
        <v>5858522</v>
      </c>
    </row>
    <row r="367" spans="1:6" s="51" customFormat="1" ht="17.25" customHeight="1">
      <c r="A367" s="94" t="s">
        <v>21</v>
      </c>
      <c r="B367" s="158" t="s">
        <v>234</v>
      </c>
      <c r="C367" s="201" t="s">
        <v>12</v>
      </c>
      <c r="D367" s="192" t="s">
        <v>735</v>
      </c>
      <c r="E367" s="70" t="s">
        <v>75</v>
      </c>
      <c r="F367" s="400">
        <f>SUM(прил5!H297)</f>
        <v>5858522</v>
      </c>
    </row>
    <row r="368" spans="1:6" s="51" customFormat="1" ht="49.5" customHeight="1">
      <c r="A368" s="91" t="s">
        <v>774</v>
      </c>
      <c r="B368" s="157" t="s">
        <v>234</v>
      </c>
      <c r="C368" s="206" t="s">
        <v>12</v>
      </c>
      <c r="D368" s="195" t="s">
        <v>773</v>
      </c>
      <c r="E368" s="50"/>
      <c r="F368" s="397">
        <f>SUM(F369)</f>
        <v>179971</v>
      </c>
    </row>
    <row r="369" spans="1:6" s="51" customFormat="1" ht="17.25" customHeight="1">
      <c r="A369" s="94" t="s">
        <v>21</v>
      </c>
      <c r="B369" s="158" t="s">
        <v>234</v>
      </c>
      <c r="C369" s="201" t="s">
        <v>12</v>
      </c>
      <c r="D369" s="192" t="s">
        <v>773</v>
      </c>
      <c r="E369" s="70" t="s">
        <v>75</v>
      </c>
      <c r="F369" s="400">
        <f>SUM(прил5!H299)</f>
        <v>179971</v>
      </c>
    </row>
    <row r="370" spans="1:6" ht="33.75" customHeight="1">
      <c r="A370" s="68" t="s">
        <v>135</v>
      </c>
      <c r="B370" s="179" t="s">
        <v>212</v>
      </c>
      <c r="C370" s="328" t="s">
        <v>533</v>
      </c>
      <c r="D370" s="180" t="s">
        <v>534</v>
      </c>
      <c r="E370" s="18"/>
      <c r="F370" s="395">
        <f>SUM(F371)</f>
        <v>237000</v>
      </c>
    </row>
    <row r="371" spans="1:6" s="51" customFormat="1" ht="51" customHeight="1">
      <c r="A371" s="196" t="s">
        <v>136</v>
      </c>
      <c r="B371" s="186" t="s">
        <v>213</v>
      </c>
      <c r="C371" s="329" t="s">
        <v>533</v>
      </c>
      <c r="D371" s="187" t="s">
        <v>534</v>
      </c>
      <c r="E371" s="214"/>
      <c r="F371" s="496">
        <f>SUM(F372)</f>
        <v>237000</v>
      </c>
    </row>
    <row r="372" spans="1:6" s="51" customFormat="1" ht="51" customHeight="1">
      <c r="A372" s="484" t="s">
        <v>551</v>
      </c>
      <c r="B372" s="458" t="s">
        <v>213</v>
      </c>
      <c r="C372" s="459" t="s">
        <v>12</v>
      </c>
      <c r="D372" s="460" t="s">
        <v>534</v>
      </c>
      <c r="E372" s="503"/>
      <c r="F372" s="398">
        <f>SUM(F373)</f>
        <v>237000</v>
      </c>
    </row>
    <row r="373" spans="1:6" s="51" customFormat="1" ht="32.25" customHeight="1">
      <c r="A373" s="91" t="s">
        <v>94</v>
      </c>
      <c r="B373" s="147" t="s">
        <v>213</v>
      </c>
      <c r="C373" s="287" t="s">
        <v>12</v>
      </c>
      <c r="D373" s="145" t="s">
        <v>552</v>
      </c>
      <c r="E373" s="36"/>
      <c r="F373" s="397">
        <f>SUM(F374)</f>
        <v>237000</v>
      </c>
    </row>
    <row r="374" spans="1:6" s="51" customFormat="1" ht="46.8">
      <c r="A374" s="94" t="s">
        <v>92</v>
      </c>
      <c r="B374" s="161" t="s">
        <v>213</v>
      </c>
      <c r="C374" s="290" t="s">
        <v>12</v>
      </c>
      <c r="D374" s="156" t="s">
        <v>552</v>
      </c>
      <c r="E374" s="52" t="s">
        <v>13</v>
      </c>
      <c r="F374" s="400">
        <f>SUM(прил5!H70)</f>
        <v>237000</v>
      </c>
    </row>
    <row r="375" spans="1:6" s="51" customFormat="1" ht="16.5" customHeight="1">
      <c r="A375" s="90" t="s">
        <v>121</v>
      </c>
      <c r="B375" s="198" t="s">
        <v>535</v>
      </c>
      <c r="C375" s="330" t="s">
        <v>533</v>
      </c>
      <c r="D375" s="199" t="s">
        <v>534</v>
      </c>
      <c r="E375" s="172"/>
      <c r="F375" s="395">
        <f>SUM(F376)</f>
        <v>1283650</v>
      </c>
    </row>
    <row r="376" spans="1:6" s="51" customFormat="1" ht="17.25" customHeight="1">
      <c r="A376" s="196" t="s">
        <v>122</v>
      </c>
      <c r="B376" s="197" t="s">
        <v>207</v>
      </c>
      <c r="C376" s="208" t="s">
        <v>533</v>
      </c>
      <c r="D376" s="193" t="s">
        <v>534</v>
      </c>
      <c r="E376" s="205"/>
      <c r="F376" s="496">
        <f>SUM(F377)</f>
        <v>1283650</v>
      </c>
    </row>
    <row r="377" spans="1:6" s="51" customFormat="1" ht="31.2">
      <c r="A377" s="91" t="s">
        <v>91</v>
      </c>
      <c r="B377" s="157" t="s">
        <v>207</v>
      </c>
      <c r="C377" s="206" t="s">
        <v>533</v>
      </c>
      <c r="D377" s="195" t="s">
        <v>538</v>
      </c>
      <c r="E377" s="50"/>
      <c r="F377" s="397">
        <f>SUM(F378)</f>
        <v>1283650</v>
      </c>
    </row>
    <row r="378" spans="1:6" s="51" customFormat="1" ht="46.8">
      <c r="A378" s="94" t="s">
        <v>92</v>
      </c>
      <c r="B378" s="158" t="s">
        <v>207</v>
      </c>
      <c r="C378" s="201" t="s">
        <v>533</v>
      </c>
      <c r="D378" s="192" t="s">
        <v>538</v>
      </c>
      <c r="E378" s="70" t="s">
        <v>13</v>
      </c>
      <c r="F378" s="400">
        <f>SUM(прил5!H20)</f>
        <v>1283650</v>
      </c>
    </row>
    <row r="379" spans="1:6" s="51" customFormat="1" ht="16.5" customHeight="1">
      <c r="A379" s="90" t="s">
        <v>139</v>
      </c>
      <c r="B379" s="198" t="s">
        <v>214</v>
      </c>
      <c r="C379" s="330" t="s">
        <v>533</v>
      </c>
      <c r="D379" s="199" t="s">
        <v>534</v>
      </c>
      <c r="E379" s="172"/>
      <c r="F379" s="395">
        <f>SUM(F380)</f>
        <v>11271000</v>
      </c>
    </row>
    <row r="380" spans="1:6" s="51" customFormat="1" ht="15.75" customHeight="1">
      <c r="A380" s="196" t="s">
        <v>140</v>
      </c>
      <c r="B380" s="197" t="s">
        <v>215</v>
      </c>
      <c r="C380" s="208" t="s">
        <v>533</v>
      </c>
      <c r="D380" s="193" t="s">
        <v>534</v>
      </c>
      <c r="E380" s="205"/>
      <c r="F380" s="496">
        <f>SUM(F381)</f>
        <v>11271000</v>
      </c>
    </row>
    <row r="381" spans="1:6" s="51" customFormat="1" ht="31.2">
      <c r="A381" s="91" t="s">
        <v>91</v>
      </c>
      <c r="B381" s="157" t="s">
        <v>215</v>
      </c>
      <c r="C381" s="206" t="s">
        <v>533</v>
      </c>
      <c r="D381" s="195" t="s">
        <v>538</v>
      </c>
      <c r="E381" s="50"/>
      <c r="F381" s="397">
        <f>SUM(F382:F383)</f>
        <v>11271000</v>
      </c>
    </row>
    <row r="382" spans="1:6" s="51" customFormat="1" ht="46.8">
      <c r="A382" s="94" t="s">
        <v>92</v>
      </c>
      <c r="B382" s="158" t="s">
        <v>215</v>
      </c>
      <c r="C382" s="201" t="s">
        <v>533</v>
      </c>
      <c r="D382" s="192" t="s">
        <v>538</v>
      </c>
      <c r="E382" s="70" t="s">
        <v>13</v>
      </c>
      <c r="F382" s="400">
        <f>SUM(прил5!H74)</f>
        <v>11259000</v>
      </c>
    </row>
    <row r="383" spans="1:6" s="51" customFormat="1" ht="16.5" customHeight="1">
      <c r="A383" s="94" t="s">
        <v>18</v>
      </c>
      <c r="B383" s="158" t="s">
        <v>215</v>
      </c>
      <c r="C383" s="201" t="s">
        <v>533</v>
      </c>
      <c r="D383" s="192" t="s">
        <v>538</v>
      </c>
      <c r="E383" s="70" t="s">
        <v>17</v>
      </c>
      <c r="F383" s="400">
        <f>SUM(прил5!H75)</f>
        <v>12000</v>
      </c>
    </row>
    <row r="384" spans="1:6" s="51" customFormat="1" ht="31.2">
      <c r="A384" s="90" t="s">
        <v>126</v>
      </c>
      <c r="B384" s="198" t="s">
        <v>242</v>
      </c>
      <c r="C384" s="330" t="s">
        <v>533</v>
      </c>
      <c r="D384" s="199" t="s">
        <v>534</v>
      </c>
      <c r="E384" s="172"/>
      <c r="F384" s="395">
        <f>SUM(F385)</f>
        <v>436600</v>
      </c>
    </row>
    <row r="385" spans="1:6" s="51" customFormat="1" ht="16.5" customHeight="1">
      <c r="A385" s="196" t="s">
        <v>127</v>
      </c>
      <c r="B385" s="197" t="s">
        <v>243</v>
      </c>
      <c r="C385" s="208" t="s">
        <v>533</v>
      </c>
      <c r="D385" s="193" t="s">
        <v>534</v>
      </c>
      <c r="E385" s="205"/>
      <c r="F385" s="496">
        <f>SUM(F386)</f>
        <v>436600</v>
      </c>
    </row>
    <row r="386" spans="1:6" s="51" customFormat="1" ht="31.2">
      <c r="A386" s="91" t="s">
        <v>91</v>
      </c>
      <c r="B386" s="157" t="s">
        <v>243</v>
      </c>
      <c r="C386" s="206" t="s">
        <v>533</v>
      </c>
      <c r="D386" s="195" t="s">
        <v>538</v>
      </c>
      <c r="E386" s="50"/>
      <c r="F386" s="397">
        <f>SUM(F387)</f>
        <v>436600</v>
      </c>
    </row>
    <row r="387" spans="1:6" s="51" customFormat="1" ht="46.8">
      <c r="A387" s="94" t="s">
        <v>92</v>
      </c>
      <c r="B387" s="158" t="s">
        <v>243</v>
      </c>
      <c r="C387" s="201" t="s">
        <v>533</v>
      </c>
      <c r="D387" s="192" t="s">
        <v>538</v>
      </c>
      <c r="E387" s="70" t="s">
        <v>13</v>
      </c>
      <c r="F387" s="400">
        <f>SUM(прил5!H30)</f>
        <v>436600</v>
      </c>
    </row>
    <row r="388" spans="1:6" s="51" customFormat="1" ht="31.2">
      <c r="A388" s="90" t="s">
        <v>128</v>
      </c>
      <c r="B388" s="198" t="s">
        <v>244</v>
      </c>
      <c r="C388" s="330" t="s">
        <v>533</v>
      </c>
      <c r="D388" s="199" t="s">
        <v>534</v>
      </c>
      <c r="E388" s="172"/>
      <c r="F388" s="395">
        <f>SUM(F389)</f>
        <v>620000</v>
      </c>
    </row>
    <row r="389" spans="1:6" s="51" customFormat="1" ht="15.75" customHeight="1">
      <c r="A389" s="196" t="s">
        <v>129</v>
      </c>
      <c r="B389" s="197" t="s">
        <v>245</v>
      </c>
      <c r="C389" s="208" t="s">
        <v>533</v>
      </c>
      <c r="D389" s="193" t="s">
        <v>534</v>
      </c>
      <c r="E389" s="205"/>
      <c r="F389" s="496">
        <f>SUM(F390)</f>
        <v>620000</v>
      </c>
    </row>
    <row r="390" spans="1:6" s="51" customFormat="1" ht="31.2">
      <c r="A390" s="91" t="s">
        <v>91</v>
      </c>
      <c r="B390" s="157" t="s">
        <v>245</v>
      </c>
      <c r="C390" s="206" t="s">
        <v>533</v>
      </c>
      <c r="D390" s="195" t="s">
        <v>538</v>
      </c>
      <c r="E390" s="50"/>
      <c r="F390" s="397">
        <f>SUM(F391:F392)</f>
        <v>620000</v>
      </c>
    </row>
    <row r="391" spans="1:6" s="51" customFormat="1" ht="46.8">
      <c r="A391" s="94" t="s">
        <v>92</v>
      </c>
      <c r="B391" s="158" t="s">
        <v>245</v>
      </c>
      <c r="C391" s="201" t="s">
        <v>533</v>
      </c>
      <c r="D391" s="192" t="s">
        <v>538</v>
      </c>
      <c r="E391" s="70" t="s">
        <v>13</v>
      </c>
      <c r="F391" s="400">
        <f>SUM(прил5!H34)</f>
        <v>618000</v>
      </c>
    </row>
    <row r="392" spans="1:6" s="51" customFormat="1" ht="18" customHeight="1">
      <c r="A392" s="94" t="s">
        <v>18</v>
      </c>
      <c r="B392" s="158" t="s">
        <v>245</v>
      </c>
      <c r="C392" s="201" t="s">
        <v>533</v>
      </c>
      <c r="D392" s="192" t="s">
        <v>538</v>
      </c>
      <c r="E392" s="70" t="s">
        <v>17</v>
      </c>
      <c r="F392" s="400">
        <f>SUM(прил5!H35)</f>
        <v>2000</v>
      </c>
    </row>
    <row r="393" spans="1:6" s="51" customFormat="1" ht="31.2">
      <c r="A393" s="90" t="s">
        <v>24</v>
      </c>
      <c r="B393" s="198" t="s">
        <v>219</v>
      </c>
      <c r="C393" s="330" t="s">
        <v>533</v>
      </c>
      <c r="D393" s="199" t="s">
        <v>534</v>
      </c>
      <c r="E393" s="172"/>
      <c r="F393" s="395">
        <f>SUM(F394)</f>
        <v>112146</v>
      </c>
    </row>
    <row r="394" spans="1:6" s="51" customFormat="1" ht="16.5" customHeight="1">
      <c r="A394" s="196" t="s">
        <v>101</v>
      </c>
      <c r="B394" s="197" t="s">
        <v>220</v>
      </c>
      <c r="C394" s="208" t="s">
        <v>533</v>
      </c>
      <c r="D394" s="193" t="s">
        <v>534</v>
      </c>
      <c r="E394" s="205"/>
      <c r="F394" s="496">
        <f>SUM(F395)</f>
        <v>112146</v>
      </c>
    </row>
    <row r="395" spans="1:6" s="51" customFormat="1" ht="16.5" customHeight="1">
      <c r="A395" s="91" t="s">
        <v>119</v>
      </c>
      <c r="B395" s="157" t="s">
        <v>220</v>
      </c>
      <c r="C395" s="206" t="s">
        <v>533</v>
      </c>
      <c r="D395" s="195" t="s">
        <v>563</v>
      </c>
      <c r="E395" s="50"/>
      <c r="F395" s="397">
        <f>SUM(F396:F397)</f>
        <v>112146</v>
      </c>
    </row>
    <row r="396" spans="1:6" s="51" customFormat="1" ht="33" customHeight="1">
      <c r="A396" s="94" t="s">
        <v>751</v>
      </c>
      <c r="B396" s="158" t="s">
        <v>220</v>
      </c>
      <c r="C396" s="201" t="s">
        <v>533</v>
      </c>
      <c r="D396" s="192" t="s">
        <v>563</v>
      </c>
      <c r="E396" s="70" t="s">
        <v>16</v>
      </c>
      <c r="F396" s="400">
        <f>SUM(прил5!H155)</f>
        <v>104146</v>
      </c>
    </row>
    <row r="397" spans="1:6" s="51" customFormat="1" ht="17.25" customHeight="1">
      <c r="A397" s="94" t="s">
        <v>18</v>
      </c>
      <c r="B397" s="158" t="s">
        <v>220</v>
      </c>
      <c r="C397" s="201" t="s">
        <v>533</v>
      </c>
      <c r="D397" s="192" t="s">
        <v>563</v>
      </c>
      <c r="E397" s="70" t="s">
        <v>17</v>
      </c>
      <c r="F397" s="400">
        <f>SUM(прил5!H156)</f>
        <v>8000</v>
      </c>
    </row>
    <row r="398" spans="1:6" s="51" customFormat="1" ht="16.5" customHeight="1">
      <c r="A398" s="90" t="s">
        <v>202</v>
      </c>
      <c r="B398" s="198" t="s">
        <v>221</v>
      </c>
      <c r="C398" s="330" t="s">
        <v>533</v>
      </c>
      <c r="D398" s="199" t="s">
        <v>534</v>
      </c>
      <c r="E398" s="172"/>
      <c r="F398" s="395">
        <f>SUM(F399+F415)</f>
        <v>1503063</v>
      </c>
    </row>
    <row r="399" spans="1:6" s="51" customFormat="1" ht="16.5" customHeight="1">
      <c r="A399" s="196" t="s">
        <v>201</v>
      </c>
      <c r="B399" s="197" t="s">
        <v>222</v>
      </c>
      <c r="C399" s="208" t="s">
        <v>533</v>
      </c>
      <c r="D399" s="193" t="s">
        <v>534</v>
      </c>
      <c r="E399" s="205"/>
      <c r="F399" s="496">
        <f>SUM(F400+F402+F406+F408+F410+F412+F404)</f>
        <v>1495063</v>
      </c>
    </row>
    <row r="400" spans="1:6" s="51" customFormat="1" ht="20.25" customHeight="1">
      <c r="A400" s="91" t="s">
        <v>758</v>
      </c>
      <c r="B400" s="157" t="s">
        <v>222</v>
      </c>
      <c r="C400" s="206" t="s">
        <v>533</v>
      </c>
      <c r="D400" s="195" t="s">
        <v>761</v>
      </c>
      <c r="E400" s="50"/>
      <c r="F400" s="397">
        <f>SUM(F401)</f>
        <v>40381</v>
      </c>
    </row>
    <row r="401" spans="1:6" s="51" customFormat="1" ht="31.5" customHeight="1">
      <c r="A401" s="94" t="s">
        <v>751</v>
      </c>
      <c r="B401" s="158" t="s">
        <v>222</v>
      </c>
      <c r="C401" s="201" t="s">
        <v>533</v>
      </c>
      <c r="D401" s="192" t="s">
        <v>761</v>
      </c>
      <c r="E401" s="70" t="s">
        <v>16</v>
      </c>
      <c r="F401" s="400">
        <f>SUM(прил5!H160)</f>
        <v>40381</v>
      </c>
    </row>
    <row r="402" spans="1:6" s="51" customFormat="1" ht="48.75" customHeight="1">
      <c r="A402" s="91" t="s">
        <v>760</v>
      </c>
      <c r="B402" s="157" t="s">
        <v>222</v>
      </c>
      <c r="C402" s="206" t="s">
        <v>533</v>
      </c>
      <c r="D402" s="195" t="s">
        <v>762</v>
      </c>
      <c r="E402" s="50"/>
      <c r="F402" s="397">
        <f>SUM(F403)</f>
        <v>23700</v>
      </c>
    </row>
    <row r="403" spans="1:6" s="51" customFormat="1" ht="51" customHeight="1">
      <c r="A403" s="94" t="s">
        <v>92</v>
      </c>
      <c r="B403" s="158" t="s">
        <v>222</v>
      </c>
      <c r="C403" s="201" t="s">
        <v>533</v>
      </c>
      <c r="D403" s="192" t="s">
        <v>762</v>
      </c>
      <c r="E403" s="70" t="s">
        <v>13</v>
      </c>
      <c r="F403" s="400">
        <f>SUM(прил5!H162)</f>
        <v>23700</v>
      </c>
    </row>
    <row r="404" spans="1:6" s="51" customFormat="1" ht="51" customHeight="1">
      <c r="A404" s="91" t="s">
        <v>818</v>
      </c>
      <c r="B404" s="157" t="s">
        <v>222</v>
      </c>
      <c r="C404" s="206" t="s">
        <v>533</v>
      </c>
      <c r="D404" s="195">
        <v>51200</v>
      </c>
      <c r="E404" s="50"/>
      <c r="F404" s="397">
        <f>SUM(F405)</f>
        <v>5400</v>
      </c>
    </row>
    <row r="405" spans="1:6" s="51" customFormat="1" ht="33.75" customHeight="1">
      <c r="A405" s="94" t="s">
        <v>751</v>
      </c>
      <c r="B405" s="158" t="s">
        <v>222</v>
      </c>
      <c r="C405" s="201" t="s">
        <v>533</v>
      </c>
      <c r="D405" s="192">
        <v>51200</v>
      </c>
      <c r="E405" s="70" t="s">
        <v>16</v>
      </c>
      <c r="F405" s="400">
        <f>SUM(прил5!H80)</f>
        <v>5400</v>
      </c>
    </row>
    <row r="406" spans="1:6" s="51" customFormat="1" ht="16.5" customHeight="1">
      <c r="A406" s="91" t="s">
        <v>759</v>
      </c>
      <c r="B406" s="157" t="s">
        <v>222</v>
      </c>
      <c r="C406" s="206" t="s">
        <v>533</v>
      </c>
      <c r="D406" s="195" t="s">
        <v>763</v>
      </c>
      <c r="E406" s="50"/>
      <c r="F406" s="397">
        <f>SUM(F407)</f>
        <v>502999</v>
      </c>
    </row>
    <row r="407" spans="1:6" s="51" customFormat="1" ht="33" customHeight="1">
      <c r="A407" s="94" t="s">
        <v>751</v>
      </c>
      <c r="B407" s="158" t="s">
        <v>222</v>
      </c>
      <c r="C407" s="201" t="s">
        <v>533</v>
      </c>
      <c r="D407" s="192" t="s">
        <v>763</v>
      </c>
      <c r="E407" s="70" t="s">
        <v>16</v>
      </c>
      <c r="F407" s="400">
        <f>SUM(прил5!H164)</f>
        <v>502999</v>
      </c>
    </row>
    <row r="408" spans="1:6" s="51" customFormat="1" ht="16.5" customHeight="1">
      <c r="A408" s="91" t="s">
        <v>203</v>
      </c>
      <c r="B408" s="157" t="s">
        <v>222</v>
      </c>
      <c r="C408" s="206" t="s">
        <v>533</v>
      </c>
      <c r="D408" s="195" t="s">
        <v>564</v>
      </c>
      <c r="E408" s="50"/>
      <c r="F408" s="397">
        <f>SUM(F409)</f>
        <v>85000</v>
      </c>
    </row>
    <row r="409" spans="1:6" s="51" customFormat="1" ht="32.25" customHeight="1">
      <c r="A409" s="94" t="s">
        <v>751</v>
      </c>
      <c r="B409" s="158" t="s">
        <v>222</v>
      </c>
      <c r="C409" s="201" t="s">
        <v>533</v>
      </c>
      <c r="D409" s="192" t="s">
        <v>564</v>
      </c>
      <c r="E409" s="70" t="s">
        <v>16</v>
      </c>
      <c r="F409" s="400">
        <f>SUM(прил5!H166)</f>
        <v>85000</v>
      </c>
    </row>
    <row r="410" spans="1:6" s="51" customFormat="1" ht="33" customHeight="1">
      <c r="A410" s="91" t="s">
        <v>741</v>
      </c>
      <c r="B410" s="157" t="s">
        <v>222</v>
      </c>
      <c r="C410" s="206" t="s">
        <v>533</v>
      </c>
      <c r="D410" s="195" t="s">
        <v>600</v>
      </c>
      <c r="E410" s="50"/>
      <c r="F410" s="397">
        <f>SUM(F411)</f>
        <v>60000</v>
      </c>
    </row>
    <row r="411" spans="1:6" s="51" customFormat="1" ht="48" customHeight="1">
      <c r="A411" s="94" t="s">
        <v>92</v>
      </c>
      <c r="B411" s="158" t="s">
        <v>222</v>
      </c>
      <c r="C411" s="201" t="s">
        <v>533</v>
      </c>
      <c r="D411" s="192" t="s">
        <v>600</v>
      </c>
      <c r="E411" s="70" t="s">
        <v>13</v>
      </c>
      <c r="F411" s="400">
        <f>SUM(прил5!H168)</f>
        <v>60000</v>
      </c>
    </row>
    <row r="412" spans="1:6" s="51" customFormat="1" ht="78.75" customHeight="1">
      <c r="A412" s="91" t="s">
        <v>566</v>
      </c>
      <c r="B412" s="157" t="s">
        <v>222</v>
      </c>
      <c r="C412" s="206" t="s">
        <v>533</v>
      </c>
      <c r="D412" s="195" t="s">
        <v>565</v>
      </c>
      <c r="E412" s="50"/>
      <c r="F412" s="397">
        <f>SUM(F413:F414)</f>
        <v>777583</v>
      </c>
    </row>
    <row r="413" spans="1:6" s="51" customFormat="1" ht="47.25" customHeight="1">
      <c r="A413" s="94" t="s">
        <v>92</v>
      </c>
      <c r="B413" s="158" t="s">
        <v>222</v>
      </c>
      <c r="C413" s="201" t="s">
        <v>533</v>
      </c>
      <c r="D413" s="192" t="s">
        <v>565</v>
      </c>
      <c r="E413" s="70" t="s">
        <v>13</v>
      </c>
      <c r="F413" s="400">
        <f>SUM(прил5!H170)</f>
        <v>628583</v>
      </c>
    </row>
    <row r="414" spans="1:6" s="51" customFormat="1" ht="30" customHeight="1">
      <c r="A414" s="94" t="s">
        <v>751</v>
      </c>
      <c r="B414" s="158" t="s">
        <v>222</v>
      </c>
      <c r="C414" s="201" t="s">
        <v>533</v>
      </c>
      <c r="D414" s="192" t="s">
        <v>565</v>
      </c>
      <c r="E414" s="70" t="s">
        <v>16</v>
      </c>
      <c r="F414" s="400">
        <f>SUM(прил5!H171)</f>
        <v>149000</v>
      </c>
    </row>
    <row r="415" spans="1:6" s="51" customFormat="1" ht="16.5" customHeight="1">
      <c r="A415" s="196" t="s">
        <v>754</v>
      </c>
      <c r="B415" s="197" t="s">
        <v>756</v>
      </c>
      <c r="C415" s="208" t="s">
        <v>533</v>
      </c>
      <c r="D415" s="193" t="s">
        <v>534</v>
      </c>
      <c r="E415" s="205"/>
      <c r="F415" s="496">
        <f>SUM(F416)</f>
        <v>8000</v>
      </c>
    </row>
    <row r="416" spans="1:6" s="51" customFormat="1" ht="17.25" customHeight="1">
      <c r="A416" s="91" t="s">
        <v>755</v>
      </c>
      <c r="B416" s="157" t="s">
        <v>756</v>
      </c>
      <c r="C416" s="206" t="s">
        <v>533</v>
      </c>
      <c r="D416" s="195" t="s">
        <v>753</v>
      </c>
      <c r="E416" s="50"/>
      <c r="F416" s="397">
        <f>SUM(F417)</f>
        <v>8000</v>
      </c>
    </row>
    <row r="417" spans="1:6" s="51" customFormat="1" ht="32.25" customHeight="1">
      <c r="A417" s="94" t="s">
        <v>751</v>
      </c>
      <c r="B417" s="158" t="s">
        <v>756</v>
      </c>
      <c r="C417" s="201" t="s">
        <v>533</v>
      </c>
      <c r="D417" s="192" t="s">
        <v>753</v>
      </c>
      <c r="E417" s="70" t="s">
        <v>16</v>
      </c>
      <c r="F417" s="400">
        <f>SUM(прил5!H102)</f>
        <v>8000</v>
      </c>
    </row>
    <row r="418" spans="1:6" s="51" customFormat="1" ht="15.75" customHeight="1">
      <c r="A418" s="90" t="s">
        <v>97</v>
      </c>
      <c r="B418" s="198" t="s">
        <v>216</v>
      </c>
      <c r="C418" s="330" t="s">
        <v>533</v>
      </c>
      <c r="D418" s="199" t="s">
        <v>534</v>
      </c>
      <c r="E418" s="172"/>
      <c r="F418" s="395">
        <f>SUM(F419)</f>
        <v>232835</v>
      </c>
    </row>
    <row r="419" spans="1:6" s="51" customFormat="1" ht="15.75" customHeight="1">
      <c r="A419" s="196" t="s">
        <v>98</v>
      </c>
      <c r="B419" s="197" t="s">
        <v>217</v>
      </c>
      <c r="C419" s="208" t="s">
        <v>533</v>
      </c>
      <c r="D419" s="193" t="s">
        <v>534</v>
      </c>
      <c r="E419" s="205"/>
      <c r="F419" s="496">
        <f>SUM(F420+F422)</f>
        <v>232835</v>
      </c>
    </row>
    <row r="420" spans="1:6" s="51" customFormat="1" ht="15.75" customHeight="1">
      <c r="A420" s="35" t="s">
        <v>767</v>
      </c>
      <c r="B420" s="306" t="s">
        <v>217</v>
      </c>
      <c r="C420" s="307" t="s">
        <v>533</v>
      </c>
      <c r="D420" s="576">
        <v>10030</v>
      </c>
      <c r="E420" s="36"/>
      <c r="F420" s="397">
        <f>SUM(F421)</f>
        <v>160000</v>
      </c>
    </row>
    <row r="421" spans="1:6" s="51" customFormat="1" ht="15.75" customHeight="1">
      <c r="A421" s="74" t="s">
        <v>40</v>
      </c>
      <c r="B421" s="321" t="s">
        <v>217</v>
      </c>
      <c r="C421" s="322" t="s">
        <v>533</v>
      </c>
      <c r="D421" s="560">
        <v>10030</v>
      </c>
      <c r="E421" s="2" t="s">
        <v>39</v>
      </c>
      <c r="F421" s="400">
        <f>SUM(прил5!H175)</f>
        <v>160000</v>
      </c>
    </row>
    <row r="422" spans="1:6" s="51" customFormat="1" ht="15.75" customHeight="1">
      <c r="A422" s="91" t="s">
        <v>118</v>
      </c>
      <c r="B422" s="157" t="s">
        <v>217</v>
      </c>
      <c r="C422" s="206" t="s">
        <v>533</v>
      </c>
      <c r="D422" s="195" t="s">
        <v>556</v>
      </c>
      <c r="E422" s="50"/>
      <c r="F422" s="397">
        <f>SUM(F423)</f>
        <v>72835</v>
      </c>
    </row>
    <row r="423" spans="1:6" s="51" customFormat="1" ht="15.75" customHeight="1">
      <c r="A423" s="94" t="s">
        <v>18</v>
      </c>
      <c r="B423" s="158" t="s">
        <v>217</v>
      </c>
      <c r="C423" s="201" t="s">
        <v>533</v>
      </c>
      <c r="D423" s="192" t="s">
        <v>556</v>
      </c>
      <c r="E423" s="70" t="s">
        <v>17</v>
      </c>
      <c r="F423" s="400">
        <f>SUM(прил5!H107)</f>
        <v>72835</v>
      </c>
    </row>
    <row r="424" spans="1:6" s="51" customFormat="1" ht="31.2">
      <c r="A424" s="90" t="s">
        <v>147</v>
      </c>
      <c r="B424" s="198" t="s">
        <v>223</v>
      </c>
      <c r="C424" s="330" t="s">
        <v>533</v>
      </c>
      <c r="D424" s="199" t="s">
        <v>534</v>
      </c>
      <c r="E424" s="172"/>
      <c r="F424" s="395">
        <f>SUM(F425)</f>
        <v>7180580</v>
      </c>
    </row>
    <row r="425" spans="1:6" s="51" customFormat="1" ht="31.2">
      <c r="A425" s="196" t="s">
        <v>148</v>
      </c>
      <c r="B425" s="197" t="s">
        <v>224</v>
      </c>
      <c r="C425" s="208" t="s">
        <v>533</v>
      </c>
      <c r="D425" s="193" t="s">
        <v>534</v>
      </c>
      <c r="E425" s="205"/>
      <c r="F425" s="496">
        <f>SUM(F426)</f>
        <v>7180580</v>
      </c>
    </row>
    <row r="426" spans="1:6" s="51" customFormat="1" ht="31.2">
      <c r="A426" s="91" t="s">
        <v>102</v>
      </c>
      <c r="B426" s="157" t="s">
        <v>224</v>
      </c>
      <c r="C426" s="206" t="s">
        <v>533</v>
      </c>
      <c r="D426" s="195" t="s">
        <v>567</v>
      </c>
      <c r="E426" s="50"/>
      <c r="F426" s="397">
        <f>SUM(F427:F429)</f>
        <v>7180580</v>
      </c>
    </row>
    <row r="427" spans="1:6" s="51" customFormat="1" ht="46.8">
      <c r="A427" s="94" t="s">
        <v>92</v>
      </c>
      <c r="B427" s="158" t="s">
        <v>224</v>
      </c>
      <c r="C427" s="201" t="s">
        <v>533</v>
      </c>
      <c r="D427" s="192" t="s">
        <v>567</v>
      </c>
      <c r="E427" s="70" t="s">
        <v>13</v>
      </c>
      <c r="F427" s="400">
        <f>SUM(прил5!H179+прил5!H258)</f>
        <v>3561580</v>
      </c>
    </row>
    <row r="428" spans="1:6" s="51" customFormat="1" ht="31.5" customHeight="1">
      <c r="A428" s="94" t="s">
        <v>751</v>
      </c>
      <c r="B428" s="158" t="s">
        <v>224</v>
      </c>
      <c r="C428" s="201" t="s">
        <v>533</v>
      </c>
      <c r="D428" s="192" t="s">
        <v>567</v>
      </c>
      <c r="E428" s="70" t="s">
        <v>16</v>
      </c>
      <c r="F428" s="400">
        <f>SUM(прил5!H259+прил5!H180)</f>
        <v>3544000</v>
      </c>
    </row>
    <row r="429" spans="1:6" s="51" customFormat="1" ht="18" customHeight="1">
      <c r="A429" s="94" t="s">
        <v>18</v>
      </c>
      <c r="B429" s="158" t="s">
        <v>224</v>
      </c>
      <c r="C429" s="201" t="s">
        <v>533</v>
      </c>
      <c r="D429" s="192" t="s">
        <v>567</v>
      </c>
      <c r="E429" s="70" t="s">
        <v>17</v>
      </c>
      <c r="F429" s="400">
        <f>SUM(прил5!H181+прил5!H260)</f>
        <v>75000</v>
      </c>
    </row>
    <row r="430" spans="1:6" s="51" customFormat="1" ht="18" hidden="1" customHeight="1">
      <c r="A430" s="68" t="s">
        <v>766</v>
      </c>
      <c r="B430" s="198" t="s">
        <v>764</v>
      </c>
      <c r="C430" s="330" t="s">
        <v>533</v>
      </c>
      <c r="D430" s="199" t="s">
        <v>534</v>
      </c>
      <c r="E430" s="172"/>
      <c r="F430" s="395">
        <f>SUM(F431)</f>
        <v>0</v>
      </c>
    </row>
    <row r="431" spans="1:6" s="51" customFormat="1" ht="18" hidden="1" customHeight="1">
      <c r="A431" s="185" t="s">
        <v>22</v>
      </c>
      <c r="B431" s="197" t="s">
        <v>765</v>
      </c>
      <c r="C431" s="208" t="s">
        <v>533</v>
      </c>
      <c r="D431" s="193" t="s">
        <v>534</v>
      </c>
      <c r="E431" s="205"/>
      <c r="F431" s="496">
        <f>SUM(F432)</f>
        <v>0</v>
      </c>
    </row>
    <row r="432" spans="1:6" s="51" customFormat="1" ht="18" hidden="1" customHeight="1">
      <c r="A432" s="35" t="s">
        <v>767</v>
      </c>
      <c r="B432" s="157" t="s">
        <v>765</v>
      </c>
      <c r="C432" s="206" t="s">
        <v>533</v>
      </c>
      <c r="D432" s="195">
        <v>10030</v>
      </c>
      <c r="E432" s="50"/>
      <c r="F432" s="397">
        <f>SUM(F433)</f>
        <v>0</v>
      </c>
    </row>
    <row r="433" spans="1:6" s="51" customFormat="1" ht="15.75" hidden="1" customHeight="1">
      <c r="A433" s="74" t="s">
        <v>40</v>
      </c>
      <c r="B433" s="158" t="s">
        <v>765</v>
      </c>
      <c r="C433" s="201" t="s">
        <v>533</v>
      </c>
      <c r="D433" s="192">
        <v>10030</v>
      </c>
      <c r="E433" s="70" t="s">
        <v>39</v>
      </c>
      <c r="F433" s="400">
        <f>SUM(прил5!H185)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9"/>
  <sheetViews>
    <sheetView topLeftCell="B1" workbookViewId="0">
      <selection activeCell="J14" sqref="J14"/>
    </sheetView>
  </sheetViews>
  <sheetFormatPr defaultRowHeight="14.4"/>
  <cols>
    <col min="2" max="2" width="7.109375" customWidth="1"/>
    <col min="3" max="3" width="34" customWidth="1"/>
    <col min="4" max="4" width="11.6640625" customWidth="1"/>
    <col min="5" max="5" width="10.109375" customWidth="1"/>
    <col min="6" max="6" width="11" customWidth="1"/>
    <col min="7" max="7" width="10.6640625" customWidth="1"/>
    <col min="8" max="8" width="10.44140625" customWidth="1"/>
    <col min="9" max="9" width="10.33203125" customWidth="1"/>
    <col min="10" max="10" width="10.44140625" customWidth="1"/>
    <col min="261" max="261" width="7.109375" customWidth="1"/>
    <col min="262" max="262" width="34" customWidth="1"/>
    <col min="263" max="263" width="10.88671875" customWidth="1"/>
    <col min="264" max="264" width="12.109375" customWidth="1"/>
    <col min="265" max="265" width="12.33203125" customWidth="1"/>
    <col min="266" max="266" width="13" customWidth="1"/>
    <col min="517" max="517" width="7.109375" customWidth="1"/>
    <col min="518" max="518" width="34" customWidth="1"/>
    <col min="519" max="519" width="10.88671875" customWidth="1"/>
    <col min="520" max="520" width="12.109375" customWidth="1"/>
    <col min="521" max="521" width="12.33203125" customWidth="1"/>
    <col min="522" max="522" width="13" customWidth="1"/>
    <col min="773" max="773" width="7.109375" customWidth="1"/>
    <col min="774" max="774" width="34" customWidth="1"/>
    <col min="775" max="775" width="10.88671875" customWidth="1"/>
    <col min="776" max="776" width="12.109375" customWidth="1"/>
    <col min="777" max="777" width="12.33203125" customWidth="1"/>
    <col min="778" max="778" width="13" customWidth="1"/>
    <col min="1029" max="1029" width="7.109375" customWidth="1"/>
    <col min="1030" max="1030" width="34" customWidth="1"/>
    <col min="1031" max="1031" width="10.88671875" customWidth="1"/>
    <col min="1032" max="1032" width="12.109375" customWidth="1"/>
    <col min="1033" max="1033" width="12.33203125" customWidth="1"/>
    <col min="1034" max="1034" width="13" customWidth="1"/>
    <col min="1285" max="1285" width="7.109375" customWidth="1"/>
    <col min="1286" max="1286" width="34" customWidth="1"/>
    <col min="1287" max="1287" width="10.88671875" customWidth="1"/>
    <col min="1288" max="1288" width="12.109375" customWidth="1"/>
    <col min="1289" max="1289" width="12.33203125" customWidth="1"/>
    <col min="1290" max="1290" width="13" customWidth="1"/>
    <col min="1541" max="1541" width="7.109375" customWidth="1"/>
    <col min="1542" max="1542" width="34" customWidth="1"/>
    <col min="1543" max="1543" width="10.88671875" customWidth="1"/>
    <col min="1544" max="1544" width="12.109375" customWidth="1"/>
    <col min="1545" max="1545" width="12.33203125" customWidth="1"/>
    <col min="1546" max="1546" width="13" customWidth="1"/>
    <col min="1797" max="1797" width="7.109375" customWidth="1"/>
    <col min="1798" max="1798" width="34" customWidth="1"/>
    <col min="1799" max="1799" width="10.88671875" customWidth="1"/>
    <col min="1800" max="1800" width="12.109375" customWidth="1"/>
    <col min="1801" max="1801" width="12.33203125" customWidth="1"/>
    <col min="1802" max="1802" width="13" customWidth="1"/>
    <col min="2053" max="2053" width="7.109375" customWidth="1"/>
    <col min="2054" max="2054" width="34" customWidth="1"/>
    <col min="2055" max="2055" width="10.88671875" customWidth="1"/>
    <col min="2056" max="2056" width="12.109375" customWidth="1"/>
    <col min="2057" max="2057" width="12.33203125" customWidth="1"/>
    <col min="2058" max="2058" width="13" customWidth="1"/>
    <col min="2309" max="2309" width="7.109375" customWidth="1"/>
    <col min="2310" max="2310" width="34" customWidth="1"/>
    <col min="2311" max="2311" width="10.88671875" customWidth="1"/>
    <col min="2312" max="2312" width="12.109375" customWidth="1"/>
    <col min="2313" max="2313" width="12.33203125" customWidth="1"/>
    <col min="2314" max="2314" width="13" customWidth="1"/>
    <col min="2565" max="2565" width="7.109375" customWidth="1"/>
    <col min="2566" max="2566" width="34" customWidth="1"/>
    <col min="2567" max="2567" width="10.88671875" customWidth="1"/>
    <col min="2568" max="2568" width="12.109375" customWidth="1"/>
    <col min="2569" max="2569" width="12.33203125" customWidth="1"/>
    <col min="2570" max="2570" width="13" customWidth="1"/>
    <col min="2821" max="2821" width="7.109375" customWidth="1"/>
    <col min="2822" max="2822" width="34" customWidth="1"/>
    <col min="2823" max="2823" width="10.88671875" customWidth="1"/>
    <col min="2824" max="2824" width="12.109375" customWidth="1"/>
    <col min="2825" max="2825" width="12.33203125" customWidth="1"/>
    <col min="2826" max="2826" width="13" customWidth="1"/>
    <col min="3077" max="3077" width="7.109375" customWidth="1"/>
    <col min="3078" max="3078" width="34" customWidth="1"/>
    <col min="3079" max="3079" width="10.88671875" customWidth="1"/>
    <col min="3080" max="3080" width="12.109375" customWidth="1"/>
    <col min="3081" max="3081" width="12.33203125" customWidth="1"/>
    <col min="3082" max="3082" width="13" customWidth="1"/>
    <col min="3333" max="3333" width="7.109375" customWidth="1"/>
    <col min="3334" max="3334" width="34" customWidth="1"/>
    <col min="3335" max="3335" width="10.88671875" customWidth="1"/>
    <col min="3336" max="3336" width="12.109375" customWidth="1"/>
    <col min="3337" max="3337" width="12.33203125" customWidth="1"/>
    <col min="3338" max="3338" width="13" customWidth="1"/>
    <col min="3589" max="3589" width="7.109375" customWidth="1"/>
    <col min="3590" max="3590" width="34" customWidth="1"/>
    <col min="3591" max="3591" width="10.88671875" customWidth="1"/>
    <col min="3592" max="3592" width="12.109375" customWidth="1"/>
    <col min="3593" max="3593" width="12.33203125" customWidth="1"/>
    <col min="3594" max="3594" width="13" customWidth="1"/>
    <col min="3845" max="3845" width="7.109375" customWidth="1"/>
    <col min="3846" max="3846" width="34" customWidth="1"/>
    <col min="3847" max="3847" width="10.88671875" customWidth="1"/>
    <col min="3848" max="3848" width="12.109375" customWidth="1"/>
    <col min="3849" max="3849" width="12.33203125" customWidth="1"/>
    <col min="3850" max="3850" width="13" customWidth="1"/>
    <col min="4101" max="4101" width="7.109375" customWidth="1"/>
    <col min="4102" max="4102" width="34" customWidth="1"/>
    <col min="4103" max="4103" width="10.88671875" customWidth="1"/>
    <col min="4104" max="4104" width="12.109375" customWidth="1"/>
    <col min="4105" max="4105" width="12.33203125" customWidth="1"/>
    <col min="4106" max="4106" width="13" customWidth="1"/>
    <col min="4357" max="4357" width="7.109375" customWidth="1"/>
    <col min="4358" max="4358" width="34" customWidth="1"/>
    <col min="4359" max="4359" width="10.88671875" customWidth="1"/>
    <col min="4360" max="4360" width="12.109375" customWidth="1"/>
    <col min="4361" max="4361" width="12.33203125" customWidth="1"/>
    <col min="4362" max="4362" width="13" customWidth="1"/>
    <col min="4613" max="4613" width="7.109375" customWidth="1"/>
    <col min="4614" max="4614" width="34" customWidth="1"/>
    <col min="4615" max="4615" width="10.88671875" customWidth="1"/>
    <col min="4616" max="4616" width="12.109375" customWidth="1"/>
    <col min="4617" max="4617" width="12.33203125" customWidth="1"/>
    <col min="4618" max="4618" width="13" customWidth="1"/>
    <col min="4869" max="4869" width="7.109375" customWidth="1"/>
    <col min="4870" max="4870" width="34" customWidth="1"/>
    <col min="4871" max="4871" width="10.88671875" customWidth="1"/>
    <col min="4872" max="4872" width="12.109375" customWidth="1"/>
    <col min="4873" max="4873" width="12.33203125" customWidth="1"/>
    <col min="4874" max="4874" width="13" customWidth="1"/>
    <col min="5125" max="5125" width="7.109375" customWidth="1"/>
    <col min="5126" max="5126" width="34" customWidth="1"/>
    <col min="5127" max="5127" width="10.88671875" customWidth="1"/>
    <col min="5128" max="5128" width="12.109375" customWidth="1"/>
    <col min="5129" max="5129" width="12.33203125" customWidth="1"/>
    <col min="5130" max="5130" width="13" customWidth="1"/>
    <col min="5381" max="5381" width="7.109375" customWidth="1"/>
    <col min="5382" max="5382" width="34" customWidth="1"/>
    <col min="5383" max="5383" width="10.88671875" customWidth="1"/>
    <col min="5384" max="5384" width="12.109375" customWidth="1"/>
    <col min="5385" max="5385" width="12.33203125" customWidth="1"/>
    <col min="5386" max="5386" width="13" customWidth="1"/>
    <col min="5637" max="5637" width="7.109375" customWidth="1"/>
    <col min="5638" max="5638" width="34" customWidth="1"/>
    <col min="5639" max="5639" width="10.88671875" customWidth="1"/>
    <col min="5640" max="5640" width="12.109375" customWidth="1"/>
    <col min="5641" max="5641" width="12.33203125" customWidth="1"/>
    <col min="5642" max="5642" width="13" customWidth="1"/>
    <col min="5893" max="5893" width="7.109375" customWidth="1"/>
    <col min="5894" max="5894" width="34" customWidth="1"/>
    <col min="5895" max="5895" width="10.88671875" customWidth="1"/>
    <col min="5896" max="5896" width="12.109375" customWidth="1"/>
    <col min="5897" max="5897" width="12.33203125" customWidth="1"/>
    <col min="5898" max="5898" width="13" customWidth="1"/>
    <col min="6149" max="6149" width="7.109375" customWidth="1"/>
    <col min="6150" max="6150" width="34" customWidth="1"/>
    <col min="6151" max="6151" width="10.88671875" customWidth="1"/>
    <col min="6152" max="6152" width="12.109375" customWidth="1"/>
    <col min="6153" max="6153" width="12.33203125" customWidth="1"/>
    <col min="6154" max="6154" width="13" customWidth="1"/>
    <col min="6405" max="6405" width="7.109375" customWidth="1"/>
    <col min="6406" max="6406" width="34" customWidth="1"/>
    <col min="6407" max="6407" width="10.88671875" customWidth="1"/>
    <col min="6408" max="6408" width="12.109375" customWidth="1"/>
    <col min="6409" max="6409" width="12.33203125" customWidth="1"/>
    <col min="6410" max="6410" width="13" customWidth="1"/>
    <col min="6661" max="6661" width="7.109375" customWidth="1"/>
    <col min="6662" max="6662" width="34" customWidth="1"/>
    <col min="6663" max="6663" width="10.88671875" customWidth="1"/>
    <col min="6664" max="6664" width="12.109375" customWidth="1"/>
    <col min="6665" max="6665" width="12.33203125" customWidth="1"/>
    <col min="6666" max="6666" width="13" customWidth="1"/>
    <col min="6917" max="6917" width="7.109375" customWidth="1"/>
    <col min="6918" max="6918" width="34" customWidth="1"/>
    <col min="6919" max="6919" width="10.88671875" customWidth="1"/>
    <col min="6920" max="6920" width="12.109375" customWidth="1"/>
    <col min="6921" max="6921" width="12.33203125" customWidth="1"/>
    <col min="6922" max="6922" width="13" customWidth="1"/>
    <col min="7173" max="7173" width="7.109375" customWidth="1"/>
    <col min="7174" max="7174" width="34" customWidth="1"/>
    <col min="7175" max="7175" width="10.88671875" customWidth="1"/>
    <col min="7176" max="7176" width="12.109375" customWidth="1"/>
    <col min="7177" max="7177" width="12.33203125" customWidth="1"/>
    <col min="7178" max="7178" width="13" customWidth="1"/>
    <col min="7429" max="7429" width="7.109375" customWidth="1"/>
    <col min="7430" max="7430" width="34" customWidth="1"/>
    <col min="7431" max="7431" width="10.88671875" customWidth="1"/>
    <col min="7432" max="7432" width="12.109375" customWidth="1"/>
    <col min="7433" max="7433" width="12.33203125" customWidth="1"/>
    <col min="7434" max="7434" width="13" customWidth="1"/>
    <col min="7685" max="7685" width="7.109375" customWidth="1"/>
    <col min="7686" max="7686" width="34" customWidth="1"/>
    <col min="7687" max="7687" width="10.88671875" customWidth="1"/>
    <col min="7688" max="7688" width="12.109375" customWidth="1"/>
    <col min="7689" max="7689" width="12.33203125" customWidth="1"/>
    <col min="7690" max="7690" width="13" customWidth="1"/>
    <col min="7941" max="7941" width="7.109375" customWidth="1"/>
    <col min="7942" max="7942" width="34" customWidth="1"/>
    <col min="7943" max="7943" width="10.88671875" customWidth="1"/>
    <col min="7944" max="7944" width="12.109375" customWidth="1"/>
    <col min="7945" max="7945" width="12.33203125" customWidth="1"/>
    <col min="7946" max="7946" width="13" customWidth="1"/>
    <col min="8197" max="8197" width="7.109375" customWidth="1"/>
    <col min="8198" max="8198" width="34" customWidth="1"/>
    <col min="8199" max="8199" width="10.88671875" customWidth="1"/>
    <col min="8200" max="8200" width="12.109375" customWidth="1"/>
    <col min="8201" max="8201" width="12.33203125" customWidth="1"/>
    <col min="8202" max="8202" width="13" customWidth="1"/>
    <col min="8453" max="8453" width="7.109375" customWidth="1"/>
    <col min="8454" max="8454" width="34" customWidth="1"/>
    <col min="8455" max="8455" width="10.88671875" customWidth="1"/>
    <col min="8456" max="8456" width="12.109375" customWidth="1"/>
    <col min="8457" max="8457" width="12.33203125" customWidth="1"/>
    <col min="8458" max="8458" width="13" customWidth="1"/>
    <col min="8709" max="8709" width="7.109375" customWidth="1"/>
    <col min="8710" max="8710" width="34" customWidth="1"/>
    <col min="8711" max="8711" width="10.88671875" customWidth="1"/>
    <col min="8712" max="8712" width="12.109375" customWidth="1"/>
    <col min="8713" max="8713" width="12.33203125" customWidth="1"/>
    <col min="8714" max="8714" width="13" customWidth="1"/>
    <col min="8965" max="8965" width="7.109375" customWidth="1"/>
    <col min="8966" max="8966" width="34" customWidth="1"/>
    <col min="8967" max="8967" width="10.88671875" customWidth="1"/>
    <col min="8968" max="8968" width="12.109375" customWidth="1"/>
    <col min="8969" max="8969" width="12.33203125" customWidth="1"/>
    <col min="8970" max="8970" width="13" customWidth="1"/>
    <col min="9221" max="9221" width="7.109375" customWidth="1"/>
    <col min="9222" max="9222" width="34" customWidth="1"/>
    <col min="9223" max="9223" width="10.88671875" customWidth="1"/>
    <col min="9224" max="9224" width="12.109375" customWidth="1"/>
    <col min="9225" max="9225" width="12.33203125" customWidth="1"/>
    <col min="9226" max="9226" width="13" customWidth="1"/>
    <col min="9477" max="9477" width="7.109375" customWidth="1"/>
    <col min="9478" max="9478" width="34" customWidth="1"/>
    <col min="9479" max="9479" width="10.88671875" customWidth="1"/>
    <col min="9480" max="9480" width="12.109375" customWidth="1"/>
    <col min="9481" max="9481" width="12.33203125" customWidth="1"/>
    <col min="9482" max="9482" width="13" customWidth="1"/>
    <col min="9733" max="9733" width="7.109375" customWidth="1"/>
    <col min="9734" max="9734" width="34" customWidth="1"/>
    <col min="9735" max="9735" width="10.88671875" customWidth="1"/>
    <col min="9736" max="9736" width="12.109375" customWidth="1"/>
    <col min="9737" max="9737" width="12.33203125" customWidth="1"/>
    <col min="9738" max="9738" width="13" customWidth="1"/>
    <col min="9989" max="9989" width="7.109375" customWidth="1"/>
    <col min="9990" max="9990" width="34" customWidth="1"/>
    <col min="9991" max="9991" width="10.88671875" customWidth="1"/>
    <col min="9992" max="9992" width="12.109375" customWidth="1"/>
    <col min="9993" max="9993" width="12.33203125" customWidth="1"/>
    <col min="9994" max="9994" width="13" customWidth="1"/>
    <col min="10245" max="10245" width="7.109375" customWidth="1"/>
    <col min="10246" max="10246" width="34" customWidth="1"/>
    <col min="10247" max="10247" width="10.88671875" customWidth="1"/>
    <col min="10248" max="10248" width="12.109375" customWidth="1"/>
    <col min="10249" max="10249" width="12.33203125" customWidth="1"/>
    <col min="10250" max="10250" width="13" customWidth="1"/>
    <col min="10501" max="10501" width="7.109375" customWidth="1"/>
    <col min="10502" max="10502" width="34" customWidth="1"/>
    <col min="10503" max="10503" width="10.88671875" customWidth="1"/>
    <col min="10504" max="10504" width="12.109375" customWidth="1"/>
    <col min="10505" max="10505" width="12.33203125" customWidth="1"/>
    <col min="10506" max="10506" width="13" customWidth="1"/>
    <col min="10757" max="10757" width="7.109375" customWidth="1"/>
    <col min="10758" max="10758" width="34" customWidth="1"/>
    <col min="10759" max="10759" width="10.88671875" customWidth="1"/>
    <col min="10760" max="10760" width="12.109375" customWidth="1"/>
    <col min="10761" max="10761" width="12.33203125" customWidth="1"/>
    <col min="10762" max="10762" width="13" customWidth="1"/>
    <col min="11013" max="11013" width="7.109375" customWidth="1"/>
    <col min="11014" max="11014" width="34" customWidth="1"/>
    <col min="11015" max="11015" width="10.88671875" customWidth="1"/>
    <col min="11016" max="11016" width="12.109375" customWidth="1"/>
    <col min="11017" max="11017" width="12.33203125" customWidth="1"/>
    <col min="11018" max="11018" width="13" customWidth="1"/>
    <col min="11269" max="11269" width="7.109375" customWidth="1"/>
    <col min="11270" max="11270" width="34" customWidth="1"/>
    <col min="11271" max="11271" width="10.88671875" customWidth="1"/>
    <col min="11272" max="11272" width="12.109375" customWidth="1"/>
    <col min="11273" max="11273" width="12.33203125" customWidth="1"/>
    <col min="11274" max="11274" width="13" customWidth="1"/>
    <col min="11525" max="11525" width="7.109375" customWidth="1"/>
    <col min="11526" max="11526" width="34" customWidth="1"/>
    <col min="11527" max="11527" width="10.88671875" customWidth="1"/>
    <col min="11528" max="11528" width="12.109375" customWidth="1"/>
    <col min="11529" max="11529" width="12.33203125" customWidth="1"/>
    <col min="11530" max="11530" width="13" customWidth="1"/>
    <col min="11781" max="11781" width="7.109375" customWidth="1"/>
    <col min="11782" max="11782" width="34" customWidth="1"/>
    <col min="11783" max="11783" width="10.88671875" customWidth="1"/>
    <col min="11784" max="11784" width="12.109375" customWidth="1"/>
    <col min="11785" max="11785" width="12.33203125" customWidth="1"/>
    <col min="11786" max="11786" width="13" customWidth="1"/>
    <col min="12037" max="12037" width="7.109375" customWidth="1"/>
    <col min="12038" max="12038" width="34" customWidth="1"/>
    <col min="12039" max="12039" width="10.88671875" customWidth="1"/>
    <col min="12040" max="12040" width="12.109375" customWidth="1"/>
    <col min="12041" max="12041" width="12.33203125" customWidth="1"/>
    <col min="12042" max="12042" width="13" customWidth="1"/>
    <col min="12293" max="12293" width="7.109375" customWidth="1"/>
    <col min="12294" max="12294" width="34" customWidth="1"/>
    <col min="12295" max="12295" width="10.88671875" customWidth="1"/>
    <col min="12296" max="12296" width="12.109375" customWidth="1"/>
    <col min="12297" max="12297" width="12.33203125" customWidth="1"/>
    <col min="12298" max="12298" width="13" customWidth="1"/>
    <col min="12549" max="12549" width="7.109375" customWidth="1"/>
    <col min="12550" max="12550" width="34" customWidth="1"/>
    <col min="12551" max="12551" width="10.88671875" customWidth="1"/>
    <col min="12552" max="12552" width="12.109375" customWidth="1"/>
    <col min="12553" max="12553" width="12.33203125" customWidth="1"/>
    <col min="12554" max="12554" width="13" customWidth="1"/>
    <col min="12805" max="12805" width="7.109375" customWidth="1"/>
    <col min="12806" max="12806" width="34" customWidth="1"/>
    <col min="12807" max="12807" width="10.88671875" customWidth="1"/>
    <col min="12808" max="12808" width="12.109375" customWidth="1"/>
    <col min="12809" max="12809" width="12.33203125" customWidth="1"/>
    <col min="12810" max="12810" width="13" customWidth="1"/>
    <col min="13061" max="13061" width="7.109375" customWidth="1"/>
    <col min="13062" max="13062" width="34" customWidth="1"/>
    <col min="13063" max="13063" width="10.88671875" customWidth="1"/>
    <col min="13064" max="13064" width="12.109375" customWidth="1"/>
    <col min="13065" max="13065" width="12.33203125" customWidth="1"/>
    <col min="13066" max="13066" width="13" customWidth="1"/>
    <col min="13317" max="13317" width="7.109375" customWidth="1"/>
    <col min="13318" max="13318" width="34" customWidth="1"/>
    <col min="13319" max="13319" width="10.88671875" customWidth="1"/>
    <col min="13320" max="13320" width="12.109375" customWidth="1"/>
    <col min="13321" max="13321" width="12.33203125" customWidth="1"/>
    <col min="13322" max="13322" width="13" customWidth="1"/>
    <col min="13573" max="13573" width="7.109375" customWidth="1"/>
    <col min="13574" max="13574" width="34" customWidth="1"/>
    <col min="13575" max="13575" width="10.88671875" customWidth="1"/>
    <col min="13576" max="13576" width="12.109375" customWidth="1"/>
    <col min="13577" max="13577" width="12.33203125" customWidth="1"/>
    <col min="13578" max="13578" width="13" customWidth="1"/>
    <col min="13829" max="13829" width="7.109375" customWidth="1"/>
    <col min="13830" max="13830" width="34" customWidth="1"/>
    <col min="13831" max="13831" width="10.88671875" customWidth="1"/>
    <col min="13832" max="13832" width="12.109375" customWidth="1"/>
    <col min="13833" max="13833" width="12.33203125" customWidth="1"/>
    <col min="13834" max="13834" width="13" customWidth="1"/>
    <col min="14085" max="14085" width="7.109375" customWidth="1"/>
    <col min="14086" max="14086" width="34" customWidth="1"/>
    <col min="14087" max="14087" width="10.88671875" customWidth="1"/>
    <col min="14088" max="14088" width="12.109375" customWidth="1"/>
    <col min="14089" max="14089" width="12.33203125" customWidth="1"/>
    <col min="14090" max="14090" width="13" customWidth="1"/>
    <col min="14341" max="14341" width="7.109375" customWidth="1"/>
    <col min="14342" max="14342" width="34" customWidth="1"/>
    <col min="14343" max="14343" width="10.88671875" customWidth="1"/>
    <col min="14344" max="14344" width="12.109375" customWidth="1"/>
    <col min="14345" max="14345" width="12.33203125" customWidth="1"/>
    <col min="14346" max="14346" width="13" customWidth="1"/>
    <col min="14597" max="14597" width="7.109375" customWidth="1"/>
    <col min="14598" max="14598" width="34" customWidth="1"/>
    <col min="14599" max="14599" width="10.88671875" customWidth="1"/>
    <col min="14600" max="14600" width="12.109375" customWidth="1"/>
    <col min="14601" max="14601" width="12.33203125" customWidth="1"/>
    <col min="14602" max="14602" width="13" customWidth="1"/>
    <col min="14853" max="14853" width="7.109375" customWidth="1"/>
    <col min="14854" max="14854" width="34" customWidth="1"/>
    <col min="14855" max="14855" width="10.88671875" customWidth="1"/>
    <col min="14856" max="14856" width="12.109375" customWidth="1"/>
    <col min="14857" max="14857" width="12.33203125" customWidth="1"/>
    <col min="14858" max="14858" width="13" customWidth="1"/>
    <col min="15109" max="15109" width="7.109375" customWidth="1"/>
    <col min="15110" max="15110" width="34" customWidth="1"/>
    <col min="15111" max="15111" width="10.88671875" customWidth="1"/>
    <col min="15112" max="15112" width="12.109375" customWidth="1"/>
    <col min="15113" max="15113" width="12.33203125" customWidth="1"/>
    <col min="15114" max="15114" width="13" customWidth="1"/>
    <col min="15365" max="15365" width="7.109375" customWidth="1"/>
    <col min="15366" max="15366" width="34" customWidth="1"/>
    <col min="15367" max="15367" width="10.88671875" customWidth="1"/>
    <col min="15368" max="15368" width="12.109375" customWidth="1"/>
    <col min="15369" max="15369" width="12.33203125" customWidth="1"/>
    <col min="15370" max="15370" width="13" customWidth="1"/>
    <col min="15621" max="15621" width="7.109375" customWidth="1"/>
    <col min="15622" max="15622" width="34" customWidth="1"/>
    <col min="15623" max="15623" width="10.88671875" customWidth="1"/>
    <col min="15624" max="15624" width="12.109375" customWidth="1"/>
    <col min="15625" max="15625" width="12.33203125" customWidth="1"/>
    <col min="15626" max="15626" width="13" customWidth="1"/>
    <col min="15877" max="15877" width="7.109375" customWidth="1"/>
    <col min="15878" max="15878" width="34" customWidth="1"/>
    <col min="15879" max="15879" width="10.88671875" customWidth="1"/>
    <col min="15880" max="15880" width="12.109375" customWidth="1"/>
    <col min="15881" max="15881" width="12.33203125" customWidth="1"/>
    <col min="15882" max="15882" width="13" customWidth="1"/>
    <col min="16133" max="16133" width="7.109375" customWidth="1"/>
    <col min="16134" max="16134" width="34" customWidth="1"/>
    <col min="16135" max="16135" width="10.88671875" customWidth="1"/>
    <col min="16136" max="16136" width="12.109375" customWidth="1"/>
    <col min="16137" max="16137" width="12.33203125" customWidth="1"/>
    <col min="16138" max="16138" width="13" customWidth="1"/>
  </cols>
  <sheetData>
    <row r="1" spans="1:10">
      <c r="C1" s="508" t="s">
        <v>699</v>
      </c>
      <c r="D1" s="509"/>
    </row>
    <row r="2" spans="1:10">
      <c r="C2" s="508" t="s">
        <v>489</v>
      </c>
      <c r="D2" s="509"/>
    </row>
    <row r="3" spans="1:10">
      <c r="C3" s="508" t="s">
        <v>490</v>
      </c>
      <c r="D3" s="509"/>
    </row>
    <row r="4" spans="1:10">
      <c r="C4" s="508" t="s">
        <v>491</v>
      </c>
      <c r="D4" s="509"/>
    </row>
    <row r="5" spans="1:10">
      <c r="C5" s="536" t="s">
        <v>700</v>
      </c>
      <c r="D5" s="537"/>
    </row>
    <row r="6" spans="1:10">
      <c r="C6" s="601" t="s">
        <v>719</v>
      </c>
      <c r="D6" s="601"/>
      <c r="E6" s="601"/>
      <c r="F6" s="601"/>
      <c r="G6" s="601"/>
      <c r="H6" s="601"/>
      <c r="I6" s="601"/>
      <c r="J6" s="601"/>
    </row>
    <row r="7" spans="1:10">
      <c r="C7" s="587" t="s">
        <v>863</v>
      </c>
      <c r="D7" s="587"/>
      <c r="E7" s="587"/>
      <c r="F7" s="587"/>
      <c r="G7" s="587"/>
      <c r="H7" s="587"/>
      <c r="I7" s="587"/>
      <c r="J7" s="587"/>
    </row>
    <row r="8" spans="1:10">
      <c r="C8" s="608"/>
      <c r="D8" s="608"/>
    </row>
    <row r="9" spans="1:10" ht="15.6">
      <c r="C9" s="215" t="s">
        <v>691</v>
      </c>
      <c r="D9" s="215"/>
      <c r="E9" s="507"/>
    </row>
    <row r="10" spans="1:10" ht="15.6">
      <c r="A10" s="591" t="s">
        <v>692</v>
      </c>
      <c r="B10" s="591"/>
      <c r="C10" s="591"/>
      <c r="D10" s="591"/>
      <c r="E10" s="591"/>
      <c r="F10" s="591"/>
      <c r="G10" s="591"/>
      <c r="H10" s="591"/>
      <c r="I10" s="591"/>
      <c r="J10" s="591"/>
    </row>
    <row r="11" spans="1:10" ht="15.6">
      <c r="C11" s="609" t="s">
        <v>701</v>
      </c>
      <c r="D11" s="609"/>
    </row>
    <row r="12" spans="1:10">
      <c r="C12" s="512"/>
      <c r="D12" s="512"/>
    </row>
    <row r="13" spans="1:10">
      <c r="C13" s="608"/>
      <c r="D13" s="608"/>
    </row>
    <row r="14" spans="1:10" ht="15.6">
      <c r="C14" s="512"/>
      <c r="D14" s="510"/>
      <c r="F14" s="510" t="s">
        <v>693</v>
      </c>
      <c r="G14" s="541"/>
      <c r="H14" s="541"/>
      <c r="I14" s="541"/>
    </row>
    <row r="15" spans="1:10" ht="15.6">
      <c r="C15" s="512"/>
      <c r="D15" s="510"/>
    </row>
    <row r="16" spans="1:10" ht="113.25" customHeight="1">
      <c r="C16" s="610" t="s">
        <v>694</v>
      </c>
      <c r="D16" s="610"/>
      <c r="E16" s="610"/>
      <c r="F16" s="610"/>
      <c r="G16" s="543"/>
      <c r="H16" s="543"/>
      <c r="I16" s="543"/>
    </row>
    <row r="17" spans="2:10" ht="15.6">
      <c r="C17" s="519"/>
      <c r="D17" s="510"/>
    </row>
    <row r="18" spans="2:10">
      <c r="D18" s="277"/>
      <c r="G18" s="277"/>
      <c r="H18" s="277"/>
      <c r="I18" s="277"/>
      <c r="J18" s="277" t="s">
        <v>690</v>
      </c>
    </row>
    <row r="19" spans="2:10">
      <c r="B19" s="602" t="s">
        <v>492</v>
      </c>
      <c r="C19" s="602" t="s">
        <v>493</v>
      </c>
      <c r="D19" s="602" t="s">
        <v>5</v>
      </c>
      <c r="E19" s="605" t="s">
        <v>695</v>
      </c>
      <c r="F19" s="606"/>
      <c r="G19" s="606"/>
      <c r="H19" s="606"/>
      <c r="I19" s="606"/>
      <c r="J19" s="607"/>
    </row>
    <row r="20" spans="2:10">
      <c r="B20" s="603"/>
      <c r="C20" s="603"/>
      <c r="D20" s="603"/>
      <c r="E20" s="611" t="s">
        <v>696</v>
      </c>
      <c r="F20" s="611" t="s">
        <v>697</v>
      </c>
      <c r="G20" s="605" t="s">
        <v>728</v>
      </c>
      <c r="H20" s="606"/>
      <c r="I20" s="607"/>
      <c r="J20" s="611" t="s">
        <v>698</v>
      </c>
    </row>
    <row r="21" spans="2:10" ht="84" customHeight="1">
      <c r="B21" s="604"/>
      <c r="C21" s="604"/>
      <c r="D21" s="604"/>
      <c r="E21" s="611"/>
      <c r="F21" s="611"/>
      <c r="G21" s="550" t="s">
        <v>729</v>
      </c>
      <c r="H21" s="520" t="s">
        <v>730</v>
      </c>
      <c r="I21" s="551" t="s">
        <v>731</v>
      </c>
      <c r="J21" s="611"/>
    </row>
    <row r="22" spans="2:10" ht="15.75" customHeight="1">
      <c r="B22" s="511">
        <v>1</v>
      </c>
      <c r="C22" s="267" t="s">
        <v>494</v>
      </c>
      <c r="D22" s="552">
        <f>SUM(E22+F22+J22)</f>
        <v>369538.41363211954</v>
      </c>
      <c r="E22" s="399">
        <v>5967.4136321195147</v>
      </c>
      <c r="F22" s="399">
        <f>SUM(G22:I22)</f>
        <v>309413</v>
      </c>
      <c r="G22" s="399"/>
      <c r="H22" s="399">
        <v>295000</v>
      </c>
      <c r="I22" s="399">
        <v>14413</v>
      </c>
      <c r="J22" s="399">
        <v>54158</v>
      </c>
    </row>
    <row r="23" spans="2:10" ht="15.6">
      <c r="B23" s="511">
        <v>2</v>
      </c>
      <c r="C23" s="267" t="s">
        <v>495</v>
      </c>
      <c r="D23" s="521">
        <f t="shared" ref="D23:D28" si="0">SUM(E23+F23+J23)</f>
        <v>2303737.5275443513</v>
      </c>
      <c r="E23" s="404">
        <v>13085.527544351075</v>
      </c>
      <c r="F23" s="404">
        <f t="shared" ref="F23:F28" si="1">SUM(G23:I23)</f>
        <v>2195384</v>
      </c>
      <c r="G23" s="404">
        <v>458943</v>
      </c>
      <c r="H23" s="404">
        <v>1301281</v>
      </c>
      <c r="I23" s="404">
        <v>435160</v>
      </c>
      <c r="J23" s="404">
        <v>95268</v>
      </c>
    </row>
    <row r="24" spans="2:10" ht="15.6">
      <c r="B24" s="511">
        <v>3</v>
      </c>
      <c r="C24" s="267" t="s">
        <v>496</v>
      </c>
      <c r="D24" s="521">
        <f t="shared" si="0"/>
        <v>8112858.8935574228</v>
      </c>
      <c r="E24" s="404">
        <v>5133.8935574229699</v>
      </c>
      <c r="F24" s="404">
        <f t="shared" si="1"/>
        <v>7917373</v>
      </c>
      <c r="G24" s="404">
        <v>1860845</v>
      </c>
      <c r="H24" s="404">
        <v>4905341</v>
      </c>
      <c r="I24" s="404">
        <v>1151187</v>
      </c>
      <c r="J24" s="404">
        <v>190352</v>
      </c>
    </row>
    <row r="25" spans="2:10" ht="15.6">
      <c r="B25" s="511">
        <v>4</v>
      </c>
      <c r="C25" s="267" t="s">
        <v>497</v>
      </c>
      <c r="D25" s="521">
        <f t="shared" si="0"/>
        <v>3106894.4183006538</v>
      </c>
      <c r="E25" s="404">
        <v>6712.418300653595</v>
      </c>
      <c r="F25" s="404">
        <f t="shared" si="1"/>
        <v>3005537</v>
      </c>
      <c r="G25" s="404">
        <v>909698</v>
      </c>
      <c r="H25" s="404">
        <v>1600900</v>
      </c>
      <c r="I25" s="404">
        <v>494939</v>
      </c>
      <c r="J25" s="404">
        <v>94645</v>
      </c>
    </row>
    <row r="26" spans="2:10" ht="15.6">
      <c r="B26" s="511">
        <v>5</v>
      </c>
      <c r="C26" s="267" t="s">
        <v>498</v>
      </c>
      <c r="D26" s="521">
        <f t="shared" si="0"/>
        <v>44824.08963585434</v>
      </c>
      <c r="E26" s="404">
        <v>4824.0896358543423</v>
      </c>
      <c r="F26" s="404"/>
      <c r="G26" s="404"/>
      <c r="H26" s="404"/>
      <c r="I26" s="404"/>
      <c r="J26" s="404">
        <v>40000</v>
      </c>
    </row>
    <row r="27" spans="2:10" ht="15.6">
      <c r="B27" s="511">
        <v>6</v>
      </c>
      <c r="C27" s="267" t="s">
        <v>499</v>
      </c>
      <c r="D27" s="521">
        <f t="shared" si="0"/>
        <v>146514.15032679739</v>
      </c>
      <c r="E27" s="404">
        <v>6609.1503267973858</v>
      </c>
      <c r="F27" s="404"/>
      <c r="G27" s="404"/>
      <c r="H27" s="404"/>
      <c r="I27" s="404"/>
      <c r="J27" s="404">
        <v>139905</v>
      </c>
    </row>
    <row r="28" spans="2:10" ht="15.6">
      <c r="B28" s="511">
        <v>7</v>
      </c>
      <c r="C28" s="267" t="s">
        <v>500</v>
      </c>
      <c r="D28" s="521">
        <f t="shared" si="0"/>
        <v>382957.50700280111</v>
      </c>
      <c r="E28" s="404">
        <v>5067.5070028011205</v>
      </c>
      <c r="F28" s="404">
        <f t="shared" si="1"/>
        <v>305890</v>
      </c>
      <c r="G28" s="404"/>
      <c r="H28" s="404">
        <v>290000</v>
      </c>
      <c r="I28" s="404">
        <v>15890</v>
      </c>
      <c r="J28" s="404">
        <v>72000</v>
      </c>
    </row>
    <row r="29" spans="2:10" ht="15.6">
      <c r="B29" s="278"/>
      <c r="C29" s="273" t="s">
        <v>501</v>
      </c>
      <c r="D29" s="522">
        <f>SUM(D22:D28)</f>
        <v>14467325</v>
      </c>
      <c r="E29" s="522">
        <f>SUM(E22:E28)</f>
        <v>47399.999999999993</v>
      </c>
      <c r="F29" s="522">
        <f>SUM(F22:F28)</f>
        <v>13733597</v>
      </c>
      <c r="G29" s="522">
        <f t="shared" ref="G29:I29" si="2">SUM(G22:G28)</f>
        <v>3229486</v>
      </c>
      <c r="H29" s="522">
        <f t="shared" si="2"/>
        <v>8392522</v>
      </c>
      <c r="I29" s="522">
        <f t="shared" si="2"/>
        <v>2111589</v>
      </c>
      <c r="J29" s="522">
        <f>SUM(J22:J28)</f>
        <v>686328</v>
      </c>
    </row>
  </sheetData>
  <mergeCells count="15">
    <mergeCell ref="C6:J6"/>
    <mergeCell ref="C7:J7"/>
    <mergeCell ref="B19:B21"/>
    <mergeCell ref="C19:C21"/>
    <mergeCell ref="D19:D21"/>
    <mergeCell ref="E19:J19"/>
    <mergeCell ref="C8:D8"/>
    <mergeCell ref="A10:J10"/>
    <mergeCell ref="C11:D11"/>
    <mergeCell ref="C13:D13"/>
    <mergeCell ref="C16:F16"/>
    <mergeCell ref="E20:E21"/>
    <mergeCell ref="F20:F21"/>
    <mergeCell ref="J20:J21"/>
    <mergeCell ref="G20:I2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C7" sqref="C7:G7"/>
    </sheetView>
  </sheetViews>
  <sheetFormatPr defaultRowHeight="14.4"/>
  <cols>
    <col min="2" max="2" width="7.109375" customWidth="1"/>
    <col min="3" max="3" width="40.44140625" customWidth="1"/>
    <col min="4" max="4" width="14.44140625" customWidth="1"/>
    <col min="5" max="5" width="12.109375" customWidth="1"/>
    <col min="6" max="6" width="12.33203125" hidden="1" customWidth="1"/>
    <col min="7" max="7" width="14.44140625" customWidth="1"/>
    <col min="258" max="258" width="7.109375" customWidth="1"/>
    <col min="259" max="259" width="40.44140625" customWidth="1"/>
    <col min="260" max="260" width="14.44140625" customWidth="1"/>
    <col min="261" max="261" width="12.109375" customWidth="1"/>
    <col min="262" max="262" width="0" hidden="1" customWidth="1"/>
    <col min="263" max="263" width="14.44140625" customWidth="1"/>
    <col min="514" max="514" width="7.109375" customWidth="1"/>
    <col min="515" max="515" width="40.44140625" customWidth="1"/>
    <col min="516" max="516" width="14.44140625" customWidth="1"/>
    <col min="517" max="517" width="12.109375" customWidth="1"/>
    <col min="518" max="518" width="0" hidden="1" customWidth="1"/>
    <col min="519" max="519" width="14.44140625" customWidth="1"/>
    <col min="770" max="770" width="7.109375" customWidth="1"/>
    <col min="771" max="771" width="40.44140625" customWidth="1"/>
    <col min="772" max="772" width="14.44140625" customWidth="1"/>
    <col min="773" max="773" width="12.109375" customWidth="1"/>
    <col min="774" max="774" width="0" hidden="1" customWidth="1"/>
    <col min="775" max="775" width="14.44140625" customWidth="1"/>
    <col min="1026" max="1026" width="7.109375" customWidth="1"/>
    <col min="1027" max="1027" width="40.44140625" customWidth="1"/>
    <col min="1028" max="1028" width="14.44140625" customWidth="1"/>
    <col min="1029" max="1029" width="12.109375" customWidth="1"/>
    <col min="1030" max="1030" width="0" hidden="1" customWidth="1"/>
    <col min="1031" max="1031" width="14.44140625" customWidth="1"/>
    <col min="1282" max="1282" width="7.109375" customWidth="1"/>
    <col min="1283" max="1283" width="40.44140625" customWidth="1"/>
    <col min="1284" max="1284" width="14.44140625" customWidth="1"/>
    <col min="1285" max="1285" width="12.109375" customWidth="1"/>
    <col min="1286" max="1286" width="0" hidden="1" customWidth="1"/>
    <col min="1287" max="1287" width="14.44140625" customWidth="1"/>
    <col min="1538" max="1538" width="7.109375" customWidth="1"/>
    <col min="1539" max="1539" width="40.44140625" customWidth="1"/>
    <col min="1540" max="1540" width="14.44140625" customWidth="1"/>
    <col min="1541" max="1541" width="12.109375" customWidth="1"/>
    <col min="1542" max="1542" width="0" hidden="1" customWidth="1"/>
    <col min="1543" max="1543" width="14.44140625" customWidth="1"/>
    <col min="1794" max="1794" width="7.109375" customWidth="1"/>
    <col min="1795" max="1795" width="40.44140625" customWidth="1"/>
    <col min="1796" max="1796" width="14.44140625" customWidth="1"/>
    <col min="1797" max="1797" width="12.109375" customWidth="1"/>
    <col min="1798" max="1798" width="0" hidden="1" customWidth="1"/>
    <col min="1799" max="1799" width="14.44140625" customWidth="1"/>
    <col min="2050" max="2050" width="7.109375" customWidth="1"/>
    <col min="2051" max="2051" width="40.44140625" customWidth="1"/>
    <col min="2052" max="2052" width="14.44140625" customWidth="1"/>
    <col min="2053" max="2053" width="12.109375" customWidth="1"/>
    <col min="2054" max="2054" width="0" hidden="1" customWidth="1"/>
    <col min="2055" max="2055" width="14.44140625" customWidth="1"/>
    <col min="2306" max="2306" width="7.109375" customWidth="1"/>
    <col min="2307" max="2307" width="40.44140625" customWidth="1"/>
    <col min="2308" max="2308" width="14.44140625" customWidth="1"/>
    <col min="2309" max="2309" width="12.109375" customWidth="1"/>
    <col min="2310" max="2310" width="0" hidden="1" customWidth="1"/>
    <col min="2311" max="2311" width="14.44140625" customWidth="1"/>
    <col min="2562" max="2562" width="7.109375" customWidth="1"/>
    <col min="2563" max="2563" width="40.44140625" customWidth="1"/>
    <col min="2564" max="2564" width="14.44140625" customWidth="1"/>
    <col min="2565" max="2565" width="12.109375" customWidth="1"/>
    <col min="2566" max="2566" width="0" hidden="1" customWidth="1"/>
    <col min="2567" max="2567" width="14.44140625" customWidth="1"/>
    <col min="2818" max="2818" width="7.109375" customWidth="1"/>
    <col min="2819" max="2819" width="40.44140625" customWidth="1"/>
    <col min="2820" max="2820" width="14.44140625" customWidth="1"/>
    <col min="2821" max="2821" width="12.109375" customWidth="1"/>
    <col min="2822" max="2822" width="0" hidden="1" customWidth="1"/>
    <col min="2823" max="2823" width="14.44140625" customWidth="1"/>
    <col min="3074" max="3074" width="7.109375" customWidth="1"/>
    <col min="3075" max="3075" width="40.44140625" customWidth="1"/>
    <col min="3076" max="3076" width="14.44140625" customWidth="1"/>
    <col min="3077" max="3077" width="12.109375" customWidth="1"/>
    <col min="3078" max="3078" width="0" hidden="1" customWidth="1"/>
    <col min="3079" max="3079" width="14.44140625" customWidth="1"/>
    <col min="3330" max="3330" width="7.109375" customWidth="1"/>
    <col min="3331" max="3331" width="40.44140625" customWidth="1"/>
    <col min="3332" max="3332" width="14.44140625" customWidth="1"/>
    <col min="3333" max="3333" width="12.109375" customWidth="1"/>
    <col min="3334" max="3334" width="0" hidden="1" customWidth="1"/>
    <col min="3335" max="3335" width="14.44140625" customWidth="1"/>
    <col min="3586" max="3586" width="7.109375" customWidth="1"/>
    <col min="3587" max="3587" width="40.44140625" customWidth="1"/>
    <col min="3588" max="3588" width="14.44140625" customWidth="1"/>
    <col min="3589" max="3589" width="12.109375" customWidth="1"/>
    <col min="3590" max="3590" width="0" hidden="1" customWidth="1"/>
    <col min="3591" max="3591" width="14.44140625" customWidth="1"/>
    <col min="3842" max="3842" width="7.109375" customWidth="1"/>
    <col min="3843" max="3843" width="40.44140625" customWidth="1"/>
    <col min="3844" max="3844" width="14.44140625" customWidth="1"/>
    <col min="3845" max="3845" width="12.109375" customWidth="1"/>
    <col min="3846" max="3846" width="0" hidden="1" customWidth="1"/>
    <col min="3847" max="3847" width="14.44140625" customWidth="1"/>
    <col min="4098" max="4098" width="7.109375" customWidth="1"/>
    <col min="4099" max="4099" width="40.44140625" customWidth="1"/>
    <col min="4100" max="4100" width="14.44140625" customWidth="1"/>
    <col min="4101" max="4101" width="12.109375" customWidth="1"/>
    <col min="4102" max="4102" width="0" hidden="1" customWidth="1"/>
    <col min="4103" max="4103" width="14.44140625" customWidth="1"/>
    <col min="4354" max="4354" width="7.109375" customWidth="1"/>
    <col min="4355" max="4355" width="40.44140625" customWidth="1"/>
    <col min="4356" max="4356" width="14.44140625" customWidth="1"/>
    <col min="4357" max="4357" width="12.109375" customWidth="1"/>
    <col min="4358" max="4358" width="0" hidden="1" customWidth="1"/>
    <col min="4359" max="4359" width="14.44140625" customWidth="1"/>
    <col min="4610" max="4610" width="7.109375" customWidth="1"/>
    <col min="4611" max="4611" width="40.44140625" customWidth="1"/>
    <col min="4612" max="4612" width="14.44140625" customWidth="1"/>
    <col min="4613" max="4613" width="12.109375" customWidth="1"/>
    <col min="4614" max="4614" width="0" hidden="1" customWidth="1"/>
    <col min="4615" max="4615" width="14.44140625" customWidth="1"/>
    <col min="4866" max="4866" width="7.109375" customWidth="1"/>
    <col min="4867" max="4867" width="40.44140625" customWidth="1"/>
    <col min="4868" max="4868" width="14.44140625" customWidth="1"/>
    <col min="4869" max="4869" width="12.109375" customWidth="1"/>
    <col min="4870" max="4870" width="0" hidden="1" customWidth="1"/>
    <col min="4871" max="4871" width="14.44140625" customWidth="1"/>
    <col min="5122" max="5122" width="7.109375" customWidth="1"/>
    <col min="5123" max="5123" width="40.44140625" customWidth="1"/>
    <col min="5124" max="5124" width="14.44140625" customWidth="1"/>
    <col min="5125" max="5125" width="12.109375" customWidth="1"/>
    <col min="5126" max="5126" width="0" hidden="1" customWidth="1"/>
    <col min="5127" max="5127" width="14.44140625" customWidth="1"/>
    <col min="5378" max="5378" width="7.109375" customWidth="1"/>
    <col min="5379" max="5379" width="40.44140625" customWidth="1"/>
    <col min="5380" max="5380" width="14.44140625" customWidth="1"/>
    <col min="5381" max="5381" width="12.109375" customWidth="1"/>
    <col min="5382" max="5382" width="0" hidden="1" customWidth="1"/>
    <col min="5383" max="5383" width="14.44140625" customWidth="1"/>
    <col min="5634" max="5634" width="7.109375" customWidth="1"/>
    <col min="5635" max="5635" width="40.44140625" customWidth="1"/>
    <col min="5636" max="5636" width="14.44140625" customWidth="1"/>
    <col min="5637" max="5637" width="12.109375" customWidth="1"/>
    <col min="5638" max="5638" width="0" hidden="1" customWidth="1"/>
    <col min="5639" max="5639" width="14.44140625" customWidth="1"/>
    <col min="5890" max="5890" width="7.109375" customWidth="1"/>
    <col min="5891" max="5891" width="40.44140625" customWidth="1"/>
    <col min="5892" max="5892" width="14.44140625" customWidth="1"/>
    <col min="5893" max="5893" width="12.109375" customWidth="1"/>
    <col min="5894" max="5894" width="0" hidden="1" customWidth="1"/>
    <col min="5895" max="5895" width="14.44140625" customWidth="1"/>
    <col min="6146" max="6146" width="7.109375" customWidth="1"/>
    <col min="6147" max="6147" width="40.44140625" customWidth="1"/>
    <col min="6148" max="6148" width="14.44140625" customWidth="1"/>
    <col min="6149" max="6149" width="12.109375" customWidth="1"/>
    <col min="6150" max="6150" width="0" hidden="1" customWidth="1"/>
    <col min="6151" max="6151" width="14.44140625" customWidth="1"/>
    <col min="6402" max="6402" width="7.109375" customWidth="1"/>
    <col min="6403" max="6403" width="40.44140625" customWidth="1"/>
    <col min="6404" max="6404" width="14.44140625" customWidth="1"/>
    <col min="6405" max="6405" width="12.109375" customWidth="1"/>
    <col min="6406" max="6406" width="0" hidden="1" customWidth="1"/>
    <col min="6407" max="6407" width="14.44140625" customWidth="1"/>
    <col min="6658" max="6658" width="7.109375" customWidth="1"/>
    <col min="6659" max="6659" width="40.44140625" customWidth="1"/>
    <col min="6660" max="6660" width="14.44140625" customWidth="1"/>
    <col min="6661" max="6661" width="12.109375" customWidth="1"/>
    <col min="6662" max="6662" width="0" hidden="1" customWidth="1"/>
    <col min="6663" max="6663" width="14.44140625" customWidth="1"/>
    <col min="6914" max="6914" width="7.109375" customWidth="1"/>
    <col min="6915" max="6915" width="40.44140625" customWidth="1"/>
    <col min="6916" max="6916" width="14.44140625" customWidth="1"/>
    <col min="6917" max="6917" width="12.109375" customWidth="1"/>
    <col min="6918" max="6918" width="0" hidden="1" customWidth="1"/>
    <col min="6919" max="6919" width="14.44140625" customWidth="1"/>
    <col min="7170" max="7170" width="7.109375" customWidth="1"/>
    <col min="7171" max="7171" width="40.44140625" customWidth="1"/>
    <col min="7172" max="7172" width="14.44140625" customWidth="1"/>
    <col min="7173" max="7173" width="12.109375" customWidth="1"/>
    <col min="7174" max="7174" width="0" hidden="1" customWidth="1"/>
    <col min="7175" max="7175" width="14.44140625" customWidth="1"/>
    <col min="7426" max="7426" width="7.109375" customWidth="1"/>
    <col min="7427" max="7427" width="40.44140625" customWidth="1"/>
    <col min="7428" max="7428" width="14.44140625" customWidth="1"/>
    <col min="7429" max="7429" width="12.109375" customWidth="1"/>
    <col min="7430" max="7430" width="0" hidden="1" customWidth="1"/>
    <col min="7431" max="7431" width="14.44140625" customWidth="1"/>
    <col min="7682" max="7682" width="7.109375" customWidth="1"/>
    <col min="7683" max="7683" width="40.44140625" customWidth="1"/>
    <col min="7684" max="7684" width="14.44140625" customWidth="1"/>
    <col min="7685" max="7685" width="12.109375" customWidth="1"/>
    <col min="7686" max="7686" width="0" hidden="1" customWidth="1"/>
    <col min="7687" max="7687" width="14.44140625" customWidth="1"/>
    <col min="7938" max="7938" width="7.109375" customWidth="1"/>
    <col min="7939" max="7939" width="40.44140625" customWidth="1"/>
    <col min="7940" max="7940" width="14.44140625" customWidth="1"/>
    <col min="7941" max="7941" width="12.109375" customWidth="1"/>
    <col min="7942" max="7942" width="0" hidden="1" customWidth="1"/>
    <col min="7943" max="7943" width="14.44140625" customWidth="1"/>
    <col min="8194" max="8194" width="7.109375" customWidth="1"/>
    <col min="8195" max="8195" width="40.44140625" customWidth="1"/>
    <col min="8196" max="8196" width="14.44140625" customWidth="1"/>
    <col min="8197" max="8197" width="12.109375" customWidth="1"/>
    <col min="8198" max="8198" width="0" hidden="1" customWidth="1"/>
    <col min="8199" max="8199" width="14.44140625" customWidth="1"/>
    <col min="8450" max="8450" width="7.109375" customWidth="1"/>
    <col min="8451" max="8451" width="40.44140625" customWidth="1"/>
    <col min="8452" max="8452" width="14.44140625" customWidth="1"/>
    <col min="8453" max="8453" width="12.109375" customWidth="1"/>
    <col min="8454" max="8454" width="0" hidden="1" customWidth="1"/>
    <col min="8455" max="8455" width="14.44140625" customWidth="1"/>
    <col min="8706" max="8706" width="7.109375" customWidth="1"/>
    <col min="8707" max="8707" width="40.44140625" customWidth="1"/>
    <col min="8708" max="8708" width="14.44140625" customWidth="1"/>
    <col min="8709" max="8709" width="12.109375" customWidth="1"/>
    <col min="8710" max="8710" width="0" hidden="1" customWidth="1"/>
    <col min="8711" max="8711" width="14.44140625" customWidth="1"/>
    <col min="8962" max="8962" width="7.109375" customWidth="1"/>
    <col min="8963" max="8963" width="40.44140625" customWidth="1"/>
    <col min="8964" max="8964" width="14.44140625" customWidth="1"/>
    <col min="8965" max="8965" width="12.109375" customWidth="1"/>
    <col min="8966" max="8966" width="0" hidden="1" customWidth="1"/>
    <col min="8967" max="8967" width="14.44140625" customWidth="1"/>
    <col min="9218" max="9218" width="7.109375" customWidth="1"/>
    <col min="9219" max="9219" width="40.44140625" customWidth="1"/>
    <col min="9220" max="9220" width="14.44140625" customWidth="1"/>
    <col min="9221" max="9221" width="12.109375" customWidth="1"/>
    <col min="9222" max="9222" width="0" hidden="1" customWidth="1"/>
    <col min="9223" max="9223" width="14.44140625" customWidth="1"/>
    <col min="9474" max="9474" width="7.109375" customWidth="1"/>
    <col min="9475" max="9475" width="40.44140625" customWidth="1"/>
    <col min="9476" max="9476" width="14.44140625" customWidth="1"/>
    <col min="9477" max="9477" width="12.109375" customWidth="1"/>
    <col min="9478" max="9478" width="0" hidden="1" customWidth="1"/>
    <col min="9479" max="9479" width="14.44140625" customWidth="1"/>
    <col min="9730" max="9730" width="7.109375" customWidth="1"/>
    <col min="9731" max="9731" width="40.44140625" customWidth="1"/>
    <col min="9732" max="9732" width="14.44140625" customWidth="1"/>
    <col min="9733" max="9733" width="12.109375" customWidth="1"/>
    <col min="9734" max="9734" width="0" hidden="1" customWidth="1"/>
    <col min="9735" max="9735" width="14.44140625" customWidth="1"/>
    <col min="9986" max="9986" width="7.109375" customWidth="1"/>
    <col min="9987" max="9987" width="40.44140625" customWidth="1"/>
    <col min="9988" max="9988" width="14.44140625" customWidth="1"/>
    <col min="9989" max="9989" width="12.109375" customWidth="1"/>
    <col min="9990" max="9990" width="0" hidden="1" customWidth="1"/>
    <col min="9991" max="9991" width="14.44140625" customWidth="1"/>
    <col min="10242" max="10242" width="7.109375" customWidth="1"/>
    <col min="10243" max="10243" width="40.44140625" customWidth="1"/>
    <col min="10244" max="10244" width="14.44140625" customWidth="1"/>
    <col min="10245" max="10245" width="12.109375" customWidth="1"/>
    <col min="10246" max="10246" width="0" hidden="1" customWidth="1"/>
    <col min="10247" max="10247" width="14.44140625" customWidth="1"/>
    <col min="10498" max="10498" width="7.109375" customWidth="1"/>
    <col min="10499" max="10499" width="40.44140625" customWidth="1"/>
    <col min="10500" max="10500" width="14.44140625" customWidth="1"/>
    <col min="10501" max="10501" width="12.109375" customWidth="1"/>
    <col min="10502" max="10502" width="0" hidden="1" customWidth="1"/>
    <col min="10503" max="10503" width="14.44140625" customWidth="1"/>
    <col min="10754" max="10754" width="7.109375" customWidth="1"/>
    <col min="10755" max="10755" width="40.44140625" customWidth="1"/>
    <col min="10756" max="10756" width="14.44140625" customWidth="1"/>
    <col min="10757" max="10757" width="12.109375" customWidth="1"/>
    <col min="10758" max="10758" width="0" hidden="1" customWidth="1"/>
    <col min="10759" max="10759" width="14.44140625" customWidth="1"/>
    <col min="11010" max="11010" width="7.109375" customWidth="1"/>
    <col min="11011" max="11011" width="40.44140625" customWidth="1"/>
    <col min="11012" max="11012" width="14.44140625" customWidth="1"/>
    <col min="11013" max="11013" width="12.109375" customWidth="1"/>
    <col min="11014" max="11014" width="0" hidden="1" customWidth="1"/>
    <col min="11015" max="11015" width="14.44140625" customWidth="1"/>
    <col min="11266" max="11266" width="7.109375" customWidth="1"/>
    <col min="11267" max="11267" width="40.44140625" customWidth="1"/>
    <col min="11268" max="11268" width="14.44140625" customWidth="1"/>
    <col min="11269" max="11269" width="12.109375" customWidth="1"/>
    <col min="11270" max="11270" width="0" hidden="1" customWidth="1"/>
    <col min="11271" max="11271" width="14.44140625" customWidth="1"/>
    <col min="11522" max="11522" width="7.109375" customWidth="1"/>
    <col min="11523" max="11523" width="40.44140625" customWidth="1"/>
    <col min="11524" max="11524" width="14.44140625" customWidth="1"/>
    <col min="11525" max="11525" width="12.109375" customWidth="1"/>
    <col min="11526" max="11526" width="0" hidden="1" customWidth="1"/>
    <col min="11527" max="11527" width="14.44140625" customWidth="1"/>
    <col min="11778" max="11778" width="7.109375" customWidth="1"/>
    <col min="11779" max="11779" width="40.44140625" customWidth="1"/>
    <col min="11780" max="11780" width="14.44140625" customWidth="1"/>
    <col min="11781" max="11781" width="12.109375" customWidth="1"/>
    <col min="11782" max="11782" width="0" hidden="1" customWidth="1"/>
    <col min="11783" max="11783" width="14.44140625" customWidth="1"/>
    <col min="12034" max="12034" width="7.109375" customWidth="1"/>
    <col min="12035" max="12035" width="40.44140625" customWidth="1"/>
    <col min="12036" max="12036" width="14.44140625" customWidth="1"/>
    <col min="12037" max="12037" width="12.109375" customWidth="1"/>
    <col min="12038" max="12038" width="0" hidden="1" customWidth="1"/>
    <col min="12039" max="12039" width="14.44140625" customWidth="1"/>
    <col min="12290" max="12290" width="7.109375" customWidth="1"/>
    <col min="12291" max="12291" width="40.44140625" customWidth="1"/>
    <col min="12292" max="12292" width="14.44140625" customWidth="1"/>
    <col min="12293" max="12293" width="12.109375" customWidth="1"/>
    <col min="12294" max="12294" width="0" hidden="1" customWidth="1"/>
    <col min="12295" max="12295" width="14.44140625" customWidth="1"/>
    <col min="12546" max="12546" width="7.109375" customWidth="1"/>
    <col min="12547" max="12547" width="40.44140625" customWidth="1"/>
    <col min="12548" max="12548" width="14.44140625" customWidth="1"/>
    <col min="12549" max="12549" width="12.109375" customWidth="1"/>
    <col min="12550" max="12550" width="0" hidden="1" customWidth="1"/>
    <col min="12551" max="12551" width="14.44140625" customWidth="1"/>
    <col min="12802" max="12802" width="7.109375" customWidth="1"/>
    <col min="12803" max="12803" width="40.44140625" customWidth="1"/>
    <col min="12804" max="12804" width="14.44140625" customWidth="1"/>
    <col min="12805" max="12805" width="12.109375" customWidth="1"/>
    <col min="12806" max="12806" width="0" hidden="1" customWidth="1"/>
    <col min="12807" max="12807" width="14.44140625" customWidth="1"/>
    <col min="13058" max="13058" width="7.109375" customWidth="1"/>
    <col min="13059" max="13059" width="40.44140625" customWidth="1"/>
    <col min="13060" max="13060" width="14.44140625" customWidth="1"/>
    <col min="13061" max="13061" width="12.109375" customWidth="1"/>
    <col min="13062" max="13062" width="0" hidden="1" customWidth="1"/>
    <col min="13063" max="13063" width="14.44140625" customWidth="1"/>
    <col min="13314" max="13314" width="7.109375" customWidth="1"/>
    <col min="13315" max="13315" width="40.44140625" customWidth="1"/>
    <col min="13316" max="13316" width="14.44140625" customWidth="1"/>
    <col min="13317" max="13317" width="12.109375" customWidth="1"/>
    <col min="13318" max="13318" width="0" hidden="1" customWidth="1"/>
    <col min="13319" max="13319" width="14.44140625" customWidth="1"/>
    <col min="13570" max="13570" width="7.109375" customWidth="1"/>
    <col min="13571" max="13571" width="40.44140625" customWidth="1"/>
    <col min="13572" max="13572" width="14.44140625" customWidth="1"/>
    <col min="13573" max="13573" width="12.109375" customWidth="1"/>
    <col min="13574" max="13574" width="0" hidden="1" customWidth="1"/>
    <col min="13575" max="13575" width="14.44140625" customWidth="1"/>
    <col min="13826" max="13826" width="7.109375" customWidth="1"/>
    <col min="13827" max="13827" width="40.44140625" customWidth="1"/>
    <col min="13828" max="13828" width="14.44140625" customWidth="1"/>
    <col min="13829" max="13829" width="12.109375" customWidth="1"/>
    <col min="13830" max="13830" width="0" hidden="1" customWidth="1"/>
    <col min="13831" max="13831" width="14.44140625" customWidth="1"/>
    <col min="14082" max="14082" width="7.109375" customWidth="1"/>
    <col min="14083" max="14083" width="40.44140625" customWidth="1"/>
    <col min="14084" max="14084" width="14.44140625" customWidth="1"/>
    <col min="14085" max="14085" width="12.109375" customWidth="1"/>
    <col min="14086" max="14086" width="0" hidden="1" customWidth="1"/>
    <col min="14087" max="14087" width="14.44140625" customWidth="1"/>
    <col min="14338" max="14338" width="7.109375" customWidth="1"/>
    <col min="14339" max="14339" width="40.44140625" customWidth="1"/>
    <col min="14340" max="14340" width="14.44140625" customWidth="1"/>
    <col min="14341" max="14341" width="12.109375" customWidth="1"/>
    <col min="14342" max="14342" width="0" hidden="1" customWidth="1"/>
    <col min="14343" max="14343" width="14.44140625" customWidth="1"/>
    <col min="14594" max="14594" width="7.109375" customWidth="1"/>
    <col min="14595" max="14595" width="40.44140625" customWidth="1"/>
    <col min="14596" max="14596" width="14.44140625" customWidth="1"/>
    <col min="14597" max="14597" width="12.109375" customWidth="1"/>
    <col min="14598" max="14598" width="0" hidden="1" customWidth="1"/>
    <col min="14599" max="14599" width="14.44140625" customWidth="1"/>
    <col min="14850" max="14850" width="7.109375" customWidth="1"/>
    <col min="14851" max="14851" width="40.44140625" customWidth="1"/>
    <col min="14852" max="14852" width="14.44140625" customWidth="1"/>
    <col min="14853" max="14853" width="12.109375" customWidth="1"/>
    <col min="14854" max="14854" width="0" hidden="1" customWidth="1"/>
    <col min="14855" max="14855" width="14.44140625" customWidth="1"/>
    <col min="15106" max="15106" width="7.109375" customWidth="1"/>
    <col min="15107" max="15107" width="40.44140625" customWidth="1"/>
    <col min="15108" max="15108" width="14.44140625" customWidth="1"/>
    <col min="15109" max="15109" width="12.109375" customWidth="1"/>
    <col min="15110" max="15110" width="0" hidden="1" customWidth="1"/>
    <col min="15111" max="15111" width="14.44140625" customWidth="1"/>
    <col min="15362" max="15362" width="7.109375" customWidth="1"/>
    <col min="15363" max="15363" width="40.44140625" customWidth="1"/>
    <col min="15364" max="15364" width="14.44140625" customWidth="1"/>
    <col min="15365" max="15365" width="12.109375" customWidth="1"/>
    <col min="15366" max="15366" width="0" hidden="1" customWidth="1"/>
    <col min="15367" max="15367" width="14.44140625" customWidth="1"/>
    <col min="15618" max="15618" width="7.109375" customWidth="1"/>
    <col min="15619" max="15619" width="40.44140625" customWidth="1"/>
    <col min="15620" max="15620" width="14.44140625" customWidth="1"/>
    <col min="15621" max="15621" width="12.109375" customWidth="1"/>
    <col min="15622" max="15622" width="0" hidden="1" customWidth="1"/>
    <col min="15623" max="15623" width="14.44140625" customWidth="1"/>
    <col min="15874" max="15874" width="7.109375" customWidth="1"/>
    <col min="15875" max="15875" width="40.44140625" customWidth="1"/>
    <col min="15876" max="15876" width="14.44140625" customWidth="1"/>
    <col min="15877" max="15877" width="12.109375" customWidth="1"/>
    <col min="15878" max="15878" width="0" hidden="1" customWidth="1"/>
    <col min="15879" max="15879" width="14.44140625" customWidth="1"/>
    <col min="16130" max="16130" width="7.109375" customWidth="1"/>
    <col min="16131" max="16131" width="40.44140625" customWidth="1"/>
    <col min="16132" max="16132" width="14.44140625" customWidth="1"/>
    <col min="16133" max="16133" width="12.109375" customWidth="1"/>
    <col min="16134" max="16134" width="0" hidden="1" customWidth="1"/>
    <col min="16135" max="16135" width="14.44140625" customWidth="1"/>
  </cols>
  <sheetData>
    <row r="1" spans="1:7">
      <c r="C1" s="569" t="s">
        <v>699</v>
      </c>
      <c r="D1" s="571"/>
    </row>
    <row r="2" spans="1:7">
      <c r="C2" s="569" t="s">
        <v>489</v>
      </c>
      <c r="D2" s="571"/>
    </row>
    <row r="3" spans="1:7">
      <c r="C3" s="569" t="s">
        <v>490</v>
      </c>
      <c r="D3" s="571"/>
    </row>
    <row r="4" spans="1:7">
      <c r="C4" s="569" t="s">
        <v>491</v>
      </c>
      <c r="D4" s="571"/>
    </row>
    <row r="5" spans="1:7">
      <c r="C5" s="569" t="s">
        <v>700</v>
      </c>
      <c r="D5" s="571"/>
    </row>
    <row r="6" spans="1:7">
      <c r="C6" s="569" t="s">
        <v>860</v>
      </c>
      <c r="D6" s="571"/>
    </row>
    <row r="7" spans="1:7">
      <c r="C7" s="612" t="s">
        <v>864</v>
      </c>
      <c r="D7" s="612"/>
      <c r="E7" s="612"/>
      <c r="F7" s="612"/>
      <c r="G7" s="612"/>
    </row>
    <row r="8" spans="1:7">
      <c r="C8" s="573"/>
      <c r="D8" s="573"/>
      <c r="E8" s="573"/>
      <c r="F8" s="573"/>
      <c r="G8" s="573"/>
    </row>
    <row r="9" spans="1:7" ht="15.6">
      <c r="C9" s="215" t="s">
        <v>691</v>
      </c>
      <c r="D9" s="215"/>
      <c r="E9" s="567"/>
    </row>
    <row r="10" spans="1:7" ht="15.6">
      <c r="A10" s="591" t="s">
        <v>692</v>
      </c>
      <c r="B10" s="591"/>
      <c r="C10" s="591"/>
      <c r="D10" s="591"/>
      <c r="E10" s="591"/>
      <c r="F10" s="591"/>
      <c r="G10" s="591"/>
    </row>
    <row r="11" spans="1:7" ht="15.6">
      <c r="C11" s="609" t="s">
        <v>701</v>
      </c>
      <c r="D11" s="609"/>
    </row>
    <row r="12" spans="1:7">
      <c r="C12" s="573"/>
      <c r="D12" s="573"/>
    </row>
    <row r="13" spans="1:7">
      <c r="C13" s="608"/>
      <c r="D13" s="608"/>
    </row>
    <row r="14" spans="1:7" ht="15.6">
      <c r="C14" s="573"/>
      <c r="D14" s="568"/>
      <c r="F14" s="568"/>
      <c r="G14" s="568" t="s">
        <v>828</v>
      </c>
    </row>
    <row r="15" spans="1:7" ht="15.6">
      <c r="C15" s="573"/>
      <c r="D15" s="568"/>
    </row>
    <row r="16" spans="1:7" ht="15.6">
      <c r="C16" s="610" t="s">
        <v>829</v>
      </c>
      <c r="D16" s="610"/>
      <c r="E16" s="610"/>
      <c r="F16" s="610"/>
    </row>
    <row r="17" spans="2:7" ht="15.6">
      <c r="C17" s="519"/>
      <c r="D17" s="568"/>
    </row>
    <row r="18" spans="2:7">
      <c r="D18" s="277"/>
      <c r="F18" s="277"/>
      <c r="G18" s="277" t="s">
        <v>690</v>
      </c>
    </row>
    <row r="19" spans="2:7">
      <c r="B19" s="602" t="s">
        <v>492</v>
      </c>
      <c r="C19" s="602" t="s">
        <v>493</v>
      </c>
      <c r="D19" s="602" t="s">
        <v>5</v>
      </c>
      <c r="E19" s="605" t="s">
        <v>695</v>
      </c>
      <c r="F19" s="606"/>
      <c r="G19" s="607"/>
    </row>
    <row r="20" spans="2:7" ht="72">
      <c r="B20" s="604"/>
      <c r="C20" s="604"/>
      <c r="D20" s="604"/>
      <c r="E20" s="574" t="s">
        <v>696</v>
      </c>
      <c r="F20" s="574" t="s">
        <v>697</v>
      </c>
      <c r="G20" s="574" t="s">
        <v>698</v>
      </c>
    </row>
    <row r="21" spans="2:7" ht="15.6">
      <c r="B21" s="570">
        <v>1</v>
      </c>
      <c r="C21" s="267" t="s">
        <v>494</v>
      </c>
      <c r="D21" s="521">
        <f>SUM(E21:G21)</f>
        <v>5967.4136321195147</v>
      </c>
      <c r="E21" s="404">
        <v>5967.4136321195147</v>
      </c>
      <c r="F21" s="404"/>
      <c r="G21" s="404"/>
    </row>
    <row r="22" spans="2:7" ht="15.6">
      <c r="B22" s="570">
        <v>2</v>
      </c>
      <c r="C22" s="267" t="s">
        <v>495</v>
      </c>
      <c r="D22" s="521">
        <f t="shared" ref="D22:D27" si="0">SUM(E22:G22)</f>
        <v>18085.527544351076</v>
      </c>
      <c r="E22" s="404">
        <v>13085.527544351075</v>
      </c>
      <c r="F22" s="404"/>
      <c r="G22" s="404">
        <v>5000</v>
      </c>
    </row>
    <row r="23" spans="2:7" ht="15.6">
      <c r="B23" s="570">
        <v>3</v>
      </c>
      <c r="C23" s="267" t="s">
        <v>496</v>
      </c>
      <c r="D23" s="521">
        <f t="shared" si="0"/>
        <v>46457.893557422969</v>
      </c>
      <c r="E23" s="404">
        <v>5133.8935574229699</v>
      </c>
      <c r="F23" s="404"/>
      <c r="G23" s="404">
        <v>41324</v>
      </c>
    </row>
    <row r="24" spans="2:7" ht="15.6">
      <c r="B24" s="570">
        <v>4</v>
      </c>
      <c r="C24" s="267" t="s">
        <v>497</v>
      </c>
      <c r="D24" s="521">
        <f t="shared" si="0"/>
        <v>6712.418300653595</v>
      </c>
      <c r="E24" s="404">
        <v>6712.418300653595</v>
      </c>
      <c r="F24" s="404"/>
      <c r="G24" s="404"/>
    </row>
    <row r="25" spans="2:7" ht="15.6">
      <c r="B25" s="570">
        <v>5</v>
      </c>
      <c r="C25" s="267" t="s">
        <v>498</v>
      </c>
      <c r="D25" s="521">
        <f t="shared" si="0"/>
        <v>4824.0896358543423</v>
      </c>
      <c r="E25" s="404">
        <v>4824.0896358543423</v>
      </c>
      <c r="F25" s="404"/>
      <c r="G25" s="404"/>
    </row>
    <row r="26" spans="2:7" ht="15.6">
      <c r="B26" s="570">
        <v>6</v>
      </c>
      <c r="C26" s="267" t="s">
        <v>499</v>
      </c>
      <c r="D26" s="521">
        <f t="shared" si="0"/>
        <v>6609.1503267973858</v>
      </c>
      <c r="E26" s="404">
        <v>6609.1503267973858</v>
      </c>
      <c r="F26" s="404"/>
      <c r="G26" s="404"/>
    </row>
    <row r="27" spans="2:7" ht="15.6">
      <c r="B27" s="570">
        <v>7</v>
      </c>
      <c r="C27" s="267" t="s">
        <v>500</v>
      </c>
      <c r="D27" s="521">
        <f t="shared" si="0"/>
        <v>5067.5070028011205</v>
      </c>
      <c r="E27" s="404">
        <v>5067.5070028011205</v>
      </c>
      <c r="F27" s="404"/>
      <c r="G27" s="404"/>
    </row>
    <row r="28" spans="2:7" ht="15.6">
      <c r="B28" s="278"/>
      <c r="C28" s="273" t="s">
        <v>501</v>
      </c>
      <c r="D28" s="522">
        <f>SUM(D21:D27)</f>
        <v>93724</v>
      </c>
      <c r="E28" s="522">
        <f>SUM(E21:E27)</f>
        <v>47399.999999999993</v>
      </c>
      <c r="F28" s="522">
        <f>SUM(F21:F27)</f>
        <v>0</v>
      </c>
      <c r="G28" s="522">
        <f>SUM(G21:G27)</f>
        <v>46324</v>
      </c>
    </row>
  </sheetData>
  <mergeCells count="9">
    <mergeCell ref="B19:B20"/>
    <mergeCell ref="C19:C20"/>
    <mergeCell ref="D19:D20"/>
    <mergeCell ref="E19:G19"/>
    <mergeCell ref="C7:G7"/>
    <mergeCell ref="A10:G10"/>
    <mergeCell ref="C11:D11"/>
    <mergeCell ref="C13:D13"/>
    <mergeCell ref="C16:F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I13" sqref="I13"/>
    </sheetView>
  </sheetViews>
  <sheetFormatPr defaultRowHeight="14.4"/>
  <cols>
    <col min="2" max="2" width="7.109375" customWidth="1"/>
    <col min="3" max="3" width="34" customWidth="1"/>
    <col min="4" max="4" width="10.88671875" customWidth="1"/>
    <col min="5" max="5" width="12.109375" hidden="1" customWidth="1"/>
    <col min="6" max="6" width="12.33203125" hidden="1" customWidth="1"/>
    <col min="7" max="7" width="13" customWidth="1"/>
    <col min="8" max="8" width="15.5546875" customWidth="1"/>
    <col min="258" max="258" width="7.109375" customWidth="1"/>
    <col min="259" max="259" width="34" customWidth="1"/>
    <col min="260" max="260" width="10.88671875" customWidth="1"/>
    <col min="261" max="262" width="0" hidden="1" customWidth="1"/>
    <col min="263" max="263" width="13" customWidth="1"/>
    <col min="514" max="514" width="7.109375" customWidth="1"/>
    <col min="515" max="515" width="34" customWidth="1"/>
    <col min="516" max="516" width="10.88671875" customWidth="1"/>
    <col min="517" max="518" width="0" hidden="1" customWidth="1"/>
    <col min="519" max="519" width="13" customWidth="1"/>
    <col min="770" max="770" width="7.109375" customWidth="1"/>
    <col min="771" max="771" width="34" customWidth="1"/>
    <col min="772" max="772" width="10.88671875" customWidth="1"/>
    <col min="773" max="774" width="0" hidden="1" customWidth="1"/>
    <col min="775" max="775" width="13" customWidth="1"/>
    <col min="1026" max="1026" width="7.109375" customWidth="1"/>
    <col min="1027" max="1027" width="34" customWidth="1"/>
    <col min="1028" max="1028" width="10.88671875" customWidth="1"/>
    <col min="1029" max="1030" width="0" hidden="1" customWidth="1"/>
    <col min="1031" max="1031" width="13" customWidth="1"/>
    <col min="1282" max="1282" width="7.109375" customWidth="1"/>
    <col min="1283" max="1283" width="34" customWidth="1"/>
    <col min="1284" max="1284" width="10.88671875" customWidth="1"/>
    <col min="1285" max="1286" width="0" hidden="1" customWidth="1"/>
    <col min="1287" max="1287" width="13" customWidth="1"/>
    <col min="1538" max="1538" width="7.109375" customWidth="1"/>
    <col min="1539" max="1539" width="34" customWidth="1"/>
    <col min="1540" max="1540" width="10.88671875" customWidth="1"/>
    <col min="1541" max="1542" width="0" hidden="1" customWidth="1"/>
    <col min="1543" max="1543" width="13" customWidth="1"/>
    <col min="1794" max="1794" width="7.109375" customWidth="1"/>
    <col min="1795" max="1795" width="34" customWidth="1"/>
    <col min="1796" max="1796" width="10.88671875" customWidth="1"/>
    <col min="1797" max="1798" width="0" hidden="1" customWidth="1"/>
    <col min="1799" max="1799" width="13" customWidth="1"/>
    <col min="2050" max="2050" width="7.109375" customWidth="1"/>
    <col min="2051" max="2051" width="34" customWidth="1"/>
    <col min="2052" max="2052" width="10.88671875" customWidth="1"/>
    <col min="2053" max="2054" width="0" hidden="1" customWidth="1"/>
    <col min="2055" max="2055" width="13" customWidth="1"/>
    <col min="2306" max="2306" width="7.109375" customWidth="1"/>
    <col min="2307" max="2307" width="34" customWidth="1"/>
    <col min="2308" max="2308" width="10.88671875" customWidth="1"/>
    <col min="2309" max="2310" width="0" hidden="1" customWidth="1"/>
    <col min="2311" max="2311" width="13" customWidth="1"/>
    <col min="2562" max="2562" width="7.109375" customWidth="1"/>
    <col min="2563" max="2563" width="34" customWidth="1"/>
    <col min="2564" max="2564" width="10.88671875" customWidth="1"/>
    <col min="2565" max="2566" width="0" hidden="1" customWidth="1"/>
    <col min="2567" max="2567" width="13" customWidth="1"/>
    <col min="2818" max="2818" width="7.109375" customWidth="1"/>
    <col min="2819" max="2819" width="34" customWidth="1"/>
    <col min="2820" max="2820" width="10.88671875" customWidth="1"/>
    <col min="2821" max="2822" width="0" hidden="1" customWidth="1"/>
    <col min="2823" max="2823" width="13" customWidth="1"/>
    <col min="3074" max="3074" width="7.109375" customWidth="1"/>
    <col min="3075" max="3075" width="34" customWidth="1"/>
    <col min="3076" max="3076" width="10.88671875" customWidth="1"/>
    <col min="3077" max="3078" width="0" hidden="1" customWidth="1"/>
    <col min="3079" max="3079" width="13" customWidth="1"/>
    <col min="3330" max="3330" width="7.109375" customWidth="1"/>
    <col min="3331" max="3331" width="34" customWidth="1"/>
    <col min="3332" max="3332" width="10.88671875" customWidth="1"/>
    <col min="3333" max="3334" width="0" hidden="1" customWidth="1"/>
    <col min="3335" max="3335" width="13" customWidth="1"/>
    <col min="3586" max="3586" width="7.109375" customWidth="1"/>
    <col min="3587" max="3587" width="34" customWidth="1"/>
    <col min="3588" max="3588" width="10.88671875" customWidth="1"/>
    <col min="3589" max="3590" width="0" hidden="1" customWidth="1"/>
    <col min="3591" max="3591" width="13" customWidth="1"/>
    <col min="3842" max="3842" width="7.109375" customWidth="1"/>
    <col min="3843" max="3843" width="34" customWidth="1"/>
    <col min="3844" max="3844" width="10.88671875" customWidth="1"/>
    <col min="3845" max="3846" width="0" hidden="1" customWidth="1"/>
    <col min="3847" max="3847" width="13" customWidth="1"/>
    <col min="4098" max="4098" width="7.109375" customWidth="1"/>
    <col min="4099" max="4099" width="34" customWidth="1"/>
    <col min="4100" max="4100" width="10.88671875" customWidth="1"/>
    <col min="4101" max="4102" width="0" hidden="1" customWidth="1"/>
    <col min="4103" max="4103" width="13" customWidth="1"/>
    <col min="4354" max="4354" width="7.109375" customWidth="1"/>
    <col min="4355" max="4355" width="34" customWidth="1"/>
    <col min="4356" max="4356" width="10.88671875" customWidth="1"/>
    <col min="4357" max="4358" width="0" hidden="1" customWidth="1"/>
    <col min="4359" max="4359" width="13" customWidth="1"/>
    <col min="4610" max="4610" width="7.109375" customWidth="1"/>
    <col min="4611" max="4611" width="34" customWidth="1"/>
    <col min="4612" max="4612" width="10.88671875" customWidth="1"/>
    <col min="4613" max="4614" width="0" hidden="1" customWidth="1"/>
    <col min="4615" max="4615" width="13" customWidth="1"/>
    <col min="4866" max="4866" width="7.109375" customWidth="1"/>
    <col min="4867" max="4867" width="34" customWidth="1"/>
    <col min="4868" max="4868" width="10.88671875" customWidth="1"/>
    <col min="4869" max="4870" width="0" hidden="1" customWidth="1"/>
    <col min="4871" max="4871" width="13" customWidth="1"/>
    <col min="5122" max="5122" width="7.109375" customWidth="1"/>
    <col min="5123" max="5123" width="34" customWidth="1"/>
    <col min="5124" max="5124" width="10.88671875" customWidth="1"/>
    <col min="5125" max="5126" width="0" hidden="1" customWidth="1"/>
    <col min="5127" max="5127" width="13" customWidth="1"/>
    <col min="5378" max="5378" width="7.109375" customWidth="1"/>
    <col min="5379" max="5379" width="34" customWidth="1"/>
    <col min="5380" max="5380" width="10.88671875" customWidth="1"/>
    <col min="5381" max="5382" width="0" hidden="1" customWidth="1"/>
    <col min="5383" max="5383" width="13" customWidth="1"/>
    <col min="5634" max="5634" width="7.109375" customWidth="1"/>
    <col min="5635" max="5635" width="34" customWidth="1"/>
    <col min="5636" max="5636" width="10.88671875" customWidth="1"/>
    <col min="5637" max="5638" width="0" hidden="1" customWidth="1"/>
    <col min="5639" max="5639" width="13" customWidth="1"/>
    <col min="5890" max="5890" width="7.109375" customWidth="1"/>
    <col min="5891" max="5891" width="34" customWidth="1"/>
    <col min="5892" max="5892" width="10.88671875" customWidth="1"/>
    <col min="5893" max="5894" width="0" hidden="1" customWidth="1"/>
    <col min="5895" max="5895" width="13" customWidth="1"/>
    <col min="6146" max="6146" width="7.109375" customWidth="1"/>
    <col min="6147" max="6147" width="34" customWidth="1"/>
    <col min="6148" max="6148" width="10.88671875" customWidth="1"/>
    <col min="6149" max="6150" width="0" hidden="1" customWidth="1"/>
    <col min="6151" max="6151" width="13" customWidth="1"/>
    <col min="6402" max="6402" width="7.109375" customWidth="1"/>
    <col min="6403" max="6403" width="34" customWidth="1"/>
    <col min="6404" max="6404" width="10.88671875" customWidth="1"/>
    <col min="6405" max="6406" width="0" hidden="1" customWidth="1"/>
    <col min="6407" max="6407" width="13" customWidth="1"/>
    <col min="6658" max="6658" width="7.109375" customWidth="1"/>
    <col min="6659" max="6659" width="34" customWidth="1"/>
    <col min="6660" max="6660" width="10.88671875" customWidth="1"/>
    <col min="6661" max="6662" width="0" hidden="1" customWidth="1"/>
    <col min="6663" max="6663" width="13" customWidth="1"/>
    <col min="6914" max="6914" width="7.109375" customWidth="1"/>
    <col min="6915" max="6915" width="34" customWidth="1"/>
    <col min="6916" max="6916" width="10.88671875" customWidth="1"/>
    <col min="6917" max="6918" width="0" hidden="1" customWidth="1"/>
    <col min="6919" max="6919" width="13" customWidth="1"/>
    <col min="7170" max="7170" width="7.109375" customWidth="1"/>
    <col min="7171" max="7171" width="34" customWidth="1"/>
    <col min="7172" max="7172" width="10.88671875" customWidth="1"/>
    <col min="7173" max="7174" width="0" hidden="1" customWidth="1"/>
    <col min="7175" max="7175" width="13" customWidth="1"/>
    <col min="7426" max="7426" width="7.109375" customWidth="1"/>
    <col min="7427" max="7427" width="34" customWidth="1"/>
    <col min="7428" max="7428" width="10.88671875" customWidth="1"/>
    <col min="7429" max="7430" width="0" hidden="1" customWidth="1"/>
    <col min="7431" max="7431" width="13" customWidth="1"/>
    <col min="7682" max="7682" width="7.109375" customWidth="1"/>
    <col min="7683" max="7683" width="34" customWidth="1"/>
    <col min="7684" max="7684" width="10.88671875" customWidth="1"/>
    <col min="7685" max="7686" width="0" hidden="1" customWidth="1"/>
    <col min="7687" max="7687" width="13" customWidth="1"/>
    <col min="7938" max="7938" width="7.109375" customWidth="1"/>
    <col min="7939" max="7939" width="34" customWidth="1"/>
    <col min="7940" max="7940" width="10.88671875" customWidth="1"/>
    <col min="7941" max="7942" width="0" hidden="1" customWidth="1"/>
    <col min="7943" max="7943" width="13" customWidth="1"/>
    <col min="8194" max="8194" width="7.109375" customWidth="1"/>
    <col min="8195" max="8195" width="34" customWidth="1"/>
    <col min="8196" max="8196" width="10.88671875" customWidth="1"/>
    <col min="8197" max="8198" width="0" hidden="1" customWidth="1"/>
    <col min="8199" max="8199" width="13" customWidth="1"/>
    <col min="8450" max="8450" width="7.109375" customWidth="1"/>
    <col min="8451" max="8451" width="34" customWidth="1"/>
    <col min="8452" max="8452" width="10.88671875" customWidth="1"/>
    <col min="8453" max="8454" width="0" hidden="1" customWidth="1"/>
    <col min="8455" max="8455" width="13" customWidth="1"/>
    <col min="8706" max="8706" width="7.109375" customWidth="1"/>
    <col min="8707" max="8707" width="34" customWidth="1"/>
    <col min="8708" max="8708" width="10.88671875" customWidth="1"/>
    <col min="8709" max="8710" width="0" hidden="1" customWidth="1"/>
    <col min="8711" max="8711" width="13" customWidth="1"/>
    <col min="8962" max="8962" width="7.109375" customWidth="1"/>
    <col min="8963" max="8963" width="34" customWidth="1"/>
    <col min="8964" max="8964" width="10.88671875" customWidth="1"/>
    <col min="8965" max="8966" width="0" hidden="1" customWidth="1"/>
    <col min="8967" max="8967" width="13" customWidth="1"/>
    <col min="9218" max="9218" width="7.109375" customWidth="1"/>
    <col min="9219" max="9219" width="34" customWidth="1"/>
    <col min="9220" max="9220" width="10.88671875" customWidth="1"/>
    <col min="9221" max="9222" width="0" hidden="1" customWidth="1"/>
    <col min="9223" max="9223" width="13" customWidth="1"/>
    <col min="9474" max="9474" width="7.109375" customWidth="1"/>
    <col min="9475" max="9475" width="34" customWidth="1"/>
    <col min="9476" max="9476" width="10.88671875" customWidth="1"/>
    <col min="9477" max="9478" width="0" hidden="1" customWidth="1"/>
    <col min="9479" max="9479" width="13" customWidth="1"/>
    <col min="9730" max="9730" width="7.109375" customWidth="1"/>
    <col min="9731" max="9731" width="34" customWidth="1"/>
    <col min="9732" max="9732" width="10.88671875" customWidth="1"/>
    <col min="9733" max="9734" width="0" hidden="1" customWidth="1"/>
    <col min="9735" max="9735" width="13" customWidth="1"/>
    <col min="9986" max="9986" width="7.109375" customWidth="1"/>
    <col min="9987" max="9987" width="34" customWidth="1"/>
    <col min="9988" max="9988" width="10.88671875" customWidth="1"/>
    <col min="9989" max="9990" width="0" hidden="1" customWidth="1"/>
    <col min="9991" max="9991" width="13" customWidth="1"/>
    <col min="10242" max="10242" width="7.109375" customWidth="1"/>
    <col min="10243" max="10243" width="34" customWidth="1"/>
    <col min="10244" max="10244" width="10.88671875" customWidth="1"/>
    <col min="10245" max="10246" width="0" hidden="1" customWidth="1"/>
    <col min="10247" max="10247" width="13" customWidth="1"/>
    <col min="10498" max="10498" width="7.109375" customWidth="1"/>
    <col min="10499" max="10499" width="34" customWidth="1"/>
    <col min="10500" max="10500" width="10.88671875" customWidth="1"/>
    <col min="10501" max="10502" width="0" hidden="1" customWidth="1"/>
    <col min="10503" max="10503" width="13" customWidth="1"/>
    <col min="10754" max="10754" width="7.109375" customWidth="1"/>
    <col min="10755" max="10755" width="34" customWidth="1"/>
    <col min="10756" max="10756" width="10.88671875" customWidth="1"/>
    <col min="10757" max="10758" width="0" hidden="1" customWidth="1"/>
    <col min="10759" max="10759" width="13" customWidth="1"/>
    <col min="11010" max="11010" width="7.109375" customWidth="1"/>
    <col min="11011" max="11011" width="34" customWidth="1"/>
    <col min="11012" max="11012" width="10.88671875" customWidth="1"/>
    <col min="11013" max="11014" width="0" hidden="1" customWidth="1"/>
    <col min="11015" max="11015" width="13" customWidth="1"/>
    <col min="11266" max="11266" width="7.109375" customWidth="1"/>
    <col min="11267" max="11267" width="34" customWidth="1"/>
    <col min="11268" max="11268" width="10.88671875" customWidth="1"/>
    <col min="11269" max="11270" width="0" hidden="1" customWidth="1"/>
    <col min="11271" max="11271" width="13" customWidth="1"/>
    <col min="11522" max="11522" width="7.109375" customWidth="1"/>
    <col min="11523" max="11523" width="34" customWidth="1"/>
    <col min="11524" max="11524" width="10.88671875" customWidth="1"/>
    <col min="11525" max="11526" width="0" hidden="1" customWidth="1"/>
    <col min="11527" max="11527" width="13" customWidth="1"/>
    <col min="11778" max="11778" width="7.109375" customWidth="1"/>
    <col min="11779" max="11779" width="34" customWidth="1"/>
    <col min="11780" max="11780" width="10.88671875" customWidth="1"/>
    <col min="11781" max="11782" width="0" hidden="1" customWidth="1"/>
    <col min="11783" max="11783" width="13" customWidth="1"/>
    <col min="12034" max="12034" width="7.109375" customWidth="1"/>
    <col min="12035" max="12035" width="34" customWidth="1"/>
    <col min="12036" max="12036" width="10.88671875" customWidth="1"/>
    <col min="12037" max="12038" width="0" hidden="1" customWidth="1"/>
    <col min="12039" max="12039" width="13" customWidth="1"/>
    <col min="12290" max="12290" width="7.109375" customWidth="1"/>
    <col min="12291" max="12291" width="34" customWidth="1"/>
    <col min="12292" max="12292" width="10.88671875" customWidth="1"/>
    <col min="12293" max="12294" width="0" hidden="1" customWidth="1"/>
    <col min="12295" max="12295" width="13" customWidth="1"/>
    <col min="12546" max="12546" width="7.109375" customWidth="1"/>
    <col min="12547" max="12547" width="34" customWidth="1"/>
    <col min="12548" max="12548" width="10.88671875" customWidth="1"/>
    <col min="12549" max="12550" width="0" hidden="1" customWidth="1"/>
    <col min="12551" max="12551" width="13" customWidth="1"/>
    <col min="12802" max="12802" width="7.109375" customWidth="1"/>
    <col min="12803" max="12803" width="34" customWidth="1"/>
    <col min="12804" max="12804" width="10.88671875" customWidth="1"/>
    <col min="12805" max="12806" width="0" hidden="1" customWidth="1"/>
    <col min="12807" max="12807" width="13" customWidth="1"/>
    <col min="13058" max="13058" width="7.109375" customWidth="1"/>
    <col min="13059" max="13059" width="34" customWidth="1"/>
    <col min="13060" max="13060" width="10.88671875" customWidth="1"/>
    <col min="13061" max="13062" width="0" hidden="1" customWidth="1"/>
    <col min="13063" max="13063" width="13" customWidth="1"/>
    <col min="13314" max="13314" width="7.109375" customWidth="1"/>
    <col min="13315" max="13315" width="34" customWidth="1"/>
    <col min="13316" max="13316" width="10.88671875" customWidth="1"/>
    <col min="13317" max="13318" width="0" hidden="1" customWidth="1"/>
    <col min="13319" max="13319" width="13" customWidth="1"/>
    <col min="13570" max="13570" width="7.109375" customWidth="1"/>
    <col min="13571" max="13571" width="34" customWidth="1"/>
    <col min="13572" max="13572" width="10.88671875" customWidth="1"/>
    <col min="13573" max="13574" width="0" hidden="1" customWidth="1"/>
    <col min="13575" max="13575" width="13" customWidth="1"/>
    <col min="13826" max="13826" width="7.109375" customWidth="1"/>
    <col min="13827" max="13827" width="34" customWidth="1"/>
    <col min="13828" max="13828" width="10.88671875" customWidth="1"/>
    <col min="13829" max="13830" width="0" hidden="1" customWidth="1"/>
    <col min="13831" max="13831" width="13" customWidth="1"/>
    <col min="14082" max="14082" width="7.109375" customWidth="1"/>
    <col min="14083" max="14083" width="34" customWidth="1"/>
    <col min="14084" max="14084" width="10.88671875" customWidth="1"/>
    <col min="14085" max="14086" width="0" hidden="1" customWidth="1"/>
    <col min="14087" max="14087" width="13" customWidth="1"/>
    <col min="14338" max="14338" width="7.109375" customWidth="1"/>
    <col min="14339" max="14339" width="34" customWidth="1"/>
    <col min="14340" max="14340" width="10.88671875" customWidth="1"/>
    <col min="14341" max="14342" width="0" hidden="1" customWidth="1"/>
    <col min="14343" max="14343" width="13" customWidth="1"/>
    <col min="14594" max="14594" width="7.109375" customWidth="1"/>
    <col min="14595" max="14595" width="34" customWidth="1"/>
    <col min="14596" max="14596" width="10.88671875" customWidth="1"/>
    <col min="14597" max="14598" width="0" hidden="1" customWidth="1"/>
    <col min="14599" max="14599" width="13" customWidth="1"/>
    <col min="14850" max="14850" width="7.109375" customWidth="1"/>
    <col min="14851" max="14851" width="34" customWidth="1"/>
    <col min="14852" max="14852" width="10.88671875" customWidth="1"/>
    <col min="14853" max="14854" width="0" hidden="1" customWidth="1"/>
    <col min="14855" max="14855" width="13" customWidth="1"/>
    <col min="15106" max="15106" width="7.109375" customWidth="1"/>
    <col min="15107" max="15107" width="34" customWidth="1"/>
    <col min="15108" max="15108" width="10.88671875" customWidth="1"/>
    <col min="15109" max="15110" width="0" hidden="1" customWidth="1"/>
    <col min="15111" max="15111" width="13" customWidth="1"/>
    <col min="15362" max="15362" width="7.109375" customWidth="1"/>
    <col min="15363" max="15363" width="34" customWidth="1"/>
    <col min="15364" max="15364" width="10.88671875" customWidth="1"/>
    <col min="15365" max="15366" width="0" hidden="1" customWidth="1"/>
    <col min="15367" max="15367" width="13" customWidth="1"/>
    <col min="15618" max="15618" width="7.109375" customWidth="1"/>
    <col min="15619" max="15619" width="34" customWidth="1"/>
    <col min="15620" max="15620" width="10.88671875" customWidth="1"/>
    <col min="15621" max="15622" width="0" hidden="1" customWidth="1"/>
    <col min="15623" max="15623" width="13" customWidth="1"/>
    <col min="15874" max="15874" width="7.109375" customWidth="1"/>
    <col min="15875" max="15875" width="34" customWidth="1"/>
    <col min="15876" max="15876" width="10.88671875" customWidth="1"/>
    <col min="15877" max="15878" width="0" hidden="1" customWidth="1"/>
    <col min="15879" max="15879" width="13" customWidth="1"/>
    <col min="16130" max="16130" width="7.109375" customWidth="1"/>
    <col min="16131" max="16131" width="34" customWidth="1"/>
    <col min="16132" max="16132" width="10.88671875" customWidth="1"/>
    <col min="16133" max="16134" width="0" hidden="1" customWidth="1"/>
    <col min="16135" max="16135" width="13" customWidth="1"/>
  </cols>
  <sheetData>
    <row r="1" spans="1:7">
      <c r="C1" s="514" t="s">
        <v>699</v>
      </c>
      <c r="D1" s="515"/>
    </row>
    <row r="2" spans="1:7">
      <c r="C2" s="514" t="s">
        <v>489</v>
      </c>
      <c r="D2" s="515"/>
    </row>
    <row r="3" spans="1:7">
      <c r="C3" s="514" t="s">
        <v>490</v>
      </c>
      <c r="D3" s="515"/>
    </row>
    <row r="4" spans="1:7">
      <c r="C4" s="514" t="s">
        <v>491</v>
      </c>
      <c r="D4" s="515"/>
    </row>
    <row r="5" spans="1:7">
      <c r="C5" s="514" t="s">
        <v>700</v>
      </c>
      <c r="D5" s="515"/>
    </row>
    <row r="6" spans="1:7">
      <c r="C6" s="535" t="s">
        <v>719</v>
      </c>
      <c r="D6" s="535"/>
      <c r="E6" s="535"/>
      <c r="F6" s="535"/>
      <c r="G6" s="535"/>
    </row>
    <row r="7" spans="1:7">
      <c r="C7" s="584" t="s">
        <v>865</v>
      </c>
      <c r="D7" s="534"/>
      <c r="E7" s="534"/>
      <c r="F7" s="534"/>
      <c r="G7" s="534"/>
    </row>
    <row r="8" spans="1:7">
      <c r="C8" s="534"/>
      <c r="D8" s="534"/>
      <c r="E8" s="534"/>
      <c r="F8" s="534"/>
      <c r="G8" s="534"/>
    </row>
    <row r="9" spans="1:7" ht="15.6">
      <c r="C9" s="215" t="s">
        <v>691</v>
      </c>
      <c r="D9" s="215"/>
      <c r="E9" s="513"/>
    </row>
    <row r="10" spans="1:7" ht="15.6">
      <c r="A10" s="215" t="s">
        <v>692</v>
      </c>
      <c r="B10" s="215"/>
      <c r="C10" s="215"/>
      <c r="D10" s="215"/>
      <c r="E10" s="215"/>
      <c r="F10" s="215"/>
      <c r="G10" s="215"/>
    </row>
    <row r="11" spans="1:7" ht="15.6">
      <c r="C11" s="609" t="s">
        <v>701</v>
      </c>
      <c r="D11" s="609"/>
    </row>
    <row r="12" spans="1:7">
      <c r="C12" s="518"/>
      <c r="D12" s="518"/>
    </row>
    <row r="13" spans="1:7">
      <c r="C13" s="608"/>
      <c r="D13" s="608"/>
    </row>
    <row r="14" spans="1:7" ht="15.6">
      <c r="C14" s="518"/>
      <c r="D14" s="516"/>
      <c r="F14" s="516"/>
      <c r="G14" s="516" t="s">
        <v>702</v>
      </c>
    </row>
    <row r="15" spans="1:7" ht="15.6">
      <c r="C15" s="518"/>
      <c r="D15" s="516"/>
    </row>
    <row r="16" spans="1:7" ht="123" customHeight="1">
      <c r="C16" s="610" t="s">
        <v>703</v>
      </c>
      <c r="D16" s="610"/>
      <c r="E16" s="610"/>
      <c r="F16" s="610"/>
      <c r="G16" s="610"/>
    </row>
    <row r="17" spans="2:7" ht="15.6">
      <c r="C17" s="519"/>
      <c r="D17" s="516"/>
    </row>
    <row r="18" spans="2:7">
      <c r="D18" s="277"/>
      <c r="F18" s="277"/>
      <c r="G18" s="277" t="s">
        <v>690</v>
      </c>
    </row>
    <row r="19" spans="2:7" ht="15.75" customHeight="1">
      <c r="B19" s="602" t="s">
        <v>492</v>
      </c>
      <c r="C19" s="602" t="s">
        <v>493</v>
      </c>
      <c r="D19" s="602" t="s">
        <v>5</v>
      </c>
      <c r="E19" s="605" t="s">
        <v>695</v>
      </c>
      <c r="F19" s="606"/>
      <c r="G19" s="607"/>
    </row>
    <row r="20" spans="2:7" ht="96" customHeight="1">
      <c r="B20" s="604"/>
      <c r="C20" s="604"/>
      <c r="D20" s="604"/>
      <c r="E20" s="520" t="s">
        <v>696</v>
      </c>
      <c r="F20" s="520" t="s">
        <v>697</v>
      </c>
      <c r="G20" s="520" t="s">
        <v>698</v>
      </c>
    </row>
    <row r="21" spans="2:7" ht="16.5" customHeight="1">
      <c r="B21" s="517">
        <v>1</v>
      </c>
      <c r="C21" s="267" t="s">
        <v>494</v>
      </c>
      <c r="D21" s="521">
        <f>SUM(E21:G21)</f>
        <v>182295</v>
      </c>
      <c r="E21" s="404"/>
      <c r="F21" s="404"/>
      <c r="G21" s="404">
        <v>182295</v>
      </c>
    </row>
    <row r="22" spans="2:7" ht="16.5" customHeight="1">
      <c r="B22" s="533">
        <v>2</v>
      </c>
      <c r="C22" s="267" t="s">
        <v>495</v>
      </c>
      <c r="D22" s="521">
        <f t="shared" ref="D22:D23" si="0">SUM(E22:G22)</f>
        <v>132297</v>
      </c>
      <c r="E22" s="404"/>
      <c r="F22" s="404"/>
      <c r="G22" s="404">
        <v>132297</v>
      </c>
    </row>
    <row r="23" spans="2:7" ht="16.5" customHeight="1">
      <c r="B23" s="533">
        <v>3</v>
      </c>
      <c r="C23" s="267" t="s">
        <v>496</v>
      </c>
      <c r="D23" s="521">
        <f t="shared" si="0"/>
        <v>369811</v>
      </c>
      <c r="E23" s="404"/>
      <c r="F23" s="404"/>
      <c r="G23" s="404">
        <v>369811</v>
      </c>
    </row>
    <row r="24" spans="2:7" ht="15.6">
      <c r="B24" s="517">
        <v>4</v>
      </c>
      <c r="C24" s="267" t="s">
        <v>497</v>
      </c>
      <c r="D24" s="521">
        <f t="shared" ref="D24:D27" si="1">SUM(E24:G24)</f>
        <v>846193</v>
      </c>
      <c r="E24" s="404"/>
      <c r="F24" s="404"/>
      <c r="G24" s="404">
        <v>846193</v>
      </c>
    </row>
    <row r="25" spans="2:7" ht="15.6">
      <c r="B25" s="517">
        <v>5</v>
      </c>
      <c r="C25" s="267" t="s">
        <v>498</v>
      </c>
      <c r="D25" s="521">
        <f t="shared" si="1"/>
        <v>1328884</v>
      </c>
      <c r="E25" s="404"/>
      <c r="F25" s="404"/>
      <c r="G25" s="404">
        <v>1328884</v>
      </c>
    </row>
    <row r="26" spans="2:7" ht="15.6">
      <c r="B26" s="517">
        <v>6</v>
      </c>
      <c r="C26" s="267" t="s">
        <v>499</v>
      </c>
      <c r="D26" s="521">
        <f t="shared" si="1"/>
        <v>1449535</v>
      </c>
      <c r="E26" s="404"/>
      <c r="F26" s="404"/>
      <c r="G26" s="404">
        <v>1449535</v>
      </c>
    </row>
    <row r="27" spans="2:7" ht="15.6">
      <c r="B27" s="517">
        <v>7</v>
      </c>
      <c r="C27" s="267" t="s">
        <v>500</v>
      </c>
      <c r="D27" s="521">
        <f t="shared" si="1"/>
        <v>1476297</v>
      </c>
      <c r="E27" s="404"/>
      <c r="F27" s="404"/>
      <c r="G27" s="404">
        <v>1476297</v>
      </c>
    </row>
    <row r="28" spans="2:7" ht="15.6">
      <c r="B28" s="278"/>
      <c r="C28" s="273" t="s">
        <v>501</v>
      </c>
      <c r="D28" s="522">
        <f>SUM(D21:D27)</f>
        <v>5785312</v>
      </c>
      <c r="E28" s="522">
        <f>SUM(E21:E27)</f>
        <v>0</v>
      </c>
      <c r="F28" s="522">
        <f>SUM(F21:F27)</f>
        <v>0</v>
      </c>
      <c r="G28" s="522">
        <f>SUM(G21:G27)</f>
        <v>5785312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прил1</vt:lpstr>
      <vt:lpstr>прил4</vt:lpstr>
      <vt:lpstr>прил5</vt:lpstr>
      <vt:lpstr>прил6</vt:lpstr>
      <vt:lpstr>прил7</vt:lpstr>
      <vt:lpstr>прил11т1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2016-08-17T06:33:11Z</cp:lastPrinted>
  <dcterms:created xsi:type="dcterms:W3CDTF">2011-10-10T13:40:01Z</dcterms:created>
  <dcterms:modified xsi:type="dcterms:W3CDTF">2016-12-05T09:17:27Z</dcterms:modified>
</cp:coreProperties>
</file>