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816" windowWidth="15480" windowHeight="8412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definedNames>
    <definedName name="_xlnm._FilterDatabase" localSheetId="6" hidden="1">прил7!$F$1:$F$593</definedName>
    <definedName name="_xlnm._FilterDatabase" localSheetId="8" hidden="1">прил9!$E$1:$E$619</definedName>
    <definedName name="_xlnm.Print_Area" localSheetId="10">прил11!$A$1:$F$420</definedName>
    <definedName name="_xlnm.Print_Area" localSheetId="6">прил7!$A$1:$H$589</definedName>
    <definedName name="_xlnm.Print_Area" localSheetId="7">прил8!$A$1:$I$590</definedName>
    <definedName name="_xlnm.Print_Area" localSheetId="8">прил9!$A$1:$I$619</definedName>
  </definedNames>
  <calcPr calcId="124519"/>
</workbook>
</file>

<file path=xl/calcChain.xml><?xml version="1.0" encoding="utf-8"?>
<calcChain xmlns="http://schemas.openxmlformats.org/spreadsheetml/2006/main">
  <c r="H551" i="2"/>
  <c r="H74" l="1"/>
  <c r="H274"/>
  <c r="H338"/>
  <c r="H380"/>
  <c r="H385"/>
  <c r="H438"/>
  <c r="I14" i="63" l="1"/>
  <c r="H14"/>
  <c r="I139"/>
  <c r="H139"/>
  <c r="I449"/>
  <c r="I448" s="1"/>
  <c r="I447" s="1"/>
  <c r="I446" s="1"/>
  <c r="H449"/>
  <c r="J15" i="64"/>
  <c r="I15"/>
  <c r="J96"/>
  <c r="I96"/>
  <c r="J216"/>
  <c r="I216"/>
  <c r="I96" i="51"/>
  <c r="I214"/>
  <c r="I216"/>
  <c r="E20" i="59" l="1"/>
  <c r="D20"/>
  <c r="G188" i="65"/>
  <c r="F188"/>
  <c r="G405"/>
  <c r="G404" s="1"/>
  <c r="G395"/>
  <c r="G320"/>
  <c r="G318"/>
  <c r="G280"/>
  <c r="G210"/>
  <c r="F405"/>
  <c r="F404" s="1"/>
  <c r="F395"/>
  <c r="F320"/>
  <c r="F318"/>
  <c r="F280"/>
  <c r="F210"/>
  <c r="I590" i="63"/>
  <c r="G421" i="65" s="1"/>
  <c r="H590" i="63"/>
  <c r="F421" i="65" s="1"/>
  <c r="I589" i="63"/>
  <c r="G333" i="65" s="1"/>
  <c r="G332" s="1"/>
  <c r="G331" s="1"/>
  <c r="H589" i="63"/>
  <c r="F333" i="65" s="1"/>
  <c r="F332" s="1"/>
  <c r="F331" s="1"/>
  <c r="I583" i="63"/>
  <c r="H583"/>
  <c r="F330" i="65" s="1"/>
  <c r="F329" s="1"/>
  <c r="F328" s="1"/>
  <c r="I576" i="63"/>
  <c r="G251" i="65" s="1"/>
  <c r="G250" s="1"/>
  <c r="G249" s="1"/>
  <c r="G248" s="1"/>
  <c r="H576" i="63"/>
  <c r="F251" i="65" s="1"/>
  <c r="F250" s="1"/>
  <c r="F249" s="1"/>
  <c r="F248" s="1"/>
  <c r="I571" i="63"/>
  <c r="H571"/>
  <c r="I567"/>
  <c r="G95" i="65" s="1"/>
  <c r="G94" s="1"/>
  <c r="H567" i="63"/>
  <c r="F95" i="65" s="1"/>
  <c r="F94" s="1"/>
  <c r="I560" i="63"/>
  <c r="I559" s="1"/>
  <c r="I558" s="1"/>
  <c r="I557" s="1"/>
  <c r="I556" s="1"/>
  <c r="H560"/>
  <c r="I555"/>
  <c r="H555"/>
  <c r="I551"/>
  <c r="G75" i="65" s="1"/>
  <c r="G74" s="1"/>
  <c r="H551" i="63"/>
  <c r="F75" i="65" s="1"/>
  <c r="F74" s="1"/>
  <c r="I549" i="63"/>
  <c r="G105" i="65" s="1"/>
  <c r="H549" i="63"/>
  <c r="F105" i="65" s="1"/>
  <c r="I548" i="63"/>
  <c r="H548"/>
  <c r="F72" i="65" s="1"/>
  <c r="I547" i="63"/>
  <c r="G71" i="65" s="1"/>
  <c r="H547" i="63"/>
  <c r="F71" i="65" s="1"/>
  <c r="I541" i="63"/>
  <c r="G111" i="65" s="1"/>
  <c r="H541" i="63"/>
  <c r="F111" i="65" s="1"/>
  <c r="I540" i="63"/>
  <c r="G110" i="65" s="1"/>
  <c r="G109" s="1"/>
  <c r="H540" i="63"/>
  <c r="F110" i="65" s="1"/>
  <c r="I535" i="63"/>
  <c r="G102" i="65" s="1"/>
  <c r="H535" i="63"/>
  <c r="F102" i="65" s="1"/>
  <c r="I534" i="63"/>
  <c r="G101" i="65" s="1"/>
  <c r="H534" i="63"/>
  <c r="F101" i="65" s="1"/>
  <c r="F100" s="1"/>
  <c r="I528" i="63"/>
  <c r="G234" i="65" s="1"/>
  <c r="G233" s="1"/>
  <c r="H528" i="63"/>
  <c r="F234" i="65" s="1"/>
  <c r="F233" s="1"/>
  <c r="I526" i="63"/>
  <c r="G232" i="65" s="1"/>
  <c r="G231" s="1"/>
  <c r="H526" i="63"/>
  <c r="F232" i="65" s="1"/>
  <c r="F231" s="1"/>
  <c r="I524" i="63"/>
  <c r="I523" s="1"/>
  <c r="H524"/>
  <c r="F230" i="65" s="1"/>
  <c r="F229" s="1"/>
  <c r="I519" i="63"/>
  <c r="G172" i="65" s="1"/>
  <c r="G171" s="1"/>
  <c r="H519" i="63"/>
  <c r="F172" i="65" s="1"/>
  <c r="F171" s="1"/>
  <c r="I517" i="63"/>
  <c r="G166" i="65" s="1"/>
  <c r="H517" i="63"/>
  <c r="F166" i="65" s="1"/>
  <c r="I516" i="63"/>
  <c r="G165" i="65" s="1"/>
  <c r="G164" s="1"/>
  <c r="H516" i="63"/>
  <c r="F165" i="65" s="1"/>
  <c r="F164" s="1"/>
  <c r="I514" i="63"/>
  <c r="I513" s="1"/>
  <c r="H514"/>
  <c r="F163" i="65" s="1"/>
  <c r="F162" s="1"/>
  <c r="I510" i="63"/>
  <c r="H510"/>
  <c r="I508"/>
  <c r="H508"/>
  <c r="F140" i="65" s="1"/>
  <c r="I507" i="63"/>
  <c r="G139" i="65" s="1"/>
  <c r="H507" i="63"/>
  <c r="F139" i="65" s="1"/>
  <c r="F138" s="1"/>
  <c r="I505" i="63"/>
  <c r="H505"/>
  <c r="I502"/>
  <c r="G125" i="65" s="1"/>
  <c r="G124" s="1"/>
  <c r="H502" i="63"/>
  <c r="F125" i="65" s="1"/>
  <c r="F124" s="1"/>
  <c r="I500" i="63"/>
  <c r="H500"/>
  <c r="F121" i="65" s="1"/>
  <c r="I499" i="63"/>
  <c r="G120" i="65" s="1"/>
  <c r="H499" i="63"/>
  <c r="F120" i="65" s="1"/>
  <c r="I497" i="63"/>
  <c r="H497"/>
  <c r="F118" i="65" s="1"/>
  <c r="F117" s="1"/>
  <c r="I492" i="63"/>
  <c r="G91" i="65" s="1"/>
  <c r="H492" i="63"/>
  <c r="F91" i="65" s="1"/>
  <c r="I491" i="63"/>
  <c r="G90" i="65" s="1"/>
  <c r="G89" s="1"/>
  <c r="H491" i="63"/>
  <c r="F90" i="65" s="1"/>
  <c r="F89" s="1"/>
  <c r="I489" i="63"/>
  <c r="G88" i="65" s="1"/>
  <c r="H489" i="63"/>
  <c r="F88" i="65" s="1"/>
  <c r="I488" i="63"/>
  <c r="I487" s="1"/>
  <c r="H488"/>
  <c r="F87" i="65" s="1"/>
  <c r="F86" s="1"/>
  <c r="I486" i="63"/>
  <c r="G85" i="65" s="1"/>
  <c r="H486" i="63"/>
  <c r="F85" i="65" s="1"/>
  <c r="I485" i="63"/>
  <c r="I484" s="1"/>
  <c r="H485"/>
  <c r="F84" i="65" s="1"/>
  <c r="F83" s="1"/>
  <c r="I483" i="63"/>
  <c r="G82" i="65" s="1"/>
  <c r="H483" i="63"/>
  <c r="F82" i="65" s="1"/>
  <c r="I482" i="63"/>
  <c r="I481" s="1"/>
  <c r="H482"/>
  <c r="F81" i="65" s="1"/>
  <c r="F80" s="1"/>
  <c r="I480" i="63"/>
  <c r="G79" i="65" s="1"/>
  <c r="G78" s="1"/>
  <c r="H480" i="63"/>
  <c r="F79" i="65" s="1"/>
  <c r="F78" s="1"/>
  <c r="I475" i="63"/>
  <c r="H475"/>
  <c r="F48" i="65" s="1"/>
  <c r="I474" i="63"/>
  <c r="G47" i="65" s="1"/>
  <c r="H474" i="63"/>
  <c r="F47" i="65" s="1"/>
  <c r="F46" s="1"/>
  <c r="I470" i="63"/>
  <c r="H470"/>
  <c r="F34" i="65" s="1"/>
  <c r="I469" i="63"/>
  <c r="G33" i="65" s="1"/>
  <c r="H469" i="63"/>
  <c r="F33" i="65" s="1"/>
  <c r="F32" s="1"/>
  <c r="I465" i="63"/>
  <c r="G21" i="65" s="1"/>
  <c r="H465" i="63"/>
  <c r="F21" i="65" s="1"/>
  <c r="I464" i="63"/>
  <c r="G20" i="65" s="1"/>
  <c r="H464" i="63"/>
  <c r="F20" i="65" s="1"/>
  <c r="I458" i="63"/>
  <c r="H458"/>
  <c r="F93" i="65" s="1"/>
  <c r="F92" s="1"/>
  <c r="I445" i="63"/>
  <c r="H445"/>
  <c r="I440"/>
  <c r="G64" i="65" s="1"/>
  <c r="H440" i="63"/>
  <c r="F64" i="65" s="1"/>
  <c r="I439" i="63"/>
  <c r="G63" i="65" s="1"/>
  <c r="H439" i="63"/>
  <c r="F63" i="65" s="1"/>
  <c r="I438" i="63"/>
  <c r="I437" s="1"/>
  <c r="H438"/>
  <c r="F62" i="65" s="1"/>
  <c r="F61" s="1"/>
  <c r="I436" i="63"/>
  <c r="G60" i="65" s="1"/>
  <c r="G59" s="1"/>
  <c r="H436" i="63"/>
  <c r="F60" i="65" s="1"/>
  <c r="F59" s="1"/>
  <c r="F58" s="1"/>
  <c r="I433" i="63"/>
  <c r="H433"/>
  <c r="F57" i="65" s="1"/>
  <c r="I432" i="63"/>
  <c r="G56" i="65" s="1"/>
  <c r="H432" i="63"/>
  <c r="F56" i="65" s="1"/>
  <c r="I428" i="63"/>
  <c r="I427" s="1"/>
  <c r="H428"/>
  <c r="F43" i="65" s="1"/>
  <c r="F42" s="1"/>
  <c r="I426" i="63"/>
  <c r="G41" i="65" s="1"/>
  <c r="G40" s="1"/>
  <c r="H426" i="63"/>
  <c r="F41" i="65" s="1"/>
  <c r="F40" s="1"/>
  <c r="I420" i="63"/>
  <c r="G343" i="65" s="1"/>
  <c r="G342" s="1"/>
  <c r="G341" s="1"/>
  <c r="G340" s="1"/>
  <c r="H420" i="63"/>
  <c r="F343" i="65" s="1"/>
  <c r="F342" s="1"/>
  <c r="F341" s="1"/>
  <c r="F340" s="1"/>
  <c r="I415" i="63"/>
  <c r="G38" i="65" s="1"/>
  <c r="H415" i="63"/>
  <c r="F38" i="65" s="1"/>
  <c r="I414" i="63"/>
  <c r="H414"/>
  <c r="F37" i="65" s="1"/>
  <c r="I413" i="63"/>
  <c r="G36" i="65" s="1"/>
  <c r="H413" i="63"/>
  <c r="F36" i="65" s="1"/>
  <c r="F35" s="1"/>
  <c r="I409" i="63"/>
  <c r="G29" i="65" s="1"/>
  <c r="G28" s="1"/>
  <c r="H409" i="63"/>
  <c r="F29" i="65" s="1"/>
  <c r="F28" s="1"/>
  <c r="I407" i="63"/>
  <c r="G27" i="65" s="1"/>
  <c r="G26" s="1"/>
  <c r="H407" i="63"/>
  <c r="F27" i="65" s="1"/>
  <c r="F26" s="1"/>
  <c r="I405" i="63"/>
  <c r="G25" i="65" s="1"/>
  <c r="H405" i="63"/>
  <c r="F25" i="65" s="1"/>
  <c r="I404" i="63"/>
  <c r="G24" i="65" s="1"/>
  <c r="H404" i="63"/>
  <c r="F24" i="65" s="1"/>
  <c r="I403" i="63"/>
  <c r="H403"/>
  <c r="F23" i="65" s="1"/>
  <c r="F22" s="1"/>
  <c r="I396" i="63"/>
  <c r="H396"/>
  <c r="I391"/>
  <c r="I390" s="1"/>
  <c r="I389" s="1"/>
  <c r="I388" s="1"/>
  <c r="I387" s="1"/>
  <c r="H391"/>
  <c r="I385"/>
  <c r="G187" i="65" s="1"/>
  <c r="H385" i="63"/>
  <c r="F187" i="65" s="1"/>
  <c r="I382" i="63"/>
  <c r="G184" i="65" s="1"/>
  <c r="H382" i="63"/>
  <c r="F184" i="65" s="1"/>
  <c r="I381" i="63"/>
  <c r="G183" i="65" s="1"/>
  <c r="H381" i="63"/>
  <c r="F183" i="65" s="1"/>
  <c r="I380" i="63"/>
  <c r="H380"/>
  <c r="F182" i="65" s="1"/>
  <c r="F181" s="1"/>
  <c r="I378" i="63"/>
  <c r="G180" i="65" s="1"/>
  <c r="G179" s="1"/>
  <c r="H378" i="63"/>
  <c r="F180" i="65" s="1"/>
  <c r="F179" s="1"/>
  <c r="I373" i="63"/>
  <c r="I372" s="1"/>
  <c r="I371" s="1"/>
  <c r="I370" s="1"/>
  <c r="I369" s="1"/>
  <c r="H373"/>
  <c r="I367"/>
  <c r="H367"/>
  <c r="I362"/>
  <c r="H362"/>
  <c r="F260" i="65" s="1"/>
  <c r="F259" s="1"/>
  <c r="I360" i="63"/>
  <c r="G258" i="65" s="1"/>
  <c r="H360" i="63"/>
  <c r="F258" i="65" s="1"/>
  <c r="I359" i="63"/>
  <c r="G257" i="65" s="1"/>
  <c r="H359" i="63"/>
  <c r="F257" i="65" s="1"/>
  <c r="I357" i="63"/>
  <c r="G255" i="65" s="1"/>
  <c r="G254" s="1"/>
  <c r="H357" i="63"/>
  <c r="H356" s="1"/>
  <c r="I353"/>
  <c r="H353"/>
  <c r="F247" i="65" s="1"/>
  <c r="F246" s="1"/>
  <c r="F245" s="1"/>
  <c r="F244" s="1"/>
  <c r="I332" i="63"/>
  <c r="H332"/>
  <c r="I327"/>
  <c r="G298" i="65" s="1"/>
  <c r="G297" s="1"/>
  <c r="H327" i="63"/>
  <c r="F298" i="65" s="1"/>
  <c r="F297" s="1"/>
  <c r="I322" i="63"/>
  <c r="G238" i="65" s="1"/>
  <c r="G237" s="1"/>
  <c r="H322" i="63"/>
  <c r="F238" i="65" s="1"/>
  <c r="F237" s="1"/>
  <c r="I320" i="63"/>
  <c r="I319" s="1"/>
  <c r="H320"/>
  <c r="F236" i="65" s="1"/>
  <c r="F235" s="1"/>
  <c r="I315" i="63"/>
  <c r="G176" i="65" s="1"/>
  <c r="G175" s="1"/>
  <c r="G174" s="1"/>
  <c r="G173" s="1"/>
  <c r="H315" i="63"/>
  <c r="F176" i="65" s="1"/>
  <c r="F175" s="1"/>
  <c r="F174" s="1"/>
  <c r="F173" s="1"/>
  <c r="I347" i="63"/>
  <c r="G170" i="65" s="1"/>
  <c r="H347" i="63"/>
  <c r="F170" i="65" s="1"/>
  <c r="I346" i="63"/>
  <c r="G169" i="65" s="1"/>
  <c r="H346" i="63"/>
  <c r="F169" i="65" s="1"/>
  <c r="I345" i="63"/>
  <c r="G168" i="65" s="1"/>
  <c r="G167" s="1"/>
  <c r="H345" i="63"/>
  <c r="F168" i="65" s="1"/>
  <c r="F167" s="1"/>
  <c r="I311" i="63"/>
  <c r="G159" i="65" s="1"/>
  <c r="G158" s="1"/>
  <c r="H311" i="63"/>
  <c r="F159" i="65" s="1"/>
  <c r="F158" s="1"/>
  <c r="I309" i="63"/>
  <c r="I308" s="1"/>
  <c r="H309"/>
  <c r="F157" i="65" s="1"/>
  <c r="F156" s="1"/>
  <c r="I307" i="63"/>
  <c r="G155" i="65" s="1"/>
  <c r="H307" i="63"/>
  <c r="F155" i="65" s="1"/>
  <c r="I306" i="63"/>
  <c r="H306"/>
  <c r="F154" i="65" s="1"/>
  <c r="I305" i="63"/>
  <c r="G153" i="65" s="1"/>
  <c r="H305" i="63"/>
  <c r="F153" i="65" s="1"/>
  <c r="F152" s="1"/>
  <c r="I303" i="63"/>
  <c r="G144" i="65" s="1"/>
  <c r="G143" s="1"/>
  <c r="H303" i="63"/>
  <c r="F144" i="65" s="1"/>
  <c r="F143" s="1"/>
  <c r="I301" i="63"/>
  <c r="G151" i="65" s="1"/>
  <c r="G150" s="1"/>
  <c r="H301" i="63"/>
  <c r="F151" i="65" s="1"/>
  <c r="F150" s="1"/>
  <c r="I299" i="63"/>
  <c r="H299"/>
  <c r="F149" i="65" s="1"/>
  <c r="I298" i="63"/>
  <c r="G148" i="65" s="1"/>
  <c r="H298" i="63"/>
  <c r="F148" i="65" s="1"/>
  <c r="I296" i="63"/>
  <c r="I295" s="1"/>
  <c r="G146" i="65" s="1"/>
  <c r="G145" s="1"/>
  <c r="H296" i="63"/>
  <c r="I294"/>
  <c r="G142" i="65" s="1"/>
  <c r="G141" s="1"/>
  <c r="H294" i="63"/>
  <c r="F142" i="65" s="1"/>
  <c r="F141" s="1"/>
  <c r="I292" i="63"/>
  <c r="I291" s="1"/>
  <c r="H292"/>
  <c r="F137" i="65" s="1"/>
  <c r="F136" s="1"/>
  <c r="I290" i="63"/>
  <c r="G135" i="65" s="1"/>
  <c r="G134" s="1"/>
  <c r="H290" i="63"/>
  <c r="F135" i="65" s="1"/>
  <c r="F134" s="1"/>
  <c r="I288" i="63"/>
  <c r="H288"/>
  <c r="F133" i="65" s="1"/>
  <c r="I287" i="63"/>
  <c r="G132" i="65" s="1"/>
  <c r="H287" i="63"/>
  <c r="F132" i="65" s="1"/>
  <c r="F131" s="1"/>
  <c r="I340" i="63"/>
  <c r="G52" i="65" s="1"/>
  <c r="H340" i="63"/>
  <c r="F52" i="65" s="1"/>
  <c r="I339" i="63"/>
  <c r="G51" i="65" s="1"/>
  <c r="H339" i="63"/>
  <c r="F51" i="65" s="1"/>
  <c r="I338" i="63"/>
  <c r="G50" i="65" s="1"/>
  <c r="H338" i="63"/>
  <c r="F50" i="65" s="1"/>
  <c r="I281" i="63"/>
  <c r="H281"/>
  <c r="I276"/>
  <c r="G129" i="65" s="1"/>
  <c r="H276" i="63"/>
  <c r="F129" i="65" s="1"/>
  <c r="I275" i="63"/>
  <c r="G128" i="65" s="1"/>
  <c r="H275" i="63"/>
  <c r="F128" i="65" s="1"/>
  <c r="I274" i="63"/>
  <c r="H274"/>
  <c r="F127" i="65" s="1"/>
  <c r="I272" i="63"/>
  <c r="G123" i="65" s="1"/>
  <c r="G122" s="1"/>
  <c r="H272" i="63"/>
  <c r="F123" i="65" s="1"/>
  <c r="F122" s="1"/>
  <c r="I270" i="63"/>
  <c r="G116" i="65" s="1"/>
  <c r="G115" s="1"/>
  <c r="H270" i="63"/>
  <c r="F116" i="65" s="1"/>
  <c r="F115" s="1"/>
  <c r="I268" i="63"/>
  <c r="G114" i="65" s="1"/>
  <c r="H268" i="63"/>
  <c r="F114" i="65" s="1"/>
  <c r="I267" i="63"/>
  <c r="H267"/>
  <c r="F113" i="65" s="1"/>
  <c r="I260" i="63"/>
  <c r="G360" i="65" s="1"/>
  <c r="G359" s="1"/>
  <c r="H260" i="63"/>
  <c r="F360" i="65" s="1"/>
  <c r="F359" s="1"/>
  <c r="I258" i="63"/>
  <c r="I257" s="1"/>
  <c r="H258"/>
  <c r="F358" i="65" s="1"/>
  <c r="F357" s="1"/>
  <c r="I256" i="63"/>
  <c r="G356" i="65" s="1"/>
  <c r="G355" s="1"/>
  <c r="H256" i="63"/>
  <c r="F356" i="65" s="1"/>
  <c r="F355" s="1"/>
  <c r="I254" i="63"/>
  <c r="I253" s="1"/>
  <c r="H254"/>
  <c r="F354" i="65" s="1"/>
  <c r="F353" s="1"/>
  <c r="I249" i="63"/>
  <c r="G224" i="65" s="1"/>
  <c r="G223" s="1"/>
  <c r="H249" i="63"/>
  <c r="F224" i="65" s="1"/>
  <c r="F223" s="1"/>
  <c r="I244" i="63"/>
  <c r="H244"/>
  <c r="F215" i="65" s="1"/>
  <c r="F214" s="1"/>
  <c r="I242" i="63"/>
  <c r="G213" i="65" s="1"/>
  <c r="G212" s="1"/>
  <c r="H242" i="63"/>
  <c r="F213" i="65" s="1"/>
  <c r="F212" s="1"/>
  <c r="I240" i="63"/>
  <c r="I239" s="1"/>
  <c r="H240"/>
  <c r="H239" s="1"/>
  <c r="I238"/>
  <c r="G207" i="65" s="1"/>
  <c r="G206" s="1"/>
  <c r="H238" i="63"/>
  <c r="F207" i="65" s="1"/>
  <c r="F206" s="1"/>
  <c r="I236" i="63"/>
  <c r="I235" s="1"/>
  <c r="H236"/>
  <c r="F205" i="65" s="1"/>
  <c r="F204" s="1"/>
  <c r="I230" i="63"/>
  <c r="G222" i="65" s="1"/>
  <c r="G221" s="1"/>
  <c r="H230" i="63"/>
  <c r="F222" i="65" s="1"/>
  <c r="F221" s="1"/>
  <c r="I228" i="63"/>
  <c r="I227" s="1"/>
  <c r="H228"/>
  <c r="F220" i="65" s="1"/>
  <c r="F219" s="1"/>
  <c r="I221" i="63"/>
  <c r="H221"/>
  <c r="I220"/>
  <c r="H220"/>
  <c r="I219"/>
  <c r="H219"/>
  <c r="I215"/>
  <c r="I214" s="1"/>
  <c r="H215"/>
  <c r="F349" i="65" s="1"/>
  <c r="F348" s="1"/>
  <c r="I213" i="63"/>
  <c r="G347" i="65" s="1"/>
  <c r="G346" s="1"/>
  <c r="H213" i="63"/>
  <c r="F347" i="65" s="1"/>
  <c r="F346" s="1"/>
  <c r="I208" i="63"/>
  <c r="I207" s="1"/>
  <c r="I206" s="1"/>
  <c r="I205" s="1"/>
  <c r="I204" s="1"/>
  <c r="H208"/>
  <c r="H207" s="1"/>
  <c r="H206" s="1"/>
  <c r="H205" s="1"/>
  <c r="H204" s="1"/>
  <c r="I203"/>
  <c r="G200" i="65" s="1"/>
  <c r="G199" s="1"/>
  <c r="G198" s="1"/>
  <c r="G197" s="1"/>
  <c r="G196" s="1"/>
  <c r="H203" i="63"/>
  <c r="F200" i="65" s="1"/>
  <c r="F199" s="1"/>
  <c r="F198" s="1"/>
  <c r="F197" s="1"/>
  <c r="F196" s="1"/>
  <c r="I198" i="63"/>
  <c r="I197" s="1"/>
  <c r="I196" s="1"/>
  <c r="I195" s="1"/>
  <c r="I194" s="1"/>
  <c r="H198"/>
  <c r="I192"/>
  <c r="G293" i="65" s="1"/>
  <c r="G292" s="1"/>
  <c r="G291" s="1"/>
  <c r="G290" s="1"/>
  <c r="H192" i="63"/>
  <c r="F293" i="65" s="1"/>
  <c r="F292" s="1"/>
  <c r="F291" s="1"/>
  <c r="F290" s="1"/>
  <c r="I188" i="63"/>
  <c r="I187" s="1"/>
  <c r="H188"/>
  <c r="H187" s="1"/>
  <c r="I186"/>
  <c r="G283" i="65" s="1"/>
  <c r="G282" s="1"/>
  <c r="H186" i="63"/>
  <c r="F283" i="65" s="1"/>
  <c r="F282" s="1"/>
  <c r="I184" i="63"/>
  <c r="G279" i="65" s="1"/>
  <c r="G278" s="1"/>
  <c r="H184" i="63"/>
  <c r="F279" i="65" s="1"/>
  <c r="F278" s="1"/>
  <c r="I178" i="63"/>
  <c r="G289" i="65" s="1"/>
  <c r="G288" s="1"/>
  <c r="G287" s="1"/>
  <c r="G286" s="1"/>
  <c r="H178" i="63"/>
  <c r="F289" i="65" s="1"/>
  <c r="F288" s="1"/>
  <c r="F287" s="1"/>
  <c r="F286" s="1"/>
  <c r="I171" i="63"/>
  <c r="H171"/>
  <c r="F325" i="65" s="1"/>
  <c r="F324" s="1"/>
  <c r="F323" s="1"/>
  <c r="F322" s="1"/>
  <c r="I167" i="63"/>
  <c r="G313" i="65" s="1"/>
  <c r="H167" i="63"/>
  <c r="F313" i="65" s="1"/>
  <c r="I166" i="63"/>
  <c r="H166"/>
  <c r="F312" i="65" s="1"/>
  <c r="I165" i="63"/>
  <c r="G311" i="65" s="1"/>
  <c r="H165" i="63"/>
  <c r="F311" i="65" s="1"/>
  <c r="F310" s="1"/>
  <c r="F309" s="1"/>
  <c r="F308" s="1"/>
  <c r="I158" i="63"/>
  <c r="I157" s="1"/>
  <c r="I156" s="1"/>
  <c r="I155" s="1"/>
  <c r="H158"/>
  <c r="F420" i="65" s="1"/>
  <c r="F419" s="1"/>
  <c r="F418" s="1"/>
  <c r="F417" s="1"/>
  <c r="I154" i="63"/>
  <c r="G416" i="65" s="1"/>
  <c r="H154" i="63"/>
  <c r="F416" i="65" s="1"/>
  <c r="I153" i="63"/>
  <c r="H153"/>
  <c r="I152"/>
  <c r="G414" i="65" s="1"/>
  <c r="H152" i="63"/>
  <c r="F414" i="65" s="1"/>
  <c r="I148" i="63"/>
  <c r="H148"/>
  <c r="F403" i="65" s="1"/>
  <c r="I147" i="63"/>
  <c r="G402" i="65" s="1"/>
  <c r="H147" i="63"/>
  <c r="F402" i="65" s="1"/>
  <c r="F401" s="1"/>
  <c r="I145" i="63"/>
  <c r="H145"/>
  <c r="F400" i="65" s="1"/>
  <c r="F399" s="1"/>
  <c r="I143" i="63"/>
  <c r="G398" i="65" s="1"/>
  <c r="G397" s="1"/>
  <c r="H143" i="63"/>
  <c r="F398" i="65" s="1"/>
  <c r="F397" s="1"/>
  <c r="I141" i="63"/>
  <c r="H141"/>
  <c r="F394" i="65" s="1"/>
  <c r="F393" s="1"/>
  <c r="I451" i="63"/>
  <c r="G392" i="65" s="1"/>
  <c r="G391" s="1"/>
  <c r="H451" i="63"/>
  <c r="F392" i="65" s="1"/>
  <c r="F391" s="1"/>
  <c r="I137" i="63"/>
  <c r="H137"/>
  <c r="F388" i="65" s="1"/>
  <c r="I136" i="63"/>
  <c r="G387" i="65" s="1"/>
  <c r="H136" i="63"/>
  <c r="F387" i="65" s="1"/>
  <c r="I132" i="63"/>
  <c r="I131" s="1"/>
  <c r="I130" s="1"/>
  <c r="I129" s="1"/>
  <c r="I128" s="1"/>
  <c r="H132"/>
  <c r="F300" i="65" s="1"/>
  <c r="F299" s="1"/>
  <c r="I127" i="63"/>
  <c r="G274" i="65" s="1"/>
  <c r="G273" s="1"/>
  <c r="G272" s="1"/>
  <c r="G271" s="1"/>
  <c r="H127" i="63"/>
  <c r="F274" i="65" s="1"/>
  <c r="F273" s="1"/>
  <c r="F272" s="1"/>
  <c r="F271" s="1"/>
  <c r="I122" i="63"/>
  <c r="I121" s="1"/>
  <c r="I120" s="1"/>
  <c r="I119" s="1"/>
  <c r="H122"/>
  <c r="H121" s="1"/>
  <c r="H120" s="1"/>
  <c r="H119" s="1"/>
  <c r="I118"/>
  <c r="I117" s="1"/>
  <c r="I116" s="1"/>
  <c r="I115" s="1"/>
  <c r="H118"/>
  <c r="F226" i="65" s="1"/>
  <c r="F225" s="1"/>
  <c r="I113" i="63"/>
  <c r="G193" i="65" s="1"/>
  <c r="G192" s="1"/>
  <c r="H113" i="63"/>
  <c r="F193" i="65" s="1"/>
  <c r="F192" s="1"/>
  <c r="I108" i="63"/>
  <c r="G69" i="65" s="1"/>
  <c r="G68" s="1"/>
  <c r="H108" i="63"/>
  <c r="F69" i="65" s="1"/>
  <c r="F68" s="1"/>
  <c r="I103" i="63"/>
  <c r="I102" s="1"/>
  <c r="I101" s="1"/>
  <c r="I100" s="1"/>
  <c r="I99" s="1"/>
  <c r="H103"/>
  <c r="I97"/>
  <c r="G410" i="65" s="1"/>
  <c r="G409" s="1"/>
  <c r="G408" s="1"/>
  <c r="G407" s="1"/>
  <c r="H97" i="63"/>
  <c r="F410" i="65" s="1"/>
  <c r="F409" s="1"/>
  <c r="F408" s="1"/>
  <c r="F407" s="1"/>
  <c r="I92" i="63"/>
  <c r="H92"/>
  <c r="F338" i="65" s="1"/>
  <c r="I91" i="63"/>
  <c r="G337" i="65" s="1"/>
  <c r="H91" i="63"/>
  <c r="F337" i="65" s="1"/>
  <c r="I86" i="63"/>
  <c r="H86"/>
  <c r="F317" i="65" s="1"/>
  <c r="F316" s="1"/>
  <c r="I81" i="63"/>
  <c r="H81"/>
  <c r="I75"/>
  <c r="H75"/>
  <c r="F374" i="65" s="1"/>
  <c r="I74" i="63"/>
  <c r="G373" i="65" s="1"/>
  <c r="H74" i="63"/>
  <c r="F373" i="65" s="1"/>
  <c r="F372" s="1"/>
  <c r="F371" s="1"/>
  <c r="F370" s="1"/>
  <c r="I70" i="63"/>
  <c r="H70"/>
  <c r="F365" i="65" s="1"/>
  <c r="F364" s="1"/>
  <c r="F363" s="1"/>
  <c r="F362" s="1"/>
  <c r="F361" s="1"/>
  <c r="I65" i="63"/>
  <c r="G306" i="65" s="1"/>
  <c r="G305" s="1"/>
  <c r="H65" i="63"/>
  <c r="F306" i="65" s="1"/>
  <c r="F305" s="1"/>
  <c r="I63" i="63"/>
  <c r="H63"/>
  <c r="F304" i="65" s="1"/>
  <c r="F303" s="1"/>
  <c r="F302" s="1"/>
  <c r="F301" s="1"/>
  <c r="I58" i="63"/>
  <c r="G270" i="65" s="1"/>
  <c r="G269" s="1"/>
  <c r="G268" s="1"/>
  <c r="G267" s="1"/>
  <c r="H58" i="63"/>
  <c r="F270" i="65" s="1"/>
  <c r="F269" s="1"/>
  <c r="F268" s="1"/>
  <c r="F267" s="1"/>
  <c r="I53" i="63"/>
  <c r="I52" s="1"/>
  <c r="I51" s="1"/>
  <c r="I50" s="1"/>
  <c r="I49" s="1"/>
  <c r="H53"/>
  <c r="I48"/>
  <c r="G195" i="65" s="1"/>
  <c r="G194" s="1"/>
  <c r="H48" i="63"/>
  <c r="F195" i="65" s="1"/>
  <c r="F194" s="1"/>
  <c r="I43" i="63"/>
  <c r="H43"/>
  <c r="F104" i="65" s="1"/>
  <c r="F103" s="1"/>
  <c r="I41" i="63"/>
  <c r="G99" i="65" s="1"/>
  <c r="G98" s="1"/>
  <c r="H41" i="63"/>
  <c r="F99" i="65" s="1"/>
  <c r="F98" s="1"/>
  <c r="I35" i="63"/>
  <c r="H35"/>
  <c r="F383" i="65" s="1"/>
  <c r="I34" i="63"/>
  <c r="G382" i="65" s="1"/>
  <c r="H34" i="63"/>
  <c r="F382" i="65" s="1"/>
  <c r="I30" i="63"/>
  <c r="H30"/>
  <c r="F378" i="65" s="1"/>
  <c r="F377" s="1"/>
  <c r="F376" s="1"/>
  <c r="F375" s="1"/>
  <c r="I26" i="63"/>
  <c r="G265" i="65" s="1"/>
  <c r="G264" s="1"/>
  <c r="G263" s="1"/>
  <c r="G262" s="1"/>
  <c r="G261" s="1"/>
  <c r="H26" i="63"/>
  <c r="F265" i="65" s="1"/>
  <c r="F264" s="1"/>
  <c r="F263" s="1"/>
  <c r="F262" s="1"/>
  <c r="F261" s="1"/>
  <c r="I20" i="63"/>
  <c r="G369" i="65" s="1"/>
  <c r="G368" s="1"/>
  <c r="G367" s="1"/>
  <c r="G366" s="1"/>
  <c r="H20" i="63"/>
  <c r="F369" i="65" s="1"/>
  <c r="F368" s="1"/>
  <c r="F367" s="1"/>
  <c r="F366" s="1"/>
  <c r="J618" i="64"/>
  <c r="J617"/>
  <c r="J616" s="1"/>
  <c r="J615" s="1"/>
  <c r="J613"/>
  <c r="J612" s="1"/>
  <c r="J611" s="1"/>
  <c r="J609"/>
  <c r="J608" s="1"/>
  <c r="J607" s="1"/>
  <c r="J601"/>
  <c r="J600"/>
  <c r="J599" s="1"/>
  <c r="J596"/>
  <c r="J595"/>
  <c r="J594" s="1"/>
  <c r="J591"/>
  <c r="J590" s="1"/>
  <c r="J589" s="1"/>
  <c r="J584"/>
  <c r="J583" s="1"/>
  <c r="J582" s="1"/>
  <c r="J581" s="1"/>
  <c r="J577"/>
  <c r="J575"/>
  <c r="J571"/>
  <c r="J570" s="1"/>
  <c r="J567"/>
  <c r="J565"/>
  <c r="J559"/>
  <c r="J558" s="1"/>
  <c r="J557" s="1"/>
  <c r="J556" s="1"/>
  <c r="J552"/>
  <c r="J551" s="1"/>
  <c r="J550" s="1"/>
  <c r="J548"/>
  <c r="J546"/>
  <c r="J542"/>
  <c r="J541" s="1"/>
  <c r="J540" s="1"/>
  <c r="J535"/>
  <c r="J534"/>
  <c r="J533" s="1"/>
  <c r="J532" s="1"/>
  <c r="J530"/>
  <c r="J528"/>
  <c r="J526"/>
  <c r="J522"/>
  <c r="J521" s="1"/>
  <c r="J520" s="1"/>
  <c r="J514"/>
  <c r="J513" s="1"/>
  <c r="J512" s="1"/>
  <c r="J511" s="1"/>
  <c r="J510" s="1"/>
  <c r="J507"/>
  <c r="J506" s="1"/>
  <c r="J505" s="1"/>
  <c r="J504" s="1"/>
  <c r="J503" s="1"/>
  <c r="J502" s="1"/>
  <c r="J498"/>
  <c r="J497" s="1"/>
  <c r="J496" s="1"/>
  <c r="J495" s="1"/>
  <c r="J494" s="1"/>
  <c r="J492"/>
  <c r="J489"/>
  <c r="J487"/>
  <c r="J483"/>
  <c r="J480"/>
  <c r="J478"/>
  <c r="J475"/>
  <c r="J472"/>
  <c r="J470"/>
  <c r="J469" s="1"/>
  <c r="J463"/>
  <c r="J462"/>
  <c r="J461" s="1"/>
  <c r="J460" s="1"/>
  <c r="J458"/>
  <c r="J457" s="1"/>
  <c r="J456" s="1"/>
  <c r="J455" s="1"/>
  <c r="J452"/>
  <c r="J451" s="1"/>
  <c r="J447"/>
  <c r="J445"/>
  <c r="J444" s="1"/>
  <c r="J440"/>
  <c r="J439" s="1"/>
  <c r="J438" s="1"/>
  <c r="J437" s="1"/>
  <c r="J434"/>
  <c r="J432"/>
  <c r="J418"/>
  <c r="J417" s="1"/>
  <c r="J416" s="1"/>
  <c r="J415" s="1"/>
  <c r="J413"/>
  <c r="J411"/>
  <c r="J410" s="1"/>
  <c r="J409" s="1"/>
  <c r="J408" s="1"/>
  <c r="J406"/>
  <c r="J405" s="1"/>
  <c r="J404" s="1"/>
  <c r="J403" s="1"/>
  <c r="J401"/>
  <c r="J400" s="1"/>
  <c r="J399" s="1"/>
  <c r="J424"/>
  <c r="J423" s="1"/>
  <c r="J422" s="1"/>
  <c r="J421" s="1"/>
  <c r="J420" s="1"/>
  <c r="J397"/>
  <c r="J395"/>
  <c r="J391"/>
  <c r="J389"/>
  <c r="J387"/>
  <c r="J384"/>
  <c r="J382"/>
  <c r="J380"/>
  <c r="J378"/>
  <c r="J376"/>
  <c r="J373"/>
  <c r="J367"/>
  <c r="J366" s="1"/>
  <c r="J365" s="1"/>
  <c r="J364" s="1"/>
  <c r="J360"/>
  <c r="J358"/>
  <c r="J356"/>
  <c r="J353"/>
  <c r="J346"/>
  <c r="J345" s="1"/>
  <c r="J344" s="1"/>
  <c r="J343" s="1"/>
  <c r="J342" s="1"/>
  <c r="J341" s="1"/>
  <c r="J337"/>
  <c r="J336" s="1"/>
  <c r="J335" s="1"/>
  <c r="J333"/>
  <c r="J332" s="1"/>
  <c r="J331" s="1"/>
  <c r="J329"/>
  <c r="J328" s="1"/>
  <c r="J327" s="1"/>
  <c r="J326" s="1"/>
  <c r="J321"/>
  <c r="J320" s="1"/>
  <c r="J319" s="1"/>
  <c r="J318" s="1"/>
  <c r="J317" s="1"/>
  <c r="J315"/>
  <c r="J314" s="1"/>
  <c r="J313" s="1"/>
  <c r="J312" s="1"/>
  <c r="J311" s="1"/>
  <c r="J308"/>
  <c r="J307" s="1"/>
  <c r="J306" s="1"/>
  <c r="J305" s="1"/>
  <c r="J303"/>
  <c r="J302" s="1"/>
  <c r="J301" s="1"/>
  <c r="J299"/>
  <c r="J295"/>
  <c r="J294" s="1"/>
  <c r="J293" s="1"/>
  <c r="J288"/>
  <c r="J285"/>
  <c r="J282"/>
  <c r="J279"/>
  <c r="J277"/>
  <c r="J271"/>
  <c r="J270" s="1"/>
  <c r="J269" s="1"/>
  <c r="J268" s="1"/>
  <c r="J267" s="1"/>
  <c r="J264"/>
  <c r="J263" s="1"/>
  <c r="J262" s="1"/>
  <c r="J260"/>
  <c r="J259" s="1"/>
  <c r="J258" s="1"/>
  <c r="J257" s="1"/>
  <c r="J253"/>
  <c r="J252" s="1"/>
  <c r="J251" s="1"/>
  <c r="J250" s="1"/>
  <c r="J248"/>
  <c r="J247" s="1"/>
  <c r="J246" s="1"/>
  <c r="J245" s="1"/>
  <c r="J243"/>
  <c r="J242" s="1"/>
  <c r="J241" s="1"/>
  <c r="J240" s="1"/>
  <c r="J239" s="1"/>
  <c r="J234"/>
  <c r="J233" s="1"/>
  <c r="J232" s="1"/>
  <c r="J231" s="1"/>
  <c r="J230" s="1"/>
  <c r="J228"/>
  <c r="J226"/>
  <c r="J224"/>
  <c r="J211"/>
  <c r="J209"/>
  <c r="J207"/>
  <c r="J205"/>
  <c r="J200"/>
  <c r="J199" s="1"/>
  <c r="J198" s="1"/>
  <c r="J197" s="1"/>
  <c r="J195"/>
  <c r="J193"/>
  <c r="J191"/>
  <c r="J189"/>
  <c r="J187"/>
  <c r="J181"/>
  <c r="J179"/>
  <c r="J170"/>
  <c r="J169" s="1"/>
  <c r="J168" s="1"/>
  <c r="J166"/>
  <c r="J164"/>
  <c r="J163" s="1"/>
  <c r="J162" s="1"/>
  <c r="J161" s="1"/>
  <c r="J159"/>
  <c r="J158" s="1"/>
  <c r="J157" s="1"/>
  <c r="J156" s="1"/>
  <c r="J154"/>
  <c r="J153" s="1"/>
  <c r="J152" s="1"/>
  <c r="J151" s="1"/>
  <c r="J148"/>
  <c r="J147" s="1"/>
  <c r="J146" s="1"/>
  <c r="J144"/>
  <c r="J142"/>
  <c r="J140"/>
  <c r="J139" s="1"/>
  <c r="J138" s="1"/>
  <c r="J134"/>
  <c r="J133" s="1"/>
  <c r="J132" s="1"/>
  <c r="J131" s="1"/>
  <c r="J130" s="1"/>
  <c r="J127"/>
  <c r="J126" s="1"/>
  <c r="J125" s="1"/>
  <c r="J121"/>
  <c r="J120" s="1"/>
  <c r="J119" s="1"/>
  <c r="J114"/>
  <c r="J113" s="1"/>
  <c r="J112" s="1"/>
  <c r="J108"/>
  <c r="J107" s="1"/>
  <c r="J106" s="1"/>
  <c r="J103"/>
  <c r="J101"/>
  <c r="J99"/>
  <c r="J97"/>
  <c r="J217"/>
  <c r="J93"/>
  <c r="J92" s="1"/>
  <c r="J91" s="1"/>
  <c r="J89"/>
  <c r="J88" s="1"/>
  <c r="J87" s="1"/>
  <c r="J86" s="1"/>
  <c r="J84"/>
  <c r="J83" s="1"/>
  <c r="J82" s="1"/>
  <c r="J81" s="1"/>
  <c r="J79"/>
  <c r="J78" s="1"/>
  <c r="J77" s="1"/>
  <c r="J75"/>
  <c r="J74" s="1"/>
  <c r="J73" s="1"/>
  <c r="J70"/>
  <c r="J69" s="1"/>
  <c r="J68" s="1"/>
  <c r="J67" s="1"/>
  <c r="J64"/>
  <c r="J63" s="1"/>
  <c r="J62" s="1"/>
  <c r="J59"/>
  <c r="J58" s="1"/>
  <c r="J57" s="1"/>
  <c r="J55"/>
  <c r="J54" s="1"/>
  <c r="J53" s="1"/>
  <c r="J52" s="1"/>
  <c r="J50"/>
  <c r="J48"/>
  <c r="J43"/>
  <c r="J42" s="1"/>
  <c r="J41" s="1"/>
  <c r="J40" s="1"/>
  <c r="J38"/>
  <c r="J37" s="1"/>
  <c r="J36" s="1"/>
  <c r="J35" s="1"/>
  <c r="J33"/>
  <c r="J32" s="1"/>
  <c r="J31" s="1"/>
  <c r="J30" s="1"/>
  <c r="J28"/>
  <c r="J26"/>
  <c r="J20"/>
  <c r="J19" s="1"/>
  <c r="J18" s="1"/>
  <c r="J17" s="1"/>
  <c r="I618"/>
  <c r="I617" s="1"/>
  <c r="I616" s="1"/>
  <c r="I615" s="1"/>
  <c r="I613"/>
  <c r="I612" s="1"/>
  <c r="I611" s="1"/>
  <c r="I609"/>
  <c r="I608" s="1"/>
  <c r="I607" s="1"/>
  <c r="I601"/>
  <c r="I600"/>
  <c r="I599" s="1"/>
  <c r="I596"/>
  <c r="I595"/>
  <c r="I594" s="1"/>
  <c r="I591"/>
  <c r="I590" s="1"/>
  <c r="I589" s="1"/>
  <c r="I584"/>
  <c r="I583" s="1"/>
  <c r="I582" s="1"/>
  <c r="I581" s="1"/>
  <c r="I577"/>
  <c r="I575"/>
  <c r="I571"/>
  <c r="I570" s="1"/>
  <c r="I567"/>
  <c r="I565"/>
  <c r="I559"/>
  <c r="I558" s="1"/>
  <c r="I557" s="1"/>
  <c r="I556" s="1"/>
  <c r="I552"/>
  <c r="I551" s="1"/>
  <c r="I550" s="1"/>
  <c r="I548"/>
  <c r="I546"/>
  <c r="I542"/>
  <c r="I535"/>
  <c r="I534" s="1"/>
  <c r="I533" s="1"/>
  <c r="I532" s="1"/>
  <c r="I530"/>
  <c r="I528"/>
  <c r="I526"/>
  <c r="I525" s="1"/>
  <c r="I524" s="1"/>
  <c r="I522"/>
  <c r="I521"/>
  <c r="I520" s="1"/>
  <c r="I514"/>
  <c r="I513" s="1"/>
  <c r="I512" s="1"/>
  <c r="I511" s="1"/>
  <c r="I510" s="1"/>
  <c r="I507"/>
  <c r="I506" s="1"/>
  <c r="I505" s="1"/>
  <c r="I504" s="1"/>
  <c r="I503" s="1"/>
  <c r="I502" s="1"/>
  <c r="I498"/>
  <c r="I497" s="1"/>
  <c r="I496" s="1"/>
  <c r="I495" s="1"/>
  <c r="I494" s="1"/>
  <c r="I492"/>
  <c r="I489"/>
  <c r="I487"/>
  <c r="I486" s="1"/>
  <c r="I485" s="1"/>
  <c r="I483"/>
  <c r="I480"/>
  <c r="I477" s="1"/>
  <c r="I478"/>
  <c r="I475"/>
  <c r="I472"/>
  <c r="I470"/>
  <c r="I463"/>
  <c r="I462"/>
  <c r="I461" s="1"/>
  <c r="I460" s="1"/>
  <c r="I458"/>
  <c r="I457"/>
  <c r="I456" s="1"/>
  <c r="I455" s="1"/>
  <c r="I452"/>
  <c r="I451"/>
  <c r="I447"/>
  <c r="I445"/>
  <c r="I444" s="1"/>
  <c r="I443" s="1"/>
  <c r="I442" s="1"/>
  <c r="I440"/>
  <c r="I439" s="1"/>
  <c r="I438" s="1"/>
  <c r="I437" s="1"/>
  <c r="I434"/>
  <c r="I432"/>
  <c r="I418"/>
  <c r="I417" s="1"/>
  <c r="I416" s="1"/>
  <c r="I415" s="1"/>
  <c r="I413"/>
  <c r="I411"/>
  <c r="I410" s="1"/>
  <c r="I409" s="1"/>
  <c r="I408" s="1"/>
  <c r="I406"/>
  <c r="I405" s="1"/>
  <c r="I404" s="1"/>
  <c r="I403" s="1"/>
  <c r="I401"/>
  <c r="I400" s="1"/>
  <c r="I399" s="1"/>
  <c r="I424"/>
  <c r="I423"/>
  <c r="I422" s="1"/>
  <c r="I421" s="1"/>
  <c r="I420" s="1"/>
  <c r="I397"/>
  <c r="I395"/>
  <c r="I391"/>
  <c r="I389"/>
  <c r="I387"/>
  <c r="I384"/>
  <c r="I382"/>
  <c r="I380"/>
  <c r="I378"/>
  <c r="I376"/>
  <c r="I373"/>
  <c r="I367"/>
  <c r="I366" s="1"/>
  <c r="I365" s="1"/>
  <c r="I364" s="1"/>
  <c r="I360"/>
  <c r="I358"/>
  <c r="I356"/>
  <c r="I353"/>
  <c r="I352" s="1"/>
  <c r="I351" s="1"/>
  <c r="I350" s="1"/>
  <c r="I346"/>
  <c r="I345" s="1"/>
  <c r="I344" s="1"/>
  <c r="I343" s="1"/>
  <c r="I342" s="1"/>
  <c r="I341" s="1"/>
  <c r="I337"/>
  <c r="I336" s="1"/>
  <c r="I335" s="1"/>
  <c r="I333"/>
  <c r="I332" s="1"/>
  <c r="I331" s="1"/>
  <c r="I329"/>
  <c r="I328" s="1"/>
  <c r="I327" s="1"/>
  <c r="I326" s="1"/>
  <c r="I321"/>
  <c r="I320" s="1"/>
  <c r="I319" s="1"/>
  <c r="I318" s="1"/>
  <c r="I317" s="1"/>
  <c r="I315"/>
  <c r="I314" s="1"/>
  <c r="I313" s="1"/>
  <c r="I312" s="1"/>
  <c r="I311" s="1"/>
  <c r="I308"/>
  <c r="I307" s="1"/>
  <c r="I306" s="1"/>
  <c r="I305" s="1"/>
  <c r="I303"/>
  <c r="I302" s="1"/>
  <c r="I301" s="1"/>
  <c r="I299"/>
  <c r="I295"/>
  <c r="I294" s="1"/>
  <c r="I293" s="1"/>
  <c r="I288"/>
  <c r="I285"/>
  <c r="I282"/>
  <c r="I279"/>
  <c r="I277"/>
  <c r="I271"/>
  <c r="I270" s="1"/>
  <c r="I269" s="1"/>
  <c r="I268" s="1"/>
  <c r="I267" s="1"/>
  <c r="I264"/>
  <c r="I263" s="1"/>
  <c r="I262" s="1"/>
  <c r="I260"/>
  <c r="I259" s="1"/>
  <c r="I258" s="1"/>
  <c r="I257" s="1"/>
  <c r="I253"/>
  <c r="I252" s="1"/>
  <c r="I251" s="1"/>
  <c r="I250" s="1"/>
  <c r="I248"/>
  <c r="I247" s="1"/>
  <c r="I246" s="1"/>
  <c r="I245" s="1"/>
  <c r="I243"/>
  <c r="I242" s="1"/>
  <c r="I241" s="1"/>
  <c r="I240" s="1"/>
  <c r="I234"/>
  <c r="I233" s="1"/>
  <c r="I232" s="1"/>
  <c r="I231" s="1"/>
  <c r="I230" s="1"/>
  <c r="I228"/>
  <c r="I226"/>
  <c r="I223" s="1"/>
  <c r="I222" s="1"/>
  <c r="I224"/>
  <c r="I221"/>
  <c r="I220" s="1"/>
  <c r="I211"/>
  <c r="I209"/>
  <c r="I207"/>
  <c r="I205"/>
  <c r="I200"/>
  <c r="I199" s="1"/>
  <c r="I198" s="1"/>
  <c r="I197" s="1"/>
  <c r="I195"/>
  <c r="I193"/>
  <c r="I191"/>
  <c r="I189"/>
  <c r="I187"/>
  <c r="I181"/>
  <c r="I179"/>
  <c r="I170"/>
  <c r="I169"/>
  <c r="I168" s="1"/>
  <c r="I166"/>
  <c r="I164"/>
  <c r="I163" s="1"/>
  <c r="I162" s="1"/>
  <c r="I161" s="1"/>
  <c r="I159"/>
  <c r="I158" s="1"/>
  <c r="I157" s="1"/>
  <c r="I156" s="1"/>
  <c r="I154"/>
  <c r="I153" s="1"/>
  <c r="I152" s="1"/>
  <c r="I151" s="1"/>
  <c r="I148"/>
  <c r="I147" s="1"/>
  <c r="I146" s="1"/>
  <c r="I144"/>
  <c r="I142"/>
  <c r="I140"/>
  <c r="I134"/>
  <c r="I133" s="1"/>
  <c r="I132" s="1"/>
  <c r="I131" s="1"/>
  <c r="I130" s="1"/>
  <c r="I127"/>
  <c r="I126" s="1"/>
  <c r="I125" s="1"/>
  <c r="I121"/>
  <c r="I120" s="1"/>
  <c r="I119" s="1"/>
  <c r="I114"/>
  <c r="I113" s="1"/>
  <c r="I112" s="1"/>
  <c r="I108"/>
  <c r="I107"/>
  <c r="I106" s="1"/>
  <c r="I103"/>
  <c r="I101"/>
  <c r="I99"/>
  <c r="I97"/>
  <c r="I217"/>
  <c r="I93"/>
  <c r="I92" s="1"/>
  <c r="I91" s="1"/>
  <c r="I89"/>
  <c r="I88" s="1"/>
  <c r="I87" s="1"/>
  <c r="I86" s="1"/>
  <c r="I84"/>
  <c r="I83" s="1"/>
  <c r="I82" s="1"/>
  <c r="I81" s="1"/>
  <c r="I79"/>
  <c r="I78" s="1"/>
  <c r="I77" s="1"/>
  <c r="I75"/>
  <c r="I74" s="1"/>
  <c r="I73" s="1"/>
  <c r="I70"/>
  <c r="I69" s="1"/>
  <c r="I68" s="1"/>
  <c r="I67" s="1"/>
  <c r="I64"/>
  <c r="I63" s="1"/>
  <c r="I62" s="1"/>
  <c r="I59"/>
  <c r="I58"/>
  <c r="I57" s="1"/>
  <c r="I55"/>
  <c r="I54" s="1"/>
  <c r="I53" s="1"/>
  <c r="I52" s="1"/>
  <c r="I50"/>
  <c r="I48"/>
  <c r="I47"/>
  <c r="I46" s="1"/>
  <c r="I45" s="1"/>
  <c r="I43"/>
  <c r="I42"/>
  <c r="I41" s="1"/>
  <c r="I40" s="1"/>
  <c r="I38"/>
  <c r="I37"/>
  <c r="I36" s="1"/>
  <c r="I35" s="1"/>
  <c r="I33"/>
  <c r="I32"/>
  <c r="I31" s="1"/>
  <c r="I30" s="1"/>
  <c r="I28"/>
  <c r="I26"/>
  <c r="I25" s="1"/>
  <c r="I24" s="1"/>
  <c r="I23" s="1"/>
  <c r="I20"/>
  <c r="I19"/>
  <c r="I18" s="1"/>
  <c r="I17" s="1"/>
  <c r="I588" i="63"/>
  <c r="I587" s="1"/>
  <c r="I586" s="1"/>
  <c r="I585" s="1"/>
  <c r="I584" s="1"/>
  <c r="I575"/>
  <c r="I574" s="1"/>
  <c r="I573" s="1"/>
  <c r="I572" s="1"/>
  <c r="I570"/>
  <c r="I569" s="1"/>
  <c r="I568" s="1"/>
  <c r="I566"/>
  <c r="I565" s="1"/>
  <c r="I564" s="1"/>
  <c r="I554"/>
  <c r="I553" s="1"/>
  <c r="I552" s="1"/>
  <c r="I550"/>
  <c r="I527"/>
  <c r="I525"/>
  <c r="I518"/>
  <c r="I515"/>
  <c r="I509"/>
  <c r="I504"/>
  <c r="I501"/>
  <c r="I490"/>
  <c r="I479"/>
  <c r="I463"/>
  <c r="I462" s="1"/>
  <c r="I461" s="1"/>
  <c r="I444"/>
  <c r="I443" s="1"/>
  <c r="I442" s="1"/>
  <c r="I441" s="1"/>
  <c r="I435"/>
  <c r="I425"/>
  <c r="I419"/>
  <c r="I418" s="1"/>
  <c r="I417" s="1"/>
  <c r="I416" s="1"/>
  <c r="I408"/>
  <c r="I406"/>
  <c r="I395"/>
  <c r="I394" s="1"/>
  <c r="I393" s="1"/>
  <c r="I392" s="1"/>
  <c r="I384"/>
  <c r="I383" s="1"/>
  <c r="I377"/>
  <c r="I366"/>
  <c r="I365" s="1"/>
  <c r="I364" s="1"/>
  <c r="I363" s="1"/>
  <c r="I358"/>
  <c r="I356"/>
  <c r="I331"/>
  <c r="I330" s="1"/>
  <c r="I329" s="1"/>
  <c r="I328" s="1"/>
  <c r="I326"/>
  <c r="I325" s="1"/>
  <c r="I324" s="1"/>
  <c r="I323" s="1"/>
  <c r="I321"/>
  <c r="I314"/>
  <c r="I313" s="1"/>
  <c r="I312" s="1"/>
  <c r="I344"/>
  <c r="I343" s="1"/>
  <c r="I342" s="1"/>
  <c r="I341" s="1"/>
  <c r="I310"/>
  <c r="I302"/>
  <c r="I300"/>
  <c r="I293"/>
  <c r="I289"/>
  <c r="I337"/>
  <c r="I336" s="1"/>
  <c r="I335" s="1"/>
  <c r="I334" s="1"/>
  <c r="I333" s="1"/>
  <c r="I280"/>
  <c r="I279" s="1"/>
  <c r="I278" s="1"/>
  <c r="I277" s="1"/>
  <c r="I271"/>
  <c r="I269"/>
  <c r="I259"/>
  <c r="I255"/>
  <c r="I248"/>
  <c r="I247" s="1"/>
  <c r="I246" s="1"/>
  <c r="I245" s="1"/>
  <c r="I241"/>
  <c r="I237"/>
  <c r="I229"/>
  <c r="I212"/>
  <c r="I202"/>
  <c r="I201" s="1"/>
  <c r="I200" s="1"/>
  <c r="I199" s="1"/>
  <c r="I191"/>
  <c r="I190" s="1"/>
  <c r="I189" s="1"/>
  <c r="I185"/>
  <c r="I183"/>
  <c r="I177"/>
  <c r="I176" s="1"/>
  <c r="I175" s="1"/>
  <c r="I174" s="1"/>
  <c r="I173" s="1"/>
  <c r="I142"/>
  <c r="I450"/>
  <c r="I126"/>
  <c r="I125" s="1"/>
  <c r="I124" s="1"/>
  <c r="I123" s="1"/>
  <c r="I112"/>
  <c r="I111" s="1"/>
  <c r="I110" s="1"/>
  <c r="I109" s="1"/>
  <c r="I107"/>
  <c r="I106" s="1"/>
  <c r="I105" s="1"/>
  <c r="I104" s="1"/>
  <c r="I96"/>
  <c r="I95" s="1"/>
  <c r="I94" s="1"/>
  <c r="I93" s="1"/>
  <c r="I80"/>
  <c r="I79" s="1"/>
  <c r="I78" s="1"/>
  <c r="I77" s="1"/>
  <c r="I64"/>
  <c r="I57"/>
  <c r="I56" s="1"/>
  <c r="I55" s="1"/>
  <c r="I54" s="1"/>
  <c r="I47"/>
  <c r="I46" s="1"/>
  <c r="I45" s="1"/>
  <c r="I44" s="1"/>
  <c r="I40"/>
  <c r="I25"/>
  <c r="I24" s="1"/>
  <c r="I23" s="1"/>
  <c r="I22" s="1"/>
  <c r="I19"/>
  <c r="I18" s="1"/>
  <c r="I17" s="1"/>
  <c r="I16" s="1"/>
  <c r="H588"/>
  <c r="H587" s="1"/>
  <c r="H586" s="1"/>
  <c r="H585" s="1"/>
  <c r="H584" s="1"/>
  <c r="H582"/>
  <c r="H581" s="1"/>
  <c r="H580" s="1"/>
  <c r="H579" s="1"/>
  <c r="H578" s="1"/>
  <c r="H575"/>
  <c r="H574" s="1"/>
  <c r="H573" s="1"/>
  <c r="H572" s="1"/>
  <c r="H570"/>
  <c r="H569" s="1"/>
  <c r="H568" s="1"/>
  <c r="H566"/>
  <c r="H565" s="1"/>
  <c r="H564" s="1"/>
  <c r="H559"/>
  <c r="H558" s="1"/>
  <c r="H557" s="1"/>
  <c r="H556" s="1"/>
  <c r="H554"/>
  <c r="H553" s="1"/>
  <c r="H552" s="1"/>
  <c r="H550"/>
  <c r="H539"/>
  <c r="H538" s="1"/>
  <c r="H537" s="1"/>
  <c r="H536" s="1"/>
  <c r="H533"/>
  <c r="H532" s="1"/>
  <c r="H531" s="1"/>
  <c r="H530" s="1"/>
  <c r="H527"/>
  <c r="H525"/>
  <c r="H523"/>
  <c r="H518"/>
  <c r="H515"/>
  <c r="H513"/>
  <c r="H509"/>
  <c r="H506"/>
  <c r="H504"/>
  <c r="H501"/>
  <c r="H498"/>
  <c r="H490"/>
  <c r="H487"/>
  <c r="H484"/>
  <c r="H481"/>
  <c r="H479"/>
  <c r="H473"/>
  <c r="H472" s="1"/>
  <c r="H471" s="1"/>
  <c r="H468"/>
  <c r="H467" s="1"/>
  <c r="H466" s="1"/>
  <c r="H463"/>
  <c r="H462" s="1"/>
  <c r="H461" s="1"/>
  <c r="H457"/>
  <c r="H456" s="1"/>
  <c r="H455" s="1"/>
  <c r="H454" s="1"/>
  <c r="H453" s="1"/>
  <c r="H444"/>
  <c r="H443" s="1"/>
  <c r="H442" s="1"/>
  <c r="H441" s="1"/>
  <c r="H437"/>
  <c r="H435"/>
  <c r="H431"/>
  <c r="H430" s="1"/>
  <c r="H427"/>
  <c r="H425"/>
  <c r="H419"/>
  <c r="H418" s="1"/>
  <c r="H417" s="1"/>
  <c r="H416" s="1"/>
  <c r="H412"/>
  <c r="H411" s="1"/>
  <c r="H410" s="1"/>
  <c r="H408"/>
  <c r="H406"/>
  <c r="H402"/>
  <c r="H395"/>
  <c r="H394" s="1"/>
  <c r="H393" s="1"/>
  <c r="H392" s="1"/>
  <c r="H390"/>
  <c r="H389" s="1"/>
  <c r="H388" s="1"/>
  <c r="H387" s="1"/>
  <c r="H384"/>
  <c r="H383" s="1"/>
  <c r="H379"/>
  <c r="H377"/>
  <c r="H372"/>
  <c r="H371" s="1"/>
  <c r="H370" s="1"/>
  <c r="H369" s="1"/>
  <c r="H366"/>
  <c r="H365" s="1"/>
  <c r="H364" s="1"/>
  <c r="H363" s="1"/>
  <c r="H361"/>
  <c r="H358"/>
  <c r="H352"/>
  <c r="H351" s="1"/>
  <c r="H350" s="1"/>
  <c r="H331"/>
  <c r="H330" s="1"/>
  <c r="H329" s="1"/>
  <c r="H328" s="1"/>
  <c r="H326"/>
  <c r="H325" s="1"/>
  <c r="H324" s="1"/>
  <c r="H323" s="1"/>
  <c r="H321"/>
  <c r="H319"/>
  <c r="H314"/>
  <c r="H313" s="1"/>
  <c r="H312" s="1"/>
  <c r="H344"/>
  <c r="H343" s="1"/>
  <c r="H342" s="1"/>
  <c r="H341" s="1"/>
  <c r="H310"/>
  <c r="H308"/>
  <c r="H304"/>
  <c r="H302"/>
  <c r="H300"/>
  <c r="H297"/>
  <c r="H295"/>
  <c r="F146" i="65" s="1"/>
  <c r="F145" s="1"/>
  <c r="H293" i="63"/>
  <c r="H291"/>
  <c r="H289"/>
  <c r="H286"/>
  <c r="H337"/>
  <c r="H336" s="1"/>
  <c r="H335" s="1"/>
  <c r="H334" s="1"/>
  <c r="H333" s="1"/>
  <c r="H280"/>
  <c r="H279" s="1"/>
  <c r="H278" s="1"/>
  <c r="H277" s="1"/>
  <c r="H273"/>
  <c r="H271"/>
  <c r="H269"/>
  <c r="H266"/>
  <c r="H259"/>
  <c r="H257"/>
  <c r="H255"/>
  <c r="H253"/>
  <c r="H248"/>
  <c r="H247" s="1"/>
  <c r="H246" s="1"/>
  <c r="H245" s="1"/>
  <c r="H243"/>
  <c r="H241"/>
  <c r="H237"/>
  <c r="H235"/>
  <c r="H229"/>
  <c r="H227"/>
  <c r="H218"/>
  <c r="H217" s="1"/>
  <c r="H216" s="1"/>
  <c r="H214"/>
  <c r="H212"/>
  <c r="H202"/>
  <c r="H201" s="1"/>
  <c r="H200" s="1"/>
  <c r="H199" s="1"/>
  <c r="H197"/>
  <c r="H196" s="1"/>
  <c r="H195" s="1"/>
  <c r="H194" s="1"/>
  <c r="H191"/>
  <c r="H190" s="1"/>
  <c r="H189" s="1"/>
  <c r="H185"/>
  <c r="H183"/>
  <c r="H177"/>
  <c r="H176" s="1"/>
  <c r="H175" s="1"/>
  <c r="H174" s="1"/>
  <c r="H173" s="1"/>
  <c r="H170"/>
  <c r="H169" s="1"/>
  <c r="H168" s="1"/>
  <c r="H164"/>
  <c r="H163" s="1"/>
  <c r="H162" s="1"/>
  <c r="H157"/>
  <c r="H156" s="1"/>
  <c r="H155" s="1"/>
  <c r="H151"/>
  <c r="H150" s="1"/>
  <c r="H149" s="1"/>
  <c r="H144"/>
  <c r="H142"/>
  <c r="H140"/>
  <c r="H450"/>
  <c r="H135"/>
  <c r="H134" s="1"/>
  <c r="H133" s="1"/>
  <c r="H131"/>
  <c r="H130" s="1"/>
  <c r="H129" s="1"/>
  <c r="H128" s="1"/>
  <c r="H126"/>
  <c r="H125" s="1"/>
  <c r="H124" s="1"/>
  <c r="H123" s="1"/>
  <c r="H117"/>
  <c r="H116" s="1"/>
  <c r="H115" s="1"/>
  <c r="H112"/>
  <c r="H111" s="1"/>
  <c r="H110" s="1"/>
  <c r="H109" s="1"/>
  <c r="H107"/>
  <c r="H106" s="1"/>
  <c r="H105" s="1"/>
  <c r="H104" s="1"/>
  <c r="H102"/>
  <c r="H101" s="1"/>
  <c r="H100" s="1"/>
  <c r="H99" s="1"/>
  <c r="H96"/>
  <c r="H95" s="1"/>
  <c r="H94" s="1"/>
  <c r="H93" s="1"/>
  <c r="H90"/>
  <c r="H89" s="1"/>
  <c r="H88" s="1"/>
  <c r="H87" s="1"/>
  <c r="H85"/>
  <c r="H84" s="1"/>
  <c r="H83" s="1"/>
  <c r="H82" s="1"/>
  <c r="H80"/>
  <c r="H79" s="1"/>
  <c r="H78" s="1"/>
  <c r="H77" s="1"/>
  <c r="H73"/>
  <c r="H72" s="1"/>
  <c r="H71" s="1"/>
  <c r="H69"/>
  <c r="H68" s="1"/>
  <c r="H67" s="1"/>
  <c r="H66" s="1"/>
  <c r="H64"/>
  <c r="H62"/>
  <c r="H57"/>
  <c r="H56" s="1"/>
  <c r="H55" s="1"/>
  <c r="H54" s="1"/>
  <c r="H52"/>
  <c r="H51" s="1"/>
  <c r="H50" s="1"/>
  <c r="H49" s="1"/>
  <c r="H47"/>
  <c r="H46" s="1"/>
  <c r="H45" s="1"/>
  <c r="H44" s="1"/>
  <c r="H42"/>
  <c r="H40"/>
  <c r="H33"/>
  <c r="H32" s="1"/>
  <c r="H31" s="1"/>
  <c r="H29"/>
  <c r="H28" s="1"/>
  <c r="H27" s="1"/>
  <c r="H25"/>
  <c r="H24" s="1"/>
  <c r="H23" s="1"/>
  <c r="H22" s="1"/>
  <c r="H19"/>
  <c r="H18" s="1"/>
  <c r="H17" s="1"/>
  <c r="H16" s="1"/>
  <c r="D20" i="42"/>
  <c r="H428" i="2"/>
  <c r="H427" s="1"/>
  <c r="H426"/>
  <c r="H425" s="1"/>
  <c r="I567" i="51"/>
  <c r="I565"/>
  <c r="I487"/>
  <c r="H563" i="63" l="1"/>
  <c r="J47" i="64"/>
  <c r="J46" s="1"/>
  <c r="J45" s="1"/>
  <c r="J431"/>
  <c r="J430" s="1"/>
  <c r="J429" s="1"/>
  <c r="J428" s="1"/>
  <c r="J486"/>
  <c r="J485" s="1"/>
  <c r="J525"/>
  <c r="J524" s="1"/>
  <c r="J519" s="1"/>
  <c r="J518" s="1"/>
  <c r="J509" s="1"/>
  <c r="I276"/>
  <c r="I275" s="1"/>
  <c r="I274" s="1"/>
  <c r="I273" s="1"/>
  <c r="I541"/>
  <c r="I540" s="1"/>
  <c r="I574"/>
  <c r="J223"/>
  <c r="J222" s="1"/>
  <c r="J221" s="1"/>
  <c r="J220" s="1"/>
  <c r="J564"/>
  <c r="J563" s="1"/>
  <c r="J574"/>
  <c r="I588"/>
  <c r="I587" s="1"/>
  <c r="I586" s="1"/>
  <c r="I606"/>
  <c r="I605" s="1"/>
  <c r="I604" s="1"/>
  <c r="J25"/>
  <c r="J24" s="1"/>
  <c r="J23" s="1"/>
  <c r="J95"/>
  <c r="J276"/>
  <c r="J275" s="1"/>
  <c r="J274" s="1"/>
  <c r="J273" s="1"/>
  <c r="J372"/>
  <c r="J371" s="1"/>
  <c r="J370" s="1"/>
  <c r="J369" s="1"/>
  <c r="J477"/>
  <c r="I431"/>
  <c r="I430" s="1"/>
  <c r="I429" s="1"/>
  <c r="I428" s="1"/>
  <c r="I469"/>
  <c r="J352"/>
  <c r="J351" s="1"/>
  <c r="J350" s="1"/>
  <c r="J349" s="1"/>
  <c r="J443"/>
  <c r="J442" s="1"/>
  <c r="J588"/>
  <c r="J587" s="1"/>
  <c r="J586" s="1"/>
  <c r="J606"/>
  <c r="J605" s="1"/>
  <c r="J604" s="1"/>
  <c r="I349"/>
  <c r="J22"/>
  <c r="J292"/>
  <c r="F381" i="65"/>
  <c r="F380" s="1"/>
  <c r="F379" s="1"/>
  <c r="F336"/>
  <c r="F335" s="1"/>
  <c r="F334" s="1"/>
  <c r="F386"/>
  <c r="F385" s="1"/>
  <c r="F384" s="1"/>
  <c r="F415"/>
  <c r="F413" s="1"/>
  <c r="F412" s="1"/>
  <c r="F411" s="1"/>
  <c r="F112"/>
  <c r="F126"/>
  <c r="F49"/>
  <c r="F147"/>
  <c r="F256"/>
  <c r="F19"/>
  <c r="H211" i="63"/>
  <c r="H210" s="1"/>
  <c r="H209" s="1"/>
  <c r="H434"/>
  <c r="H460"/>
  <c r="I29"/>
  <c r="I28" s="1"/>
  <c r="I27" s="1"/>
  <c r="G378" i="65"/>
  <c r="G377" s="1"/>
  <c r="G376" s="1"/>
  <c r="G375" s="1"/>
  <c r="I33" i="63"/>
  <c r="I32" s="1"/>
  <c r="I31" s="1"/>
  <c r="I21" s="1"/>
  <c r="I42"/>
  <c r="G104" i="65"/>
  <c r="G103" s="1"/>
  <c r="I62" i="63"/>
  <c r="I61" s="1"/>
  <c r="I60" s="1"/>
  <c r="I59" s="1"/>
  <c r="G304" i="65"/>
  <c r="G303" s="1"/>
  <c r="G302" s="1"/>
  <c r="G301" s="1"/>
  <c r="I69" i="63"/>
  <c r="I68" s="1"/>
  <c r="I67" s="1"/>
  <c r="I66" s="1"/>
  <c r="G365" i="65"/>
  <c r="G364" s="1"/>
  <c r="G363" s="1"/>
  <c r="G362" s="1"/>
  <c r="G361" s="1"/>
  <c r="I73" i="63"/>
  <c r="I72" s="1"/>
  <c r="I71" s="1"/>
  <c r="G374" i="65"/>
  <c r="G372" s="1"/>
  <c r="G371" s="1"/>
  <c r="G370" s="1"/>
  <c r="I85" i="63"/>
  <c r="I84" s="1"/>
  <c r="I83" s="1"/>
  <c r="I82" s="1"/>
  <c r="G317" i="65"/>
  <c r="G316" s="1"/>
  <c r="G315" s="1"/>
  <c r="G314" s="1"/>
  <c r="I90" i="63"/>
  <c r="I89" s="1"/>
  <c r="I88" s="1"/>
  <c r="I87" s="1"/>
  <c r="G338" i="65"/>
  <c r="G336" s="1"/>
  <c r="G335" s="1"/>
  <c r="G334" s="1"/>
  <c r="I135" i="63"/>
  <c r="I134" s="1"/>
  <c r="I133" s="1"/>
  <c r="I140"/>
  <c r="G394" i="65"/>
  <c r="G393" s="1"/>
  <c r="I144" i="63"/>
  <c r="G400" i="65"/>
  <c r="G399" s="1"/>
  <c r="I146" i="63"/>
  <c r="G403" i="65"/>
  <c r="G401" s="1"/>
  <c r="G390" s="1"/>
  <c r="G389" s="1"/>
  <c r="I151" i="63"/>
  <c r="I150" s="1"/>
  <c r="I149" s="1"/>
  <c r="I164"/>
  <c r="I163" s="1"/>
  <c r="I162" s="1"/>
  <c r="G312" i="65"/>
  <c r="G310" s="1"/>
  <c r="G309" s="1"/>
  <c r="G308" s="1"/>
  <c r="I170" i="63"/>
  <c r="I169" s="1"/>
  <c r="I168" s="1"/>
  <c r="G325" i="65"/>
  <c r="G324" s="1"/>
  <c r="G323" s="1"/>
  <c r="G322" s="1"/>
  <c r="I218" i="63"/>
  <c r="I217" s="1"/>
  <c r="I216" s="1"/>
  <c r="G415" i="65"/>
  <c r="G413" s="1"/>
  <c r="G412" s="1"/>
  <c r="G411" s="1"/>
  <c r="I243" i="63"/>
  <c r="G215" i="65"/>
  <c r="G214" s="1"/>
  <c r="I266" i="63"/>
  <c r="G113" i="65"/>
  <c r="G112" s="1"/>
  <c r="I273" i="63"/>
  <c r="G127" i="65"/>
  <c r="G126" s="1"/>
  <c r="G49"/>
  <c r="I286" i="63"/>
  <c r="G133" i="65"/>
  <c r="G131" s="1"/>
  <c r="I297" i="63"/>
  <c r="G149" i="65"/>
  <c r="G147" s="1"/>
  <c r="I304" i="63"/>
  <c r="G154" i="65"/>
  <c r="G152" s="1"/>
  <c r="I352" i="63"/>
  <c r="I351" s="1"/>
  <c r="I350" s="1"/>
  <c r="G247" i="65"/>
  <c r="G246" s="1"/>
  <c r="G245" s="1"/>
  <c r="G244" s="1"/>
  <c r="G256"/>
  <c r="I361" i="63"/>
  <c r="G260" i="65"/>
  <c r="G259" s="1"/>
  <c r="I379" i="63"/>
  <c r="G182" i="65"/>
  <c r="G181" s="1"/>
  <c r="I402" i="63"/>
  <c r="G23" i="65"/>
  <c r="G22" s="1"/>
  <c r="G19"/>
  <c r="I412" i="63"/>
  <c r="I411" s="1"/>
  <c r="I410" s="1"/>
  <c r="I431"/>
  <c r="I430" s="1"/>
  <c r="I457"/>
  <c r="I456" s="1"/>
  <c r="I455" s="1"/>
  <c r="I454" s="1"/>
  <c r="I453" s="1"/>
  <c r="G93" i="65"/>
  <c r="G92" s="1"/>
  <c r="I468" i="63"/>
  <c r="I467" s="1"/>
  <c r="I466" s="1"/>
  <c r="I460" s="1"/>
  <c r="I473"/>
  <c r="I472" s="1"/>
  <c r="I471" s="1"/>
  <c r="I496"/>
  <c r="G118" i="65"/>
  <c r="G117" s="1"/>
  <c r="I498" i="63"/>
  <c r="G121" i="65"/>
  <c r="G119" s="1"/>
  <c r="I506" i="63"/>
  <c r="G140" i="65"/>
  <c r="G138" s="1"/>
  <c r="I546" i="63"/>
  <c r="I545" s="1"/>
  <c r="I544" s="1"/>
  <c r="I543" s="1"/>
  <c r="I542" s="1"/>
  <c r="I582"/>
  <c r="I581" s="1"/>
  <c r="I580" s="1"/>
  <c r="I579" s="1"/>
  <c r="I578" s="1"/>
  <c r="G330" i="65"/>
  <c r="G329" s="1"/>
  <c r="G328" s="1"/>
  <c r="G327" s="1"/>
  <c r="G57"/>
  <c r="G55" s="1"/>
  <c r="G54" s="1"/>
  <c r="G62"/>
  <c r="G61" s="1"/>
  <c r="G58" s="1"/>
  <c r="G72"/>
  <c r="G73"/>
  <c r="G81"/>
  <c r="G80" s="1"/>
  <c r="G84"/>
  <c r="G83" s="1"/>
  <c r="G77" s="1"/>
  <c r="G76" s="1"/>
  <c r="G87"/>
  <c r="G86" s="1"/>
  <c r="F119"/>
  <c r="G34"/>
  <c r="G32" s="1"/>
  <c r="G37"/>
  <c r="G35" s="1"/>
  <c r="G48"/>
  <c r="G46" s="1"/>
  <c r="F73"/>
  <c r="F70" s="1"/>
  <c r="F67" s="1"/>
  <c r="F66" s="1"/>
  <c r="G186"/>
  <c r="G185" s="1"/>
  <c r="F186"/>
  <c r="F185" s="1"/>
  <c r="F315"/>
  <c r="F314" s="1"/>
  <c r="I569" i="64"/>
  <c r="J569"/>
  <c r="F55" i="65"/>
  <c r="F54" s="1"/>
  <c r="F53" s="1"/>
  <c r="G43"/>
  <c r="G42" s="1"/>
  <c r="F255"/>
  <c r="F254" s="1"/>
  <c r="F253" s="1"/>
  <c r="F252" s="1"/>
  <c r="F243" s="1"/>
  <c r="I539" i="63"/>
  <c r="I538" s="1"/>
  <c r="I537" s="1"/>
  <c r="I536" s="1"/>
  <c r="G163" i="65"/>
  <c r="G162" s="1"/>
  <c r="H496" i="63"/>
  <c r="G236" i="65"/>
  <c r="G235" s="1"/>
  <c r="G157"/>
  <c r="G156" s="1"/>
  <c r="G137"/>
  <c r="G136" s="1"/>
  <c r="J325" i="64"/>
  <c r="J324" s="1"/>
  <c r="J323" s="1"/>
  <c r="G383" i="65"/>
  <c r="G381" s="1"/>
  <c r="G380" s="1"/>
  <c r="G379" s="1"/>
  <c r="J310" i="64"/>
  <c r="I256"/>
  <c r="G388" i="65"/>
  <c r="G386" s="1"/>
  <c r="G385" s="1"/>
  <c r="G384" s="1"/>
  <c r="I533" i="63"/>
  <c r="I532" s="1"/>
  <c r="I531" s="1"/>
  <c r="I530" s="1"/>
  <c r="I529" s="1"/>
  <c r="I219" i="64"/>
  <c r="I215" s="1"/>
  <c r="I214" s="1"/>
  <c r="I213" s="1"/>
  <c r="G230" i="65"/>
  <c r="G229" s="1"/>
  <c r="G354"/>
  <c r="G353" s="1"/>
  <c r="G358"/>
  <c r="G357" s="1"/>
  <c r="G352" s="1"/>
  <c r="G351" s="1"/>
  <c r="G350" s="1"/>
  <c r="G205"/>
  <c r="G204" s="1"/>
  <c r="G209"/>
  <c r="G208" s="1"/>
  <c r="G203" s="1"/>
  <c r="G202" s="1"/>
  <c r="G201" s="1"/>
  <c r="J186" i="64"/>
  <c r="J185" s="1"/>
  <c r="J184" s="1"/>
  <c r="F209" i="65"/>
  <c r="F208" s="1"/>
  <c r="F203" s="1"/>
  <c r="F202" s="1"/>
  <c r="F201" s="1"/>
  <c r="I178" i="64"/>
  <c r="I177" s="1"/>
  <c r="I176" s="1"/>
  <c r="I175" s="1"/>
  <c r="G220" i="65"/>
  <c r="G219" s="1"/>
  <c r="G240"/>
  <c r="G239" s="1"/>
  <c r="G349"/>
  <c r="G348" s="1"/>
  <c r="G345" s="1"/>
  <c r="G344" s="1"/>
  <c r="G339" s="1"/>
  <c r="F240"/>
  <c r="F239" s="1"/>
  <c r="G285"/>
  <c r="G284" s="1"/>
  <c r="G277" s="1"/>
  <c r="G276" s="1"/>
  <c r="G275" s="1"/>
  <c r="F285"/>
  <c r="F284" s="1"/>
  <c r="G420"/>
  <c r="G419" s="1"/>
  <c r="G418" s="1"/>
  <c r="G417" s="1"/>
  <c r="G300"/>
  <c r="G299" s="1"/>
  <c r="G296" s="1"/>
  <c r="G295" s="1"/>
  <c r="G226"/>
  <c r="G225" s="1"/>
  <c r="G242"/>
  <c r="G241" s="1"/>
  <c r="F242"/>
  <c r="F241" s="1"/>
  <c r="F228" s="1"/>
  <c r="F227" s="1"/>
  <c r="F109"/>
  <c r="G100"/>
  <c r="G96" s="1"/>
  <c r="F39"/>
  <c r="F18"/>
  <c r="F17" s="1"/>
  <c r="H318" i="63"/>
  <c r="H317" s="1"/>
  <c r="H316" s="1"/>
  <c r="F130" i="65"/>
  <c r="F345"/>
  <c r="F344" s="1"/>
  <c r="F296"/>
  <c r="F295" s="1"/>
  <c r="F294" s="1"/>
  <c r="F31"/>
  <c r="G39"/>
  <c r="G178"/>
  <c r="G177" s="1"/>
  <c r="F161"/>
  <c r="F160" s="1"/>
  <c r="F352"/>
  <c r="F351" s="1"/>
  <c r="F350" s="1"/>
  <c r="G161"/>
  <c r="G160" s="1"/>
  <c r="F178"/>
  <c r="F177" s="1"/>
  <c r="F390"/>
  <c r="F389" s="1"/>
  <c r="G266"/>
  <c r="G45"/>
  <c r="G44"/>
  <c r="G191"/>
  <c r="G190" s="1"/>
  <c r="G189" s="1"/>
  <c r="F45"/>
  <c r="F44"/>
  <c r="F30"/>
  <c r="F97"/>
  <c r="F96"/>
  <c r="F191"/>
  <c r="F190" s="1"/>
  <c r="F189" s="1"/>
  <c r="F218"/>
  <c r="F217" s="1"/>
  <c r="F266"/>
  <c r="F277"/>
  <c r="F276" s="1"/>
  <c r="F275" s="1"/>
  <c r="F327"/>
  <c r="F326" s="1"/>
  <c r="F77"/>
  <c r="F76" s="1"/>
  <c r="F307"/>
  <c r="F339"/>
  <c r="I564" i="64"/>
  <c r="I563" s="1"/>
  <c r="J562"/>
  <c r="J561" s="1"/>
  <c r="I95"/>
  <c r="I204"/>
  <c r="I203" s="1"/>
  <c r="I202" s="1"/>
  <c r="J204"/>
  <c r="J203" s="1"/>
  <c r="J202" s="1"/>
  <c r="J183" s="1"/>
  <c r="I186"/>
  <c r="I185" s="1"/>
  <c r="I184" s="1"/>
  <c r="I226" i="63"/>
  <c r="I225" s="1"/>
  <c r="I224" s="1"/>
  <c r="I223" s="1"/>
  <c r="J178" i="64"/>
  <c r="J177" s="1"/>
  <c r="J176" s="1"/>
  <c r="J175" s="1"/>
  <c r="I139"/>
  <c r="I138" s="1"/>
  <c r="H182" i="63"/>
  <c r="H181" s="1"/>
  <c r="H180" s="1"/>
  <c r="H179" s="1"/>
  <c r="I76"/>
  <c r="I39"/>
  <c r="I38" s="1"/>
  <c r="I37" s="1"/>
  <c r="I234"/>
  <c r="I233" s="1"/>
  <c r="I232" s="1"/>
  <c r="I285"/>
  <c r="I284" s="1"/>
  <c r="I283" s="1"/>
  <c r="I282" s="1"/>
  <c r="I318"/>
  <c r="I317" s="1"/>
  <c r="I316" s="1"/>
  <c r="I376"/>
  <c r="I401"/>
  <c r="I400" s="1"/>
  <c r="I512"/>
  <c r="I511" s="1"/>
  <c r="I577"/>
  <c r="I563"/>
  <c r="I562" s="1"/>
  <c r="I561" s="1"/>
  <c r="H39"/>
  <c r="H38" s="1"/>
  <c r="H37" s="1"/>
  <c r="H114"/>
  <c r="H161"/>
  <c r="H160" s="1"/>
  <c r="H159" s="1"/>
  <c r="I161"/>
  <c r="I160" s="1"/>
  <c r="I159" s="1"/>
  <c r="I495"/>
  <c r="H226"/>
  <c r="H225" s="1"/>
  <c r="H224" s="1"/>
  <c r="H223" s="1"/>
  <c r="H252"/>
  <c r="H251" s="1"/>
  <c r="H250" s="1"/>
  <c r="H355"/>
  <c r="H354" s="1"/>
  <c r="H349" s="1"/>
  <c r="H348" s="1"/>
  <c r="H503"/>
  <c r="H562"/>
  <c r="H561" s="1"/>
  <c r="I211"/>
  <c r="I210" s="1"/>
  <c r="I209" s="1"/>
  <c r="I193" s="1"/>
  <c r="I182"/>
  <c r="I181" s="1"/>
  <c r="I180" s="1"/>
  <c r="I179" s="1"/>
  <c r="H61"/>
  <c r="H60" s="1"/>
  <c r="H59" s="1"/>
  <c r="H234"/>
  <c r="H233" s="1"/>
  <c r="H232" s="1"/>
  <c r="H401"/>
  <c r="H400" s="1"/>
  <c r="H399" s="1"/>
  <c r="H398" s="1"/>
  <c r="H577"/>
  <c r="I265"/>
  <c r="I264" s="1"/>
  <c r="I263" s="1"/>
  <c r="I262" s="1"/>
  <c r="I424"/>
  <c r="I423" s="1"/>
  <c r="H21"/>
  <c r="H429"/>
  <c r="H512"/>
  <c r="H511" s="1"/>
  <c r="H529"/>
  <c r="J72" i="64"/>
  <c r="J66" s="1"/>
  <c r="J16" s="1"/>
  <c r="J118"/>
  <c r="J117" s="1"/>
  <c r="J116" s="1"/>
  <c r="J137"/>
  <c r="J136" s="1"/>
  <c r="J256"/>
  <c r="J238" s="1"/>
  <c r="J468"/>
  <c r="J467" s="1"/>
  <c r="J466" s="1"/>
  <c r="J465" s="1"/>
  <c r="J150"/>
  <c r="J219"/>
  <c r="J215" s="1"/>
  <c r="J214" s="1"/>
  <c r="J213" s="1"/>
  <c r="J291"/>
  <c r="J266" s="1"/>
  <c r="J436"/>
  <c r="J539"/>
  <c r="J538" s="1"/>
  <c r="I183"/>
  <c r="I174" s="1"/>
  <c r="I310"/>
  <c r="I436"/>
  <c r="I137"/>
  <c r="I136" s="1"/>
  <c r="I292"/>
  <c r="I291" s="1"/>
  <c r="I266" s="1"/>
  <c r="I325"/>
  <c r="I324" s="1"/>
  <c r="I323" s="1"/>
  <c r="I468"/>
  <c r="I467" s="1"/>
  <c r="I466" s="1"/>
  <c r="I465" s="1"/>
  <c r="I519"/>
  <c r="I518" s="1"/>
  <c r="I509" s="1"/>
  <c r="I539"/>
  <c r="I538" s="1"/>
  <c r="I22"/>
  <c r="I72"/>
  <c r="I66" s="1"/>
  <c r="I118"/>
  <c r="I117" s="1"/>
  <c r="I116" s="1"/>
  <c r="I150"/>
  <c r="I239"/>
  <c r="I238" s="1"/>
  <c r="I372"/>
  <c r="I371" s="1"/>
  <c r="I370" s="1"/>
  <c r="I369" s="1"/>
  <c r="I36" i="63"/>
  <c r="I355"/>
  <c r="I354" s="1"/>
  <c r="I434"/>
  <c r="I429" s="1"/>
  <c r="I114"/>
  <c r="I375"/>
  <c r="I374" s="1"/>
  <c r="I368" s="1"/>
  <c r="I503"/>
  <c r="I494" s="1"/>
  <c r="I493" s="1"/>
  <c r="I522"/>
  <c r="I521" s="1"/>
  <c r="I520" s="1"/>
  <c r="I138"/>
  <c r="I252"/>
  <c r="I251" s="1"/>
  <c r="I250" s="1"/>
  <c r="I478"/>
  <c r="I477" s="1"/>
  <c r="I476" s="1"/>
  <c r="H76"/>
  <c r="H36"/>
  <c r="H146"/>
  <c r="H138" s="1"/>
  <c r="H98" s="1"/>
  <c r="H265"/>
  <c r="H264" s="1"/>
  <c r="H263" s="1"/>
  <c r="H262" s="1"/>
  <c r="H376"/>
  <c r="H375" s="1"/>
  <c r="H374" s="1"/>
  <c r="H368" s="1"/>
  <c r="H478"/>
  <c r="H477" s="1"/>
  <c r="H476" s="1"/>
  <c r="H546"/>
  <c r="H545" s="1"/>
  <c r="H544" s="1"/>
  <c r="H543" s="1"/>
  <c r="H542" s="1"/>
  <c r="H285"/>
  <c r="H284" s="1"/>
  <c r="H283" s="1"/>
  <c r="H282" s="1"/>
  <c r="H193"/>
  <c r="H424"/>
  <c r="H423" s="1"/>
  <c r="H422" s="1"/>
  <c r="H421" s="1"/>
  <c r="H495"/>
  <c r="H522"/>
  <c r="H521" s="1"/>
  <c r="H520" s="1"/>
  <c r="F41" i="40"/>
  <c r="F40" s="1"/>
  <c r="I564" i="51"/>
  <c r="I563" s="1"/>
  <c r="H424" i="2"/>
  <c r="H423" s="1"/>
  <c r="H560"/>
  <c r="H559" s="1"/>
  <c r="H558" s="1"/>
  <c r="H557" s="1"/>
  <c r="H556" s="1"/>
  <c r="I308" i="51"/>
  <c r="I307" s="1"/>
  <c r="I306" s="1"/>
  <c r="I305" s="1"/>
  <c r="I348" i="64" l="1"/>
  <c r="I340" s="1"/>
  <c r="J348"/>
  <c r="J340" s="1"/>
  <c r="J129"/>
  <c r="G228" i="65"/>
  <c r="G227" s="1"/>
  <c r="G18"/>
  <c r="G17" s="1"/>
  <c r="G218"/>
  <c r="G217" s="1"/>
  <c r="G97"/>
  <c r="F108"/>
  <c r="F107" s="1"/>
  <c r="G253"/>
  <c r="G252" s="1"/>
  <c r="G243" s="1"/>
  <c r="I349" i="63"/>
  <c r="I348" s="1"/>
  <c r="H261"/>
  <c r="I261"/>
  <c r="I399"/>
  <c r="I398" s="1"/>
  <c r="G294" i="65"/>
  <c r="G108"/>
  <c r="G70"/>
  <c r="G67" s="1"/>
  <c r="G66" s="1"/>
  <c r="G53"/>
  <c r="G307"/>
  <c r="F65"/>
  <c r="G31"/>
  <c r="G30" s="1"/>
  <c r="G130"/>
  <c r="G107" s="1"/>
  <c r="G326"/>
  <c r="F106"/>
  <c r="I562" i="64"/>
  <c r="I561" s="1"/>
  <c r="H231" i="63"/>
  <c r="H222" s="1"/>
  <c r="I129" i="64"/>
  <c r="F216" i="65"/>
  <c r="H397" i="63"/>
  <c r="F16" i="65"/>
  <c r="F15" s="1"/>
  <c r="G216"/>
  <c r="G106"/>
  <c r="G65"/>
  <c r="J537" i="64"/>
  <c r="I422" i="63"/>
  <c r="I421" s="1"/>
  <c r="J501" i="64"/>
  <c r="I537"/>
  <c r="I501" s="1"/>
  <c r="J174"/>
  <c r="I231" i="63"/>
  <c r="I222" s="1"/>
  <c r="I172"/>
  <c r="H172"/>
  <c r="I16" i="64"/>
  <c r="I397" i="63"/>
  <c r="H494"/>
  <c r="H493" s="1"/>
  <c r="H459" s="1"/>
  <c r="H452" s="1"/>
  <c r="H448" s="1"/>
  <c r="H447" s="1"/>
  <c r="H446" s="1"/>
  <c r="I98"/>
  <c r="I15" s="1"/>
  <c r="J237" i="64"/>
  <c r="I237"/>
  <c r="I459" i="63"/>
  <c r="I452" s="1"/>
  <c r="H15"/>
  <c r="F24" i="52"/>
  <c r="F28"/>
  <c r="F27"/>
  <c r="F26"/>
  <c r="G16" i="65" l="1"/>
  <c r="I14" i="64"/>
  <c r="J14"/>
  <c r="G15" i="65"/>
  <c r="D70" i="62"/>
  <c r="C70"/>
  <c r="D74"/>
  <c r="C74"/>
  <c r="C61"/>
  <c r="C60" s="1"/>
  <c r="C71" i="41"/>
  <c r="C75"/>
  <c r="D25" i="59" l="1"/>
  <c r="D24"/>
  <c r="D22"/>
  <c r="D21" s="1"/>
  <c r="D17"/>
  <c r="D16"/>
  <c r="F29" i="73"/>
  <c r="E29"/>
  <c r="D28"/>
  <c r="D27"/>
  <c r="D26"/>
  <c r="D25"/>
  <c r="D24"/>
  <c r="D23"/>
  <c r="D22"/>
  <c r="D29" s="1"/>
  <c r="G29" i="72"/>
  <c r="F29"/>
  <c r="E29"/>
  <c r="D28"/>
  <c r="D27"/>
  <c r="D26"/>
  <c r="D25"/>
  <c r="D24"/>
  <c r="D23"/>
  <c r="D22"/>
  <c r="D29" s="1"/>
  <c r="G28" i="71"/>
  <c r="F28"/>
  <c r="E28"/>
  <c r="D27"/>
  <c r="D26"/>
  <c r="D25"/>
  <c r="D24"/>
  <c r="D23"/>
  <c r="D22"/>
  <c r="D21"/>
  <c r="D19" i="59" l="1"/>
  <c r="D28" i="71"/>
  <c r="E26" i="70" l="1"/>
  <c r="D26"/>
  <c r="D25" i="69"/>
  <c r="C123" i="62" l="1"/>
  <c r="C121"/>
  <c r="C120" s="1"/>
  <c r="C119" s="1"/>
  <c r="C116"/>
  <c r="C115" s="1"/>
  <c r="C113"/>
  <c r="C111"/>
  <c r="C108"/>
  <c r="C106"/>
  <c r="C104"/>
  <c r="C102"/>
  <c r="C100"/>
  <c r="C98"/>
  <c r="C96"/>
  <c r="C93"/>
  <c r="C91"/>
  <c r="C89"/>
  <c r="C87"/>
  <c r="C85"/>
  <c r="C82"/>
  <c r="C81" s="1"/>
  <c r="C77"/>
  <c r="C72"/>
  <c r="C67"/>
  <c r="C66" s="1"/>
  <c r="C65" s="1"/>
  <c r="C63"/>
  <c r="C58"/>
  <c r="C57" s="1"/>
  <c r="C51"/>
  <c r="C50" s="1"/>
  <c r="C48"/>
  <c r="C46"/>
  <c r="C43"/>
  <c r="C40"/>
  <c r="C37"/>
  <c r="C36" s="1"/>
  <c r="C34"/>
  <c r="C32"/>
  <c r="C28"/>
  <c r="C22"/>
  <c r="C21" s="1"/>
  <c r="C17"/>
  <c r="C16" s="1"/>
  <c r="C110" l="1"/>
  <c r="C84"/>
  <c r="C56"/>
  <c r="C42"/>
  <c r="C39" s="1"/>
  <c r="C95"/>
  <c r="C80" s="1"/>
  <c r="C79" s="1"/>
  <c r="C27"/>
  <c r="C15" l="1"/>
  <c r="C125" s="1"/>
  <c r="D123" l="1"/>
  <c r="D121"/>
  <c r="D120" s="1"/>
  <c r="D119" s="1"/>
  <c r="D116"/>
  <c r="D115" s="1"/>
  <c r="D113"/>
  <c r="D111"/>
  <c r="D108"/>
  <c r="D106"/>
  <c r="D95" s="1"/>
  <c r="D104"/>
  <c r="D102"/>
  <c r="D100"/>
  <c r="D98"/>
  <c r="D96"/>
  <c r="D93"/>
  <c r="D91"/>
  <c r="D89"/>
  <c r="D87"/>
  <c r="D84" s="1"/>
  <c r="D85"/>
  <c r="D82"/>
  <c r="D81" s="1"/>
  <c r="D77"/>
  <c r="D72"/>
  <c r="D67"/>
  <c r="D66" s="1"/>
  <c r="D65" s="1"/>
  <c r="D63"/>
  <c r="D61"/>
  <c r="D58"/>
  <c r="D57" s="1"/>
  <c r="D51"/>
  <c r="D50"/>
  <c r="D48"/>
  <c r="D46"/>
  <c r="D43"/>
  <c r="D42" s="1"/>
  <c r="D39" s="1"/>
  <c r="D40"/>
  <c r="D37"/>
  <c r="D36" s="1"/>
  <c r="D34"/>
  <c r="D32"/>
  <c r="D28"/>
  <c r="D22"/>
  <c r="D21" s="1"/>
  <c r="D17"/>
  <c r="D16" s="1"/>
  <c r="D110" l="1"/>
  <c r="D80"/>
  <c r="D79" s="1"/>
  <c r="D60"/>
  <c r="D56" s="1"/>
  <c r="D15" s="1"/>
  <c r="D27"/>
  <c r="D125" l="1"/>
  <c r="D42" i="59" l="1"/>
  <c r="D41" s="1"/>
  <c r="D39"/>
  <c r="D38" s="1"/>
  <c r="D34"/>
  <c r="D33" s="1"/>
  <c r="D32" s="1"/>
  <c r="D30"/>
  <c r="D29" s="1"/>
  <c r="D28" s="1"/>
  <c r="D27" s="1"/>
  <c r="D37" l="1"/>
  <c r="D36" s="1"/>
  <c r="D15" s="1"/>
  <c r="D44" s="1"/>
  <c r="E42" l="1"/>
  <c r="E41" s="1"/>
  <c r="E39"/>
  <c r="E38" s="1"/>
  <c r="E34"/>
  <c r="E33" s="1"/>
  <c r="E32" s="1"/>
  <c r="E30"/>
  <c r="E29" s="1"/>
  <c r="E28" s="1"/>
  <c r="E25"/>
  <c r="E24" s="1"/>
  <c r="E22"/>
  <c r="E21" s="1"/>
  <c r="E17"/>
  <c r="E16" s="1"/>
  <c r="E37" l="1"/>
  <c r="E36" s="1"/>
  <c r="E19"/>
  <c r="E27"/>
  <c r="D22" i="42"/>
  <c r="D21" s="1"/>
  <c r="D25"/>
  <c r="E15" i="59" l="1"/>
  <c r="E44" s="1"/>
  <c r="H407" i="2"/>
  <c r="H406" s="1"/>
  <c r="I546" i="51"/>
  <c r="F188" i="40"/>
  <c r="I452" i="51"/>
  <c r="H322" i="2"/>
  <c r="H321" s="1"/>
  <c r="H320"/>
  <c r="H319" s="1"/>
  <c r="I411" i="51"/>
  <c r="H270" i="2"/>
  <c r="H269" s="1"/>
  <c r="I356" i="51"/>
  <c r="H215" i="2"/>
  <c r="H214" s="1"/>
  <c r="I166" i="51"/>
  <c r="C68" i="41"/>
  <c r="H208" i="2"/>
  <c r="H207" l="1"/>
  <c r="H206" s="1"/>
  <c r="H205" s="1"/>
  <c r="H204" s="1"/>
  <c r="F240" i="40"/>
  <c r="F239" s="1"/>
  <c r="F27"/>
  <c r="F26" s="1"/>
  <c r="F238"/>
  <c r="F236"/>
  <c r="F235" s="1"/>
  <c r="H318" i="2"/>
  <c r="H317" s="1"/>
  <c r="H316" s="1"/>
  <c r="F116" i="40"/>
  <c r="F115" s="1"/>
  <c r="F349"/>
  <c r="F348" s="1"/>
  <c r="I159" i="51"/>
  <c r="I158" s="1"/>
  <c r="I157" l="1"/>
  <c r="I156" s="1"/>
  <c r="H409" i="2"/>
  <c r="F29" i="40" s="1"/>
  <c r="F28" s="1"/>
  <c r="I548" i="51"/>
  <c r="H408" i="2" l="1"/>
  <c r="H290"/>
  <c r="H289" s="1"/>
  <c r="I376" i="51"/>
  <c r="H514" i="2"/>
  <c r="H513" s="1"/>
  <c r="H505"/>
  <c r="H504" s="1"/>
  <c r="H497"/>
  <c r="H496" s="1"/>
  <c r="I478" i="51"/>
  <c r="I470"/>
  <c r="H362" i="2"/>
  <c r="H361" s="1"/>
  <c r="H357"/>
  <c r="F255" i="40" s="1"/>
  <c r="F254" s="1"/>
  <c r="H359" i="2"/>
  <c r="I530" i="51"/>
  <c r="I526"/>
  <c r="I434"/>
  <c r="H294" i="2"/>
  <c r="F142" i="40" s="1"/>
  <c r="F141" s="1"/>
  <c r="H292" i="2"/>
  <c r="H291" s="1"/>
  <c r="H272"/>
  <c r="H271" s="1"/>
  <c r="I378" i="51"/>
  <c r="I380"/>
  <c r="I358"/>
  <c r="H528" i="2"/>
  <c r="H527" s="1"/>
  <c r="H526"/>
  <c r="H525" s="1"/>
  <c r="H524"/>
  <c r="H523" s="1"/>
  <c r="H260"/>
  <c r="H259" s="1"/>
  <c r="H254"/>
  <c r="I228" i="51"/>
  <c r="I224"/>
  <c r="I211"/>
  <c r="I205"/>
  <c r="F354" i="40" l="1"/>
  <c r="F353" s="1"/>
  <c r="H253" i="2"/>
  <c r="H293"/>
  <c r="F135" i="40"/>
  <c r="F134" s="1"/>
  <c r="F137"/>
  <c r="F136" s="1"/>
  <c r="F118"/>
  <c r="F117" s="1"/>
  <c r="F163"/>
  <c r="F162" s="1"/>
  <c r="H522" i="2"/>
  <c r="H356"/>
  <c r="F260" i="40"/>
  <c r="F259" s="1"/>
  <c r="F123"/>
  <c r="F122" s="1"/>
  <c r="F230"/>
  <c r="F229" s="1"/>
  <c r="F234"/>
  <c r="F233" s="1"/>
  <c r="F360"/>
  <c r="F359" s="1"/>
  <c r="H238" i="2"/>
  <c r="H237" s="1"/>
  <c r="H236"/>
  <c r="H235" s="1"/>
  <c r="I189" i="51"/>
  <c r="I187"/>
  <c r="H158" i="2"/>
  <c r="H157" s="1"/>
  <c r="H156" s="1"/>
  <c r="H155" s="1"/>
  <c r="I114" i="51"/>
  <c r="I113" s="1"/>
  <c r="I112" s="1"/>
  <c r="F395" i="40"/>
  <c r="H141" i="2"/>
  <c r="H140" s="1"/>
  <c r="H451"/>
  <c r="H450" s="1"/>
  <c r="H449" s="1"/>
  <c r="I217" i="51"/>
  <c r="I97"/>
  <c r="F207" i="40" l="1"/>
  <c r="F206" s="1"/>
  <c r="F205"/>
  <c r="F204" s="1"/>
  <c r="F420"/>
  <c r="F419" s="1"/>
  <c r="F418" s="1"/>
  <c r="F417" s="1"/>
  <c r="F405"/>
  <c r="F404" s="1"/>
  <c r="F392"/>
  <c r="F391" s="1"/>
  <c r="F394"/>
  <c r="F393" s="1"/>
  <c r="C107" i="41"/>
  <c r="H311" i="2" l="1"/>
  <c r="I397" i="51"/>
  <c r="H296" i="2" l="1"/>
  <c r="H295" s="1"/>
  <c r="F146" i="40" s="1"/>
  <c r="F145" s="1"/>
  <c r="I382" i="51"/>
  <c r="H309" i="2" l="1"/>
  <c r="H308" s="1"/>
  <c r="I395" i="51"/>
  <c r="F157" i="40" l="1"/>
  <c r="F156" s="1"/>
  <c r="H240" i="2"/>
  <c r="H239" s="1"/>
  <c r="I191" i="51"/>
  <c r="F209" i="40" l="1"/>
  <c r="F208" s="1"/>
  <c r="H433" i="2"/>
  <c r="F57" i="40" s="1"/>
  <c r="I571" i="51"/>
  <c r="H305" i="2"/>
  <c r="F280" i="40" l="1"/>
  <c r="H244" i="2" l="1"/>
  <c r="H243" s="1"/>
  <c r="H242"/>
  <c r="I195" i="51"/>
  <c r="F215" i="40" l="1"/>
  <c r="F214" s="1"/>
  <c r="H258" i="2"/>
  <c r="H257" s="1"/>
  <c r="I209" i="51"/>
  <c r="H145" i="2"/>
  <c r="H144" s="1"/>
  <c r="F358" i="40" l="1"/>
  <c r="F357" s="1"/>
  <c r="F400"/>
  <c r="F399" s="1"/>
  <c r="I29" i="52" l="1"/>
  <c r="H29"/>
  <c r="G29"/>
  <c r="D27"/>
  <c r="D26"/>
  <c r="D28"/>
  <c r="F25"/>
  <c r="D25" s="1"/>
  <c r="D24"/>
  <c r="F23"/>
  <c r="D23" s="1"/>
  <c r="F22"/>
  <c r="D22" s="1"/>
  <c r="C117" i="41"/>
  <c r="C116" s="1"/>
  <c r="I101" i="51"/>
  <c r="C114" i="41" l="1"/>
  <c r="H184" i="2" l="1"/>
  <c r="H186" l="1"/>
  <c r="H306" l="1"/>
  <c r="I413" i="51"/>
  <c r="G28" i="57"/>
  <c r="I410" i="51" l="1"/>
  <c r="I409" s="1"/>
  <c r="I408" s="1"/>
  <c r="F237" i="40"/>
  <c r="D23" i="57"/>
  <c r="D22"/>
  <c r="C122" i="41" l="1"/>
  <c r="C121" s="1"/>
  <c r="C120" s="1"/>
  <c r="F320" i="40" l="1"/>
  <c r="F28" i="57" l="1"/>
  <c r="E28"/>
  <c r="D27"/>
  <c r="D26"/>
  <c r="D25"/>
  <c r="D24"/>
  <c r="D21"/>
  <c r="D28" l="1"/>
  <c r="J29" i="52"/>
  <c r="E29"/>
  <c r="H502" i="2" l="1"/>
  <c r="H501" s="1"/>
  <c r="I475" i="51"/>
  <c r="F125" i="40" l="1"/>
  <c r="F124" s="1"/>
  <c r="H171" i="2" l="1"/>
  <c r="H360"/>
  <c r="I432" i="51"/>
  <c r="I431" s="1"/>
  <c r="H170" i="2" l="1"/>
  <c r="H169" s="1"/>
  <c r="H168" s="1"/>
  <c r="F325" i="40"/>
  <c r="F324" s="1"/>
  <c r="H550" i="2"/>
  <c r="I299" i="51"/>
  <c r="I127"/>
  <c r="I126" s="1"/>
  <c r="I125" s="1"/>
  <c r="H132" i="2"/>
  <c r="H131" s="1"/>
  <c r="H130" s="1"/>
  <c r="H129" s="1"/>
  <c r="H128" s="1"/>
  <c r="I89" i="51"/>
  <c r="I88" s="1"/>
  <c r="I87" s="1"/>
  <c r="I86" s="1"/>
  <c r="H127" i="2"/>
  <c r="H126" s="1"/>
  <c r="H125" s="1"/>
  <c r="H124" s="1"/>
  <c r="H123" s="1"/>
  <c r="I84" i="51"/>
  <c r="I83" s="1"/>
  <c r="I82" s="1"/>
  <c r="I81" s="1"/>
  <c r="H249" i="2"/>
  <c r="F224" i="40" s="1"/>
  <c r="H48" i="2"/>
  <c r="F195" i="40" s="1"/>
  <c r="F194" s="1"/>
  <c r="I33" i="51"/>
  <c r="I32" s="1"/>
  <c r="I31" s="1"/>
  <c r="I30" s="1"/>
  <c r="F323" i="40" l="1"/>
  <c r="F322" s="1"/>
  <c r="F75"/>
  <c r="F74" s="1"/>
  <c r="F300"/>
  <c r="F299" s="1"/>
  <c r="F274"/>
  <c r="F273" s="1"/>
  <c r="F272" s="1"/>
  <c r="F271" s="1"/>
  <c r="H47" i="2"/>
  <c r="H46" s="1"/>
  <c r="H45" s="1"/>
  <c r="H44" s="1"/>
  <c r="H589"/>
  <c r="H583"/>
  <c r="H576"/>
  <c r="H571"/>
  <c r="H567"/>
  <c r="H555"/>
  <c r="H549"/>
  <c r="F73" i="40" s="1"/>
  <c r="H548" i="2"/>
  <c r="H547"/>
  <c r="H541"/>
  <c r="F111" i="40" s="1"/>
  <c r="H540" i="2"/>
  <c r="F110" i="40" s="1"/>
  <c r="H535" i="2"/>
  <c r="H534"/>
  <c r="F232" i="40"/>
  <c r="H519" i="2"/>
  <c r="F172" i="40" s="1"/>
  <c r="H517" i="2"/>
  <c r="F166" i="40" s="1"/>
  <c r="H516" i="2"/>
  <c r="F165" i="40" s="1"/>
  <c r="H510" i="2"/>
  <c r="H508"/>
  <c r="F140" i="40" s="1"/>
  <c r="H507" i="2"/>
  <c r="F139" i="40" s="1"/>
  <c r="H500" i="2"/>
  <c r="F121" i="40" s="1"/>
  <c r="H499" i="2"/>
  <c r="F120" i="40" s="1"/>
  <c r="H492" i="2"/>
  <c r="H491"/>
  <c r="H489"/>
  <c r="H488"/>
  <c r="H486"/>
  <c r="H485"/>
  <c r="H483"/>
  <c r="H482"/>
  <c r="H480"/>
  <c r="H475"/>
  <c r="H474"/>
  <c r="H470"/>
  <c r="F34" i="40" s="1"/>
  <c r="H469" i="2"/>
  <c r="F33" i="40" s="1"/>
  <c r="H465" i="2"/>
  <c r="F21" i="40" s="1"/>
  <c r="H464" i="2"/>
  <c r="F20" i="40" s="1"/>
  <c r="H458" i="2"/>
  <c r="H445"/>
  <c r="H440"/>
  <c r="F64" i="40" s="1"/>
  <c r="H439" i="2"/>
  <c r="H436"/>
  <c r="H432"/>
  <c r="H431" s="1"/>
  <c r="H420"/>
  <c r="H415"/>
  <c r="H414"/>
  <c r="H413"/>
  <c r="H405"/>
  <c r="H404"/>
  <c r="H403"/>
  <c r="H396"/>
  <c r="H391"/>
  <c r="H384"/>
  <c r="H382"/>
  <c r="H381"/>
  <c r="H378"/>
  <c r="H373"/>
  <c r="H367"/>
  <c r="F258" i="40"/>
  <c r="F257"/>
  <c r="H353" i="2"/>
  <c r="F247" i="40" s="1"/>
  <c r="H332" i="2"/>
  <c r="H327"/>
  <c r="H315"/>
  <c r="F176" i="40" s="1"/>
  <c r="F175" s="1"/>
  <c r="F174" s="1"/>
  <c r="F173" s="1"/>
  <c r="H347" i="2"/>
  <c r="F170" i="40" s="1"/>
  <c r="H346" i="2"/>
  <c r="F169" i="40" s="1"/>
  <c r="H345" i="2"/>
  <c r="H307"/>
  <c r="F155" i="40" s="1"/>
  <c r="F154"/>
  <c r="F153"/>
  <c r="H303" i="2"/>
  <c r="F144" i="40" s="1"/>
  <c r="H301" i="2"/>
  <c r="F151" i="40" s="1"/>
  <c r="H299" i="2"/>
  <c r="H298"/>
  <c r="H288"/>
  <c r="F133" i="40" s="1"/>
  <c r="H287" i="2"/>
  <c r="F132" i="40" s="1"/>
  <c r="H340" i="2"/>
  <c r="F52" i="40" s="1"/>
  <c r="H339" i="2"/>
  <c r="F50" i="40"/>
  <c r="H281" i="2"/>
  <c r="H276"/>
  <c r="F129" i="40" s="1"/>
  <c r="H275" i="2"/>
  <c r="F128" i="40" s="1"/>
  <c r="F127"/>
  <c r="H268" i="2"/>
  <c r="F114" i="40" s="1"/>
  <c r="H267" i="2"/>
  <c r="F113" i="40" s="1"/>
  <c r="H256" i="2"/>
  <c r="F213" i="40"/>
  <c r="H230" i="2"/>
  <c r="F222" i="40" s="1"/>
  <c r="F221" s="1"/>
  <c r="H228" i="2"/>
  <c r="F220" i="40" s="1"/>
  <c r="H221" i="2"/>
  <c r="H220"/>
  <c r="H219"/>
  <c r="H213"/>
  <c r="H203"/>
  <c r="H198"/>
  <c r="H192"/>
  <c r="H188"/>
  <c r="H178"/>
  <c r="H167"/>
  <c r="H166"/>
  <c r="H165"/>
  <c r="H154"/>
  <c r="H153"/>
  <c r="H152"/>
  <c r="H148"/>
  <c r="F403" i="40" s="1"/>
  <c r="H147" i="2"/>
  <c r="H143"/>
  <c r="H137"/>
  <c r="H136"/>
  <c r="H122"/>
  <c r="F242" i="40" s="1"/>
  <c r="H118" i="2"/>
  <c r="F226" i="40" s="1"/>
  <c r="H103" i="2"/>
  <c r="F43" i="40" s="1"/>
  <c r="H113" i="2"/>
  <c r="H97"/>
  <c r="H108"/>
  <c r="H92"/>
  <c r="H91"/>
  <c r="H86"/>
  <c r="F317" i="40" s="1"/>
  <c r="H81" i="2"/>
  <c r="H75"/>
  <c r="H70"/>
  <c r="H65"/>
  <c r="H63"/>
  <c r="H58"/>
  <c r="H53"/>
  <c r="H43"/>
  <c r="H41"/>
  <c r="H35"/>
  <c r="H34"/>
  <c r="H30"/>
  <c r="H26"/>
  <c r="H20"/>
  <c r="I514" i="51"/>
  <c r="I513" s="1"/>
  <c r="I512" s="1"/>
  <c r="I511" s="1"/>
  <c r="I510" s="1"/>
  <c r="I384"/>
  <c r="I424"/>
  <c r="I423" s="1"/>
  <c r="I422" s="1"/>
  <c r="I421" s="1"/>
  <c r="I420" s="1"/>
  <c r="I277"/>
  <c r="I103"/>
  <c r="I507"/>
  <c r="I506" s="1"/>
  <c r="I505" s="1"/>
  <c r="I504" s="1"/>
  <c r="I503" s="1"/>
  <c r="I502" s="1"/>
  <c r="I264"/>
  <c r="I321"/>
  <c r="I320" s="1"/>
  <c r="I319" s="1"/>
  <c r="I318" s="1"/>
  <c r="I317" s="1"/>
  <c r="I315"/>
  <c r="I314" s="1"/>
  <c r="I313" s="1"/>
  <c r="I618"/>
  <c r="I617" s="1"/>
  <c r="I616" s="1"/>
  <c r="I613"/>
  <c r="I612" s="1"/>
  <c r="I611" s="1"/>
  <c r="I609"/>
  <c r="I608" s="1"/>
  <c r="I607" s="1"/>
  <c r="I303"/>
  <c r="I302" s="1"/>
  <c r="I301" s="1"/>
  <c r="I226"/>
  <c r="I492"/>
  <c r="I483"/>
  <c r="I480"/>
  <c r="I271"/>
  <c r="I270" s="1"/>
  <c r="I269" s="1"/>
  <c r="I268" s="1"/>
  <c r="I267" s="1"/>
  <c r="I584"/>
  <c r="I583" s="1"/>
  <c r="I582" s="1"/>
  <c r="I581" s="1"/>
  <c r="I575"/>
  <c r="I570"/>
  <c r="I559"/>
  <c r="I558" s="1"/>
  <c r="I557" s="1"/>
  <c r="I556" s="1"/>
  <c r="I463"/>
  <c r="I462" s="1"/>
  <c r="I461" s="1"/>
  <c r="I460" s="1"/>
  <c r="I458"/>
  <c r="I457" s="1"/>
  <c r="I456" s="1"/>
  <c r="I455" s="1"/>
  <c r="I451"/>
  <c r="I445"/>
  <c r="I440"/>
  <c r="I439" s="1"/>
  <c r="I438" s="1"/>
  <c r="I437" s="1"/>
  <c r="I535"/>
  <c r="I534" s="1"/>
  <c r="I533" s="1"/>
  <c r="I532" s="1"/>
  <c r="I522"/>
  <c r="I521" s="1"/>
  <c r="I520" s="1"/>
  <c r="I418"/>
  <c r="I417" s="1"/>
  <c r="I416" s="1"/>
  <c r="I415" s="1"/>
  <c r="I406"/>
  <c r="I405" s="1"/>
  <c r="I404" s="1"/>
  <c r="I403" s="1"/>
  <c r="I401"/>
  <c r="I400" s="1"/>
  <c r="I399" s="1"/>
  <c r="I389"/>
  <c r="I387"/>
  <c r="I367"/>
  <c r="I366" s="1"/>
  <c r="I365" s="1"/>
  <c r="I364" s="1"/>
  <c r="I207"/>
  <c r="I204" s="1"/>
  <c r="I200"/>
  <c r="I199" s="1"/>
  <c r="I198" s="1"/>
  <c r="I197" s="1"/>
  <c r="I193"/>
  <c r="I186" s="1"/>
  <c r="I181"/>
  <c r="I179"/>
  <c r="I164"/>
  <c r="I346"/>
  <c r="I345" s="1"/>
  <c r="I344" s="1"/>
  <c r="I343" s="1"/>
  <c r="I342" s="1"/>
  <c r="I341" s="1"/>
  <c r="I154"/>
  <c r="I153" s="1"/>
  <c r="I152" s="1"/>
  <c r="I151" s="1"/>
  <c r="I148"/>
  <c r="I147" s="1"/>
  <c r="I146" s="1"/>
  <c r="I144"/>
  <c r="I142"/>
  <c r="I140"/>
  <c r="I134"/>
  <c r="I133" s="1"/>
  <c r="I132" s="1"/>
  <c r="I131" s="1"/>
  <c r="I130" s="1"/>
  <c r="I99"/>
  <c r="I93"/>
  <c r="I79"/>
  <c r="I78" s="1"/>
  <c r="I77" s="1"/>
  <c r="I75"/>
  <c r="I74" s="1"/>
  <c r="I73" s="1"/>
  <c r="I70"/>
  <c r="I69" s="1"/>
  <c r="I68" s="1"/>
  <c r="I67" s="1"/>
  <c r="I260"/>
  <c r="I259" s="1"/>
  <c r="I258" s="1"/>
  <c r="I257" s="1"/>
  <c r="I64"/>
  <c r="I63" s="1"/>
  <c r="I62" s="1"/>
  <c r="I248"/>
  <c r="I247" s="1"/>
  <c r="I246" s="1"/>
  <c r="I245" s="1"/>
  <c r="I243"/>
  <c r="I242" s="1"/>
  <c r="I241" s="1"/>
  <c r="I240" s="1"/>
  <c r="I55"/>
  <c r="I54" s="1"/>
  <c r="I53" s="1"/>
  <c r="I52" s="1"/>
  <c r="I50"/>
  <c r="I48"/>
  <c r="I43"/>
  <c r="I42" s="1"/>
  <c r="I41" s="1"/>
  <c r="I40" s="1"/>
  <c r="I38"/>
  <c r="I37" s="1"/>
  <c r="I36" s="1"/>
  <c r="I35" s="1"/>
  <c r="I28"/>
  <c r="I26"/>
  <c r="I333"/>
  <c r="I332" s="1"/>
  <c r="I331" s="1"/>
  <c r="I329"/>
  <c r="I328" s="1"/>
  <c r="I327" s="1"/>
  <c r="I326" s="1"/>
  <c r="I20"/>
  <c r="I19" s="1"/>
  <c r="I18" s="1"/>
  <c r="I17" s="1"/>
  <c r="F265" i="40" l="1"/>
  <c r="I477" i="51"/>
  <c r="I163"/>
  <c r="I162" s="1"/>
  <c r="I161" s="1"/>
  <c r="I139"/>
  <c r="I95"/>
  <c r="I223"/>
  <c r="I222" s="1"/>
  <c r="I221" s="1"/>
  <c r="I220" s="1"/>
  <c r="F416" i="40"/>
  <c r="F149"/>
  <c r="I185" i="51"/>
  <c r="I184" s="1"/>
  <c r="I203"/>
  <c r="I202" s="1"/>
  <c r="F402" i="40"/>
  <c r="F401" s="1"/>
  <c r="H146" i="2"/>
  <c r="F148" i="40"/>
  <c r="H297" i="2"/>
  <c r="F168" i="40"/>
  <c r="H344" i="2"/>
  <c r="F126" i="40"/>
  <c r="F51"/>
  <c r="H337" i="2"/>
  <c r="F298" i="40"/>
  <c r="F159"/>
  <c r="F119"/>
  <c r="I615" i="51"/>
  <c r="I312"/>
  <c r="I311" s="1"/>
  <c r="I310" s="1"/>
  <c r="I528"/>
  <c r="I263"/>
  <c r="I262" s="1"/>
  <c r="I256" s="1"/>
  <c r="I337"/>
  <c r="I336" s="1"/>
  <c r="I335" s="1"/>
  <c r="I325" s="1"/>
  <c r="I324" s="1"/>
  <c r="I323" s="1"/>
  <c r="I373"/>
  <c r="I596"/>
  <c r="I595" s="1"/>
  <c r="I594" s="1"/>
  <c r="I282"/>
  <c r="I47"/>
  <c r="I46" s="1"/>
  <c r="I45" s="1"/>
  <c r="I108"/>
  <c r="I107" s="1"/>
  <c r="I106" s="1"/>
  <c r="I601"/>
  <c r="I600" s="1"/>
  <c r="I599" s="1"/>
  <c r="I59"/>
  <c r="I58" s="1"/>
  <c r="I57" s="1"/>
  <c r="I178"/>
  <c r="I177" s="1"/>
  <c r="I176" s="1"/>
  <c r="I175" s="1"/>
  <c r="I353"/>
  <c r="I72"/>
  <c r="I360"/>
  <c r="I498"/>
  <c r="I497" s="1"/>
  <c r="I496" s="1"/>
  <c r="I495" s="1"/>
  <c r="I494" s="1"/>
  <c r="I489"/>
  <c r="I486" s="1"/>
  <c r="I542"/>
  <c r="I541" s="1"/>
  <c r="I288"/>
  <c r="I170"/>
  <c r="I169" s="1"/>
  <c r="I168" s="1"/>
  <c r="I447"/>
  <c r="I444" s="1"/>
  <c r="I443" s="1"/>
  <c r="I442" s="1"/>
  <c r="I436" s="1"/>
  <c r="I279"/>
  <c r="I472"/>
  <c r="I469" s="1"/>
  <c r="I25"/>
  <c r="I24" s="1"/>
  <c r="I23" s="1"/>
  <c r="I92"/>
  <c r="I91" s="1"/>
  <c r="I591"/>
  <c r="I590" s="1"/>
  <c r="I589" s="1"/>
  <c r="I253"/>
  <c r="I252" s="1"/>
  <c r="I251" s="1"/>
  <c r="I250" s="1"/>
  <c r="I239" s="1"/>
  <c r="I552"/>
  <c r="I551" s="1"/>
  <c r="I550" s="1"/>
  <c r="I577"/>
  <c r="I574" s="1"/>
  <c r="I569" s="1"/>
  <c r="I285"/>
  <c r="I234"/>
  <c r="I233" s="1"/>
  <c r="I232" s="1"/>
  <c r="I231" s="1"/>
  <c r="I230" s="1"/>
  <c r="I121"/>
  <c r="I120" s="1"/>
  <c r="I119" s="1"/>
  <c r="I118" s="1"/>
  <c r="I391"/>
  <c r="I430"/>
  <c r="I429" s="1"/>
  <c r="I428" s="1"/>
  <c r="I295"/>
  <c r="I606"/>
  <c r="C73" i="41"/>
  <c r="C27"/>
  <c r="I562" i="51" l="1"/>
  <c r="I561" s="1"/>
  <c r="I66"/>
  <c r="I150"/>
  <c r="I372"/>
  <c r="I371" s="1"/>
  <c r="I370" s="1"/>
  <c r="I369" s="1"/>
  <c r="I352"/>
  <c r="I351" s="1"/>
  <c r="I540"/>
  <c r="I539" s="1"/>
  <c r="I538" s="1"/>
  <c r="I525"/>
  <c r="I524" s="1"/>
  <c r="I519" s="1"/>
  <c r="I518" s="1"/>
  <c r="I509" s="1"/>
  <c r="I183"/>
  <c r="I174" s="1"/>
  <c r="I22"/>
  <c r="I294"/>
  <c r="I293" s="1"/>
  <c r="I292" s="1"/>
  <c r="I291" s="1"/>
  <c r="I117"/>
  <c r="I116" s="1"/>
  <c r="I238"/>
  <c r="I605"/>
  <c r="I604" s="1"/>
  <c r="I138"/>
  <c r="I137" s="1"/>
  <c r="I136" s="1"/>
  <c r="I485"/>
  <c r="I588"/>
  <c r="I587" s="1"/>
  <c r="I586" s="1"/>
  <c r="I468"/>
  <c r="I219"/>
  <c r="I276"/>
  <c r="I275" s="1"/>
  <c r="I274" s="1"/>
  <c r="I273" s="1"/>
  <c r="H506" i="2"/>
  <c r="I215" i="51" l="1"/>
  <c r="I213"/>
  <c r="I537"/>
  <c r="I501" s="1"/>
  <c r="I129"/>
  <c r="I16"/>
  <c r="I15" s="1"/>
  <c r="I350"/>
  <c r="I266"/>
  <c r="I237" s="1"/>
  <c r="I467"/>
  <c r="I466" s="1"/>
  <c r="I465" s="1"/>
  <c r="H102" i="2"/>
  <c r="H101" s="1"/>
  <c r="H100" s="1"/>
  <c r="H99" s="1"/>
  <c r="H395"/>
  <c r="H394" s="1"/>
  <c r="H393" s="1"/>
  <c r="H392" s="1"/>
  <c r="H390"/>
  <c r="H389" s="1"/>
  <c r="H388" s="1"/>
  <c r="H387" s="1"/>
  <c r="H300" l="1"/>
  <c r="H248"/>
  <c r="H247" s="1"/>
  <c r="H246" s="1"/>
  <c r="H245" s="1"/>
  <c r="H121"/>
  <c r="H120" s="1"/>
  <c r="H119" s="1"/>
  <c r="H117"/>
  <c r="H116" s="1"/>
  <c r="H115" s="1"/>
  <c r="H241"/>
  <c r="H234" s="1"/>
  <c r="H227"/>
  <c r="H114" l="1"/>
  <c r="H343" l="1"/>
  <c r="H342" s="1"/>
  <c r="H341" s="1"/>
  <c r="H336"/>
  <c r="H335" s="1"/>
  <c r="H334" s="1"/>
  <c r="H333" l="1"/>
  <c r="H19"/>
  <c r="H18" s="1"/>
  <c r="H17" s="1"/>
  <c r="H16" s="1"/>
  <c r="H521"/>
  <c r="H183"/>
  <c r="C64" i="41"/>
  <c r="C86"/>
  <c r="F24" i="40"/>
  <c r="C88" i="41"/>
  <c r="C92"/>
  <c r="C90"/>
  <c r="F356" i="40"/>
  <c r="F355" s="1"/>
  <c r="F352" s="1"/>
  <c r="F210"/>
  <c r="C94" i="41"/>
  <c r="D42" i="42"/>
  <c r="D41" s="1"/>
  <c r="D39"/>
  <c r="D38" s="1"/>
  <c r="D37" s="1"/>
  <c r="D36" s="1"/>
  <c r="D34"/>
  <c r="D33" s="1"/>
  <c r="D32" s="1"/>
  <c r="D30"/>
  <c r="D29" s="1"/>
  <c r="D28" s="1"/>
  <c r="D24"/>
  <c r="D19" s="1"/>
  <c r="D17"/>
  <c r="D16" s="1"/>
  <c r="C124" i="41"/>
  <c r="C112"/>
  <c r="C111" s="1"/>
  <c r="C109"/>
  <c r="C105"/>
  <c r="C103"/>
  <c r="C101"/>
  <c r="C99"/>
  <c r="C97"/>
  <c r="C96" s="1"/>
  <c r="C83"/>
  <c r="C82" s="1"/>
  <c r="C78"/>
  <c r="C67"/>
  <c r="C66" s="1"/>
  <c r="C62"/>
  <c r="C59"/>
  <c r="C58" s="1"/>
  <c r="C52"/>
  <c r="C51" s="1"/>
  <c r="C49"/>
  <c r="C47"/>
  <c r="C44"/>
  <c r="C43" s="1"/>
  <c r="C39"/>
  <c r="C36"/>
  <c r="C35" s="1"/>
  <c r="C33"/>
  <c r="C31"/>
  <c r="C21"/>
  <c r="C20" s="1"/>
  <c r="C16"/>
  <c r="C15" s="1"/>
  <c r="F289" i="40"/>
  <c r="F288" s="1"/>
  <c r="F287" s="1"/>
  <c r="F286" s="1"/>
  <c r="F158"/>
  <c r="H187" i="2"/>
  <c r="F223" i="40"/>
  <c r="F293"/>
  <c r="F292" s="1"/>
  <c r="F291" s="1"/>
  <c r="F290" s="1"/>
  <c r="F388"/>
  <c r="F225"/>
  <c r="H185" i="2"/>
  <c r="F231" i="40"/>
  <c r="H444" i="2"/>
  <c r="F398" i="40"/>
  <c r="F397" s="1"/>
  <c r="F333"/>
  <c r="F332" s="1"/>
  <c r="F331" s="1"/>
  <c r="F330"/>
  <c r="F329" s="1"/>
  <c r="F328" s="1"/>
  <c r="F251"/>
  <c r="F250" s="1"/>
  <c r="F249" s="1"/>
  <c r="F248" s="1"/>
  <c r="H570" i="2"/>
  <c r="H569" s="1"/>
  <c r="H568" s="1"/>
  <c r="F95" i="40"/>
  <c r="F94" s="1"/>
  <c r="F105"/>
  <c r="F72"/>
  <c r="F71"/>
  <c r="H554" i="2"/>
  <c r="H553" s="1"/>
  <c r="H552" s="1"/>
  <c r="F102" i="40"/>
  <c r="F101"/>
  <c r="F171"/>
  <c r="F91"/>
  <c r="F90"/>
  <c r="F87"/>
  <c r="F88"/>
  <c r="F85"/>
  <c r="F84"/>
  <c r="F82"/>
  <c r="F81"/>
  <c r="F79"/>
  <c r="F78" s="1"/>
  <c r="F48"/>
  <c r="F47"/>
  <c r="H457" i="2"/>
  <c r="F63" i="40"/>
  <c r="F62"/>
  <c r="F60"/>
  <c r="F59" s="1"/>
  <c r="F343"/>
  <c r="F342" s="1"/>
  <c r="F341" s="1"/>
  <c r="F340" s="1"/>
  <c r="F38"/>
  <c r="F37"/>
  <c r="F36"/>
  <c r="F25"/>
  <c r="F23"/>
  <c r="H372" i="2"/>
  <c r="F187" i="40"/>
  <c r="F184"/>
  <c r="F183"/>
  <c r="F182"/>
  <c r="F180"/>
  <c r="F179" s="1"/>
  <c r="F246"/>
  <c r="F245" s="1"/>
  <c r="F244" s="1"/>
  <c r="H366" i="2"/>
  <c r="H331"/>
  <c r="F150" i="40"/>
  <c r="F143"/>
  <c r="H280" i="2"/>
  <c r="F212" i="40"/>
  <c r="F347"/>
  <c r="F346" s="1"/>
  <c r="F200"/>
  <c r="F199" s="1"/>
  <c r="H197" i="2"/>
  <c r="F318" i="40"/>
  <c r="F313"/>
  <c r="F312"/>
  <c r="F311"/>
  <c r="F387"/>
  <c r="F69"/>
  <c r="F68" s="1"/>
  <c r="F410"/>
  <c r="F409" s="1"/>
  <c r="F408" s="1"/>
  <c r="F407" s="1"/>
  <c r="F338"/>
  <c r="F337"/>
  <c r="H85" i="2"/>
  <c r="H80"/>
  <c r="F374" i="40"/>
  <c r="F373"/>
  <c r="F365"/>
  <c r="F364" s="1"/>
  <c r="F306"/>
  <c r="F305" s="1"/>
  <c r="F304"/>
  <c r="F303" s="1"/>
  <c r="F270"/>
  <c r="F269" s="1"/>
  <c r="F268" s="1"/>
  <c r="F267" s="1"/>
  <c r="F266" s="1"/>
  <c r="H52" i="2"/>
  <c r="H42"/>
  <c r="F99" i="40"/>
  <c r="F98" s="1"/>
  <c r="F383"/>
  <c r="F382"/>
  <c r="F378"/>
  <c r="F377" s="1"/>
  <c r="F376" s="1"/>
  <c r="F375" s="1"/>
  <c r="H25" i="2"/>
  <c r="H419"/>
  <c r="C85" i="41"/>
  <c r="D27" i="42" l="1"/>
  <c r="D15" s="1"/>
  <c r="D44" s="1"/>
  <c r="F186" i="40"/>
  <c r="F185" s="1"/>
  <c r="F345"/>
  <c r="F344" s="1"/>
  <c r="F339" s="1"/>
  <c r="H182" i="2"/>
  <c r="H181" s="1"/>
  <c r="C26" i="41"/>
  <c r="F327" i="40"/>
  <c r="F203"/>
  <c r="F202" s="1"/>
  <c r="F201" s="1"/>
  <c r="F390"/>
  <c r="F389" s="1"/>
  <c r="F351"/>
  <c r="F350" s="1"/>
  <c r="C61" i="41"/>
  <c r="F363" i="40"/>
  <c r="F362" s="1"/>
  <c r="F361" s="1"/>
  <c r="F302"/>
  <c r="F301" s="1"/>
  <c r="F198"/>
  <c r="F197" s="1"/>
  <c r="F196" s="1"/>
  <c r="F70"/>
  <c r="H51" i="2"/>
  <c r="H50" s="1"/>
  <c r="H49" s="1"/>
  <c r="H84"/>
  <c r="H83" s="1"/>
  <c r="H82" s="1"/>
  <c r="H24"/>
  <c r="H23" s="1"/>
  <c r="H22" s="1"/>
  <c r="C81" i="41"/>
  <c r="C80" s="1"/>
  <c r="C57"/>
  <c r="C38"/>
  <c r="H456" i="2"/>
  <c r="H455" s="1"/>
  <c r="H454" s="1"/>
  <c r="H453" s="1"/>
  <c r="H443"/>
  <c r="H442" s="1"/>
  <c r="H441" s="1"/>
  <c r="F56" i="40"/>
  <c r="H430" i="2"/>
  <c r="H418"/>
  <c r="H417" s="1"/>
  <c r="H416" s="1"/>
  <c r="F369" i="40"/>
  <c r="F368" s="1"/>
  <c r="F367" s="1"/>
  <c r="F366" s="1"/>
  <c r="H371" i="2"/>
  <c r="H370" s="1"/>
  <c r="H369" s="1"/>
  <c r="H365"/>
  <c r="H364" s="1"/>
  <c r="H363" s="1"/>
  <c r="H330"/>
  <c r="H329" s="1"/>
  <c r="H328" s="1"/>
  <c r="H279"/>
  <c r="H278" s="1"/>
  <c r="H277" s="1"/>
  <c r="F100" i="40"/>
  <c r="H302" i="2"/>
  <c r="F219" i="40"/>
  <c r="F218" s="1"/>
  <c r="F217" s="1"/>
  <c r="H229" i="2"/>
  <c r="H226" s="1"/>
  <c r="H225" s="1"/>
  <c r="H224" s="1"/>
  <c r="H223" s="1"/>
  <c r="H196"/>
  <c r="H195" s="1"/>
  <c r="H194" s="1"/>
  <c r="F283" i="40"/>
  <c r="F282" s="1"/>
  <c r="F193"/>
  <c r="F192" s="1"/>
  <c r="H79" i="2"/>
  <c r="H78" s="1"/>
  <c r="H77" s="1"/>
  <c r="H64"/>
  <c r="H29"/>
  <c r="H28" s="1"/>
  <c r="H27" s="1"/>
  <c r="H112"/>
  <c r="H473"/>
  <c r="H472" s="1"/>
  <c r="H471" s="1"/>
  <c r="H90"/>
  <c r="H479"/>
  <c r="H177"/>
  <c r="H463"/>
  <c r="H462" s="1"/>
  <c r="H461" s="1"/>
  <c r="H69"/>
  <c r="F241" i="40"/>
  <c r="F228" s="1"/>
  <c r="H202" i="2"/>
  <c r="H352"/>
  <c r="H351" s="1"/>
  <c r="H350" s="1"/>
  <c r="H566"/>
  <c r="F285" i="40"/>
  <c r="F284" s="1"/>
  <c r="H314" i="2"/>
  <c r="H313" s="1"/>
  <c r="H312" s="1"/>
  <c r="F386" i="40"/>
  <c r="F385" s="1"/>
  <c r="F384" s="1"/>
  <c r="H218" i="2"/>
  <c r="H217" s="1"/>
  <c r="H216" s="1"/>
  <c r="F109" i="40"/>
  <c r="H310" i="2"/>
  <c r="H266"/>
  <c r="H255"/>
  <c r="H252" s="1"/>
  <c r="F93" i="40"/>
  <c r="F92" s="1"/>
  <c r="F42"/>
  <c r="F39" s="1"/>
  <c r="H151" i="2"/>
  <c r="H150" s="1"/>
  <c r="H149" s="1"/>
  <c r="F415" i="40"/>
  <c r="H402" i="2"/>
  <c r="H401" s="1"/>
  <c r="H546"/>
  <c r="H545" s="1"/>
  <c r="H73"/>
  <c r="H72" s="1"/>
  <c r="H71" s="1"/>
  <c r="H518"/>
  <c r="H582"/>
  <c r="H539"/>
  <c r="H490"/>
  <c r="F316" i="40"/>
  <c r="H304" i="2"/>
  <c r="F167" i="40"/>
  <c r="F297"/>
  <c r="H437" i="2"/>
  <c r="H377"/>
  <c r="H575"/>
  <c r="H481"/>
  <c r="H164"/>
  <c r="H163" s="1"/>
  <c r="H162" s="1"/>
  <c r="H161" s="1"/>
  <c r="H191"/>
  <c r="H190" s="1"/>
  <c r="H189" s="1"/>
  <c r="H509"/>
  <c r="H503" s="1"/>
  <c r="H520"/>
  <c r="H40"/>
  <c r="F35" i="40"/>
  <c r="F279"/>
  <c r="F278" s="1"/>
  <c r="H212" i="2"/>
  <c r="H211" s="1"/>
  <c r="H142"/>
  <c r="H139" s="1"/>
  <c r="H588"/>
  <c r="H135"/>
  <c r="H134" s="1"/>
  <c r="H133" s="1"/>
  <c r="H57"/>
  <c r="H62"/>
  <c r="H487"/>
  <c r="H358"/>
  <c r="H355" s="1"/>
  <c r="H435"/>
  <c r="H96"/>
  <c r="H95" s="1"/>
  <c r="H94" s="1"/>
  <c r="H93" s="1"/>
  <c r="H484"/>
  <c r="H286"/>
  <c r="F104" i="40"/>
  <c r="F103" s="1"/>
  <c r="F414"/>
  <c r="F413" s="1"/>
  <c r="F181"/>
  <c r="F178" s="1"/>
  <c r="H33" i="2"/>
  <c r="H32" s="1"/>
  <c r="H31" s="1"/>
  <c r="H468"/>
  <c r="H467" s="1"/>
  <c r="H466" s="1"/>
  <c r="H412"/>
  <c r="H411" s="1"/>
  <c r="H410" s="1"/>
  <c r="H515"/>
  <c r="H379"/>
  <c r="H107"/>
  <c r="F264" i="40"/>
  <c r="H498" i="2"/>
  <c r="H495" s="1"/>
  <c r="H533"/>
  <c r="H326"/>
  <c r="H383"/>
  <c r="H273"/>
  <c r="F381" i="40"/>
  <c r="F380" s="1"/>
  <c r="F379" s="1"/>
  <c r="F372"/>
  <c r="F371" s="1"/>
  <c r="F370" s="1"/>
  <c r="F336"/>
  <c r="F335" s="1"/>
  <c r="F334" s="1"/>
  <c r="F112"/>
  <c r="F49"/>
  <c r="F19"/>
  <c r="F86"/>
  <c r="F80"/>
  <c r="F83"/>
  <c r="F89"/>
  <c r="F138"/>
  <c r="F310"/>
  <c r="F309" s="1"/>
  <c r="F308" s="1"/>
  <c r="F22"/>
  <c r="F256"/>
  <c r="F253" s="1"/>
  <c r="F131"/>
  <c r="F147"/>
  <c r="F164"/>
  <c r="F46"/>
  <c r="F61"/>
  <c r="F58" s="1"/>
  <c r="F32"/>
  <c r="F31" s="1"/>
  <c r="F18" l="1"/>
  <c r="F17" s="1"/>
  <c r="F177"/>
  <c r="H265" i="2"/>
  <c r="H264" s="1"/>
  <c r="H263" s="1"/>
  <c r="F161" i="40"/>
  <c r="F160" s="1"/>
  <c r="F108"/>
  <c r="F326"/>
  <c r="H512" i="2"/>
  <c r="H511" s="1"/>
  <c r="H400"/>
  <c r="H285"/>
  <c r="H284" s="1"/>
  <c r="H283" s="1"/>
  <c r="H282" s="1"/>
  <c r="H354"/>
  <c r="H349" s="1"/>
  <c r="H348" s="1"/>
  <c r="F277" i="40"/>
  <c r="F276" s="1"/>
  <c r="F275" s="1"/>
  <c r="F55"/>
  <c r="F54" s="1"/>
  <c r="F53" s="1"/>
  <c r="H251" i="2"/>
  <c r="H250" s="1"/>
  <c r="F227" i="40"/>
  <c r="F315"/>
  <c r="F314" s="1"/>
  <c r="F307" s="1"/>
  <c r="H160" i="2"/>
  <c r="H159" s="1"/>
  <c r="F67" i="40"/>
  <c r="F66" s="1"/>
  <c r="F45"/>
  <c r="F296"/>
  <c r="F295" s="1"/>
  <c r="F294" s="1"/>
  <c r="F263"/>
  <c r="F262" s="1"/>
  <c r="F261" s="1"/>
  <c r="F252"/>
  <c r="F243" s="1"/>
  <c r="F97"/>
  <c r="F30"/>
  <c r="F191"/>
  <c r="F190" s="1"/>
  <c r="F189" s="1"/>
  <c r="F77"/>
  <c r="F76" s="1"/>
  <c r="H574" i="2"/>
  <c r="H573" s="1"/>
  <c r="H572" s="1"/>
  <c r="H581"/>
  <c r="H580" s="1"/>
  <c r="H579" s="1"/>
  <c r="H578" s="1"/>
  <c r="H56"/>
  <c r="H55" s="1"/>
  <c r="H54" s="1"/>
  <c r="H39"/>
  <c r="H38" s="1"/>
  <c r="H37" s="1"/>
  <c r="H89"/>
  <c r="H88" s="1"/>
  <c r="H87" s="1"/>
  <c r="H76" s="1"/>
  <c r="H106"/>
  <c r="H105" s="1"/>
  <c r="H104" s="1"/>
  <c r="H61"/>
  <c r="H60" s="1"/>
  <c r="H59" s="1"/>
  <c r="H176"/>
  <c r="H175" s="1"/>
  <c r="H174" s="1"/>
  <c r="H173" s="1"/>
  <c r="H111"/>
  <c r="H110" s="1"/>
  <c r="H109" s="1"/>
  <c r="H68"/>
  <c r="H67" s="1"/>
  <c r="H66" s="1"/>
  <c r="C14" i="41"/>
  <c r="C126" s="1"/>
  <c r="H587" i="2"/>
  <c r="H586" s="1"/>
  <c r="H585" s="1"/>
  <c r="H584" s="1"/>
  <c r="H565"/>
  <c r="H564" s="1"/>
  <c r="H563" s="1"/>
  <c r="H562" s="1"/>
  <c r="H561" s="1"/>
  <c r="H544"/>
  <c r="H532"/>
  <c r="H531" s="1"/>
  <c r="H530" s="1"/>
  <c r="H538"/>
  <c r="H537" s="1"/>
  <c r="H536" s="1"/>
  <c r="H494"/>
  <c r="H478"/>
  <c r="H477" s="1"/>
  <c r="H476" s="1"/>
  <c r="H434"/>
  <c r="H429" s="1"/>
  <c r="H422" s="1"/>
  <c r="H376"/>
  <c r="H375" s="1"/>
  <c r="H374" s="1"/>
  <c r="H368" s="1"/>
  <c r="H325"/>
  <c r="H324" s="1"/>
  <c r="H323" s="1"/>
  <c r="F96" i="40"/>
  <c r="H233" i="2"/>
  <c r="H232" s="1"/>
  <c r="H210"/>
  <c r="H209" s="1"/>
  <c r="H201"/>
  <c r="H200" s="1"/>
  <c r="H199" s="1"/>
  <c r="H138"/>
  <c r="H21"/>
  <c r="H180"/>
  <c r="H179" s="1"/>
  <c r="H460"/>
  <c r="F152" i="40"/>
  <c r="F130" s="1"/>
  <c r="F412"/>
  <c r="F411" s="1"/>
  <c r="F44"/>
  <c r="H262" i="2" l="1"/>
  <c r="H261" s="1"/>
  <c r="H399"/>
  <c r="H398" s="1"/>
  <c r="H98"/>
  <c r="H193"/>
  <c r="H172" s="1"/>
  <c r="H231"/>
  <c r="H222" s="1"/>
  <c r="F16" i="40"/>
  <c r="H36" i="2"/>
  <c r="H15" s="1"/>
  <c r="F65" i="40"/>
  <c r="F107"/>
  <c r="F106" s="1"/>
  <c r="H577" i="2"/>
  <c r="H543"/>
  <c r="H542" s="1"/>
  <c r="H529"/>
  <c r="H421"/>
  <c r="F216" i="40"/>
  <c r="H493" i="2"/>
  <c r="H397" l="1"/>
  <c r="F15" i="40"/>
  <c r="H459" i="2"/>
  <c r="H452" l="1"/>
  <c r="I349" i="51"/>
  <c r="I348" s="1"/>
  <c r="I340" s="1"/>
  <c r="I14" s="1"/>
  <c r="F29" i="52"/>
  <c r="D29"/>
  <c r="H448" i="2" l="1"/>
  <c r="H447" s="1"/>
  <c r="H446" s="1"/>
  <c r="H14" s="1"/>
</calcChain>
</file>

<file path=xl/sharedStrings.xml><?xml version="1.0" encoding="utf-8"?>
<sst xmlns="http://schemas.openxmlformats.org/spreadsheetml/2006/main" count="19287" uniqueCount="1057">
  <si>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</si>
  <si>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</si>
  <si>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</si>
  <si>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</si>
  <si>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</si>
  <si>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</si>
  <si>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</si>
  <si>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</si>
  <si>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</si>
  <si>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</si>
  <si>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</si>
  <si>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</si>
  <si>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</si>
  <si>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</si>
  <si>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</si>
  <si>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</si>
  <si>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</si>
  <si>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</si>
  <si>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</si>
  <si>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</si>
  <si>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</si>
  <si>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</si>
  <si>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</si>
  <si>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</si>
  <si>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</si>
  <si>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</si>
  <si>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</si>
  <si>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</si>
  <si>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</si>
  <si>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</si>
  <si>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</si>
  <si>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</si>
  <si>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</si>
  <si>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</si>
  <si>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</si>
  <si>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</si>
  <si>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</si>
  <si>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</si>
  <si>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</si>
  <si>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</si>
  <si>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</si>
  <si>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</si>
  <si>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</si>
  <si>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</si>
  <si>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</si>
  <si>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</si>
  <si>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</si>
  <si>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</si>
  <si>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</si>
  <si>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</si>
  <si>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</si>
  <si>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</si>
  <si>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</si>
  <si>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</si>
  <si>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</si>
  <si>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</si>
  <si>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</si>
  <si>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</si>
  <si>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</si>
  <si>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</si>
  <si>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</si>
  <si>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</si>
  <si>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</si>
  <si>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</si>
  <si>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</si>
  <si>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</si>
  <si>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</si>
  <si>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</si>
  <si>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</si>
  <si>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</si>
  <si>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</si>
  <si>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</si>
  <si>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</si>
  <si>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</si>
  <si>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</si>
  <si>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</si>
  <si>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</si>
  <si>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</si>
  <si>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</si>
  <si>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</si>
  <si>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</si>
  <si>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</si>
  <si>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</si>
  <si>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</si>
  <si>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</si>
  <si>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</si>
  <si>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</si>
  <si>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</si>
  <si>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</si>
  <si>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</si>
  <si>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</si>
  <si>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</si>
  <si>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</si>
  <si>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</si>
  <si>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</si>
  <si>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</si>
  <si>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</si>
  <si>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</si>
  <si>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</si>
  <si>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</si>
  <si>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</si>
  <si>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</si>
  <si>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</si>
  <si>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</si>
  <si>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</si>
  <si>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</si>
  <si>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</si>
  <si>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</si>
  <si>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</si>
  <si>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</si>
  <si>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</si>
  <si>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</si>
  <si>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</si>
  <si>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</si>
  <si>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</si>
  <si>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</si>
  <si>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</si>
  <si>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</si>
  <si>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</si>
  <si>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</si>
  <si>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</si>
  <si>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</si>
  <si>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</si>
  <si>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</si>
  <si>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</si>
  <si>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</si>
  <si>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</si>
  <si>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</si>
  <si>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</si>
  <si>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</si>
  <si>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</si>
  <si>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</si>
  <si>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</si>
  <si>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</si>
  <si>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</si>
  <si>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</si>
  <si>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</si>
  <si>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</si>
  <si>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</si>
  <si>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</si>
  <si>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</si>
  <si>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</si>
  <si>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</si>
  <si>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</si>
  <si>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</si>
  <si>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</si>
  <si>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</si>
  <si>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</si>
  <si>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</si>
  <si>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</si>
  <si>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</si>
  <si>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</si>
  <si>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</si>
  <si>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</si>
  <si>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</si>
  <si>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</si>
  <si>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</si>
  <si>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</si>
  <si>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</si>
  <si>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</si>
  <si>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</si>
  <si>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</si>
  <si>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</si>
  <si>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</si>
  <si>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</si>
  <si>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</si>
  <si>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</si>
  <si>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</si>
  <si>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</si>
  <si>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</si>
  <si>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</si>
  <si>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</si>
  <si>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</si>
  <si>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</si>
  <si>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</si>
  <si>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</si>
  <si>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</si>
  <si>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</si>
  <si>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</si>
  <si>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</si>
  <si>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</si>
  <si>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</si>
  <si>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</si>
  <si>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</si>
  <si>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</si>
  <si>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</si>
  <si>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</si>
  <si>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</si>
  <si>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</si>
  <si>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</si>
  <si>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</si>
  <si>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</si>
  <si>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</si>
  <si>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</si>
  <si>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</si>
  <si>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</si>
  <si>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</si>
  <si>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</si>
  <si>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</si>
  <si>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</si>
  <si>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</si>
  <si>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</si>
  <si>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</si>
  <si>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</si>
  <si>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</si>
  <si>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</si>
  <si>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</si>
  <si>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</si>
  <si>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</si>
  <si>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</si>
  <si>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</si>
  <si>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</si>
  <si>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</si>
  <si>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</si>
  <si>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</si>
  <si>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</si>
  <si>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</si>
  <si>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</si>
  <si>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</si>
  <si>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</si>
  <si>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</si>
  <si>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</si>
  <si>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</si>
  <si>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</si>
  <si>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</si>
  <si>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</si>
  <si>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</si>
  <si>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</si>
  <si>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</si>
  <si>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</si>
  <si>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</si>
  <si>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</si>
  <si>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</si>
  <si>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</si>
  <si>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</si>
  <si>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</si>
  <si>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</si>
  <si>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</si>
  <si>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</si>
  <si>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</si>
  <si>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</si>
  <si>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</si>
  <si>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</si>
  <si>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</si>
  <si>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</si>
  <si>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</si>
  <si>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</si>
  <si>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</si>
  <si>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</si>
  <si>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</si>
  <si>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</si>
  <si>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</si>
  <si>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</si>
  <si>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</si>
  <si>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</si>
  <si>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</si>
  <si>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</si>
  <si>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</si>
  <si>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</si>
  <si>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</si>
  <si>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</si>
  <si>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</si>
  <si>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</si>
  <si>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</si>
  <si>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</si>
  <si>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</si>
  <si>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</si>
  <si>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</si>
  <si>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</si>
  <si>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</si>
  <si>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</si>
  <si>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</si>
  <si>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</si>
  <si>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</si>
  <si>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</si>
  <si>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</si>
  <si>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</si>
  <si>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</si>
  <si>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</si>
  <si>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</si>
  <si>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</si>
  <si>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</si>
  <si>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</si>
  <si>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</si>
  <si>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</si>
  <si>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</si>
  <si>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</si>
  <si>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</si>
  <si>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</si>
  <si>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</si>
  <si>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</si>
  <si>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</si>
  <si>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</si>
  <si>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</si>
  <si>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</si>
  <si>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</si>
  <si>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</si>
  <si>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</si>
  <si>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</si>
  <si>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</si>
  <si>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</si>
  <si>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</si>
  <si>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</si>
  <si>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</si>
  <si>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</si>
  <si>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</si>
  <si>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</si>
  <si>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</si>
  <si>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</si>
  <si>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</si>
  <si>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</si>
  <si>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</si>
  <si>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</si>
  <si>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</si>
  <si>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</si>
  <si>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</si>
  <si>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</si>
  <si>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</si>
  <si>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</si>
  <si>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</si>
  <si>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</si>
  <si>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</si>
  <si>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</si>
  <si>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</si>
  <si>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</si>
  <si>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</si>
  <si>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</si>
  <si>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</si>
  <si>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</si>
  <si>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</si>
  <si>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</si>
  <si>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</si>
  <si>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</si>
  <si>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</si>
  <si>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</si>
  <si>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</si>
  <si>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</si>
  <si>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</si>
  <si>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</si>
  <si>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</si>
  <si>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</si>
  <si>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</si>
  <si>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</si>
  <si>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</si>
  <si>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</si>
  <si>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</si>
  <si>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</si>
  <si>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</si>
  <si>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</si>
  <si>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</si>
  <si>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</si>
  <si>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</si>
  <si>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</si>
  <si>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</si>
  <si>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</si>
  <si>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</si>
  <si>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</si>
  <si>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</si>
  <si>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</si>
  <si>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</si>
  <si>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</si>
  <si>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</si>
  <si>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</si>
  <si>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</si>
  <si>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</si>
  <si>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</si>
  <si>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</si>
  <si>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</si>
  <si>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</si>
  <si>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</si>
  <si>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</si>
  <si>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</si>
  <si>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</si>
  <si>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</si>
  <si>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</si>
  <si>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</si>
  <si>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</si>
  <si>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</si>
  <si>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</si>
  <si>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</si>
  <si>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</si>
  <si>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</si>
  <si>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</si>
  <si>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</si>
  <si>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</si>
  <si>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</si>
  <si>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</si>
  <si>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</si>
  <si>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</si>
  <si>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</si>
  <si>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</si>
  <si>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</si>
  <si>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</si>
  <si>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</si>
  <si>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</si>
  <si>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</si>
  <si>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</si>
  <si>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</si>
  <si>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</si>
  <si>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</si>
  <si>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</si>
  <si>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</si>
  <si>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</si>
  <si>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</si>
  <si>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</si>
  <si>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</si>
  <si>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</si>
  <si>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</si>
  <si>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</si>
  <si>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</si>
  <si>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</si>
  <si>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</si>
  <si>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</si>
  <si>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</si>
  <si>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</si>
  <si>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</si>
  <si>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</si>
  <si>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</si>
  <si>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</si>
  <si>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</si>
  <si>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</si>
  <si>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</si>
  <si>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</si>
  <si>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</si>
  <si>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</si>
  <si>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</si>
  <si>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</si>
  <si>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</si>
  <si>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</si>
  <si>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</si>
  <si>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</si>
  <si>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</si>
  <si>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</si>
  <si>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</si>
  <si>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</si>
  <si>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</si>
  <si>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</si>
  <si>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</si>
  <si>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</si>
  <si>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</si>
  <si>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</si>
  <si>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</si>
  <si>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</si>
  <si>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</si>
  <si>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</si>
  <si>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</si>
  <si>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</si>
  <si>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</si>
  <si>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</si>
  <si>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</si>
  <si>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</si>
  <si>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</si>
  <si>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</si>
  <si>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</si>
  <si>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</si>
  <si>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</si>
  <si>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</si>
  <si>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</si>
  <si>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</si>
  <si>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</si>
  <si>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</si>
  <si>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</si>
  <si>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</si>
  <si>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</si>
  <si>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</si>
  <si>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</si>
  <si>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</si>
  <si>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</si>
  <si>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</si>
  <si>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</si>
  <si>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</si>
  <si>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</si>
  <si>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</si>
  <si>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</si>
  <si>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</si>
  <si>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</si>
  <si>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</si>
  <si>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</si>
  <si>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</si>
  <si>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</si>
  <si>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</si>
  <si>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</si>
  <si>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</si>
  <si>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</si>
  <si>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</si>
  <si>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</si>
  <si>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</si>
  <si>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</si>
  <si>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</si>
  <si>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</si>
  <si>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</si>
  <si>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</si>
  <si>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</si>
  <si>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</si>
  <si>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</si>
  <si>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</si>
  <si>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</si>
  <si>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</si>
  <si>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</si>
  <si>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</si>
  <si>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</si>
  <si>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</si>
  <si>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</si>
  <si>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</si>
  <si>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</si>
  <si>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</si>
  <si>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</si>
  <si>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</si>
  <si>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</si>
  <si>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</si>
  <si>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</si>
  <si>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</si>
  <si>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</si>
  <si>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</si>
  <si>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</si>
  <si>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</si>
  <si>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</si>
  <si>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</si>
  <si>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</si>
  <si>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</si>
  <si>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</si>
  <si>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</si>
  <si>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</si>
  <si>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</si>
  <si>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</si>
  <si>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</si>
  <si>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</si>
  <si>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</si>
  <si>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</si>
  <si>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</si>
  <si>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</si>
  <si>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</si>
  <si>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</si>
  <si>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</si>
  <si>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</si>
  <si>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</si>
  <si>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</si>
  <si>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</si>
  <si>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</si>
  <si>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</si>
  <si>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</si>
  <si>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</si>
  <si>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</si>
  <si>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</si>
  <si>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</si>
  <si>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</si>
  <si>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</si>
  <si>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</si>
  <si>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</si>
  <si>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</si>
  <si>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</si>
  <si>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</si>
  <si>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</si>
  <si>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</si>
  <si>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</si>
  <si>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</si>
  <si>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</si>
  <si>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</si>
  <si>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</si>
  <si>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</si>
  <si>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</si>
  <si>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</si>
  <si>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</si>
  <si>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</si>
  <si>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</si>
  <si>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</si>
  <si>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</si>
  <si>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</si>
  <si>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</si>
  <si>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</si>
  <si>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</si>
  <si>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</si>
  <si>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</si>
  <si>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</si>
  <si>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</si>
  <si>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</si>
  <si>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</si>
  <si>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</si>
  <si>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</si>
  <si>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</si>
  <si>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</si>
  <si>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</si>
  <si>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</si>
  <si>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</si>
  <si>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</si>
  <si>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</si>
  <si>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</si>
  <si>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</si>
  <si>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</si>
  <si>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</si>
  <si>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</si>
  <si>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</si>
  <si>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</si>
  <si>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</si>
  <si>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</si>
  <si>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</si>
  <si>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</si>
  <si>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</si>
  <si>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</si>
  <si>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</si>
  <si>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</si>
  <si>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</si>
  <si>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</si>
  <si>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</si>
  <si>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</si>
  <si>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</si>
  <si>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</si>
  <si>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</si>
  <si>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</si>
  <si>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</si>
  <si>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</si>
  <si>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</si>
  <si>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</si>
  <si>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</si>
  <si>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</si>
  <si>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</si>
  <si>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</si>
  <si>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</si>
  <si>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</si>
  <si>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</si>
  <si>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</si>
  <si>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</si>
  <si>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</si>
  <si>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</si>
  <si>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</si>
  <si>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</si>
  <si>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</si>
  <si>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</si>
  <si>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</si>
  <si>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</si>
  <si>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</si>
  <si>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</si>
  <si>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</si>
  <si>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</si>
  <si>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</si>
  <si>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</si>
  <si>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</si>
  <si>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</si>
  <si>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</si>
  <si>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</si>
  <si>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</si>
  <si>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</si>
  <si>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</si>
  <si>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</si>
  <si>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</si>
  <si>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</si>
  <si>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</si>
  <si>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</si>
  <si>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</si>
  <si>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</si>
  <si>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</si>
  <si>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</si>
  <si>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</si>
  <si>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</si>
  <si>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</si>
  <si>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</si>
  <si>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</si>
  <si>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</si>
  <si>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</si>
  <si>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</si>
  <si>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</si>
  <si>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</si>
  <si>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</si>
  <si>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</si>
  <si>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</si>
  <si>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</si>
  <si>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</si>
  <si>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</si>
  <si>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</si>
  <si>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</si>
  <si>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</si>
  <si>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</si>
  <si>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</si>
  <si>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</si>
  <si>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</si>
  <si>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</si>
  <si>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</si>
  <si>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</si>
  <si>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</si>
  <si>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</si>
  <si>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</si>
  <si>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</si>
  <si>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</si>
  <si>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</si>
  <si>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</si>
  <si>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</si>
  <si>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</si>
  <si>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</si>
  <si>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</si>
  <si>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</si>
  <si>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</si>
  <si>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</si>
  <si>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</si>
  <si>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</si>
  <si>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</si>
  <si>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</si>
  <si>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</si>
  <si>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</si>
  <si>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</si>
  <si>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</si>
  <si>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</si>
  <si>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</si>
  <si>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</si>
  <si>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</si>
  <si>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</si>
  <si>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</si>
  <si>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</si>
  <si>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</si>
  <si>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</si>
  <si>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</si>
  <si>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</si>
  <si>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</si>
  <si>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R0181</t>
  </si>
  <si>
    <t xml:space="preserve">Иные межбюджетные трансферты на осуществление полномочий по устойчивому развитие сельских территорий </t>
  </si>
  <si>
    <t>S3431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</si>
  <si>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</si>
  <si>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</si>
  <si>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</si>
  <si>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</si>
  <si>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</si>
  <si>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</si>
  <si>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С1427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</si>
  <si>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</si>
  <si>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</si>
  <si>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</si>
  <si>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</si>
  <si>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</si>
  <si>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</si>
  <si>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</si>
  <si>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</si>
  <si>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</si>
  <si>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</si>
  <si>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</si>
  <si>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</si>
  <si>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</si>
  <si>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</si>
  <si>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</si>
  <si>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</si>
  <si>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</si>
  <si>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</si>
  <si>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</si>
  <si>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</si>
  <si>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</si>
  <si>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</si>
  <si>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</si>
  <si>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</si>
  <si>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</si>
  <si>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13421</t>
  </si>
  <si>
    <t>13431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</si>
  <si>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</si>
  <si>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</si>
  <si>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</si>
  <si>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</si>
  <si>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R0201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</si>
  <si>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</si>
  <si>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 xml:space="preserve">Иные межбюджетные трансферты на государственную поддержку молодых семей в улучшении жилищных условий 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</si>
  <si>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</si>
  <si>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</si>
  <si>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</si>
  <si>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</si>
  <si>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</si>
  <si>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</si>
  <si>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</si>
  <si>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</si>
  <si>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</si>
  <si>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</si>
  <si>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</si>
  <si>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</si>
  <si>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</si>
  <si>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</si>
  <si>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</si>
  <si>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</si>
  <si>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</si>
  <si>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</si>
  <si>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</si>
  <si>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</si>
  <si>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</si>
  <si>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</si>
  <si>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</si>
  <si>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</si>
  <si>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</si>
  <si>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</si>
  <si>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</si>
  <si>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</si>
  <si>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</si>
  <si>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</si>
  <si>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</si>
  <si>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</si>
  <si>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</si>
  <si>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</si>
  <si>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</si>
  <si>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</si>
  <si>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</si>
  <si>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13320</t>
  </si>
  <si>
    <t>Проведение капитального ремонта учреждений культуры районов и поселений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</si>
  <si>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</si>
  <si>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</si>
  <si>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</si>
  <si>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</si>
  <si>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</si>
  <si>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</si>
  <si>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</si>
  <si>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</si>
  <si>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бюджета Поныровского района Курской области на 2017 год</t>
  </si>
  <si>
    <t>Сумма на 2018 год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</si>
  <si>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</si>
  <si>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</si>
  <si>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</si>
  <si>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</si>
  <si>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</si>
  <si>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</si>
  <si>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</si>
  <si>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</si>
  <si>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</si>
  <si>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</si>
  <si>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</si>
  <si>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</si>
  <si>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</si>
  <si>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</si>
  <si>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</si>
  <si>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</si>
  <si>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</si>
  <si>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</si>
  <si>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</si>
  <si>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</si>
  <si>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</si>
  <si>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</si>
  <si>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</si>
  <si>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</si>
  <si>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</si>
  <si>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</si>
  <si>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</si>
  <si>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</si>
  <si>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</si>
  <si>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</si>
  <si>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</si>
  <si>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</si>
  <si>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</si>
  <si>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</si>
  <si>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</si>
  <si>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</si>
  <si>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</si>
  <si>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</si>
  <si>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</si>
  <si>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</si>
  <si>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</si>
  <si>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</si>
  <si>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</si>
  <si>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</si>
  <si>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</si>
  <si>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</si>
  <si>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</si>
  <si>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</si>
  <si>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</si>
  <si>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</si>
  <si>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</si>
  <si>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</si>
  <si>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</si>
  <si>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</si>
  <si>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</si>
  <si>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</si>
  <si>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</si>
  <si>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</si>
  <si>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</si>
  <si>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</si>
  <si>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</si>
  <si>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</si>
  <si>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</si>
  <si>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</si>
  <si>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</si>
  <si>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</si>
  <si>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</si>
  <si>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</si>
  <si>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</si>
  <si>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</si>
  <si>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</si>
  <si>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</si>
  <si>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</si>
  <si>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</si>
  <si>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</si>
  <si>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</si>
  <si>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</si>
  <si>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</si>
  <si>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</si>
  <si>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</si>
  <si>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</si>
  <si>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</si>
  <si>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</si>
  <si>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</si>
  <si>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</si>
  <si>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</si>
  <si>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</si>
  <si>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</si>
  <si>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</si>
  <si>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</si>
  <si>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</si>
  <si>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</si>
  <si>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</si>
  <si>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</si>
  <si>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</si>
  <si>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</si>
  <si>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</si>
  <si>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</si>
  <si>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</si>
  <si>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</si>
  <si>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</si>
  <si>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</si>
  <si>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</si>
  <si>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</si>
  <si>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</si>
  <si>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</si>
  <si>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</si>
  <si>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</si>
  <si>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</si>
  <si>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</si>
  <si>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</si>
  <si>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</si>
  <si>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</si>
  <si>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</si>
  <si>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</si>
  <si>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</si>
  <si>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</si>
  <si>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</si>
  <si>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</si>
  <si>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</si>
  <si>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</si>
  <si>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</si>
  <si>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</si>
  <si>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</si>
  <si>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</si>
  <si>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</si>
  <si>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</si>
  <si>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</si>
  <si>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в плановом периоде 2018 и 2019 годов</t>
  </si>
  <si>
    <t>Сумма          на 2018 год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</si>
  <si>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</si>
  <si>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</si>
  <si>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 в 2017 году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</si>
  <si>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</si>
  <si>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</si>
  <si>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</si>
  <si>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2017 год</t>
  </si>
  <si>
    <t xml:space="preserve">                                                                      Курской области на 2017 год и на  </t>
  </si>
  <si>
    <t xml:space="preserve">                                                                      плановый период 2018 и 2019 годов"  </t>
  </si>
  <si>
    <t xml:space="preserve">                                                                      плановый период 2018 и 2019 годов"   </t>
  </si>
  <si>
    <t xml:space="preserve">                       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</si>
  <si>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                       плановый период 2018 и 2019 годов" </t>
  </si>
  <si>
    <t>Перечень главных администраторов доходов</t>
  </si>
  <si>
    <t xml:space="preserve">                                      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</si>
  <si>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</si>
  <si>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              плановый период 2018 и 2019 годов" </t>
  </si>
  <si>
    <t xml:space="preserve"> Курской области на 2017 год и на </t>
  </si>
  <si>
    <t xml:space="preserve">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</si>
  <si>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плановый период 2018 и 2019 годов"  </t>
  </si>
  <si>
    <t xml:space="preserve">плановый период 2018 и 2019 годов" 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</si>
  <si>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</si>
  <si>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</si>
  <si>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</si>
  <si>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</si>
  <si>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</si>
  <si>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</si>
  <si>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>на 2017 год</t>
  </si>
  <si>
    <t xml:space="preserve"> Приложение № 9</t>
  </si>
  <si>
    <t xml:space="preserve"> Приложение № 10</t>
  </si>
  <si>
    <t>Приложение № 11</t>
  </si>
  <si>
    <t>на плановый период 2018 и 2019 годов</t>
  </si>
  <si>
    <t>Курской области на 2017 год</t>
  </si>
  <si>
    <t>Объем привлечения средств в 2017г.</t>
  </si>
  <si>
    <t>Объем погашения средств             в 2017 г.</t>
  </si>
  <si>
    <t xml:space="preserve">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</si>
  <si>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</si>
  <si>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</si>
  <si>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</si>
  <si>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 xml:space="preserve">                                                                                                     Курской области на 2017 год и на плановый </t>
  </si>
  <si>
    <t xml:space="preserve">                                                                                                     период 2018 и 2019 годов» </t>
  </si>
  <si>
    <t>Курской области на плановый период 2018 и 2019 годов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</si>
  <si>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</si>
  <si>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</si>
  <si>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</si>
  <si>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</si>
  <si>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</si>
  <si>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</si>
  <si>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</si>
  <si>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</si>
  <si>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</si>
  <si>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</si>
  <si>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</si>
  <si>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</si>
  <si>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</si>
  <si>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 xml:space="preserve">Курской области на 2017 год и на плановый </t>
  </si>
  <si>
    <t xml:space="preserve">период 2018 и 2019 годов» </t>
  </si>
  <si>
    <t>Поныровского района Курской области на 2017 год</t>
  </si>
  <si>
    <t>1.1. Перечень подлежащих предоставлению муниципальных гарантий Поныровского района в 2017 году</t>
  </si>
  <si>
    <t>Поныровского района по возможным гарантийным случаям, в 2017 году</t>
  </si>
  <si>
    <t>Сумма гарантирования , рублей</t>
  </si>
  <si>
    <t>Объем бюджетных ассигнований на исполнение гарантий по возможным гарантийным случаям в 2017 году, рублей</t>
  </si>
  <si>
    <t>Приложение № 16</t>
  </si>
  <si>
    <t>Поныровского района Курской области на плановый период 2018 и 2019 годов</t>
  </si>
  <si>
    <t>1.1. Перечень подлежащих предоставлению муниципальных гарантий Поныровского района в 2018 и 2019 годах</t>
  </si>
  <si>
    <t>Поныровского района по возможным гарантийным случаям, в 2018 и 2019 годах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</si>
  <si>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</si>
  <si>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</si>
  <si>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</si>
  <si>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</si>
  <si>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</si>
  <si>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</si>
  <si>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Курской области на 2017 год и на плановый </t>
  </si>
  <si>
    <t xml:space="preserve">                                                                        период 2018 и 2019 годов» </t>
  </si>
  <si>
    <t xml:space="preserve">                                                в 2017 году</t>
  </si>
  <si>
    <t xml:space="preserve">                                                                        Приложение № 18</t>
  </si>
  <si>
    <t>Нераспределенный резерв</t>
  </si>
  <si>
    <t xml:space="preserve"> в плановом периоде 2018 и 2019  годов</t>
  </si>
  <si>
    <t xml:space="preserve">                                                                        Приложение № 19</t>
  </si>
  <si>
    <t xml:space="preserve">                                                                        Курской области на 2017 год и на  </t>
  </si>
  <si>
    <t xml:space="preserve">                                                                        плановый период 2018 и 2019 годов" </t>
  </si>
  <si>
    <t xml:space="preserve">                                         на 2017 год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</si>
  <si>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</si>
  <si>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</si>
  <si>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</si>
  <si>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</si>
  <si>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</si>
  <si>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утверждению правил землепользования и застройки территорий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</si>
  <si>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</si>
  <si>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</si>
  <si>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</si>
  <si>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1 16 35000 00 0000 140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</si>
  <si>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</si>
  <si>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</si>
  <si>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1 16 35030 05 0000 140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</si>
  <si>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</si>
  <si>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</si>
  <si>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</si>
  <si>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</si>
  <si>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</si>
  <si>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</si>
  <si>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на плановый период 2018 и 2019 годов</t>
  </si>
  <si>
    <t>Условно утвержденные расходы</t>
  </si>
  <si>
    <t>Приложение № 12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</si>
  <si>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</si>
  <si>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</si>
  <si>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</si>
  <si>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</si>
  <si>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</si>
  <si>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</si>
  <si>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в 2018 году 8894643 рубля, в 2019 году 9383094 рубля)</t>
  </si>
  <si>
    <t xml:space="preserve">                                                                      от 15 декабря 2016 года № 112 </t>
  </si>
  <si>
    <t xml:space="preserve">                                                                                                                                         от 15 декабря 2016 года № 112</t>
  </si>
  <si>
    <t xml:space="preserve">                                                                                                                                           от 15 декабря 2016 года № 112</t>
  </si>
  <si>
    <t xml:space="preserve">                                                                                                                   от 15 декабря 2016 года № 112</t>
  </si>
  <si>
    <t>от 15 декабря 2016 года № 112</t>
  </si>
  <si>
    <t xml:space="preserve">                                                                                                      от 15 декабря 2016 года № 112</t>
  </si>
  <si>
    <t xml:space="preserve">                                                                                                     от 15 декабря 2016 года № 112  </t>
  </si>
  <si>
    <t xml:space="preserve">от 15 декабря 2016 года № 112  </t>
  </si>
  <si>
    <t xml:space="preserve">от 15 декабря 2016 года № 112 </t>
  </si>
  <si>
    <t xml:space="preserve">                                                                        от 15 декабря 2016 года № 112 </t>
  </si>
  <si>
    <t xml:space="preserve">                                                                        от 15 декабря 2016 года № 112</t>
  </si>
  <si>
    <t xml:space="preserve">                                                 от 15 декабря 2016 года № 112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</si>
</sst>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9" fillId="0" borderId="0">
      <alignment vertical="top" wrapText="1"/>
    </xf>
    <xf numFmtId="0" fontId="22" fillId="0" borderId="0"/>
    <xf numFmtId="0" fontId="23" fillId="0" borderId="0"/>
    <xf numFmtId="0" fontId="27" fillId="0" borderId="0"/>
  </cellStyleXfs>
  <cellXfs count="704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0" fillId="0" borderId="0" xfId="0" applyAlignment="1"/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2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5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11" fillId="0" borderId="1" xfId="0" applyFont="1" applyBorder="1" applyAlignment="1"/>
    <xf numFmtId="0" fontId="10" fillId="7" borderId="0" xfId="0" applyFont="1" applyFill="1" applyBorder="1" applyAlignment="1">
      <alignment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vertical="top" wrapText="1"/>
    </xf>
    <xf numFmtId="49" fontId="28" fillId="4" borderId="2" xfId="0" applyNumberFormat="1" applyFont="1" applyFill="1" applyBorder="1" applyAlignment="1">
      <alignment horizontal="center" vertical="center"/>
    </xf>
    <xf numFmtId="49" fontId="28" fillId="4" borderId="6" xfId="0" applyNumberFormat="1" applyFont="1" applyFill="1" applyBorder="1" applyAlignment="1">
      <alignment vertical="center"/>
    </xf>
    <xf numFmtId="49" fontId="28" fillId="4" borderId="9" xfId="0" applyNumberFormat="1" applyFont="1" applyFill="1" applyBorder="1" applyAlignment="1">
      <alignment vertical="center"/>
    </xf>
    <xf numFmtId="49" fontId="28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left"/>
    </xf>
    <xf numFmtId="0" fontId="21" fillId="3" borderId="9" xfId="0" applyFont="1" applyFill="1" applyBorder="1" applyAlignment="1">
      <alignment horizontal="left"/>
    </xf>
    <xf numFmtId="0" fontId="21" fillId="3" borderId="3" xfId="0" applyFont="1" applyFill="1" applyBorder="1" applyAlignment="1">
      <alignment horizontal="left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Лист1" xfId="5"/>
    <cellStyle name="Стиль 1" xfId="1"/>
  </cellStyles>
  <dxfs count="0"/>
  <tableStyles count="0" defaultTableStyle="TableStyleMedium2" defaultPivotStyle="PivotStyleLight16"/>
  <colors>
    <mruColors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44"/>
  <sheetViews>
    <sheetView tabSelected="1" workbookViewId="0">
      <selection activeCell="D10" sqref="D10"/>
    </sheetView>
  </sheetViews>
  <sheetFormatPr defaultRowHeight="14.4"/>
  <cols>
    <col min="1" max="1" width="7.6640625" customWidth="1"/>
    <col min="2" max="2" width="28" customWidth="1"/>
    <col min="3" max="3" width="64.44140625" customWidth="1"/>
    <col min="4" max="4" width="14.88671875" customWidth="1"/>
  </cols>
  <sheetData>
    <row r="1" spans="2:4">
      <c r="C1" s="652" t="s">
        <v>419</v>
      </c>
      <c r="D1" s="653"/>
    </row>
    <row r="2" spans="2:4">
      <c r="C2" s="652" t="s">
        <v>420</v>
      </c>
      <c r="D2" s="653"/>
    </row>
    <row r="3" spans="2:4">
      <c r="C3" s="652" t="s">
        <v>421</v>
      </c>
      <c r="D3" s="653"/>
    </row>
    <row r="4" spans="2:4">
      <c r="C4" s="652" t="s">
        <v>422</v>
      </c>
      <c r="D4" s="653"/>
    </row>
    <row r="5" spans="2:4">
      <c r="C5" s="652" t="s">
        <v>942</v>
      </c>
      <c r="D5" s="653"/>
    </row>
    <row r="6" spans="2:4">
      <c r="C6" s="649" t="s">
        <v>943</v>
      </c>
      <c r="D6" s="650"/>
    </row>
    <row r="7" spans="2:4">
      <c r="C7" s="649" t="s">
        <v>1045</v>
      </c>
      <c r="D7" s="650"/>
    </row>
    <row r="8" spans="2:4">
      <c r="C8" s="651"/>
      <c r="D8" s="651"/>
    </row>
    <row r="9" spans="2:4">
      <c r="C9" s="202"/>
      <c r="D9" s="202"/>
    </row>
    <row r="10" spans="2:4" ht="17.399999999999999">
      <c r="C10" s="203" t="s">
        <v>423</v>
      </c>
    </row>
    <row r="11" spans="2:4" ht="17.399999999999999">
      <c r="C11" s="203" t="s">
        <v>803</v>
      </c>
    </row>
    <row r="12" spans="2:4" ht="17.399999999999999">
      <c r="C12" s="203"/>
    </row>
    <row r="13" spans="2:4">
      <c r="D13" s="4" t="s">
        <v>676</v>
      </c>
    </row>
    <row r="14" spans="2:4" ht="45" customHeight="1">
      <c r="B14" s="116" t="s">
        <v>424</v>
      </c>
      <c r="C14" s="14" t="s">
        <v>425</v>
      </c>
      <c r="D14" s="59" t="s">
        <v>5</v>
      </c>
    </row>
    <row r="15" spans="2:4" ht="31.2">
      <c r="B15" s="261" t="s">
        <v>426</v>
      </c>
      <c r="C15" s="245" t="s">
        <v>427</v>
      </c>
      <c r="D15" s="517">
        <f>SUM(D16,D19,D27,D36)</f>
        <v>0</v>
      </c>
    </row>
    <row r="16" spans="2:4" ht="31.2" hidden="1">
      <c r="B16" s="262" t="s">
        <v>428</v>
      </c>
      <c r="C16" s="170" t="s">
        <v>429</v>
      </c>
      <c r="D16" s="518">
        <f>SUM(D17)</f>
        <v>0</v>
      </c>
    </row>
    <row r="17" spans="2:4" ht="31.2" hidden="1">
      <c r="B17" s="263" t="s">
        <v>430</v>
      </c>
      <c r="C17" s="53" t="s">
        <v>431</v>
      </c>
      <c r="D17" s="519">
        <f>SUM(D18)</f>
        <v>0</v>
      </c>
    </row>
    <row r="18" spans="2:4" ht="31.2" hidden="1">
      <c r="B18" s="264" t="s">
        <v>432</v>
      </c>
      <c r="C18" s="265" t="s">
        <v>433</v>
      </c>
      <c r="D18" s="520"/>
    </row>
    <row r="19" spans="2:4" ht="31.2">
      <c r="B19" s="262" t="s">
        <v>434</v>
      </c>
      <c r="C19" s="170" t="s">
        <v>435</v>
      </c>
      <c r="D19" s="518">
        <f>SUM(D20)</f>
        <v>0</v>
      </c>
    </row>
    <row r="20" spans="2:4" ht="31.2">
      <c r="B20" s="263" t="s">
        <v>436</v>
      </c>
      <c r="C20" s="53" t="s">
        <v>437</v>
      </c>
      <c r="D20" s="519">
        <f>SUM(D21,D24)</f>
        <v>0</v>
      </c>
    </row>
    <row r="21" spans="2:4" ht="46.8">
      <c r="B21" s="266" t="s">
        <v>795</v>
      </c>
      <c r="C21" s="193" t="s">
        <v>797</v>
      </c>
      <c r="D21" s="521">
        <f>SUM(D22)</f>
        <v>2000000</v>
      </c>
    </row>
    <row r="22" spans="2:4" ht="46.8">
      <c r="B22" s="264" t="s">
        <v>796</v>
      </c>
      <c r="C22" s="265" t="s">
        <v>800</v>
      </c>
      <c r="D22" s="523">
        <f>SUM(D23)</f>
        <v>2000000</v>
      </c>
    </row>
    <row r="23" spans="2:4" ht="31.2">
      <c r="B23" s="264" t="s">
        <v>798</v>
      </c>
      <c r="C23" s="265" t="s">
        <v>801</v>
      </c>
      <c r="D23" s="520">
        <v>2000000</v>
      </c>
    </row>
    <row r="24" spans="2:4" ht="46.8">
      <c r="B24" s="266" t="s">
        <v>438</v>
      </c>
      <c r="C24" s="193" t="s">
        <v>439</v>
      </c>
      <c r="D24" s="521">
        <f>SUM(D25)</f>
        <v>-2000000</v>
      </c>
    </row>
    <row r="25" spans="2:4" ht="46.8">
      <c r="B25" s="264" t="s">
        <v>440</v>
      </c>
      <c r="C25" s="265" t="s">
        <v>441</v>
      </c>
      <c r="D25" s="523">
        <f>SUM(D26)</f>
        <v>-2000000</v>
      </c>
    </row>
    <row r="26" spans="2:4" ht="46.8">
      <c r="B26" s="264" t="s">
        <v>799</v>
      </c>
      <c r="C26" s="265" t="s">
        <v>802</v>
      </c>
      <c r="D26" s="520">
        <v>-2000000</v>
      </c>
    </row>
    <row r="27" spans="2:4" ht="31.2">
      <c r="B27" s="262" t="s">
        <v>442</v>
      </c>
      <c r="C27" s="170" t="s">
        <v>443</v>
      </c>
      <c r="D27" s="518">
        <f>SUM(D28,D32)</f>
        <v>13401</v>
      </c>
    </row>
    <row r="28" spans="2:4" ht="15.6">
      <c r="B28" s="263" t="s">
        <v>444</v>
      </c>
      <c r="C28" s="53" t="s">
        <v>445</v>
      </c>
      <c r="D28" s="522">
        <f>SUM(D29)</f>
        <v>-271925032</v>
      </c>
    </row>
    <row r="29" spans="2:4" ht="15.6">
      <c r="B29" s="264" t="s">
        <v>446</v>
      </c>
      <c r="C29" s="265" t="s">
        <v>447</v>
      </c>
      <c r="D29" s="523">
        <f>SUM(D30)</f>
        <v>-271925032</v>
      </c>
    </row>
    <row r="30" spans="2:4" ht="15.6">
      <c r="B30" s="264" t="s">
        <v>448</v>
      </c>
      <c r="C30" s="265" t="s">
        <v>449</v>
      </c>
      <c r="D30" s="523">
        <f>SUM(D31)</f>
        <v>-271925032</v>
      </c>
    </row>
    <row r="31" spans="2:4" ht="31.2">
      <c r="B31" s="264" t="s">
        <v>450</v>
      </c>
      <c r="C31" s="265" t="s">
        <v>451</v>
      </c>
      <c r="D31" s="520">
        <v>-271925032</v>
      </c>
    </row>
    <row r="32" spans="2:4" ht="15.6">
      <c r="B32" s="263" t="s">
        <v>452</v>
      </c>
      <c r="C32" s="53" t="s">
        <v>453</v>
      </c>
      <c r="D32" s="522">
        <f>SUM(D33)</f>
        <v>271938433</v>
      </c>
    </row>
    <row r="33" spans="2:4" ht="15.6">
      <c r="B33" s="264" t="s">
        <v>454</v>
      </c>
      <c r="C33" s="265" t="s">
        <v>455</v>
      </c>
      <c r="D33" s="524">
        <f>SUM(D34)</f>
        <v>271938433</v>
      </c>
    </row>
    <row r="34" spans="2:4" ht="15.6">
      <c r="B34" s="264" t="s">
        <v>456</v>
      </c>
      <c r="C34" s="265" t="s">
        <v>457</v>
      </c>
      <c r="D34" s="524">
        <f>SUM(D35)</f>
        <v>271938433</v>
      </c>
    </row>
    <row r="35" spans="2:4" ht="31.2">
      <c r="B35" s="264" t="s">
        <v>458</v>
      </c>
      <c r="C35" s="267" t="s">
        <v>459</v>
      </c>
      <c r="D35" s="520">
        <v>271938433</v>
      </c>
    </row>
    <row r="36" spans="2:4" ht="31.2">
      <c r="B36" s="262" t="s">
        <v>460</v>
      </c>
      <c r="C36" s="170" t="s">
        <v>461</v>
      </c>
      <c r="D36" s="518">
        <f>SUM(D37)</f>
        <v>-13401</v>
      </c>
    </row>
    <row r="37" spans="2:4" ht="31.2">
      <c r="B37" s="268" t="s">
        <v>462</v>
      </c>
      <c r="C37" s="269" t="s">
        <v>463</v>
      </c>
      <c r="D37" s="519">
        <f>SUM(D38,D41)</f>
        <v>-13401</v>
      </c>
    </row>
    <row r="38" spans="2:4" ht="31.2">
      <c r="B38" s="266" t="s">
        <v>464</v>
      </c>
      <c r="C38" s="193" t="s">
        <v>465</v>
      </c>
      <c r="D38" s="521">
        <f>SUM(D39)</f>
        <v>1000000</v>
      </c>
    </row>
    <row r="39" spans="2:4" ht="45.75" customHeight="1">
      <c r="B39" s="264" t="s">
        <v>466</v>
      </c>
      <c r="C39" s="265" t="s">
        <v>467</v>
      </c>
      <c r="D39" s="523">
        <f>SUM(D40)</f>
        <v>1000000</v>
      </c>
    </row>
    <row r="40" spans="2:4" ht="62.4">
      <c r="B40" s="264" t="s">
        <v>468</v>
      </c>
      <c r="C40" s="265" t="s">
        <v>469</v>
      </c>
      <c r="D40" s="525">
        <v>1000000</v>
      </c>
    </row>
    <row r="41" spans="2:4" ht="31.2">
      <c r="B41" s="266" t="s">
        <v>470</v>
      </c>
      <c r="C41" s="193" t="s">
        <v>471</v>
      </c>
      <c r="D41" s="521">
        <f>SUM(D42)</f>
        <v>-1013401</v>
      </c>
    </row>
    <row r="42" spans="2:4" ht="46.8">
      <c r="B42" s="264" t="s">
        <v>472</v>
      </c>
      <c r="C42" s="265" t="s">
        <v>473</v>
      </c>
      <c r="D42" s="523">
        <f>SUM(D43)</f>
        <v>-1013401</v>
      </c>
    </row>
    <row r="43" spans="2:4" ht="46.8">
      <c r="B43" s="264" t="s">
        <v>474</v>
      </c>
      <c r="C43" s="265" t="s">
        <v>475</v>
      </c>
      <c r="D43" s="525">
        <v>-1013401</v>
      </c>
    </row>
    <row r="44" spans="2:4" ht="15.6">
      <c r="B44" s="270"/>
      <c r="C44" s="271" t="s">
        <v>476</v>
      </c>
      <c r="D44" s="526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620"/>
  <sheetViews>
    <sheetView workbookViewId="0">
      <selection activeCell="A4" sqref="A4"/>
    </sheetView>
  </sheetViews>
  <sheetFormatPr defaultRowHeight="14.4"/>
  <cols>
    <col min="1" max="1" width="71.88671875" customWidth="1"/>
    <col min="2" max="2" width="6.5546875" customWidth="1"/>
    <col min="3" max="4" width="4.88671875" customWidth="1"/>
    <col min="5" max="5" width="4.6640625" customWidth="1"/>
    <col min="6" max="6" width="3.5546875" customWidth="1"/>
    <col min="7" max="7" width="7.109375" customWidth="1"/>
    <col min="8" max="8" width="5.88671875" customWidth="1"/>
    <col min="9" max="9" width="12.44140625" customWidth="1"/>
    <col min="10" max="10" width="12.33203125" customWidth="1"/>
  </cols>
  <sheetData>
    <row r="1" spans="1:10">
      <c r="D1" s="623" t="s">
        <v>963</v>
      </c>
      <c r="E1" s="623"/>
      <c r="F1" s="623"/>
      <c r="G1" s="1"/>
    </row>
    <row r="2" spans="1:10">
      <c r="D2" s="623" t="s">
        <v>7</v>
      </c>
      <c r="E2" s="623"/>
      <c r="F2" s="623"/>
    </row>
    <row r="3" spans="1:10">
      <c r="D3" s="623" t="s">
        <v>6</v>
      </c>
      <c r="E3" s="623"/>
      <c r="F3" s="623"/>
    </row>
    <row r="4" spans="1:10">
      <c r="D4" s="623" t="s">
        <v>110</v>
      </c>
      <c r="E4" s="623"/>
      <c r="F4" s="623"/>
    </row>
    <row r="5" spans="1:10">
      <c r="D5" s="623" t="s">
        <v>951</v>
      </c>
      <c r="E5" s="623"/>
      <c r="F5" s="623"/>
    </row>
    <row r="6" spans="1:10">
      <c r="D6" s="623" t="s">
        <v>954</v>
      </c>
      <c r="E6" s="623"/>
      <c r="F6" s="623"/>
    </row>
    <row r="7" spans="1:10">
      <c r="D7" s="647" t="s">
        <v>1049</v>
      </c>
      <c r="E7" s="621"/>
      <c r="F7" s="621"/>
      <c r="G7" s="622"/>
    </row>
    <row r="8" spans="1:10">
      <c r="D8" s="623"/>
      <c r="E8" s="623"/>
      <c r="F8" s="623"/>
    </row>
    <row r="9" spans="1:10" ht="17.399999999999999">
      <c r="A9" s="664" t="s">
        <v>657</v>
      </c>
      <c r="B9" s="664"/>
      <c r="C9" s="664"/>
      <c r="D9" s="664"/>
      <c r="E9" s="664"/>
      <c r="F9" s="664"/>
      <c r="G9" s="664"/>
      <c r="H9" s="664"/>
      <c r="I9" s="664"/>
    </row>
    <row r="10" spans="1:10" ht="18.75" customHeight="1">
      <c r="A10" s="664" t="s">
        <v>77</v>
      </c>
      <c r="B10" s="664"/>
      <c r="C10" s="664"/>
      <c r="D10" s="664"/>
      <c r="E10" s="664"/>
      <c r="F10" s="664"/>
      <c r="G10" s="664"/>
      <c r="H10" s="664"/>
      <c r="I10" s="664"/>
    </row>
    <row r="11" spans="1:10" ht="17.399999999999999">
      <c r="A11" s="664" t="s">
        <v>965</v>
      </c>
      <c r="B11" s="664"/>
      <c r="C11" s="664"/>
      <c r="D11" s="664"/>
      <c r="E11" s="664"/>
      <c r="F11" s="664"/>
      <c r="G11" s="664"/>
      <c r="H11" s="664"/>
      <c r="I11" s="664"/>
    </row>
    <row r="12" spans="1:10" ht="15.6">
      <c r="C12" s="626"/>
      <c r="J12" t="s">
        <v>676</v>
      </c>
    </row>
    <row r="13" spans="1:10" ht="36" customHeight="1">
      <c r="A13" s="59" t="s">
        <v>0</v>
      </c>
      <c r="B13" s="59" t="s">
        <v>48</v>
      </c>
      <c r="C13" s="59" t="s">
        <v>1</v>
      </c>
      <c r="D13" s="59" t="s">
        <v>2</v>
      </c>
      <c r="E13" s="665" t="s">
        <v>3</v>
      </c>
      <c r="F13" s="666"/>
      <c r="G13" s="667"/>
      <c r="H13" s="59" t="s">
        <v>4</v>
      </c>
      <c r="I13" s="627" t="s">
        <v>804</v>
      </c>
      <c r="J13" s="627" t="s">
        <v>805</v>
      </c>
    </row>
    <row r="14" spans="1:10" ht="15.6">
      <c r="A14" s="102" t="s">
        <v>8</v>
      </c>
      <c r="B14" s="102"/>
      <c r="C14" s="46"/>
      <c r="D14" s="46"/>
      <c r="E14" s="289"/>
      <c r="F14" s="290"/>
      <c r="G14" s="291"/>
      <c r="H14" s="46"/>
      <c r="I14" s="391">
        <f>SUM(I15+I237+I323+I501+I340+I620)</f>
        <v>261793263</v>
      </c>
      <c r="J14" s="391">
        <f>SUM(J15+J237+J323+J501+J340+J620)</f>
        <v>267159276</v>
      </c>
    </row>
    <row r="15" spans="1:10" ht="15.6">
      <c r="A15" s="58" t="s">
        <v>49</v>
      </c>
      <c r="B15" s="140" t="s">
        <v>50</v>
      </c>
      <c r="C15" s="434"/>
      <c r="D15" s="434"/>
      <c r="E15" s="435"/>
      <c r="F15" s="436"/>
      <c r="G15" s="437"/>
      <c r="H15" s="434"/>
      <c r="I15" s="402">
        <f>SUM(I16+I116+I129+I174+I219+I62+I213)</f>
        <v>34174154</v>
      </c>
      <c r="J15" s="402">
        <f>SUM(J16+J116+J129+J174+J219+J62+J213)</f>
        <v>34752239</v>
      </c>
    </row>
    <row r="16" spans="1:10" ht="15.6">
      <c r="A16" s="404" t="s">
        <v>9</v>
      </c>
      <c r="B16" s="438" t="s">
        <v>50</v>
      </c>
      <c r="C16" s="17" t="s">
        <v>10</v>
      </c>
      <c r="D16" s="17"/>
      <c r="E16" s="428"/>
      <c r="F16" s="429"/>
      <c r="G16" s="430"/>
      <c r="H16" s="17"/>
      <c r="I16" s="420">
        <f>SUM(I17+I22+I66)</f>
        <v>22515738</v>
      </c>
      <c r="J16" s="420">
        <f>SUM(J17+J22+J66)</f>
        <v>22515738</v>
      </c>
    </row>
    <row r="17" spans="1:10" ht="31.2">
      <c r="A17" s="26" t="s">
        <v>11</v>
      </c>
      <c r="B17" s="31" t="s">
        <v>50</v>
      </c>
      <c r="C17" s="27" t="s">
        <v>10</v>
      </c>
      <c r="D17" s="27" t="s">
        <v>12</v>
      </c>
      <c r="E17" s="350"/>
      <c r="F17" s="351"/>
      <c r="G17" s="352"/>
      <c r="H17" s="27"/>
      <c r="I17" s="421">
        <f t="shared" ref="I17:J20" si="0">SUM(I18)</f>
        <v>1214200</v>
      </c>
      <c r="J17" s="421">
        <f t="shared" si="0"/>
        <v>1214200</v>
      </c>
    </row>
    <row r="18" spans="1:10" ht="15.6">
      <c r="A18" s="35" t="s">
        <v>121</v>
      </c>
      <c r="B18" s="38" t="s">
        <v>50</v>
      </c>
      <c r="C18" s="36" t="s">
        <v>10</v>
      </c>
      <c r="D18" s="36" t="s">
        <v>12</v>
      </c>
      <c r="E18" s="298" t="s">
        <v>523</v>
      </c>
      <c r="F18" s="299" t="s">
        <v>521</v>
      </c>
      <c r="G18" s="300" t="s">
        <v>522</v>
      </c>
      <c r="H18" s="36"/>
      <c r="I18" s="394">
        <f t="shared" si="0"/>
        <v>1214200</v>
      </c>
      <c r="J18" s="394">
        <f t="shared" si="0"/>
        <v>1214200</v>
      </c>
    </row>
    <row r="19" spans="1:10" ht="15.6">
      <c r="A19" s="104" t="s">
        <v>122</v>
      </c>
      <c r="B19" s="59" t="s">
        <v>50</v>
      </c>
      <c r="C19" s="2" t="s">
        <v>10</v>
      </c>
      <c r="D19" s="2" t="s">
        <v>12</v>
      </c>
      <c r="E19" s="301" t="s">
        <v>207</v>
      </c>
      <c r="F19" s="302" t="s">
        <v>521</v>
      </c>
      <c r="G19" s="303" t="s">
        <v>522</v>
      </c>
      <c r="H19" s="2"/>
      <c r="I19" s="395">
        <f t="shared" si="0"/>
        <v>1214200</v>
      </c>
      <c r="J19" s="395">
        <f t="shared" si="0"/>
        <v>1214200</v>
      </c>
    </row>
    <row r="20" spans="1:10" ht="31.2">
      <c r="A20" s="3" t="s">
        <v>91</v>
      </c>
      <c r="B20" s="627" t="s">
        <v>50</v>
      </c>
      <c r="C20" s="2" t="s">
        <v>10</v>
      </c>
      <c r="D20" s="2" t="s">
        <v>12</v>
      </c>
      <c r="E20" s="301" t="s">
        <v>207</v>
      </c>
      <c r="F20" s="302" t="s">
        <v>521</v>
      </c>
      <c r="G20" s="303" t="s">
        <v>526</v>
      </c>
      <c r="H20" s="2"/>
      <c r="I20" s="395">
        <f t="shared" si="0"/>
        <v>1214200</v>
      </c>
      <c r="J20" s="395">
        <f t="shared" si="0"/>
        <v>1214200</v>
      </c>
    </row>
    <row r="21" spans="1:10" ht="62.4">
      <c r="A21" s="105" t="s">
        <v>92</v>
      </c>
      <c r="B21" s="627" t="s">
        <v>50</v>
      </c>
      <c r="C21" s="2" t="s">
        <v>10</v>
      </c>
      <c r="D21" s="2" t="s">
        <v>12</v>
      </c>
      <c r="E21" s="301" t="s">
        <v>207</v>
      </c>
      <c r="F21" s="302" t="s">
        <v>521</v>
      </c>
      <c r="G21" s="303" t="s">
        <v>526</v>
      </c>
      <c r="H21" s="2" t="s">
        <v>13</v>
      </c>
      <c r="I21" s="396">
        <v>1214200</v>
      </c>
      <c r="J21" s="396">
        <v>1214200</v>
      </c>
    </row>
    <row r="22" spans="1:10" ht="46.8">
      <c r="A22" s="120" t="s">
        <v>19</v>
      </c>
      <c r="B22" s="31" t="s">
        <v>50</v>
      </c>
      <c r="C22" s="27" t="s">
        <v>10</v>
      </c>
      <c r="D22" s="27" t="s">
        <v>20</v>
      </c>
      <c r="E22" s="350"/>
      <c r="F22" s="351"/>
      <c r="G22" s="352"/>
      <c r="H22" s="27"/>
      <c r="I22" s="421">
        <f>SUM(I23+I35+I40+I45+I52+I57+I30)</f>
        <v>14275312</v>
      </c>
      <c r="J22" s="421">
        <f>SUM(J23+J35+J40+J45+J52+J57+J30)</f>
        <v>14275312</v>
      </c>
    </row>
    <row r="23" spans="1:10" ht="46.8">
      <c r="A23" s="91" t="s">
        <v>130</v>
      </c>
      <c r="B23" s="38" t="s">
        <v>50</v>
      </c>
      <c r="C23" s="36" t="s">
        <v>10</v>
      </c>
      <c r="D23" s="36" t="s">
        <v>20</v>
      </c>
      <c r="E23" s="304" t="s">
        <v>206</v>
      </c>
      <c r="F23" s="305" t="s">
        <v>521</v>
      </c>
      <c r="G23" s="306" t="s">
        <v>522</v>
      </c>
      <c r="H23" s="36"/>
      <c r="I23" s="394">
        <f>SUM(I24)</f>
        <v>719000</v>
      </c>
      <c r="J23" s="394">
        <f>SUM(J24)</f>
        <v>719000</v>
      </c>
    </row>
    <row r="24" spans="1:10" ht="78">
      <c r="A24" s="94" t="s">
        <v>131</v>
      </c>
      <c r="B24" s="63" t="s">
        <v>50</v>
      </c>
      <c r="C24" s="2" t="s">
        <v>10</v>
      </c>
      <c r="D24" s="2" t="s">
        <v>20</v>
      </c>
      <c r="E24" s="316" t="s">
        <v>239</v>
      </c>
      <c r="F24" s="317" t="s">
        <v>521</v>
      </c>
      <c r="G24" s="318" t="s">
        <v>522</v>
      </c>
      <c r="H24" s="2"/>
      <c r="I24" s="395">
        <f>SUM(I25)</f>
        <v>719000</v>
      </c>
      <c r="J24" s="395">
        <f>SUM(J25)</f>
        <v>719000</v>
      </c>
    </row>
    <row r="25" spans="1:10" ht="46.8">
      <c r="A25" s="94" t="s">
        <v>529</v>
      </c>
      <c r="B25" s="63" t="s">
        <v>50</v>
      </c>
      <c r="C25" s="2" t="s">
        <v>10</v>
      </c>
      <c r="D25" s="2" t="s">
        <v>20</v>
      </c>
      <c r="E25" s="316" t="s">
        <v>239</v>
      </c>
      <c r="F25" s="317" t="s">
        <v>10</v>
      </c>
      <c r="G25" s="318" t="s">
        <v>522</v>
      </c>
      <c r="H25" s="2"/>
      <c r="I25" s="395">
        <f>SUM(I26+I28)</f>
        <v>719000</v>
      </c>
      <c r="J25" s="395">
        <f>SUM(J26+J28)</f>
        <v>719000</v>
      </c>
    </row>
    <row r="26" spans="1:10" ht="46.8">
      <c r="A26" s="105" t="s">
        <v>93</v>
      </c>
      <c r="B26" s="627" t="s">
        <v>50</v>
      </c>
      <c r="C26" s="2" t="s">
        <v>10</v>
      </c>
      <c r="D26" s="2" t="s">
        <v>20</v>
      </c>
      <c r="E26" s="319" t="s">
        <v>239</v>
      </c>
      <c r="F26" s="320" t="s">
        <v>10</v>
      </c>
      <c r="G26" s="321" t="s">
        <v>530</v>
      </c>
      <c r="H26" s="2"/>
      <c r="I26" s="395">
        <f>SUM(I27)</f>
        <v>711000</v>
      </c>
      <c r="J26" s="395">
        <f>SUM(J27)</f>
        <v>711000</v>
      </c>
    </row>
    <row r="27" spans="1:10" ht="62.4">
      <c r="A27" s="105" t="s">
        <v>92</v>
      </c>
      <c r="B27" s="627" t="s">
        <v>50</v>
      </c>
      <c r="C27" s="2" t="s">
        <v>10</v>
      </c>
      <c r="D27" s="2" t="s">
        <v>20</v>
      </c>
      <c r="E27" s="319" t="s">
        <v>239</v>
      </c>
      <c r="F27" s="320" t="s">
        <v>10</v>
      </c>
      <c r="G27" s="321" t="s">
        <v>530</v>
      </c>
      <c r="H27" s="2" t="s">
        <v>13</v>
      </c>
      <c r="I27" s="396">
        <v>711000</v>
      </c>
      <c r="J27" s="396">
        <v>711000</v>
      </c>
    </row>
    <row r="28" spans="1:10" ht="31.2">
      <c r="A28" s="99" t="s">
        <v>120</v>
      </c>
      <c r="B28" s="439" t="s">
        <v>50</v>
      </c>
      <c r="C28" s="2" t="s">
        <v>10</v>
      </c>
      <c r="D28" s="2" t="s">
        <v>20</v>
      </c>
      <c r="E28" s="316" t="s">
        <v>239</v>
      </c>
      <c r="F28" s="317" t="s">
        <v>10</v>
      </c>
      <c r="G28" s="318" t="s">
        <v>531</v>
      </c>
      <c r="H28" s="2"/>
      <c r="I28" s="395">
        <f>SUM(I29)</f>
        <v>8000</v>
      </c>
      <c r="J28" s="395">
        <f>SUM(J29)</f>
        <v>8000</v>
      </c>
    </row>
    <row r="29" spans="1:10" ht="31.2">
      <c r="A29" s="136" t="s">
        <v>728</v>
      </c>
      <c r="B29" s="414" t="s">
        <v>50</v>
      </c>
      <c r="C29" s="2" t="s">
        <v>10</v>
      </c>
      <c r="D29" s="2" t="s">
        <v>20</v>
      </c>
      <c r="E29" s="316" t="s">
        <v>239</v>
      </c>
      <c r="F29" s="317" t="s">
        <v>10</v>
      </c>
      <c r="G29" s="318" t="s">
        <v>531</v>
      </c>
      <c r="H29" s="2" t="s">
        <v>16</v>
      </c>
      <c r="I29" s="396">
        <v>8000</v>
      </c>
      <c r="J29" s="396">
        <v>8000</v>
      </c>
    </row>
    <row r="30" spans="1:10" ht="46.8">
      <c r="A30" s="35" t="s">
        <v>145</v>
      </c>
      <c r="B30" s="38" t="s">
        <v>50</v>
      </c>
      <c r="C30" s="36" t="s">
        <v>10</v>
      </c>
      <c r="D30" s="36" t="s">
        <v>20</v>
      </c>
      <c r="E30" s="310" t="s">
        <v>547</v>
      </c>
      <c r="F30" s="311" t="s">
        <v>521</v>
      </c>
      <c r="G30" s="312" t="s">
        <v>522</v>
      </c>
      <c r="H30" s="36"/>
      <c r="I30" s="394">
        <f t="shared" ref="I30:J33" si="1">SUM(I31)</f>
        <v>181800</v>
      </c>
      <c r="J30" s="394">
        <f t="shared" si="1"/>
        <v>181800</v>
      </c>
    </row>
    <row r="31" spans="1:10" ht="78">
      <c r="A31" s="64" t="s">
        <v>146</v>
      </c>
      <c r="B31" s="63" t="s">
        <v>50</v>
      </c>
      <c r="C31" s="2" t="s">
        <v>10</v>
      </c>
      <c r="D31" s="2" t="s">
        <v>20</v>
      </c>
      <c r="E31" s="313" t="s">
        <v>659</v>
      </c>
      <c r="F31" s="314" t="s">
        <v>521</v>
      </c>
      <c r="G31" s="315" t="s">
        <v>522</v>
      </c>
      <c r="H31" s="52"/>
      <c r="I31" s="395">
        <f t="shared" si="1"/>
        <v>181800</v>
      </c>
      <c r="J31" s="395">
        <f t="shared" si="1"/>
        <v>181800</v>
      </c>
    </row>
    <row r="32" spans="1:10" ht="46.8">
      <c r="A32" s="94" t="s">
        <v>548</v>
      </c>
      <c r="B32" s="63" t="s">
        <v>50</v>
      </c>
      <c r="C32" s="2" t="s">
        <v>10</v>
      </c>
      <c r="D32" s="2" t="s">
        <v>20</v>
      </c>
      <c r="E32" s="313" t="s">
        <v>659</v>
      </c>
      <c r="F32" s="314" t="s">
        <v>10</v>
      </c>
      <c r="G32" s="315" t="s">
        <v>522</v>
      </c>
      <c r="H32" s="52"/>
      <c r="I32" s="395">
        <f t="shared" si="1"/>
        <v>181800</v>
      </c>
      <c r="J32" s="395">
        <f t="shared" si="1"/>
        <v>181800</v>
      </c>
    </row>
    <row r="33" spans="1:10" ht="31.2">
      <c r="A33" s="94" t="s">
        <v>661</v>
      </c>
      <c r="B33" s="63" t="s">
        <v>50</v>
      </c>
      <c r="C33" s="2" t="s">
        <v>10</v>
      </c>
      <c r="D33" s="2" t="s">
        <v>20</v>
      </c>
      <c r="E33" s="313" t="s">
        <v>218</v>
      </c>
      <c r="F33" s="314" t="s">
        <v>10</v>
      </c>
      <c r="G33" s="315" t="s">
        <v>660</v>
      </c>
      <c r="H33" s="52"/>
      <c r="I33" s="395">
        <f t="shared" si="1"/>
        <v>181800</v>
      </c>
      <c r="J33" s="395">
        <f t="shared" si="1"/>
        <v>181800</v>
      </c>
    </row>
    <row r="34" spans="1:10" ht="31.2">
      <c r="A34" s="106" t="s">
        <v>728</v>
      </c>
      <c r="B34" s="63" t="s">
        <v>50</v>
      </c>
      <c r="C34" s="2" t="s">
        <v>10</v>
      </c>
      <c r="D34" s="2" t="s">
        <v>20</v>
      </c>
      <c r="E34" s="313" t="s">
        <v>218</v>
      </c>
      <c r="F34" s="314" t="s">
        <v>10</v>
      </c>
      <c r="G34" s="315" t="s">
        <v>660</v>
      </c>
      <c r="H34" s="2" t="s">
        <v>16</v>
      </c>
      <c r="I34" s="397">
        <v>181800</v>
      </c>
      <c r="J34" s="397">
        <v>181800</v>
      </c>
    </row>
    <row r="35" spans="1:10" ht="46.8">
      <c r="A35" s="91" t="s">
        <v>123</v>
      </c>
      <c r="B35" s="38" t="s">
        <v>50</v>
      </c>
      <c r="C35" s="36" t="s">
        <v>10</v>
      </c>
      <c r="D35" s="36" t="s">
        <v>20</v>
      </c>
      <c r="E35" s="310" t="s">
        <v>524</v>
      </c>
      <c r="F35" s="311" t="s">
        <v>521</v>
      </c>
      <c r="G35" s="312" t="s">
        <v>522</v>
      </c>
      <c r="H35" s="36"/>
      <c r="I35" s="394">
        <f t="shared" ref="I35:J38" si="2">SUM(I36)</f>
        <v>914000</v>
      </c>
      <c r="J35" s="394">
        <f t="shared" si="2"/>
        <v>914000</v>
      </c>
    </row>
    <row r="36" spans="1:10" ht="62.4">
      <c r="A36" s="94" t="s">
        <v>137</v>
      </c>
      <c r="B36" s="63" t="s">
        <v>50</v>
      </c>
      <c r="C36" s="2" t="s">
        <v>10</v>
      </c>
      <c r="D36" s="2" t="s">
        <v>20</v>
      </c>
      <c r="E36" s="313" t="s">
        <v>525</v>
      </c>
      <c r="F36" s="314" t="s">
        <v>521</v>
      </c>
      <c r="G36" s="315" t="s">
        <v>522</v>
      </c>
      <c r="H36" s="52"/>
      <c r="I36" s="395">
        <f t="shared" si="2"/>
        <v>914000</v>
      </c>
      <c r="J36" s="395">
        <f t="shared" si="2"/>
        <v>914000</v>
      </c>
    </row>
    <row r="37" spans="1:10" ht="46.8">
      <c r="A37" s="94" t="s">
        <v>528</v>
      </c>
      <c r="B37" s="63" t="s">
        <v>50</v>
      </c>
      <c r="C37" s="2" t="s">
        <v>10</v>
      </c>
      <c r="D37" s="2" t="s">
        <v>20</v>
      </c>
      <c r="E37" s="313" t="s">
        <v>525</v>
      </c>
      <c r="F37" s="314" t="s">
        <v>10</v>
      </c>
      <c r="G37" s="315" t="s">
        <v>522</v>
      </c>
      <c r="H37" s="52"/>
      <c r="I37" s="395">
        <f t="shared" si="2"/>
        <v>914000</v>
      </c>
      <c r="J37" s="395">
        <f t="shared" si="2"/>
        <v>914000</v>
      </c>
    </row>
    <row r="38" spans="1:10" ht="31.2">
      <c r="A38" s="94" t="s">
        <v>125</v>
      </c>
      <c r="B38" s="63" t="s">
        <v>50</v>
      </c>
      <c r="C38" s="2" t="s">
        <v>10</v>
      </c>
      <c r="D38" s="2" t="s">
        <v>20</v>
      </c>
      <c r="E38" s="313" t="s">
        <v>525</v>
      </c>
      <c r="F38" s="314" t="s">
        <v>10</v>
      </c>
      <c r="G38" s="315" t="s">
        <v>527</v>
      </c>
      <c r="H38" s="52"/>
      <c r="I38" s="395">
        <f t="shared" si="2"/>
        <v>914000</v>
      </c>
      <c r="J38" s="395">
        <f t="shared" si="2"/>
        <v>914000</v>
      </c>
    </row>
    <row r="39" spans="1:10" ht="31.2">
      <c r="A39" s="106" t="s">
        <v>728</v>
      </c>
      <c r="B39" s="413" t="s">
        <v>50</v>
      </c>
      <c r="C39" s="2" t="s">
        <v>10</v>
      </c>
      <c r="D39" s="2" t="s">
        <v>20</v>
      </c>
      <c r="E39" s="313" t="s">
        <v>525</v>
      </c>
      <c r="F39" s="314" t="s">
        <v>10</v>
      </c>
      <c r="G39" s="315" t="s">
        <v>527</v>
      </c>
      <c r="H39" s="2" t="s">
        <v>16</v>
      </c>
      <c r="I39" s="397">
        <v>914000</v>
      </c>
      <c r="J39" s="397">
        <v>914000</v>
      </c>
    </row>
    <row r="40" spans="1:10" ht="31.2">
      <c r="A40" s="91" t="s">
        <v>138</v>
      </c>
      <c r="B40" s="38" t="s">
        <v>50</v>
      </c>
      <c r="C40" s="36" t="s">
        <v>10</v>
      </c>
      <c r="D40" s="36" t="s">
        <v>20</v>
      </c>
      <c r="E40" s="298" t="s">
        <v>533</v>
      </c>
      <c r="F40" s="299" t="s">
        <v>521</v>
      </c>
      <c r="G40" s="300" t="s">
        <v>522</v>
      </c>
      <c r="H40" s="36"/>
      <c r="I40" s="394">
        <f t="shared" ref="I40:J43" si="3">SUM(I41)</f>
        <v>194449</v>
      </c>
      <c r="J40" s="394">
        <f t="shared" si="3"/>
        <v>194449</v>
      </c>
    </row>
    <row r="41" spans="1:10" ht="62.4">
      <c r="A41" s="94" t="s">
        <v>733</v>
      </c>
      <c r="B41" s="63" t="s">
        <v>50</v>
      </c>
      <c r="C41" s="2" t="s">
        <v>10</v>
      </c>
      <c r="D41" s="2" t="s">
        <v>20</v>
      </c>
      <c r="E41" s="301" t="s">
        <v>210</v>
      </c>
      <c r="F41" s="302" t="s">
        <v>521</v>
      </c>
      <c r="G41" s="303" t="s">
        <v>522</v>
      </c>
      <c r="H41" s="2"/>
      <c r="I41" s="395">
        <f t="shared" si="3"/>
        <v>194449</v>
      </c>
      <c r="J41" s="395">
        <f t="shared" si="3"/>
        <v>194449</v>
      </c>
    </row>
    <row r="42" spans="1:10" ht="46.8">
      <c r="A42" s="94" t="s">
        <v>532</v>
      </c>
      <c r="B42" s="63" t="s">
        <v>50</v>
      </c>
      <c r="C42" s="2" t="s">
        <v>10</v>
      </c>
      <c r="D42" s="2" t="s">
        <v>20</v>
      </c>
      <c r="E42" s="301" t="s">
        <v>210</v>
      </c>
      <c r="F42" s="302" t="s">
        <v>10</v>
      </c>
      <c r="G42" s="303" t="s">
        <v>522</v>
      </c>
      <c r="H42" s="2"/>
      <c r="I42" s="395">
        <f t="shared" si="3"/>
        <v>194449</v>
      </c>
      <c r="J42" s="395">
        <f t="shared" si="3"/>
        <v>194449</v>
      </c>
    </row>
    <row r="43" spans="1:10" ht="31.2">
      <c r="A43" s="94" t="s">
        <v>96</v>
      </c>
      <c r="B43" s="440" t="s">
        <v>50</v>
      </c>
      <c r="C43" s="2" t="s">
        <v>10</v>
      </c>
      <c r="D43" s="2" t="s">
        <v>20</v>
      </c>
      <c r="E43" s="301" t="s">
        <v>210</v>
      </c>
      <c r="F43" s="302" t="s">
        <v>10</v>
      </c>
      <c r="G43" s="303" t="s">
        <v>534</v>
      </c>
      <c r="H43" s="2"/>
      <c r="I43" s="395">
        <f t="shared" si="3"/>
        <v>194449</v>
      </c>
      <c r="J43" s="395">
        <f t="shared" si="3"/>
        <v>194449</v>
      </c>
    </row>
    <row r="44" spans="1:10" ht="62.4">
      <c r="A44" s="105" t="s">
        <v>92</v>
      </c>
      <c r="B44" s="627" t="s">
        <v>50</v>
      </c>
      <c r="C44" s="2" t="s">
        <v>10</v>
      </c>
      <c r="D44" s="2" t="s">
        <v>20</v>
      </c>
      <c r="E44" s="301" t="s">
        <v>210</v>
      </c>
      <c r="F44" s="302" t="s">
        <v>10</v>
      </c>
      <c r="G44" s="303" t="s">
        <v>534</v>
      </c>
      <c r="H44" s="2" t="s">
        <v>13</v>
      </c>
      <c r="I44" s="397">
        <v>194449</v>
      </c>
      <c r="J44" s="397">
        <v>194449</v>
      </c>
    </row>
    <row r="45" spans="1:10" ht="46.8">
      <c r="A45" s="115" t="s">
        <v>132</v>
      </c>
      <c r="B45" s="40" t="s">
        <v>50</v>
      </c>
      <c r="C45" s="36" t="s">
        <v>10</v>
      </c>
      <c r="D45" s="36" t="s">
        <v>20</v>
      </c>
      <c r="E45" s="298" t="s">
        <v>536</v>
      </c>
      <c r="F45" s="299" t="s">
        <v>521</v>
      </c>
      <c r="G45" s="300" t="s">
        <v>522</v>
      </c>
      <c r="H45" s="36"/>
      <c r="I45" s="394">
        <f>SUM(I46)</f>
        <v>474000</v>
      </c>
      <c r="J45" s="394">
        <f>SUM(J46)</f>
        <v>474000</v>
      </c>
    </row>
    <row r="46" spans="1:10" ht="62.4">
      <c r="A46" s="110" t="s">
        <v>133</v>
      </c>
      <c r="B46" s="413" t="s">
        <v>50</v>
      </c>
      <c r="C46" s="2" t="s">
        <v>10</v>
      </c>
      <c r="D46" s="2" t="s">
        <v>20</v>
      </c>
      <c r="E46" s="301" t="s">
        <v>211</v>
      </c>
      <c r="F46" s="302" t="s">
        <v>521</v>
      </c>
      <c r="G46" s="303" t="s">
        <v>522</v>
      </c>
      <c r="H46" s="2"/>
      <c r="I46" s="395">
        <f>SUM(I47)</f>
        <v>474000</v>
      </c>
      <c r="J46" s="395">
        <f>SUM(J47)</f>
        <v>474000</v>
      </c>
    </row>
    <row r="47" spans="1:10" ht="62.4">
      <c r="A47" s="111" t="s">
        <v>535</v>
      </c>
      <c r="B47" s="414" t="s">
        <v>50</v>
      </c>
      <c r="C47" s="2" t="s">
        <v>10</v>
      </c>
      <c r="D47" s="2" t="s">
        <v>20</v>
      </c>
      <c r="E47" s="301" t="s">
        <v>211</v>
      </c>
      <c r="F47" s="302" t="s">
        <v>10</v>
      </c>
      <c r="G47" s="303" t="s">
        <v>522</v>
      </c>
      <c r="H47" s="2"/>
      <c r="I47" s="395">
        <f>SUM(I48+I50)</f>
        <v>474000</v>
      </c>
      <c r="J47" s="395">
        <f>SUM(J48+J50)</f>
        <v>474000</v>
      </c>
    </row>
    <row r="48" spans="1:10" ht="46.8">
      <c r="A48" s="105" t="s">
        <v>134</v>
      </c>
      <c r="B48" s="627" t="s">
        <v>50</v>
      </c>
      <c r="C48" s="2" t="s">
        <v>10</v>
      </c>
      <c r="D48" s="2" t="s">
        <v>20</v>
      </c>
      <c r="E48" s="301" t="s">
        <v>211</v>
      </c>
      <c r="F48" s="302" t="s">
        <v>10</v>
      </c>
      <c r="G48" s="303" t="s">
        <v>537</v>
      </c>
      <c r="H48" s="2"/>
      <c r="I48" s="395">
        <f>SUM(I49)</f>
        <v>237000</v>
      </c>
      <c r="J48" s="395">
        <f>SUM(J49)</f>
        <v>237000</v>
      </c>
    </row>
    <row r="49" spans="1:10" ht="62.4">
      <c r="A49" s="105" t="s">
        <v>92</v>
      </c>
      <c r="B49" s="627" t="s">
        <v>50</v>
      </c>
      <c r="C49" s="2" t="s">
        <v>10</v>
      </c>
      <c r="D49" s="2" t="s">
        <v>20</v>
      </c>
      <c r="E49" s="301" t="s">
        <v>211</v>
      </c>
      <c r="F49" s="302" t="s">
        <v>10</v>
      </c>
      <c r="G49" s="303" t="s">
        <v>537</v>
      </c>
      <c r="H49" s="2" t="s">
        <v>13</v>
      </c>
      <c r="I49" s="396">
        <v>237000</v>
      </c>
      <c r="J49" s="396">
        <v>237000</v>
      </c>
    </row>
    <row r="50" spans="1:10" ht="31.2">
      <c r="A50" s="105" t="s">
        <v>95</v>
      </c>
      <c r="B50" s="627" t="s">
        <v>50</v>
      </c>
      <c r="C50" s="2" t="s">
        <v>10</v>
      </c>
      <c r="D50" s="2" t="s">
        <v>20</v>
      </c>
      <c r="E50" s="301" t="s">
        <v>211</v>
      </c>
      <c r="F50" s="302" t="s">
        <v>10</v>
      </c>
      <c r="G50" s="303" t="s">
        <v>538</v>
      </c>
      <c r="H50" s="2"/>
      <c r="I50" s="395">
        <f>SUM(I51)</f>
        <v>237000</v>
      </c>
      <c r="J50" s="395">
        <f>SUM(J51)</f>
        <v>237000</v>
      </c>
    </row>
    <row r="51" spans="1:10" ht="62.4">
      <c r="A51" s="105" t="s">
        <v>92</v>
      </c>
      <c r="B51" s="627" t="s">
        <v>50</v>
      </c>
      <c r="C51" s="2" t="s">
        <v>10</v>
      </c>
      <c r="D51" s="2" t="s">
        <v>20</v>
      </c>
      <c r="E51" s="301" t="s">
        <v>211</v>
      </c>
      <c r="F51" s="302" t="s">
        <v>10</v>
      </c>
      <c r="G51" s="303" t="s">
        <v>538</v>
      </c>
      <c r="H51" s="2" t="s">
        <v>13</v>
      </c>
      <c r="I51" s="397">
        <v>237000</v>
      </c>
      <c r="J51" s="397">
        <v>237000</v>
      </c>
    </row>
    <row r="52" spans="1:10" ht="46.8">
      <c r="A52" s="91" t="s">
        <v>135</v>
      </c>
      <c r="B52" s="38" t="s">
        <v>50</v>
      </c>
      <c r="C52" s="36" t="s">
        <v>10</v>
      </c>
      <c r="D52" s="36" t="s">
        <v>20</v>
      </c>
      <c r="E52" s="298" t="s">
        <v>212</v>
      </c>
      <c r="F52" s="299" t="s">
        <v>521</v>
      </c>
      <c r="G52" s="300" t="s">
        <v>522</v>
      </c>
      <c r="H52" s="36"/>
      <c r="I52" s="394">
        <f t="shared" ref="I52:J55" si="4">SUM(I53)</f>
        <v>237000</v>
      </c>
      <c r="J52" s="394">
        <f t="shared" si="4"/>
        <v>237000</v>
      </c>
    </row>
    <row r="53" spans="1:10" ht="46.8">
      <c r="A53" s="94" t="s">
        <v>136</v>
      </c>
      <c r="B53" s="63" t="s">
        <v>50</v>
      </c>
      <c r="C53" s="2" t="s">
        <v>10</v>
      </c>
      <c r="D53" s="2" t="s">
        <v>20</v>
      </c>
      <c r="E53" s="301" t="s">
        <v>213</v>
      </c>
      <c r="F53" s="302" t="s">
        <v>521</v>
      </c>
      <c r="G53" s="303" t="s">
        <v>522</v>
      </c>
      <c r="H53" s="52"/>
      <c r="I53" s="395">
        <f t="shared" si="4"/>
        <v>237000</v>
      </c>
      <c r="J53" s="395">
        <f t="shared" si="4"/>
        <v>237000</v>
      </c>
    </row>
    <row r="54" spans="1:10" ht="46.8">
      <c r="A54" s="94" t="s">
        <v>539</v>
      </c>
      <c r="B54" s="63" t="s">
        <v>50</v>
      </c>
      <c r="C54" s="2" t="s">
        <v>10</v>
      </c>
      <c r="D54" s="2" t="s">
        <v>20</v>
      </c>
      <c r="E54" s="301" t="s">
        <v>213</v>
      </c>
      <c r="F54" s="302" t="s">
        <v>12</v>
      </c>
      <c r="G54" s="303" t="s">
        <v>522</v>
      </c>
      <c r="H54" s="52"/>
      <c r="I54" s="395">
        <f t="shared" si="4"/>
        <v>237000</v>
      </c>
      <c r="J54" s="395">
        <f t="shared" si="4"/>
        <v>237000</v>
      </c>
    </row>
    <row r="55" spans="1:10" ht="46.8">
      <c r="A55" s="3" t="s">
        <v>94</v>
      </c>
      <c r="B55" s="627" t="s">
        <v>50</v>
      </c>
      <c r="C55" s="2" t="s">
        <v>10</v>
      </c>
      <c r="D55" s="2" t="s">
        <v>20</v>
      </c>
      <c r="E55" s="301" t="s">
        <v>213</v>
      </c>
      <c r="F55" s="302" t="s">
        <v>12</v>
      </c>
      <c r="G55" s="303" t="s">
        <v>540</v>
      </c>
      <c r="H55" s="2"/>
      <c r="I55" s="395">
        <f t="shared" si="4"/>
        <v>237000</v>
      </c>
      <c r="J55" s="395">
        <f t="shared" si="4"/>
        <v>237000</v>
      </c>
    </row>
    <row r="56" spans="1:10" ht="62.4">
      <c r="A56" s="105" t="s">
        <v>92</v>
      </c>
      <c r="B56" s="627" t="s">
        <v>50</v>
      </c>
      <c r="C56" s="2" t="s">
        <v>10</v>
      </c>
      <c r="D56" s="2" t="s">
        <v>20</v>
      </c>
      <c r="E56" s="301" t="s">
        <v>213</v>
      </c>
      <c r="F56" s="302" t="s">
        <v>12</v>
      </c>
      <c r="G56" s="303" t="s">
        <v>540</v>
      </c>
      <c r="H56" s="2" t="s">
        <v>13</v>
      </c>
      <c r="I56" s="397">
        <v>237000</v>
      </c>
      <c r="J56" s="397">
        <v>237000</v>
      </c>
    </row>
    <row r="57" spans="1:10" ht="15.6">
      <c r="A57" s="35" t="s">
        <v>139</v>
      </c>
      <c r="B57" s="38" t="s">
        <v>50</v>
      </c>
      <c r="C57" s="36" t="s">
        <v>10</v>
      </c>
      <c r="D57" s="36" t="s">
        <v>20</v>
      </c>
      <c r="E57" s="298" t="s">
        <v>214</v>
      </c>
      <c r="F57" s="299" t="s">
        <v>521</v>
      </c>
      <c r="G57" s="300" t="s">
        <v>522</v>
      </c>
      <c r="H57" s="36"/>
      <c r="I57" s="394">
        <f>SUM(I58)</f>
        <v>11555063</v>
      </c>
      <c r="J57" s="394">
        <f>SUM(J58)</f>
        <v>11555063</v>
      </c>
    </row>
    <row r="58" spans="1:10" ht="31.2">
      <c r="A58" s="3" t="s">
        <v>140</v>
      </c>
      <c r="B58" s="627" t="s">
        <v>50</v>
      </c>
      <c r="C58" s="2" t="s">
        <v>10</v>
      </c>
      <c r="D58" s="2" t="s">
        <v>20</v>
      </c>
      <c r="E58" s="301" t="s">
        <v>215</v>
      </c>
      <c r="F58" s="302" t="s">
        <v>521</v>
      </c>
      <c r="G58" s="303" t="s">
        <v>522</v>
      </c>
      <c r="H58" s="2"/>
      <c r="I58" s="395">
        <f>SUM(I59)</f>
        <v>11555063</v>
      </c>
      <c r="J58" s="395">
        <f>SUM(J59)</f>
        <v>11555063</v>
      </c>
    </row>
    <row r="59" spans="1:10" ht="31.2">
      <c r="A59" s="3" t="s">
        <v>91</v>
      </c>
      <c r="B59" s="627" t="s">
        <v>50</v>
      </c>
      <c r="C59" s="2" t="s">
        <v>10</v>
      </c>
      <c r="D59" s="2" t="s">
        <v>20</v>
      </c>
      <c r="E59" s="301" t="s">
        <v>215</v>
      </c>
      <c r="F59" s="302" t="s">
        <v>521</v>
      </c>
      <c r="G59" s="303" t="s">
        <v>526</v>
      </c>
      <c r="H59" s="2"/>
      <c r="I59" s="395">
        <f>SUM(I60:I61)</f>
        <v>11555063</v>
      </c>
      <c r="J59" s="395">
        <f>SUM(J60:J61)</f>
        <v>11555063</v>
      </c>
    </row>
    <row r="60" spans="1:10" ht="62.4">
      <c r="A60" s="105" t="s">
        <v>92</v>
      </c>
      <c r="B60" s="627" t="s">
        <v>50</v>
      </c>
      <c r="C60" s="2" t="s">
        <v>10</v>
      </c>
      <c r="D60" s="2" t="s">
        <v>20</v>
      </c>
      <c r="E60" s="301" t="s">
        <v>215</v>
      </c>
      <c r="F60" s="302" t="s">
        <v>521</v>
      </c>
      <c r="G60" s="303" t="s">
        <v>526</v>
      </c>
      <c r="H60" s="2" t="s">
        <v>13</v>
      </c>
      <c r="I60" s="396">
        <v>11543063</v>
      </c>
      <c r="J60" s="396">
        <v>11543063</v>
      </c>
    </row>
    <row r="61" spans="1:10" ht="15.6">
      <c r="A61" s="3" t="s">
        <v>18</v>
      </c>
      <c r="B61" s="627" t="s">
        <v>50</v>
      </c>
      <c r="C61" s="2" t="s">
        <v>10</v>
      </c>
      <c r="D61" s="2" t="s">
        <v>20</v>
      </c>
      <c r="E61" s="301" t="s">
        <v>215</v>
      </c>
      <c r="F61" s="302" t="s">
        <v>521</v>
      </c>
      <c r="G61" s="303" t="s">
        <v>526</v>
      </c>
      <c r="H61" s="2" t="s">
        <v>17</v>
      </c>
      <c r="I61" s="396">
        <v>12000</v>
      </c>
      <c r="J61" s="396">
        <v>12000</v>
      </c>
    </row>
    <row r="62" spans="1:10" ht="31.2">
      <c r="A62" s="91" t="s">
        <v>97</v>
      </c>
      <c r="B62" s="38" t="s">
        <v>50</v>
      </c>
      <c r="C62" s="36" t="s">
        <v>10</v>
      </c>
      <c r="D62" s="38">
        <v>11</v>
      </c>
      <c r="E62" s="304" t="s">
        <v>216</v>
      </c>
      <c r="F62" s="305" t="s">
        <v>521</v>
      </c>
      <c r="G62" s="306" t="s">
        <v>522</v>
      </c>
      <c r="H62" s="36"/>
      <c r="I62" s="394">
        <f t="shared" ref="I62:J64" si="5">SUM(I63)</f>
        <v>500000</v>
      </c>
      <c r="J62" s="394">
        <f t="shared" si="5"/>
        <v>500000</v>
      </c>
    </row>
    <row r="63" spans="1:10" ht="31.2">
      <c r="A63" s="108" t="s">
        <v>98</v>
      </c>
      <c r="B63" s="8" t="s">
        <v>50</v>
      </c>
      <c r="C63" s="2" t="s">
        <v>10</v>
      </c>
      <c r="D63" s="627">
        <v>11</v>
      </c>
      <c r="E63" s="319" t="s">
        <v>217</v>
      </c>
      <c r="F63" s="320" t="s">
        <v>521</v>
      </c>
      <c r="G63" s="321" t="s">
        <v>522</v>
      </c>
      <c r="H63" s="2"/>
      <c r="I63" s="395">
        <f t="shared" si="5"/>
        <v>500000</v>
      </c>
      <c r="J63" s="395">
        <f t="shared" si="5"/>
        <v>500000</v>
      </c>
    </row>
    <row r="64" spans="1:10" ht="31.2">
      <c r="A64" s="3" t="s">
        <v>118</v>
      </c>
      <c r="B64" s="627" t="s">
        <v>50</v>
      </c>
      <c r="C64" s="2" t="s">
        <v>10</v>
      </c>
      <c r="D64" s="627">
        <v>11</v>
      </c>
      <c r="E64" s="319" t="s">
        <v>217</v>
      </c>
      <c r="F64" s="320" t="s">
        <v>521</v>
      </c>
      <c r="G64" s="321" t="s">
        <v>544</v>
      </c>
      <c r="H64" s="2"/>
      <c r="I64" s="395">
        <f t="shared" si="5"/>
        <v>500000</v>
      </c>
      <c r="J64" s="395">
        <f t="shared" si="5"/>
        <v>500000</v>
      </c>
    </row>
    <row r="65" spans="1:10" ht="31.2">
      <c r="A65" s="3" t="s">
        <v>18</v>
      </c>
      <c r="B65" s="627" t="s">
        <v>50</v>
      </c>
      <c r="C65" s="2" t="s">
        <v>10</v>
      </c>
      <c r="D65" s="627">
        <v>11</v>
      </c>
      <c r="E65" s="319" t="s">
        <v>217</v>
      </c>
      <c r="F65" s="320" t="s">
        <v>521</v>
      </c>
      <c r="G65" s="321" t="s">
        <v>544</v>
      </c>
      <c r="H65" s="2" t="s">
        <v>17</v>
      </c>
      <c r="I65" s="396">
        <v>500000</v>
      </c>
      <c r="J65" s="396">
        <v>500000</v>
      </c>
    </row>
    <row r="66" spans="1:10" ht="15.6">
      <c r="A66" s="120" t="s">
        <v>23</v>
      </c>
      <c r="B66" s="31" t="s">
        <v>50</v>
      </c>
      <c r="C66" s="27" t="s">
        <v>10</v>
      </c>
      <c r="D66" s="31">
        <v>13</v>
      </c>
      <c r="E66" s="122"/>
      <c r="F66" s="425"/>
      <c r="G66" s="426"/>
      <c r="H66" s="27"/>
      <c r="I66" s="421">
        <f>SUM(I67+I72+I91+I95+I106+I81+I86+I112)</f>
        <v>7026226</v>
      </c>
      <c r="J66" s="421">
        <f>SUM(J67+J72+J91+J95+J106+J81+J86+J112)</f>
        <v>7026226</v>
      </c>
    </row>
    <row r="67" spans="1:10" ht="46.8">
      <c r="A67" s="35" t="s">
        <v>145</v>
      </c>
      <c r="B67" s="38" t="s">
        <v>50</v>
      </c>
      <c r="C67" s="36" t="s">
        <v>10</v>
      </c>
      <c r="D67" s="38">
        <v>13</v>
      </c>
      <c r="E67" s="304" t="s">
        <v>547</v>
      </c>
      <c r="F67" s="305" t="s">
        <v>521</v>
      </c>
      <c r="G67" s="306" t="s">
        <v>522</v>
      </c>
      <c r="H67" s="36"/>
      <c r="I67" s="394">
        <f t="shared" ref="I67:J70" si="6">SUM(I68)</f>
        <v>3000</v>
      </c>
      <c r="J67" s="394">
        <f t="shared" si="6"/>
        <v>3000</v>
      </c>
    </row>
    <row r="68" spans="1:10" ht="78">
      <c r="A68" s="64" t="s">
        <v>146</v>
      </c>
      <c r="B68" s="63" t="s">
        <v>50</v>
      </c>
      <c r="C68" s="2" t="s">
        <v>10</v>
      </c>
      <c r="D68" s="627">
        <v>13</v>
      </c>
      <c r="E68" s="319" t="s">
        <v>218</v>
      </c>
      <c r="F68" s="320" t="s">
        <v>521</v>
      </c>
      <c r="G68" s="321" t="s">
        <v>522</v>
      </c>
      <c r="H68" s="2"/>
      <c r="I68" s="395">
        <f t="shared" si="6"/>
        <v>3000</v>
      </c>
      <c r="J68" s="395">
        <f t="shared" si="6"/>
        <v>3000</v>
      </c>
    </row>
    <row r="69" spans="1:10" ht="46.8">
      <c r="A69" s="64" t="s">
        <v>548</v>
      </c>
      <c r="B69" s="63" t="s">
        <v>50</v>
      </c>
      <c r="C69" s="2" t="s">
        <v>10</v>
      </c>
      <c r="D69" s="627">
        <v>13</v>
      </c>
      <c r="E69" s="319" t="s">
        <v>218</v>
      </c>
      <c r="F69" s="320" t="s">
        <v>10</v>
      </c>
      <c r="G69" s="321" t="s">
        <v>522</v>
      </c>
      <c r="H69" s="2"/>
      <c r="I69" s="395">
        <f t="shared" si="6"/>
        <v>3000</v>
      </c>
      <c r="J69" s="395">
        <f t="shared" si="6"/>
        <v>3000</v>
      </c>
    </row>
    <row r="70" spans="1:10" ht="31.2">
      <c r="A70" s="105" t="s">
        <v>550</v>
      </c>
      <c r="B70" s="627" t="s">
        <v>50</v>
      </c>
      <c r="C70" s="2" t="s">
        <v>10</v>
      </c>
      <c r="D70" s="627">
        <v>13</v>
      </c>
      <c r="E70" s="319" t="s">
        <v>218</v>
      </c>
      <c r="F70" s="320" t="s">
        <v>10</v>
      </c>
      <c r="G70" s="321" t="s">
        <v>549</v>
      </c>
      <c r="H70" s="2"/>
      <c r="I70" s="395">
        <f t="shared" si="6"/>
        <v>3000</v>
      </c>
      <c r="J70" s="395">
        <f t="shared" si="6"/>
        <v>3000</v>
      </c>
    </row>
    <row r="71" spans="1:10" ht="31.2">
      <c r="A71" s="110" t="s">
        <v>728</v>
      </c>
      <c r="B71" s="413" t="s">
        <v>50</v>
      </c>
      <c r="C71" s="2" t="s">
        <v>10</v>
      </c>
      <c r="D71" s="627">
        <v>13</v>
      </c>
      <c r="E71" s="319" t="s">
        <v>218</v>
      </c>
      <c r="F71" s="320" t="s">
        <v>10</v>
      </c>
      <c r="G71" s="321" t="s">
        <v>549</v>
      </c>
      <c r="H71" s="2" t="s">
        <v>16</v>
      </c>
      <c r="I71" s="396">
        <v>3000</v>
      </c>
      <c r="J71" s="396">
        <v>3000</v>
      </c>
    </row>
    <row r="72" spans="1:10" ht="46.8" hidden="1">
      <c r="A72" s="91" t="s">
        <v>204</v>
      </c>
      <c r="B72" s="38" t="s">
        <v>50</v>
      </c>
      <c r="C72" s="36" t="s">
        <v>10</v>
      </c>
      <c r="D72" s="38">
        <v>13</v>
      </c>
      <c r="E72" s="304" t="s">
        <v>576</v>
      </c>
      <c r="F72" s="305" t="s">
        <v>521</v>
      </c>
      <c r="G72" s="306" t="s">
        <v>522</v>
      </c>
      <c r="H72" s="36"/>
      <c r="I72" s="394">
        <f>SUM(I73+I77)</f>
        <v>0</v>
      </c>
      <c r="J72" s="394">
        <f>SUM(J73+J77)</f>
        <v>0</v>
      </c>
    </row>
    <row r="73" spans="1:10" ht="78" hidden="1">
      <c r="A73" s="105" t="s">
        <v>262</v>
      </c>
      <c r="B73" s="627" t="s">
        <v>50</v>
      </c>
      <c r="C73" s="2" t="s">
        <v>10</v>
      </c>
      <c r="D73" s="627">
        <v>13</v>
      </c>
      <c r="E73" s="319" t="s">
        <v>261</v>
      </c>
      <c r="F73" s="320" t="s">
        <v>521</v>
      </c>
      <c r="G73" s="321" t="s">
        <v>522</v>
      </c>
      <c r="H73" s="2"/>
      <c r="I73" s="395">
        <f t="shared" ref="I73:J75" si="7">SUM(I74)</f>
        <v>0</v>
      </c>
      <c r="J73" s="395">
        <f t="shared" si="7"/>
        <v>0</v>
      </c>
    </row>
    <row r="74" spans="1:10" ht="46.8" hidden="1">
      <c r="A74" s="3" t="s">
        <v>577</v>
      </c>
      <c r="B74" s="627" t="s">
        <v>50</v>
      </c>
      <c r="C74" s="2" t="s">
        <v>10</v>
      </c>
      <c r="D74" s="627">
        <v>13</v>
      </c>
      <c r="E74" s="319" t="s">
        <v>261</v>
      </c>
      <c r="F74" s="320" t="s">
        <v>10</v>
      </c>
      <c r="G74" s="321" t="s">
        <v>522</v>
      </c>
      <c r="H74" s="2"/>
      <c r="I74" s="395">
        <f t="shared" si="7"/>
        <v>0</v>
      </c>
      <c r="J74" s="395">
        <f t="shared" si="7"/>
        <v>0</v>
      </c>
    </row>
    <row r="75" spans="1:10" ht="31.2" hidden="1">
      <c r="A75" s="136" t="s">
        <v>589</v>
      </c>
      <c r="B75" s="414" t="s">
        <v>50</v>
      </c>
      <c r="C75" s="2" t="s">
        <v>10</v>
      </c>
      <c r="D75" s="627">
        <v>13</v>
      </c>
      <c r="E75" s="319" t="s">
        <v>261</v>
      </c>
      <c r="F75" s="320" t="s">
        <v>10</v>
      </c>
      <c r="G75" s="321" t="s">
        <v>588</v>
      </c>
      <c r="H75" s="2"/>
      <c r="I75" s="395">
        <f t="shared" si="7"/>
        <v>0</v>
      </c>
      <c r="J75" s="395">
        <f t="shared" si="7"/>
        <v>0</v>
      </c>
    </row>
    <row r="76" spans="1:10" ht="31.2" hidden="1">
      <c r="A76" s="111" t="s">
        <v>21</v>
      </c>
      <c r="B76" s="414" t="s">
        <v>50</v>
      </c>
      <c r="C76" s="2" t="s">
        <v>10</v>
      </c>
      <c r="D76" s="627">
        <v>13</v>
      </c>
      <c r="E76" s="319" t="s">
        <v>261</v>
      </c>
      <c r="F76" s="320" t="s">
        <v>10</v>
      </c>
      <c r="G76" s="321" t="s">
        <v>588</v>
      </c>
      <c r="H76" s="2" t="s">
        <v>75</v>
      </c>
      <c r="I76" s="396"/>
      <c r="J76" s="396"/>
    </row>
    <row r="77" spans="1:10" ht="78" hidden="1">
      <c r="A77" s="105" t="s">
        <v>205</v>
      </c>
      <c r="B77" s="627" t="s">
        <v>50</v>
      </c>
      <c r="C77" s="2" t="s">
        <v>10</v>
      </c>
      <c r="D77" s="627">
        <v>13</v>
      </c>
      <c r="E77" s="319" t="s">
        <v>235</v>
      </c>
      <c r="F77" s="320" t="s">
        <v>521</v>
      </c>
      <c r="G77" s="321" t="s">
        <v>522</v>
      </c>
      <c r="H77" s="2"/>
      <c r="I77" s="395">
        <f t="shared" ref="I77:J79" si="8">SUM(I78)</f>
        <v>0</v>
      </c>
      <c r="J77" s="395">
        <f t="shared" si="8"/>
        <v>0</v>
      </c>
    </row>
    <row r="78" spans="1:10" ht="31.2" hidden="1">
      <c r="A78" s="3" t="s">
        <v>590</v>
      </c>
      <c r="B78" s="627" t="s">
        <v>50</v>
      </c>
      <c r="C78" s="2" t="s">
        <v>10</v>
      </c>
      <c r="D78" s="627">
        <v>13</v>
      </c>
      <c r="E78" s="319" t="s">
        <v>235</v>
      </c>
      <c r="F78" s="320" t="s">
        <v>10</v>
      </c>
      <c r="G78" s="321" t="s">
        <v>522</v>
      </c>
      <c r="H78" s="2"/>
      <c r="I78" s="395">
        <f t="shared" si="8"/>
        <v>0</v>
      </c>
      <c r="J78" s="395">
        <f t="shared" si="8"/>
        <v>0</v>
      </c>
    </row>
    <row r="79" spans="1:10" ht="31.2" hidden="1">
      <c r="A79" s="136" t="s">
        <v>589</v>
      </c>
      <c r="B79" s="414" t="s">
        <v>50</v>
      </c>
      <c r="C79" s="2" t="s">
        <v>10</v>
      </c>
      <c r="D79" s="627">
        <v>13</v>
      </c>
      <c r="E79" s="319" t="s">
        <v>235</v>
      </c>
      <c r="F79" s="320" t="s">
        <v>10</v>
      </c>
      <c r="G79" s="321" t="s">
        <v>588</v>
      </c>
      <c r="H79" s="2"/>
      <c r="I79" s="395">
        <f t="shared" si="8"/>
        <v>0</v>
      </c>
      <c r="J79" s="395">
        <f t="shared" si="8"/>
        <v>0</v>
      </c>
    </row>
    <row r="80" spans="1:10" ht="31.2" hidden="1">
      <c r="A80" s="111" t="s">
        <v>21</v>
      </c>
      <c r="B80" s="414" t="s">
        <v>50</v>
      </c>
      <c r="C80" s="2" t="s">
        <v>10</v>
      </c>
      <c r="D80" s="627">
        <v>13</v>
      </c>
      <c r="E80" s="319" t="s">
        <v>235</v>
      </c>
      <c r="F80" s="320" t="s">
        <v>10</v>
      </c>
      <c r="G80" s="321" t="s">
        <v>588</v>
      </c>
      <c r="H80" s="2" t="s">
        <v>75</v>
      </c>
      <c r="I80" s="396"/>
      <c r="J80" s="396"/>
    </row>
    <row r="81" spans="1:10" ht="31.2">
      <c r="A81" s="91" t="s">
        <v>138</v>
      </c>
      <c r="B81" s="38" t="s">
        <v>50</v>
      </c>
      <c r="C81" s="36" t="s">
        <v>10</v>
      </c>
      <c r="D81" s="36">
        <v>13</v>
      </c>
      <c r="E81" s="298" t="s">
        <v>533</v>
      </c>
      <c r="F81" s="299" t="s">
        <v>521</v>
      </c>
      <c r="G81" s="300" t="s">
        <v>522</v>
      </c>
      <c r="H81" s="36"/>
      <c r="I81" s="394">
        <f t="shared" ref="I81:J84" si="9">SUM(I82)</f>
        <v>2000</v>
      </c>
      <c r="J81" s="394">
        <f t="shared" si="9"/>
        <v>2000</v>
      </c>
    </row>
    <row r="82" spans="1:10" ht="62.4">
      <c r="A82" s="94" t="s">
        <v>665</v>
      </c>
      <c r="B82" s="414" t="s">
        <v>50</v>
      </c>
      <c r="C82" s="2" t="s">
        <v>10</v>
      </c>
      <c r="D82" s="2">
        <v>13</v>
      </c>
      <c r="E82" s="301" t="s">
        <v>664</v>
      </c>
      <c r="F82" s="302" t="s">
        <v>521</v>
      </c>
      <c r="G82" s="303" t="s">
        <v>522</v>
      </c>
      <c r="H82" s="2"/>
      <c r="I82" s="395">
        <f t="shared" si="9"/>
        <v>2000</v>
      </c>
      <c r="J82" s="395">
        <f t="shared" si="9"/>
        <v>2000</v>
      </c>
    </row>
    <row r="83" spans="1:10" ht="31.2">
      <c r="A83" s="94" t="s">
        <v>666</v>
      </c>
      <c r="B83" s="414" t="s">
        <v>50</v>
      </c>
      <c r="C83" s="2" t="s">
        <v>10</v>
      </c>
      <c r="D83" s="2">
        <v>13</v>
      </c>
      <c r="E83" s="301" t="s">
        <v>664</v>
      </c>
      <c r="F83" s="302" t="s">
        <v>10</v>
      </c>
      <c r="G83" s="303" t="s">
        <v>522</v>
      </c>
      <c r="H83" s="2"/>
      <c r="I83" s="395">
        <f t="shared" si="9"/>
        <v>2000</v>
      </c>
      <c r="J83" s="395">
        <f t="shared" si="9"/>
        <v>2000</v>
      </c>
    </row>
    <row r="84" spans="1:10" ht="31.2">
      <c r="A84" s="94" t="s">
        <v>668</v>
      </c>
      <c r="B84" s="414" t="s">
        <v>50</v>
      </c>
      <c r="C84" s="2" t="s">
        <v>10</v>
      </c>
      <c r="D84" s="2">
        <v>13</v>
      </c>
      <c r="E84" s="301" t="s">
        <v>664</v>
      </c>
      <c r="F84" s="302" t="s">
        <v>10</v>
      </c>
      <c r="G84" s="303" t="s">
        <v>667</v>
      </c>
      <c r="H84" s="2"/>
      <c r="I84" s="395">
        <f t="shared" si="9"/>
        <v>2000</v>
      </c>
      <c r="J84" s="395">
        <f t="shared" si="9"/>
        <v>2000</v>
      </c>
    </row>
    <row r="85" spans="1:10" ht="31.2">
      <c r="A85" s="110" t="s">
        <v>728</v>
      </c>
      <c r="B85" s="414" t="s">
        <v>50</v>
      </c>
      <c r="C85" s="2" t="s">
        <v>10</v>
      </c>
      <c r="D85" s="2">
        <v>13</v>
      </c>
      <c r="E85" s="301" t="s">
        <v>664</v>
      </c>
      <c r="F85" s="302" t="s">
        <v>10</v>
      </c>
      <c r="G85" s="303" t="s">
        <v>667</v>
      </c>
      <c r="H85" s="2" t="s">
        <v>16</v>
      </c>
      <c r="I85" s="397">
        <v>2000</v>
      </c>
      <c r="J85" s="397">
        <v>2000</v>
      </c>
    </row>
    <row r="86" spans="1:10" ht="46.8" hidden="1">
      <c r="A86" s="115" t="s">
        <v>132</v>
      </c>
      <c r="B86" s="38" t="s">
        <v>50</v>
      </c>
      <c r="C86" s="36" t="s">
        <v>10</v>
      </c>
      <c r="D86" s="36">
        <v>13</v>
      </c>
      <c r="E86" s="298" t="s">
        <v>536</v>
      </c>
      <c r="F86" s="299" t="s">
        <v>521</v>
      </c>
      <c r="G86" s="300" t="s">
        <v>522</v>
      </c>
      <c r="H86" s="36"/>
      <c r="I86" s="394">
        <f t="shared" ref="I86:J89" si="10">SUM(I87)</f>
        <v>0</v>
      </c>
      <c r="J86" s="394">
        <f t="shared" si="10"/>
        <v>0</v>
      </c>
    </row>
    <row r="87" spans="1:10" ht="62.4" hidden="1">
      <c r="A87" s="94" t="s">
        <v>169</v>
      </c>
      <c r="B87" s="414" t="s">
        <v>50</v>
      </c>
      <c r="C87" s="2" t="s">
        <v>10</v>
      </c>
      <c r="D87" s="2">
        <v>13</v>
      </c>
      <c r="E87" s="344" t="s">
        <v>249</v>
      </c>
      <c r="F87" s="345" t="s">
        <v>521</v>
      </c>
      <c r="G87" s="346" t="s">
        <v>522</v>
      </c>
      <c r="H87" s="87"/>
      <c r="I87" s="398">
        <f t="shared" si="10"/>
        <v>0</v>
      </c>
      <c r="J87" s="398">
        <f t="shared" si="10"/>
        <v>0</v>
      </c>
    </row>
    <row r="88" spans="1:10" ht="31.2" hidden="1">
      <c r="A88" s="94" t="s">
        <v>605</v>
      </c>
      <c r="B88" s="414" t="s">
        <v>50</v>
      </c>
      <c r="C88" s="2" t="s">
        <v>10</v>
      </c>
      <c r="D88" s="2">
        <v>13</v>
      </c>
      <c r="E88" s="344" t="s">
        <v>249</v>
      </c>
      <c r="F88" s="345" t="s">
        <v>10</v>
      </c>
      <c r="G88" s="346" t="s">
        <v>522</v>
      </c>
      <c r="H88" s="87"/>
      <c r="I88" s="398">
        <f t="shared" si="10"/>
        <v>0</v>
      </c>
      <c r="J88" s="398">
        <f t="shared" si="10"/>
        <v>0</v>
      </c>
    </row>
    <row r="89" spans="1:10" ht="31.2" hidden="1">
      <c r="A89" s="85" t="s">
        <v>669</v>
      </c>
      <c r="B89" s="414" t="s">
        <v>50</v>
      </c>
      <c r="C89" s="2" t="s">
        <v>10</v>
      </c>
      <c r="D89" s="2">
        <v>13</v>
      </c>
      <c r="E89" s="344" t="s">
        <v>249</v>
      </c>
      <c r="F89" s="345" t="s">
        <v>10</v>
      </c>
      <c r="G89" s="346" t="s">
        <v>670</v>
      </c>
      <c r="H89" s="87"/>
      <c r="I89" s="398">
        <f t="shared" si="10"/>
        <v>0</v>
      </c>
      <c r="J89" s="398">
        <f t="shared" si="10"/>
        <v>0</v>
      </c>
    </row>
    <row r="90" spans="1:10" ht="31.2" hidden="1">
      <c r="A90" s="113" t="s">
        <v>728</v>
      </c>
      <c r="B90" s="414" t="s">
        <v>50</v>
      </c>
      <c r="C90" s="2" t="s">
        <v>10</v>
      </c>
      <c r="D90" s="2">
        <v>13</v>
      </c>
      <c r="E90" s="344" t="s">
        <v>249</v>
      </c>
      <c r="F90" s="345" t="s">
        <v>10</v>
      </c>
      <c r="G90" s="346" t="s">
        <v>670</v>
      </c>
      <c r="H90" s="87" t="s">
        <v>16</v>
      </c>
      <c r="I90" s="399"/>
      <c r="J90" s="399"/>
    </row>
    <row r="91" spans="1:10" ht="31.2">
      <c r="A91" s="91" t="s">
        <v>24</v>
      </c>
      <c r="B91" s="38" t="s">
        <v>50</v>
      </c>
      <c r="C91" s="36" t="s">
        <v>10</v>
      </c>
      <c r="D91" s="38">
        <v>13</v>
      </c>
      <c r="E91" s="304" t="s">
        <v>219</v>
      </c>
      <c r="F91" s="305" t="s">
        <v>521</v>
      </c>
      <c r="G91" s="306" t="s">
        <v>522</v>
      </c>
      <c r="H91" s="36"/>
      <c r="I91" s="394">
        <f t="shared" ref="I91:J93" si="11">SUM(I92)</f>
        <v>30000</v>
      </c>
      <c r="J91" s="394">
        <f t="shared" si="11"/>
        <v>30000</v>
      </c>
    </row>
    <row r="92" spans="1:10" ht="31.2">
      <c r="A92" s="105" t="s">
        <v>101</v>
      </c>
      <c r="B92" s="627" t="s">
        <v>50</v>
      </c>
      <c r="C92" s="2" t="s">
        <v>10</v>
      </c>
      <c r="D92" s="627">
        <v>13</v>
      </c>
      <c r="E92" s="319" t="s">
        <v>220</v>
      </c>
      <c r="F92" s="320" t="s">
        <v>521</v>
      </c>
      <c r="G92" s="321" t="s">
        <v>522</v>
      </c>
      <c r="H92" s="2"/>
      <c r="I92" s="395">
        <f t="shared" si="11"/>
        <v>30000</v>
      </c>
      <c r="J92" s="395">
        <f t="shared" si="11"/>
        <v>30000</v>
      </c>
    </row>
    <row r="93" spans="1:10" ht="31.2">
      <c r="A93" s="3" t="s">
        <v>119</v>
      </c>
      <c r="B93" s="627" t="s">
        <v>50</v>
      </c>
      <c r="C93" s="2" t="s">
        <v>10</v>
      </c>
      <c r="D93" s="627">
        <v>13</v>
      </c>
      <c r="E93" s="319" t="s">
        <v>220</v>
      </c>
      <c r="F93" s="320" t="s">
        <v>521</v>
      </c>
      <c r="G93" s="321" t="s">
        <v>551</v>
      </c>
      <c r="H93" s="2"/>
      <c r="I93" s="395">
        <f t="shared" si="11"/>
        <v>30000</v>
      </c>
      <c r="J93" s="395">
        <f t="shared" si="11"/>
        <v>30000</v>
      </c>
    </row>
    <row r="94" spans="1:10" ht="31.2">
      <c r="A94" s="110" t="s">
        <v>728</v>
      </c>
      <c r="B94" s="413" t="s">
        <v>50</v>
      </c>
      <c r="C94" s="2" t="s">
        <v>10</v>
      </c>
      <c r="D94" s="627">
        <v>13</v>
      </c>
      <c r="E94" s="319" t="s">
        <v>220</v>
      </c>
      <c r="F94" s="320" t="s">
        <v>521</v>
      </c>
      <c r="G94" s="321" t="s">
        <v>551</v>
      </c>
      <c r="H94" s="2" t="s">
        <v>16</v>
      </c>
      <c r="I94" s="396">
        <v>30000</v>
      </c>
      <c r="J94" s="396">
        <v>30000</v>
      </c>
    </row>
    <row r="95" spans="1:10" ht="18" customHeight="1">
      <c r="A95" s="91" t="s">
        <v>202</v>
      </c>
      <c r="B95" s="38" t="s">
        <v>50</v>
      </c>
      <c r="C95" s="36" t="s">
        <v>10</v>
      </c>
      <c r="D95" s="38">
        <v>13</v>
      </c>
      <c r="E95" s="304" t="s">
        <v>221</v>
      </c>
      <c r="F95" s="305" t="s">
        <v>521</v>
      </c>
      <c r="G95" s="306" t="s">
        <v>522</v>
      </c>
      <c r="H95" s="36"/>
      <c r="I95" s="394">
        <f>SUM(I96)</f>
        <v>1718459</v>
      </c>
      <c r="J95" s="394">
        <f>SUM(J96)</f>
        <v>1718459</v>
      </c>
    </row>
    <row r="96" spans="1:10" ht="17.25" customHeight="1">
      <c r="A96" s="105" t="s">
        <v>201</v>
      </c>
      <c r="B96" s="627" t="s">
        <v>50</v>
      </c>
      <c r="C96" s="2" t="s">
        <v>10</v>
      </c>
      <c r="D96" s="627">
        <v>13</v>
      </c>
      <c r="E96" s="319" t="s">
        <v>222</v>
      </c>
      <c r="F96" s="320" t="s">
        <v>521</v>
      </c>
      <c r="G96" s="321" t="s">
        <v>522</v>
      </c>
      <c r="H96" s="2"/>
      <c r="I96" s="395">
        <f>SUM(I97+I99+I101+I103)</f>
        <v>1718459</v>
      </c>
      <c r="J96" s="395">
        <f>SUM(J97+J99+J101+J103)</f>
        <v>1718459</v>
      </c>
    </row>
    <row r="97" spans="1:10" ht="46.8">
      <c r="A97" s="105" t="s">
        <v>736</v>
      </c>
      <c r="B97" s="627" t="s">
        <v>50</v>
      </c>
      <c r="C97" s="2" t="s">
        <v>10</v>
      </c>
      <c r="D97" s="627">
        <v>13</v>
      </c>
      <c r="E97" s="319" t="s">
        <v>222</v>
      </c>
      <c r="F97" s="320" t="s">
        <v>521</v>
      </c>
      <c r="G97" s="321">
        <v>12712</v>
      </c>
      <c r="H97" s="2"/>
      <c r="I97" s="395">
        <f>SUM(I98)</f>
        <v>23700</v>
      </c>
      <c r="J97" s="395">
        <f>SUM(J98)</f>
        <v>23700</v>
      </c>
    </row>
    <row r="98" spans="1:10" ht="62.4">
      <c r="A98" s="105" t="s">
        <v>92</v>
      </c>
      <c r="B98" s="627" t="s">
        <v>50</v>
      </c>
      <c r="C98" s="2" t="s">
        <v>10</v>
      </c>
      <c r="D98" s="627">
        <v>13</v>
      </c>
      <c r="E98" s="319" t="s">
        <v>222</v>
      </c>
      <c r="F98" s="320" t="s">
        <v>521</v>
      </c>
      <c r="G98" s="321">
        <v>12712</v>
      </c>
      <c r="H98" s="2" t="s">
        <v>13</v>
      </c>
      <c r="I98" s="397">
        <v>23700</v>
      </c>
      <c r="J98" s="397">
        <v>23700</v>
      </c>
    </row>
    <row r="99" spans="1:10" ht="31.2">
      <c r="A99" s="3" t="s">
        <v>203</v>
      </c>
      <c r="B99" s="627" t="s">
        <v>50</v>
      </c>
      <c r="C99" s="2" t="s">
        <v>10</v>
      </c>
      <c r="D99" s="627">
        <v>13</v>
      </c>
      <c r="E99" s="319" t="s">
        <v>222</v>
      </c>
      <c r="F99" s="320" t="s">
        <v>521</v>
      </c>
      <c r="G99" s="321" t="s">
        <v>552</v>
      </c>
      <c r="H99" s="2"/>
      <c r="I99" s="395">
        <f>SUM(I100)</f>
        <v>85000</v>
      </c>
      <c r="J99" s="395">
        <f>SUM(J100)</f>
        <v>85000</v>
      </c>
    </row>
    <row r="100" spans="1:10" ht="31.2">
      <c r="A100" s="110" t="s">
        <v>728</v>
      </c>
      <c r="B100" s="413" t="s">
        <v>50</v>
      </c>
      <c r="C100" s="2" t="s">
        <v>10</v>
      </c>
      <c r="D100" s="627">
        <v>13</v>
      </c>
      <c r="E100" s="319" t="s">
        <v>222</v>
      </c>
      <c r="F100" s="320" t="s">
        <v>521</v>
      </c>
      <c r="G100" s="321" t="s">
        <v>552</v>
      </c>
      <c r="H100" s="2" t="s">
        <v>16</v>
      </c>
      <c r="I100" s="396">
        <v>85000</v>
      </c>
      <c r="J100" s="396">
        <v>85000</v>
      </c>
    </row>
    <row r="101" spans="1:10" ht="31.2">
      <c r="A101" s="110" t="s">
        <v>718</v>
      </c>
      <c r="B101" s="627" t="s">
        <v>50</v>
      </c>
      <c r="C101" s="2" t="s">
        <v>10</v>
      </c>
      <c r="D101" s="627">
        <v>13</v>
      </c>
      <c r="E101" s="319" t="s">
        <v>222</v>
      </c>
      <c r="F101" s="320" t="s">
        <v>521</v>
      </c>
      <c r="G101" s="321" t="s">
        <v>588</v>
      </c>
      <c r="H101" s="2"/>
      <c r="I101" s="395">
        <f>SUM(I102)</f>
        <v>60000</v>
      </c>
      <c r="J101" s="395">
        <f>SUM(J102)</f>
        <v>60000</v>
      </c>
    </row>
    <row r="102" spans="1:10" ht="62.4">
      <c r="A102" s="105" t="s">
        <v>92</v>
      </c>
      <c r="B102" s="413" t="s">
        <v>50</v>
      </c>
      <c r="C102" s="2" t="s">
        <v>10</v>
      </c>
      <c r="D102" s="627">
        <v>13</v>
      </c>
      <c r="E102" s="319" t="s">
        <v>222</v>
      </c>
      <c r="F102" s="320" t="s">
        <v>521</v>
      </c>
      <c r="G102" s="321" t="s">
        <v>588</v>
      </c>
      <c r="H102" s="2" t="s">
        <v>13</v>
      </c>
      <c r="I102" s="396">
        <v>60000</v>
      </c>
      <c r="J102" s="396">
        <v>60000</v>
      </c>
    </row>
    <row r="103" spans="1:10" ht="78">
      <c r="A103" s="111" t="s">
        <v>554</v>
      </c>
      <c r="B103" s="414" t="s">
        <v>50</v>
      </c>
      <c r="C103" s="2" t="s">
        <v>10</v>
      </c>
      <c r="D103" s="627">
        <v>13</v>
      </c>
      <c r="E103" s="319" t="s">
        <v>222</v>
      </c>
      <c r="F103" s="320" t="s">
        <v>521</v>
      </c>
      <c r="G103" s="321" t="s">
        <v>553</v>
      </c>
      <c r="H103" s="2"/>
      <c r="I103" s="395">
        <f>SUM(I104:I105)</f>
        <v>1549759</v>
      </c>
      <c r="J103" s="395">
        <f>SUM(J104:J105)</f>
        <v>1549759</v>
      </c>
    </row>
    <row r="104" spans="1:10" ht="62.4">
      <c r="A104" s="105" t="s">
        <v>92</v>
      </c>
      <c r="B104" s="627" t="s">
        <v>50</v>
      </c>
      <c r="C104" s="2" t="s">
        <v>10</v>
      </c>
      <c r="D104" s="627">
        <v>13</v>
      </c>
      <c r="E104" s="319" t="s">
        <v>222</v>
      </c>
      <c r="F104" s="320" t="s">
        <v>521</v>
      </c>
      <c r="G104" s="321" t="s">
        <v>553</v>
      </c>
      <c r="H104" s="2" t="s">
        <v>13</v>
      </c>
      <c r="I104" s="396">
        <v>886000</v>
      </c>
      <c r="J104" s="396">
        <v>886000</v>
      </c>
    </row>
    <row r="105" spans="1:10" ht="31.2">
      <c r="A105" s="110" t="s">
        <v>728</v>
      </c>
      <c r="B105" s="413" t="s">
        <v>50</v>
      </c>
      <c r="C105" s="2" t="s">
        <v>10</v>
      </c>
      <c r="D105" s="627">
        <v>13</v>
      </c>
      <c r="E105" s="319" t="s">
        <v>222</v>
      </c>
      <c r="F105" s="320" t="s">
        <v>521</v>
      </c>
      <c r="G105" s="321" t="s">
        <v>553</v>
      </c>
      <c r="H105" s="2" t="s">
        <v>16</v>
      </c>
      <c r="I105" s="396">
        <v>663759</v>
      </c>
      <c r="J105" s="396">
        <v>663759</v>
      </c>
    </row>
    <row r="106" spans="1:10" ht="31.2">
      <c r="A106" s="35" t="s">
        <v>147</v>
      </c>
      <c r="B106" s="38" t="s">
        <v>50</v>
      </c>
      <c r="C106" s="36" t="s">
        <v>10</v>
      </c>
      <c r="D106" s="38">
        <v>13</v>
      </c>
      <c r="E106" s="304" t="s">
        <v>223</v>
      </c>
      <c r="F106" s="305" t="s">
        <v>521</v>
      </c>
      <c r="G106" s="306" t="s">
        <v>522</v>
      </c>
      <c r="H106" s="36"/>
      <c r="I106" s="394">
        <f>SUM(I107)</f>
        <v>5272767</v>
      </c>
      <c r="J106" s="394">
        <f>SUM(J107)</f>
        <v>5272767</v>
      </c>
    </row>
    <row r="107" spans="1:10" ht="31.2">
      <c r="A107" s="105" t="s">
        <v>148</v>
      </c>
      <c r="B107" s="627" t="s">
        <v>50</v>
      </c>
      <c r="C107" s="2" t="s">
        <v>10</v>
      </c>
      <c r="D107" s="627">
        <v>13</v>
      </c>
      <c r="E107" s="319" t="s">
        <v>224</v>
      </c>
      <c r="F107" s="320" t="s">
        <v>521</v>
      </c>
      <c r="G107" s="321" t="s">
        <v>522</v>
      </c>
      <c r="H107" s="2"/>
      <c r="I107" s="395">
        <f>SUM(I108)</f>
        <v>5272767</v>
      </c>
      <c r="J107" s="395">
        <f>SUM(J108)</f>
        <v>5272767</v>
      </c>
    </row>
    <row r="108" spans="1:10" ht="31.2">
      <c r="A108" s="3" t="s">
        <v>102</v>
      </c>
      <c r="B108" s="627" t="s">
        <v>50</v>
      </c>
      <c r="C108" s="2" t="s">
        <v>10</v>
      </c>
      <c r="D108" s="627">
        <v>13</v>
      </c>
      <c r="E108" s="319" t="s">
        <v>224</v>
      </c>
      <c r="F108" s="320" t="s">
        <v>521</v>
      </c>
      <c r="G108" s="321" t="s">
        <v>555</v>
      </c>
      <c r="H108" s="2"/>
      <c r="I108" s="395">
        <f>SUM(I109:I111)</f>
        <v>5272767</v>
      </c>
      <c r="J108" s="395">
        <f>SUM(J109:J111)</f>
        <v>5272767</v>
      </c>
    </row>
    <row r="109" spans="1:10" ht="62.4">
      <c r="A109" s="105" t="s">
        <v>92</v>
      </c>
      <c r="B109" s="627" t="s">
        <v>50</v>
      </c>
      <c r="C109" s="2" t="s">
        <v>10</v>
      </c>
      <c r="D109" s="627">
        <v>13</v>
      </c>
      <c r="E109" s="319" t="s">
        <v>224</v>
      </c>
      <c r="F109" s="320" t="s">
        <v>521</v>
      </c>
      <c r="G109" s="321" t="s">
        <v>555</v>
      </c>
      <c r="H109" s="2" t="s">
        <v>13</v>
      </c>
      <c r="I109" s="396">
        <v>3175000</v>
      </c>
      <c r="J109" s="396">
        <v>3175000</v>
      </c>
    </row>
    <row r="110" spans="1:10" ht="31.2">
      <c r="A110" s="110" t="s">
        <v>728</v>
      </c>
      <c r="B110" s="413" t="s">
        <v>50</v>
      </c>
      <c r="C110" s="2" t="s">
        <v>10</v>
      </c>
      <c r="D110" s="627">
        <v>13</v>
      </c>
      <c r="E110" s="319" t="s">
        <v>224</v>
      </c>
      <c r="F110" s="320" t="s">
        <v>521</v>
      </c>
      <c r="G110" s="321" t="s">
        <v>555</v>
      </c>
      <c r="H110" s="2" t="s">
        <v>16</v>
      </c>
      <c r="I110" s="396">
        <v>2023767</v>
      </c>
      <c r="J110" s="396">
        <v>2023767</v>
      </c>
    </row>
    <row r="111" spans="1:10" ht="31.2">
      <c r="A111" s="3" t="s">
        <v>18</v>
      </c>
      <c r="B111" s="627" t="s">
        <v>50</v>
      </c>
      <c r="C111" s="2" t="s">
        <v>10</v>
      </c>
      <c r="D111" s="627">
        <v>13</v>
      </c>
      <c r="E111" s="319" t="s">
        <v>224</v>
      </c>
      <c r="F111" s="320" t="s">
        <v>521</v>
      </c>
      <c r="G111" s="321" t="s">
        <v>555</v>
      </c>
      <c r="H111" s="2" t="s">
        <v>17</v>
      </c>
      <c r="I111" s="396">
        <v>74000</v>
      </c>
      <c r="J111" s="396">
        <v>74000</v>
      </c>
    </row>
    <row r="112" spans="1:10" ht="31.2" hidden="1">
      <c r="A112" s="35" t="s">
        <v>742</v>
      </c>
      <c r="B112" s="38" t="s">
        <v>50</v>
      </c>
      <c r="C112" s="36" t="s">
        <v>10</v>
      </c>
      <c r="D112" s="38">
        <v>13</v>
      </c>
      <c r="E112" s="304" t="s">
        <v>740</v>
      </c>
      <c r="F112" s="305" t="s">
        <v>521</v>
      </c>
      <c r="G112" s="306" t="s">
        <v>522</v>
      </c>
      <c r="H112" s="36"/>
      <c r="I112" s="394">
        <f t="shared" ref="I112:J114" si="12">SUM(I113)</f>
        <v>0</v>
      </c>
      <c r="J112" s="394">
        <f t="shared" si="12"/>
        <v>0</v>
      </c>
    </row>
    <row r="113" spans="1:10" ht="31.2" hidden="1">
      <c r="A113" s="3" t="s">
        <v>22</v>
      </c>
      <c r="B113" s="627" t="s">
        <v>50</v>
      </c>
      <c r="C113" s="2" t="s">
        <v>10</v>
      </c>
      <c r="D113" s="627">
        <v>13</v>
      </c>
      <c r="E113" s="319" t="s">
        <v>741</v>
      </c>
      <c r="F113" s="320" t="s">
        <v>521</v>
      </c>
      <c r="G113" s="321" t="s">
        <v>522</v>
      </c>
      <c r="H113" s="2"/>
      <c r="I113" s="395">
        <f t="shared" si="12"/>
        <v>0</v>
      </c>
      <c r="J113" s="395">
        <f t="shared" si="12"/>
        <v>0</v>
      </c>
    </row>
    <row r="114" spans="1:10" ht="31.2" hidden="1">
      <c r="A114" s="3" t="s">
        <v>743</v>
      </c>
      <c r="B114" s="627" t="s">
        <v>50</v>
      </c>
      <c r="C114" s="2" t="s">
        <v>10</v>
      </c>
      <c r="D114" s="627">
        <v>13</v>
      </c>
      <c r="E114" s="319" t="s">
        <v>741</v>
      </c>
      <c r="F114" s="320" t="s">
        <v>521</v>
      </c>
      <c r="G114" s="554">
        <v>10030</v>
      </c>
      <c r="H114" s="2"/>
      <c r="I114" s="395">
        <f t="shared" si="12"/>
        <v>0</v>
      </c>
      <c r="J114" s="395">
        <f t="shared" si="12"/>
        <v>0</v>
      </c>
    </row>
    <row r="115" spans="1:10" ht="31.2" hidden="1">
      <c r="A115" s="74" t="s">
        <v>40</v>
      </c>
      <c r="B115" s="627" t="s">
        <v>50</v>
      </c>
      <c r="C115" s="2" t="s">
        <v>10</v>
      </c>
      <c r="D115" s="627">
        <v>13</v>
      </c>
      <c r="E115" s="319" t="s">
        <v>741</v>
      </c>
      <c r="F115" s="320" t="s">
        <v>521</v>
      </c>
      <c r="G115" s="554">
        <v>10030</v>
      </c>
      <c r="H115" s="2" t="s">
        <v>39</v>
      </c>
      <c r="I115" s="396"/>
      <c r="J115" s="396"/>
    </row>
    <row r="116" spans="1:10" ht="31.2">
      <c r="A116" s="403" t="s">
        <v>81</v>
      </c>
      <c r="B116" s="21" t="s">
        <v>50</v>
      </c>
      <c r="C116" s="17" t="s">
        <v>15</v>
      </c>
      <c r="D116" s="21"/>
      <c r="E116" s="422"/>
      <c r="F116" s="423"/>
      <c r="G116" s="424"/>
      <c r="H116" s="17"/>
      <c r="I116" s="420">
        <f>SUM(I117)</f>
        <v>2051500</v>
      </c>
      <c r="J116" s="420">
        <f>SUM(J117)</f>
        <v>2051500</v>
      </c>
    </row>
    <row r="117" spans="1:10" ht="31.2">
      <c r="A117" s="120" t="s">
        <v>82</v>
      </c>
      <c r="B117" s="31" t="s">
        <v>50</v>
      </c>
      <c r="C117" s="27" t="s">
        <v>15</v>
      </c>
      <c r="D117" s="66" t="s">
        <v>32</v>
      </c>
      <c r="E117" s="431"/>
      <c r="F117" s="432"/>
      <c r="G117" s="433"/>
      <c r="H117" s="27"/>
      <c r="I117" s="421">
        <f>SUM(I118)</f>
        <v>2051500</v>
      </c>
      <c r="J117" s="421">
        <f>SUM(J118)</f>
        <v>2051500</v>
      </c>
    </row>
    <row r="118" spans="1:10" ht="62.4">
      <c r="A118" s="91" t="s">
        <v>149</v>
      </c>
      <c r="B118" s="38" t="s">
        <v>50</v>
      </c>
      <c r="C118" s="36" t="s">
        <v>15</v>
      </c>
      <c r="D118" s="50" t="s">
        <v>32</v>
      </c>
      <c r="E118" s="310" t="s">
        <v>225</v>
      </c>
      <c r="F118" s="311" t="s">
        <v>521</v>
      </c>
      <c r="G118" s="312" t="s">
        <v>522</v>
      </c>
      <c r="H118" s="36"/>
      <c r="I118" s="394">
        <f>SUM(I119,+I125)</f>
        <v>2051500</v>
      </c>
      <c r="J118" s="394">
        <f>SUM(J119,+J125)</f>
        <v>2051500</v>
      </c>
    </row>
    <row r="119" spans="1:10" ht="109.2">
      <c r="A119" s="94" t="s">
        <v>150</v>
      </c>
      <c r="B119" s="63" t="s">
        <v>50</v>
      </c>
      <c r="C119" s="2" t="s">
        <v>15</v>
      </c>
      <c r="D119" s="10" t="s">
        <v>32</v>
      </c>
      <c r="E119" s="338" t="s">
        <v>226</v>
      </c>
      <c r="F119" s="339" t="s">
        <v>521</v>
      </c>
      <c r="G119" s="340" t="s">
        <v>522</v>
      </c>
      <c r="H119" s="2"/>
      <c r="I119" s="395">
        <f>SUM(I120)</f>
        <v>1889500</v>
      </c>
      <c r="J119" s="395">
        <f>SUM(J120)</f>
        <v>1889500</v>
      </c>
    </row>
    <row r="120" spans="1:10" ht="46.8">
      <c r="A120" s="94" t="s">
        <v>556</v>
      </c>
      <c r="B120" s="63" t="s">
        <v>50</v>
      </c>
      <c r="C120" s="2" t="s">
        <v>15</v>
      </c>
      <c r="D120" s="10" t="s">
        <v>32</v>
      </c>
      <c r="E120" s="338" t="s">
        <v>226</v>
      </c>
      <c r="F120" s="339" t="s">
        <v>10</v>
      </c>
      <c r="G120" s="340" t="s">
        <v>522</v>
      </c>
      <c r="H120" s="2"/>
      <c r="I120" s="395">
        <f>SUM(I121)</f>
        <v>1889500</v>
      </c>
      <c r="J120" s="395">
        <f>SUM(J121)</f>
        <v>1889500</v>
      </c>
    </row>
    <row r="121" spans="1:10" ht="31.2">
      <c r="A121" s="3" t="s">
        <v>102</v>
      </c>
      <c r="B121" s="627" t="s">
        <v>50</v>
      </c>
      <c r="C121" s="2" t="s">
        <v>15</v>
      </c>
      <c r="D121" s="10" t="s">
        <v>32</v>
      </c>
      <c r="E121" s="338" t="s">
        <v>226</v>
      </c>
      <c r="F121" s="339" t="s">
        <v>10</v>
      </c>
      <c r="G121" s="340" t="s">
        <v>555</v>
      </c>
      <c r="H121" s="2"/>
      <c r="I121" s="395">
        <f>SUM(I122:I124)</f>
        <v>1889500</v>
      </c>
      <c r="J121" s="395">
        <f>SUM(J122:J124)</f>
        <v>1889500</v>
      </c>
    </row>
    <row r="122" spans="1:10" ht="62.4">
      <c r="A122" s="105" t="s">
        <v>92</v>
      </c>
      <c r="B122" s="627" t="s">
        <v>50</v>
      </c>
      <c r="C122" s="2" t="s">
        <v>15</v>
      </c>
      <c r="D122" s="10" t="s">
        <v>32</v>
      </c>
      <c r="E122" s="338" t="s">
        <v>226</v>
      </c>
      <c r="F122" s="339" t="s">
        <v>10</v>
      </c>
      <c r="G122" s="340" t="s">
        <v>555</v>
      </c>
      <c r="H122" s="2" t="s">
        <v>13</v>
      </c>
      <c r="I122" s="396">
        <v>1764500</v>
      </c>
      <c r="J122" s="396">
        <v>1764500</v>
      </c>
    </row>
    <row r="123" spans="1:10" ht="31.2">
      <c r="A123" s="110" t="s">
        <v>728</v>
      </c>
      <c r="B123" s="413" t="s">
        <v>50</v>
      </c>
      <c r="C123" s="2" t="s">
        <v>15</v>
      </c>
      <c r="D123" s="10" t="s">
        <v>32</v>
      </c>
      <c r="E123" s="338" t="s">
        <v>226</v>
      </c>
      <c r="F123" s="339" t="s">
        <v>10</v>
      </c>
      <c r="G123" s="340" t="s">
        <v>555</v>
      </c>
      <c r="H123" s="2" t="s">
        <v>16</v>
      </c>
      <c r="I123" s="396">
        <v>123000</v>
      </c>
      <c r="J123" s="396">
        <v>123000</v>
      </c>
    </row>
    <row r="124" spans="1:10" ht="20.25" customHeight="1">
      <c r="A124" s="3" t="s">
        <v>18</v>
      </c>
      <c r="B124" s="627" t="s">
        <v>50</v>
      </c>
      <c r="C124" s="2" t="s">
        <v>15</v>
      </c>
      <c r="D124" s="10" t="s">
        <v>32</v>
      </c>
      <c r="E124" s="338" t="s">
        <v>226</v>
      </c>
      <c r="F124" s="339" t="s">
        <v>10</v>
      </c>
      <c r="G124" s="340" t="s">
        <v>555</v>
      </c>
      <c r="H124" s="2" t="s">
        <v>17</v>
      </c>
      <c r="I124" s="396">
        <v>2000</v>
      </c>
      <c r="J124" s="396">
        <v>2000</v>
      </c>
    </row>
    <row r="125" spans="1:10" ht="109.2">
      <c r="A125" s="500" t="s">
        <v>675</v>
      </c>
      <c r="B125" s="63" t="s">
        <v>50</v>
      </c>
      <c r="C125" s="52" t="s">
        <v>15</v>
      </c>
      <c r="D125" s="70" t="s">
        <v>32</v>
      </c>
      <c r="E125" s="313" t="s">
        <v>671</v>
      </c>
      <c r="F125" s="314" t="s">
        <v>521</v>
      </c>
      <c r="G125" s="315" t="s">
        <v>522</v>
      </c>
      <c r="H125" s="2"/>
      <c r="I125" s="395">
        <f t="shared" ref="I125:J127" si="13">SUM(I126)</f>
        <v>162000</v>
      </c>
      <c r="J125" s="395">
        <f t="shared" si="13"/>
        <v>162000</v>
      </c>
    </row>
    <row r="126" spans="1:10" ht="46.8">
      <c r="A126" s="125" t="s">
        <v>673</v>
      </c>
      <c r="B126" s="63" t="s">
        <v>50</v>
      </c>
      <c r="C126" s="52" t="s">
        <v>15</v>
      </c>
      <c r="D126" s="70" t="s">
        <v>32</v>
      </c>
      <c r="E126" s="313" t="s">
        <v>671</v>
      </c>
      <c r="F126" s="314" t="s">
        <v>10</v>
      </c>
      <c r="G126" s="315" t="s">
        <v>522</v>
      </c>
      <c r="H126" s="2"/>
      <c r="I126" s="395">
        <f t="shared" si="13"/>
        <v>162000</v>
      </c>
      <c r="J126" s="395">
        <f t="shared" si="13"/>
        <v>162000</v>
      </c>
    </row>
    <row r="127" spans="1:10" ht="46.8">
      <c r="A127" s="3" t="s">
        <v>674</v>
      </c>
      <c r="B127" s="63" t="s">
        <v>50</v>
      </c>
      <c r="C127" s="52" t="s">
        <v>15</v>
      </c>
      <c r="D127" s="70" t="s">
        <v>32</v>
      </c>
      <c r="E127" s="313" t="s">
        <v>671</v>
      </c>
      <c r="F127" s="314" t="s">
        <v>10</v>
      </c>
      <c r="G127" s="321" t="s">
        <v>672</v>
      </c>
      <c r="H127" s="2"/>
      <c r="I127" s="395">
        <f t="shared" si="13"/>
        <v>162000</v>
      </c>
      <c r="J127" s="395">
        <f t="shared" si="13"/>
        <v>162000</v>
      </c>
    </row>
    <row r="128" spans="1:10" ht="31.2">
      <c r="A128" s="110" t="s">
        <v>728</v>
      </c>
      <c r="B128" s="63" t="s">
        <v>50</v>
      </c>
      <c r="C128" s="52" t="s">
        <v>15</v>
      </c>
      <c r="D128" s="70" t="s">
        <v>32</v>
      </c>
      <c r="E128" s="313" t="s">
        <v>671</v>
      </c>
      <c r="F128" s="314" t="s">
        <v>10</v>
      </c>
      <c r="G128" s="321" t="s">
        <v>672</v>
      </c>
      <c r="H128" s="2" t="s">
        <v>16</v>
      </c>
      <c r="I128" s="396">
        <v>162000</v>
      </c>
      <c r="J128" s="396">
        <v>162000</v>
      </c>
    </row>
    <row r="129" spans="1:12" ht="15.6">
      <c r="A129" s="403" t="s">
        <v>25</v>
      </c>
      <c r="B129" s="21" t="s">
        <v>50</v>
      </c>
      <c r="C129" s="17" t="s">
        <v>20</v>
      </c>
      <c r="D129" s="21"/>
      <c r="E129" s="422"/>
      <c r="F129" s="423"/>
      <c r="G129" s="424"/>
      <c r="H129" s="17"/>
      <c r="I129" s="420">
        <f>SUM(I130+I136+I150)</f>
        <v>5426022</v>
      </c>
      <c r="J129" s="420">
        <f>SUM(J130+J136+J150)</f>
        <v>6004107</v>
      </c>
    </row>
    <row r="130" spans="1:12" ht="15.6">
      <c r="A130" s="120" t="s">
        <v>273</v>
      </c>
      <c r="B130" s="31" t="s">
        <v>50</v>
      </c>
      <c r="C130" s="27" t="s">
        <v>20</v>
      </c>
      <c r="D130" s="66" t="s">
        <v>35</v>
      </c>
      <c r="E130" s="431"/>
      <c r="F130" s="432"/>
      <c r="G130" s="433"/>
      <c r="H130" s="27"/>
      <c r="I130" s="421">
        <f t="shared" ref="I130:J134" si="14">SUM(I131)</f>
        <v>450000</v>
      </c>
      <c r="J130" s="421">
        <f t="shared" si="14"/>
        <v>450000</v>
      </c>
    </row>
    <row r="131" spans="1:12" ht="62.4">
      <c r="A131" s="91" t="s">
        <v>153</v>
      </c>
      <c r="B131" s="38" t="s">
        <v>50</v>
      </c>
      <c r="C131" s="36" t="s">
        <v>20</v>
      </c>
      <c r="D131" s="38" t="s">
        <v>35</v>
      </c>
      <c r="E131" s="304" t="s">
        <v>559</v>
      </c>
      <c r="F131" s="305" t="s">
        <v>521</v>
      </c>
      <c r="G131" s="306" t="s">
        <v>522</v>
      </c>
      <c r="H131" s="36"/>
      <c r="I131" s="394">
        <f t="shared" si="14"/>
        <v>450000</v>
      </c>
      <c r="J131" s="394">
        <f t="shared" si="14"/>
        <v>450000</v>
      </c>
    </row>
    <row r="132" spans="1:12" ht="78">
      <c r="A132" s="94" t="s">
        <v>198</v>
      </c>
      <c r="B132" s="63" t="s">
        <v>50</v>
      </c>
      <c r="C132" s="52" t="s">
        <v>20</v>
      </c>
      <c r="D132" s="63" t="s">
        <v>35</v>
      </c>
      <c r="E132" s="307" t="s">
        <v>236</v>
      </c>
      <c r="F132" s="308" t="s">
        <v>521</v>
      </c>
      <c r="G132" s="309" t="s">
        <v>522</v>
      </c>
      <c r="H132" s="52"/>
      <c r="I132" s="395">
        <f t="shared" si="14"/>
        <v>450000</v>
      </c>
      <c r="J132" s="395">
        <f t="shared" si="14"/>
        <v>450000</v>
      </c>
    </row>
    <row r="133" spans="1:12" ht="31.2">
      <c r="A133" s="94" t="s">
        <v>560</v>
      </c>
      <c r="B133" s="63" t="s">
        <v>50</v>
      </c>
      <c r="C133" s="52" t="s">
        <v>20</v>
      </c>
      <c r="D133" s="63" t="s">
        <v>35</v>
      </c>
      <c r="E133" s="307" t="s">
        <v>236</v>
      </c>
      <c r="F133" s="308" t="s">
        <v>10</v>
      </c>
      <c r="G133" s="309" t="s">
        <v>522</v>
      </c>
      <c r="H133" s="52"/>
      <c r="I133" s="395">
        <f t="shared" si="14"/>
        <v>450000</v>
      </c>
      <c r="J133" s="395">
        <f t="shared" si="14"/>
        <v>450000</v>
      </c>
    </row>
    <row r="134" spans="1:12" ht="31.2">
      <c r="A134" s="94" t="s">
        <v>199</v>
      </c>
      <c r="B134" s="63" t="s">
        <v>50</v>
      </c>
      <c r="C134" s="52" t="s">
        <v>20</v>
      </c>
      <c r="D134" s="63" t="s">
        <v>35</v>
      </c>
      <c r="E134" s="307" t="s">
        <v>236</v>
      </c>
      <c r="F134" s="308" t="s">
        <v>10</v>
      </c>
      <c r="G134" s="309" t="s">
        <v>561</v>
      </c>
      <c r="H134" s="52"/>
      <c r="I134" s="395">
        <f t="shared" si="14"/>
        <v>450000</v>
      </c>
      <c r="J134" s="395">
        <f t="shared" si="14"/>
        <v>450000</v>
      </c>
    </row>
    <row r="135" spans="1:12" ht="31.2">
      <c r="A135" s="3" t="s">
        <v>18</v>
      </c>
      <c r="B135" s="627" t="s">
        <v>50</v>
      </c>
      <c r="C135" s="52" t="s">
        <v>20</v>
      </c>
      <c r="D135" s="63" t="s">
        <v>35</v>
      </c>
      <c r="E135" s="307" t="s">
        <v>236</v>
      </c>
      <c r="F135" s="308" t="s">
        <v>10</v>
      </c>
      <c r="G135" s="309" t="s">
        <v>561</v>
      </c>
      <c r="H135" s="52" t="s">
        <v>17</v>
      </c>
      <c r="I135" s="397">
        <v>450000</v>
      </c>
      <c r="J135" s="397">
        <v>450000</v>
      </c>
    </row>
    <row r="136" spans="1:12" ht="15.6">
      <c r="A136" s="120" t="s">
        <v>152</v>
      </c>
      <c r="B136" s="31" t="s">
        <v>50</v>
      </c>
      <c r="C136" s="27" t="s">
        <v>20</v>
      </c>
      <c r="D136" s="31" t="s">
        <v>32</v>
      </c>
      <c r="E136" s="122"/>
      <c r="F136" s="425"/>
      <c r="G136" s="426"/>
      <c r="H136" s="27"/>
      <c r="I136" s="421">
        <f>SUM(I137)</f>
        <v>4673223</v>
      </c>
      <c r="J136" s="421">
        <f>SUM(J137)</f>
        <v>5251308</v>
      </c>
    </row>
    <row r="137" spans="1:12" ht="62.4">
      <c r="A137" s="91" t="s">
        <v>153</v>
      </c>
      <c r="B137" s="38" t="s">
        <v>50</v>
      </c>
      <c r="C137" s="36" t="s">
        <v>20</v>
      </c>
      <c r="D137" s="38" t="s">
        <v>32</v>
      </c>
      <c r="E137" s="304" t="s">
        <v>559</v>
      </c>
      <c r="F137" s="305" t="s">
        <v>521</v>
      </c>
      <c r="G137" s="306" t="s">
        <v>522</v>
      </c>
      <c r="H137" s="36"/>
      <c r="I137" s="394">
        <f>SUM(I138+I146)</f>
        <v>4673223</v>
      </c>
      <c r="J137" s="394">
        <f>SUM(J138+J146)</f>
        <v>5251308</v>
      </c>
    </row>
    <row r="138" spans="1:12" ht="78">
      <c r="A138" s="94" t="s">
        <v>154</v>
      </c>
      <c r="B138" s="63" t="s">
        <v>50</v>
      </c>
      <c r="C138" s="52" t="s">
        <v>20</v>
      </c>
      <c r="D138" s="63" t="s">
        <v>32</v>
      </c>
      <c r="E138" s="307" t="s">
        <v>228</v>
      </c>
      <c r="F138" s="308" t="s">
        <v>521</v>
      </c>
      <c r="G138" s="309" t="s">
        <v>522</v>
      </c>
      <c r="H138" s="52"/>
      <c r="I138" s="395">
        <f>SUM(I139)</f>
        <v>4625223</v>
      </c>
      <c r="J138" s="395">
        <f>SUM(J139)</f>
        <v>5203308</v>
      </c>
    </row>
    <row r="139" spans="1:12" ht="46.8">
      <c r="A139" s="94" t="s">
        <v>562</v>
      </c>
      <c r="B139" s="63" t="s">
        <v>50</v>
      </c>
      <c r="C139" s="52" t="s">
        <v>20</v>
      </c>
      <c r="D139" s="63" t="s">
        <v>32</v>
      </c>
      <c r="E139" s="307" t="s">
        <v>228</v>
      </c>
      <c r="F139" s="308" t="s">
        <v>10</v>
      </c>
      <c r="G139" s="309" t="s">
        <v>522</v>
      </c>
      <c r="H139" s="52"/>
      <c r="I139" s="395">
        <f>SUM(I140+I142+I144)</f>
        <v>4625223</v>
      </c>
      <c r="J139" s="395">
        <f>SUM(J140+J142+J144)</f>
        <v>5203308</v>
      </c>
    </row>
    <row r="140" spans="1:12" ht="31.2">
      <c r="A140" s="94" t="s">
        <v>155</v>
      </c>
      <c r="B140" s="63" t="s">
        <v>50</v>
      </c>
      <c r="C140" s="52" t="s">
        <v>20</v>
      </c>
      <c r="D140" s="63" t="s">
        <v>32</v>
      </c>
      <c r="E140" s="307" t="s">
        <v>228</v>
      </c>
      <c r="F140" s="308" t="s">
        <v>10</v>
      </c>
      <c r="G140" s="309" t="s">
        <v>563</v>
      </c>
      <c r="H140" s="52"/>
      <c r="I140" s="395">
        <f>SUM(I141)</f>
        <v>4625223</v>
      </c>
      <c r="J140" s="395">
        <f>SUM(J141)</f>
        <v>5203308</v>
      </c>
      <c r="K140" s="620"/>
      <c r="L140" s="620"/>
    </row>
    <row r="141" spans="1:12" ht="31.2">
      <c r="A141" s="94" t="s">
        <v>197</v>
      </c>
      <c r="B141" s="63" t="s">
        <v>50</v>
      </c>
      <c r="C141" s="52" t="s">
        <v>20</v>
      </c>
      <c r="D141" s="63" t="s">
        <v>32</v>
      </c>
      <c r="E141" s="307" t="s">
        <v>228</v>
      </c>
      <c r="F141" s="308" t="s">
        <v>10</v>
      </c>
      <c r="G141" s="309" t="s">
        <v>563</v>
      </c>
      <c r="H141" s="52" t="s">
        <v>192</v>
      </c>
      <c r="I141" s="397">
        <v>4625223</v>
      </c>
      <c r="J141" s="397">
        <v>5203308</v>
      </c>
    </row>
    <row r="142" spans="1:12" ht="46.8" hidden="1">
      <c r="A142" s="94" t="s">
        <v>564</v>
      </c>
      <c r="B142" s="63" t="s">
        <v>50</v>
      </c>
      <c r="C142" s="52" t="s">
        <v>20</v>
      </c>
      <c r="D142" s="63" t="s">
        <v>32</v>
      </c>
      <c r="E142" s="307" t="s">
        <v>228</v>
      </c>
      <c r="F142" s="308" t="s">
        <v>10</v>
      </c>
      <c r="G142" s="309" t="s">
        <v>565</v>
      </c>
      <c r="H142" s="52"/>
      <c r="I142" s="395">
        <f>SUM(I143)</f>
        <v>0</v>
      </c>
      <c r="J142" s="395">
        <f>SUM(J143)</f>
        <v>0</v>
      </c>
    </row>
    <row r="143" spans="1:12" ht="19.5" hidden="1" customHeight="1">
      <c r="A143" s="94" t="s">
        <v>21</v>
      </c>
      <c r="B143" s="63" t="s">
        <v>50</v>
      </c>
      <c r="C143" s="52" t="s">
        <v>20</v>
      </c>
      <c r="D143" s="63" t="s">
        <v>32</v>
      </c>
      <c r="E143" s="127" t="s">
        <v>228</v>
      </c>
      <c r="F143" s="358" t="s">
        <v>10</v>
      </c>
      <c r="G143" s="359" t="s">
        <v>565</v>
      </c>
      <c r="H143" s="52" t="s">
        <v>75</v>
      </c>
      <c r="I143" s="397"/>
      <c r="J143" s="397"/>
    </row>
    <row r="144" spans="1:12" ht="46.8" hidden="1">
      <c r="A144" s="94" t="s">
        <v>566</v>
      </c>
      <c r="B144" s="63" t="s">
        <v>50</v>
      </c>
      <c r="C144" s="52" t="s">
        <v>20</v>
      </c>
      <c r="D144" s="63" t="s">
        <v>32</v>
      </c>
      <c r="E144" s="307" t="s">
        <v>228</v>
      </c>
      <c r="F144" s="308" t="s">
        <v>10</v>
      </c>
      <c r="G144" s="309" t="s">
        <v>567</v>
      </c>
      <c r="H144" s="52"/>
      <c r="I144" s="395">
        <f>SUM(I145)</f>
        <v>0</v>
      </c>
      <c r="J144" s="395">
        <f>SUM(J145)</f>
        <v>0</v>
      </c>
    </row>
    <row r="145" spans="1:10" ht="18" hidden="1" customHeight="1">
      <c r="A145" s="94" t="s">
        <v>21</v>
      </c>
      <c r="B145" s="63" t="s">
        <v>50</v>
      </c>
      <c r="C145" s="52" t="s">
        <v>20</v>
      </c>
      <c r="D145" s="63" t="s">
        <v>32</v>
      </c>
      <c r="E145" s="307" t="s">
        <v>228</v>
      </c>
      <c r="F145" s="308" t="s">
        <v>10</v>
      </c>
      <c r="G145" s="309" t="s">
        <v>567</v>
      </c>
      <c r="H145" s="52" t="s">
        <v>75</v>
      </c>
      <c r="I145" s="397"/>
      <c r="J145" s="397"/>
    </row>
    <row r="146" spans="1:10" ht="78">
      <c r="A146" s="94" t="s">
        <v>271</v>
      </c>
      <c r="B146" s="63" t="s">
        <v>50</v>
      </c>
      <c r="C146" s="52" t="s">
        <v>20</v>
      </c>
      <c r="D146" s="150" t="s">
        <v>32</v>
      </c>
      <c r="E146" s="307" t="s">
        <v>269</v>
      </c>
      <c r="F146" s="308" t="s">
        <v>521</v>
      </c>
      <c r="G146" s="309" t="s">
        <v>522</v>
      </c>
      <c r="H146" s="52"/>
      <c r="I146" s="395">
        <f t="shared" ref="I146:J148" si="15">SUM(I147)</f>
        <v>48000</v>
      </c>
      <c r="J146" s="395">
        <f t="shared" si="15"/>
        <v>48000</v>
      </c>
    </row>
    <row r="147" spans="1:10" ht="46.8">
      <c r="A147" s="94" t="s">
        <v>568</v>
      </c>
      <c r="B147" s="63" t="s">
        <v>50</v>
      </c>
      <c r="C147" s="52" t="s">
        <v>20</v>
      </c>
      <c r="D147" s="150" t="s">
        <v>32</v>
      </c>
      <c r="E147" s="307" t="s">
        <v>269</v>
      </c>
      <c r="F147" s="308" t="s">
        <v>10</v>
      </c>
      <c r="G147" s="309" t="s">
        <v>522</v>
      </c>
      <c r="H147" s="52"/>
      <c r="I147" s="395">
        <f t="shared" si="15"/>
        <v>48000</v>
      </c>
      <c r="J147" s="395">
        <f t="shared" si="15"/>
        <v>48000</v>
      </c>
    </row>
    <row r="148" spans="1:10" ht="31.2">
      <c r="A148" s="94" t="s">
        <v>270</v>
      </c>
      <c r="B148" s="63" t="s">
        <v>50</v>
      </c>
      <c r="C148" s="52" t="s">
        <v>20</v>
      </c>
      <c r="D148" s="150" t="s">
        <v>32</v>
      </c>
      <c r="E148" s="307" t="s">
        <v>269</v>
      </c>
      <c r="F148" s="308" t="s">
        <v>10</v>
      </c>
      <c r="G148" s="309" t="s">
        <v>569</v>
      </c>
      <c r="H148" s="52"/>
      <c r="I148" s="395">
        <f t="shared" si="15"/>
        <v>48000</v>
      </c>
      <c r="J148" s="395">
        <f t="shared" si="15"/>
        <v>48000</v>
      </c>
    </row>
    <row r="149" spans="1:10" ht="31.5" customHeight="1">
      <c r="A149" s="110" t="s">
        <v>728</v>
      </c>
      <c r="B149" s="413" t="s">
        <v>50</v>
      </c>
      <c r="C149" s="52" t="s">
        <v>20</v>
      </c>
      <c r="D149" s="150" t="s">
        <v>32</v>
      </c>
      <c r="E149" s="307" t="s">
        <v>269</v>
      </c>
      <c r="F149" s="308" t="s">
        <v>10</v>
      </c>
      <c r="G149" s="309" t="s">
        <v>569</v>
      </c>
      <c r="H149" s="52" t="s">
        <v>16</v>
      </c>
      <c r="I149" s="397">
        <v>48000</v>
      </c>
      <c r="J149" s="397">
        <v>48000</v>
      </c>
    </row>
    <row r="150" spans="1:10" ht="15.6">
      <c r="A150" s="120" t="s">
        <v>26</v>
      </c>
      <c r="B150" s="31" t="s">
        <v>50</v>
      </c>
      <c r="C150" s="27" t="s">
        <v>20</v>
      </c>
      <c r="D150" s="31">
        <v>12</v>
      </c>
      <c r="E150" s="122"/>
      <c r="F150" s="425"/>
      <c r="G150" s="426"/>
      <c r="H150" s="27"/>
      <c r="I150" s="421">
        <f>SUM(I151,I156,I161,I168)</f>
        <v>302799</v>
      </c>
      <c r="J150" s="421">
        <f>SUM(J151,J156,J161,J168)</f>
        <v>302799</v>
      </c>
    </row>
    <row r="151" spans="1:10" ht="46.8">
      <c r="A151" s="35" t="s">
        <v>145</v>
      </c>
      <c r="B151" s="38" t="s">
        <v>50</v>
      </c>
      <c r="C151" s="36" t="s">
        <v>20</v>
      </c>
      <c r="D151" s="38">
        <v>12</v>
      </c>
      <c r="E151" s="304" t="s">
        <v>547</v>
      </c>
      <c r="F151" s="305" t="s">
        <v>521</v>
      </c>
      <c r="G151" s="306" t="s">
        <v>522</v>
      </c>
      <c r="H151" s="36"/>
      <c r="I151" s="394">
        <f t="shared" ref="I151:J154" si="16">SUM(I152)</f>
        <v>200000</v>
      </c>
      <c r="J151" s="394">
        <f t="shared" si="16"/>
        <v>200000</v>
      </c>
    </row>
    <row r="152" spans="1:10" ht="66.75" customHeight="1">
      <c r="A152" s="64" t="s">
        <v>146</v>
      </c>
      <c r="B152" s="63" t="s">
        <v>50</v>
      </c>
      <c r="C152" s="2" t="s">
        <v>20</v>
      </c>
      <c r="D152" s="627">
        <v>12</v>
      </c>
      <c r="E152" s="319" t="s">
        <v>218</v>
      </c>
      <c r="F152" s="320" t="s">
        <v>521</v>
      </c>
      <c r="G152" s="321" t="s">
        <v>522</v>
      </c>
      <c r="H152" s="2"/>
      <c r="I152" s="395">
        <f t="shared" si="16"/>
        <v>200000</v>
      </c>
      <c r="J152" s="395">
        <f t="shared" si="16"/>
        <v>200000</v>
      </c>
    </row>
    <row r="153" spans="1:10" ht="46.8">
      <c r="A153" s="64" t="s">
        <v>548</v>
      </c>
      <c r="B153" s="63" t="s">
        <v>50</v>
      </c>
      <c r="C153" s="2" t="s">
        <v>20</v>
      </c>
      <c r="D153" s="627">
        <v>12</v>
      </c>
      <c r="E153" s="319" t="s">
        <v>218</v>
      </c>
      <c r="F153" s="320" t="s">
        <v>10</v>
      </c>
      <c r="G153" s="321" t="s">
        <v>522</v>
      </c>
      <c r="H153" s="2"/>
      <c r="I153" s="395">
        <f t="shared" si="16"/>
        <v>200000</v>
      </c>
      <c r="J153" s="395">
        <f t="shared" si="16"/>
        <v>200000</v>
      </c>
    </row>
    <row r="154" spans="1:10" ht="16.5" customHeight="1">
      <c r="A154" s="105" t="s">
        <v>550</v>
      </c>
      <c r="B154" s="627" t="s">
        <v>50</v>
      </c>
      <c r="C154" s="2" t="s">
        <v>20</v>
      </c>
      <c r="D154" s="627">
        <v>12</v>
      </c>
      <c r="E154" s="319" t="s">
        <v>218</v>
      </c>
      <c r="F154" s="320" t="s">
        <v>10</v>
      </c>
      <c r="G154" s="321" t="s">
        <v>549</v>
      </c>
      <c r="H154" s="2"/>
      <c r="I154" s="395">
        <f t="shared" si="16"/>
        <v>200000</v>
      </c>
      <c r="J154" s="395">
        <f t="shared" si="16"/>
        <v>200000</v>
      </c>
    </row>
    <row r="155" spans="1:10" ht="33" customHeight="1">
      <c r="A155" s="110" t="s">
        <v>728</v>
      </c>
      <c r="B155" s="413" t="s">
        <v>50</v>
      </c>
      <c r="C155" s="2" t="s">
        <v>20</v>
      </c>
      <c r="D155" s="627">
        <v>12</v>
      </c>
      <c r="E155" s="319" t="s">
        <v>218</v>
      </c>
      <c r="F155" s="320" t="s">
        <v>10</v>
      </c>
      <c r="G155" s="321" t="s">
        <v>549</v>
      </c>
      <c r="H155" s="2" t="s">
        <v>16</v>
      </c>
      <c r="I155" s="396">
        <v>200000</v>
      </c>
      <c r="J155" s="396">
        <v>200000</v>
      </c>
    </row>
    <row r="156" spans="1:10" ht="52.5" hidden="1" customHeight="1">
      <c r="A156" s="91" t="s">
        <v>204</v>
      </c>
      <c r="B156" s="38" t="s">
        <v>50</v>
      </c>
      <c r="C156" s="36" t="s">
        <v>20</v>
      </c>
      <c r="D156" s="38">
        <v>12</v>
      </c>
      <c r="E156" s="304" t="s">
        <v>1029</v>
      </c>
      <c r="F156" s="305" t="s">
        <v>521</v>
      </c>
      <c r="G156" s="306" t="s">
        <v>522</v>
      </c>
      <c r="H156" s="36"/>
      <c r="I156" s="394">
        <f t="shared" ref="I156:J159" si="17">SUM(I157)</f>
        <v>0</v>
      </c>
      <c r="J156" s="394">
        <f t="shared" si="17"/>
        <v>0</v>
      </c>
    </row>
    <row r="157" spans="1:10" ht="80.25" hidden="1" customHeight="1">
      <c r="A157" s="94" t="s">
        <v>205</v>
      </c>
      <c r="B157" s="63" t="s">
        <v>50</v>
      </c>
      <c r="C157" s="52" t="s">
        <v>20</v>
      </c>
      <c r="D157" s="63">
        <v>12</v>
      </c>
      <c r="E157" s="307" t="s">
        <v>235</v>
      </c>
      <c r="F157" s="308" t="s">
        <v>521</v>
      </c>
      <c r="G157" s="309" t="s">
        <v>522</v>
      </c>
      <c r="H157" s="52"/>
      <c r="I157" s="395">
        <f t="shared" si="17"/>
        <v>0</v>
      </c>
      <c r="J157" s="395">
        <f t="shared" si="17"/>
        <v>0</v>
      </c>
    </row>
    <row r="158" spans="1:10" ht="33" hidden="1" customHeight="1">
      <c r="A158" s="94" t="s">
        <v>590</v>
      </c>
      <c r="B158" s="63" t="s">
        <v>50</v>
      </c>
      <c r="C158" s="52" t="s">
        <v>20</v>
      </c>
      <c r="D158" s="63">
        <v>12</v>
      </c>
      <c r="E158" s="307" t="s">
        <v>235</v>
      </c>
      <c r="F158" s="308" t="s">
        <v>10</v>
      </c>
      <c r="G158" s="309" t="s">
        <v>522</v>
      </c>
      <c r="H158" s="52"/>
      <c r="I158" s="395">
        <f t="shared" si="17"/>
        <v>0</v>
      </c>
      <c r="J158" s="395">
        <f t="shared" si="17"/>
        <v>0</v>
      </c>
    </row>
    <row r="159" spans="1:10" ht="46.8" hidden="1">
      <c r="A159" s="94" t="s">
        <v>1031</v>
      </c>
      <c r="B159" s="63" t="s">
        <v>50</v>
      </c>
      <c r="C159" s="52" t="s">
        <v>20</v>
      </c>
      <c r="D159" s="63">
        <v>12</v>
      </c>
      <c r="E159" s="307" t="s">
        <v>235</v>
      </c>
      <c r="F159" s="308" t="s">
        <v>10</v>
      </c>
      <c r="G159" s="309" t="s">
        <v>1030</v>
      </c>
      <c r="H159" s="52"/>
      <c r="I159" s="395">
        <f t="shared" si="17"/>
        <v>0</v>
      </c>
      <c r="J159" s="395">
        <f t="shared" si="17"/>
        <v>0</v>
      </c>
    </row>
    <row r="160" spans="1:10" ht="31.2" hidden="1">
      <c r="A160" s="94" t="s">
        <v>21</v>
      </c>
      <c r="B160" s="63" t="s">
        <v>50</v>
      </c>
      <c r="C160" s="52" t="s">
        <v>20</v>
      </c>
      <c r="D160" s="63">
        <v>12</v>
      </c>
      <c r="E160" s="307" t="s">
        <v>235</v>
      </c>
      <c r="F160" s="308" t="s">
        <v>10</v>
      </c>
      <c r="G160" s="309" t="s">
        <v>1030</v>
      </c>
      <c r="H160" s="52" t="s">
        <v>75</v>
      </c>
      <c r="I160" s="397"/>
      <c r="J160" s="397"/>
    </row>
    <row r="161" spans="1:10" ht="31.2" hidden="1">
      <c r="A161" s="79" t="s">
        <v>156</v>
      </c>
      <c r="B161" s="41" t="s">
        <v>50</v>
      </c>
      <c r="C161" s="37" t="s">
        <v>20</v>
      </c>
      <c r="D161" s="37" t="s">
        <v>85</v>
      </c>
      <c r="E161" s="298" t="s">
        <v>230</v>
      </c>
      <c r="F161" s="299" t="s">
        <v>521</v>
      </c>
      <c r="G161" s="300" t="s">
        <v>522</v>
      </c>
      <c r="H161" s="36"/>
      <c r="I161" s="394">
        <f>SUM(I162)</f>
        <v>0</v>
      </c>
      <c r="J161" s="394">
        <f>SUM(J162)</f>
        <v>0</v>
      </c>
    </row>
    <row r="162" spans="1:10" ht="62.4" hidden="1">
      <c r="A162" s="105" t="s">
        <v>157</v>
      </c>
      <c r="B162" s="628" t="s">
        <v>50</v>
      </c>
      <c r="C162" s="5" t="s">
        <v>20</v>
      </c>
      <c r="D162" s="628">
        <v>12</v>
      </c>
      <c r="E162" s="319" t="s">
        <v>231</v>
      </c>
      <c r="F162" s="320" t="s">
        <v>521</v>
      </c>
      <c r="G162" s="321" t="s">
        <v>522</v>
      </c>
      <c r="H162" s="356"/>
      <c r="I162" s="395">
        <f>SUM(I163)</f>
        <v>0</v>
      </c>
      <c r="J162" s="395">
        <f>SUM(J163)</f>
        <v>0</v>
      </c>
    </row>
    <row r="163" spans="1:10" ht="62.4" hidden="1">
      <c r="A163" s="105" t="s">
        <v>573</v>
      </c>
      <c r="B163" s="628" t="s">
        <v>50</v>
      </c>
      <c r="C163" s="5" t="s">
        <v>20</v>
      </c>
      <c r="D163" s="628">
        <v>12</v>
      </c>
      <c r="E163" s="319" t="s">
        <v>231</v>
      </c>
      <c r="F163" s="320" t="s">
        <v>10</v>
      </c>
      <c r="G163" s="321" t="s">
        <v>522</v>
      </c>
      <c r="H163" s="356"/>
      <c r="I163" s="395">
        <f>SUM(I164+I166)</f>
        <v>0</v>
      </c>
      <c r="J163" s="395">
        <f>SUM(J164+J166)</f>
        <v>0</v>
      </c>
    </row>
    <row r="164" spans="1:10" ht="31.2" hidden="1">
      <c r="A164" s="3" t="s">
        <v>575</v>
      </c>
      <c r="B164" s="628" t="s">
        <v>50</v>
      </c>
      <c r="C164" s="5" t="s">
        <v>20</v>
      </c>
      <c r="D164" s="628">
        <v>12</v>
      </c>
      <c r="E164" s="319" t="s">
        <v>231</v>
      </c>
      <c r="F164" s="320" t="s">
        <v>10</v>
      </c>
      <c r="G164" s="321" t="s">
        <v>574</v>
      </c>
      <c r="H164" s="356"/>
      <c r="I164" s="395">
        <f>SUM(I165)</f>
        <v>0</v>
      </c>
      <c r="J164" s="395">
        <f>SUM(J165)</f>
        <v>0</v>
      </c>
    </row>
    <row r="165" spans="1:10" ht="31.2" hidden="1">
      <c r="A165" s="105" t="s">
        <v>18</v>
      </c>
      <c r="B165" s="628" t="s">
        <v>50</v>
      </c>
      <c r="C165" s="5" t="s">
        <v>20</v>
      </c>
      <c r="D165" s="628">
        <v>12</v>
      </c>
      <c r="E165" s="319" t="s">
        <v>231</v>
      </c>
      <c r="F165" s="320" t="s">
        <v>10</v>
      </c>
      <c r="G165" s="321" t="s">
        <v>574</v>
      </c>
      <c r="H165" s="356" t="s">
        <v>17</v>
      </c>
      <c r="I165" s="397"/>
      <c r="J165" s="397"/>
    </row>
    <row r="166" spans="1:10" ht="31.2" hidden="1">
      <c r="A166" s="566" t="s">
        <v>789</v>
      </c>
      <c r="B166" s="628" t="s">
        <v>50</v>
      </c>
      <c r="C166" s="5" t="s">
        <v>20</v>
      </c>
      <c r="D166" s="628">
        <v>12</v>
      </c>
      <c r="E166" s="319" t="s">
        <v>231</v>
      </c>
      <c r="F166" s="320" t="s">
        <v>10</v>
      </c>
      <c r="G166" s="321" t="s">
        <v>788</v>
      </c>
      <c r="H166" s="356"/>
      <c r="I166" s="395">
        <f>SUM(I167)</f>
        <v>0</v>
      </c>
      <c r="J166" s="395">
        <f>SUM(J167)</f>
        <v>0</v>
      </c>
    </row>
    <row r="167" spans="1:10" ht="31.2" hidden="1">
      <c r="A167" s="105" t="s">
        <v>18</v>
      </c>
      <c r="B167" s="628" t="s">
        <v>50</v>
      </c>
      <c r="C167" s="5" t="s">
        <v>20</v>
      </c>
      <c r="D167" s="628">
        <v>12</v>
      </c>
      <c r="E167" s="319" t="s">
        <v>231</v>
      </c>
      <c r="F167" s="320" t="s">
        <v>10</v>
      </c>
      <c r="G167" s="321" t="s">
        <v>788</v>
      </c>
      <c r="H167" s="356" t="s">
        <v>17</v>
      </c>
      <c r="I167" s="397"/>
      <c r="J167" s="397"/>
    </row>
    <row r="168" spans="1:10" ht="31.2">
      <c r="A168" s="79" t="s">
        <v>147</v>
      </c>
      <c r="B168" s="41" t="s">
        <v>50</v>
      </c>
      <c r="C168" s="37" t="s">
        <v>20</v>
      </c>
      <c r="D168" s="37" t="s">
        <v>85</v>
      </c>
      <c r="E168" s="298" t="s">
        <v>223</v>
      </c>
      <c r="F168" s="299" t="s">
        <v>521</v>
      </c>
      <c r="G168" s="300" t="s">
        <v>522</v>
      </c>
      <c r="H168" s="36"/>
      <c r="I168" s="394">
        <f>SUM(I169)</f>
        <v>102799</v>
      </c>
      <c r="J168" s="394">
        <f>SUM(J169)</f>
        <v>102799</v>
      </c>
    </row>
    <row r="169" spans="1:10" ht="31.2">
      <c r="A169" s="105" t="s">
        <v>148</v>
      </c>
      <c r="B169" s="628" t="s">
        <v>50</v>
      </c>
      <c r="C169" s="5" t="s">
        <v>20</v>
      </c>
      <c r="D169" s="628">
        <v>12</v>
      </c>
      <c r="E169" s="319" t="s">
        <v>224</v>
      </c>
      <c r="F169" s="320" t="s">
        <v>521</v>
      </c>
      <c r="G169" s="321" t="s">
        <v>522</v>
      </c>
      <c r="H169" s="356"/>
      <c r="I169" s="395">
        <f>SUM(I170)</f>
        <v>102799</v>
      </c>
      <c r="J169" s="395">
        <f>SUM(J170)</f>
        <v>102799</v>
      </c>
    </row>
    <row r="170" spans="1:10" ht="31.2">
      <c r="A170" s="3" t="s">
        <v>102</v>
      </c>
      <c r="B170" s="628" t="s">
        <v>50</v>
      </c>
      <c r="C170" s="5" t="s">
        <v>20</v>
      </c>
      <c r="D170" s="628">
        <v>12</v>
      </c>
      <c r="E170" s="319" t="s">
        <v>224</v>
      </c>
      <c r="F170" s="320" t="s">
        <v>521</v>
      </c>
      <c r="G170" s="321" t="s">
        <v>555</v>
      </c>
      <c r="H170" s="356"/>
      <c r="I170" s="395">
        <f>SUM(I171:I173)</f>
        <v>102799</v>
      </c>
      <c r="J170" s="395">
        <f>SUM(J171:J173)</f>
        <v>102799</v>
      </c>
    </row>
    <row r="171" spans="1:10" ht="62.4">
      <c r="A171" s="125" t="s">
        <v>92</v>
      </c>
      <c r="B171" s="627" t="s">
        <v>50</v>
      </c>
      <c r="C171" s="5" t="s">
        <v>20</v>
      </c>
      <c r="D171" s="628">
        <v>12</v>
      </c>
      <c r="E171" s="319" t="s">
        <v>224</v>
      </c>
      <c r="F171" s="320" t="s">
        <v>521</v>
      </c>
      <c r="G171" s="321" t="s">
        <v>555</v>
      </c>
      <c r="H171" s="356" t="s">
        <v>13</v>
      </c>
      <c r="I171" s="397">
        <v>96299</v>
      </c>
      <c r="J171" s="397">
        <v>96299</v>
      </c>
    </row>
    <row r="172" spans="1:10" ht="31.2">
      <c r="A172" s="136" t="s">
        <v>728</v>
      </c>
      <c r="B172" s="414" t="s">
        <v>50</v>
      </c>
      <c r="C172" s="5" t="s">
        <v>20</v>
      </c>
      <c r="D172" s="628">
        <v>12</v>
      </c>
      <c r="E172" s="319" t="s">
        <v>224</v>
      </c>
      <c r="F172" s="320" t="s">
        <v>521</v>
      </c>
      <c r="G172" s="321" t="s">
        <v>555</v>
      </c>
      <c r="H172" s="356" t="s">
        <v>16</v>
      </c>
      <c r="I172" s="397">
        <v>5500</v>
      </c>
      <c r="J172" s="397">
        <v>5500</v>
      </c>
    </row>
    <row r="173" spans="1:10" ht="18" customHeight="1">
      <c r="A173" s="3" t="s">
        <v>18</v>
      </c>
      <c r="B173" s="628" t="s">
        <v>50</v>
      </c>
      <c r="C173" s="5" t="s">
        <v>20</v>
      </c>
      <c r="D173" s="628">
        <v>12</v>
      </c>
      <c r="E173" s="319" t="s">
        <v>224</v>
      </c>
      <c r="F173" s="320" t="s">
        <v>521</v>
      </c>
      <c r="G173" s="321" t="s">
        <v>555</v>
      </c>
      <c r="H173" s="356" t="s">
        <v>17</v>
      </c>
      <c r="I173" s="397">
        <v>1000</v>
      </c>
      <c r="J173" s="397">
        <v>1000</v>
      </c>
    </row>
    <row r="174" spans="1:10" ht="15.6">
      <c r="A174" s="19" t="s">
        <v>160</v>
      </c>
      <c r="B174" s="25" t="s">
        <v>50</v>
      </c>
      <c r="C174" s="20" t="s">
        <v>116</v>
      </c>
      <c r="D174" s="25"/>
      <c r="E174" s="422"/>
      <c r="F174" s="423"/>
      <c r="G174" s="424"/>
      <c r="H174" s="371"/>
      <c r="I174" s="420">
        <f>SUM(I175+I183)</f>
        <v>518847</v>
      </c>
      <c r="J174" s="420">
        <f>SUM(J175+J183)</f>
        <v>518847</v>
      </c>
    </row>
    <row r="175" spans="1:10" s="11" customFormat="1" ht="15.6" hidden="1">
      <c r="A175" s="26" t="s">
        <v>260</v>
      </c>
      <c r="B175" s="417" t="s">
        <v>50</v>
      </c>
      <c r="C175" s="30" t="s">
        <v>116</v>
      </c>
      <c r="D175" s="372" t="s">
        <v>10</v>
      </c>
      <c r="E175" s="350"/>
      <c r="F175" s="351"/>
      <c r="G175" s="352"/>
      <c r="H175" s="29"/>
      <c r="I175" s="421">
        <f t="shared" ref="I175:J177" si="18">SUM(I176)</f>
        <v>0</v>
      </c>
      <c r="J175" s="421">
        <f t="shared" si="18"/>
        <v>0</v>
      </c>
    </row>
    <row r="176" spans="1:10" ht="46.8" hidden="1">
      <c r="A176" s="35" t="s">
        <v>204</v>
      </c>
      <c r="B176" s="41" t="s">
        <v>50</v>
      </c>
      <c r="C176" s="37" t="s">
        <v>116</v>
      </c>
      <c r="D176" s="152" t="s">
        <v>10</v>
      </c>
      <c r="E176" s="304" t="s">
        <v>576</v>
      </c>
      <c r="F176" s="305" t="s">
        <v>521</v>
      </c>
      <c r="G176" s="306" t="s">
        <v>522</v>
      </c>
      <c r="H176" s="39"/>
      <c r="I176" s="394">
        <f t="shared" si="18"/>
        <v>0</v>
      </c>
      <c r="J176" s="394">
        <f t="shared" si="18"/>
        <v>0</v>
      </c>
    </row>
    <row r="177" spans="1:10" ht="78" hidden="1">
      <c r="A177" s="3" t="s">
        <v>262</v>
      </c>
      <c r="B177" s="628" t="s">
        <v>50</v>
      </c>
      <c r="C177" s="5" t="s">
        <v>116</v>
      </c>
      <c r="D177" s="151" t="s">
        <v>10</v>
      </c>
      <c r="E177" s="319" t="s">
        <v>261</v>
      </c>
      <c r="F177" s="320" t="s">
        <v>521</v>
      </c>
      <c r="G177" s="321" t="s">
        <v>522</v>
      </c>
      <c r="H177" s="69"/>
      <c r="I177" s="395">
        <f t="shared" si="18"/>
        <v>0</v>
      </c>
      <c r="J177" s="395">
        <f t="shared" si="18"/>
        <v>0</v>
      </c>
    </row>
    <row r="178" spans="1:10" ht="46.8" hidden="1">
      <c r="A178" s="74" t="s">
        <v>744</v>
      </c>
      <c r="B178" s="151" t="s">
        <v>50</v>
      </c>
      <c r="C178" s="5" t="s">
        <v>116</v>
      </c>
      <c r="D178" s="151" t="s">
        <v>10</v>
      </c>
      <c r="E178" s="319" t="s">
        <v>261</v>
      </c>
      <c r="F178" s="320" t="s">
        <v>10</v>
      </c>
      <c r="G178" s="321" t="s">
        <v>522</v>
      </c>
      <c r="H178" s="69"/>
      <c r="I178" s="395">
        <f>SUM(I179+I181)</f>
        <v>0</v>
      </c>
      <c r="J178" s="395">
        <f>SUM(J179+J181)</f>
        <v>0</v>
      </c>
    </row>
    <row r="179" spans="1:10" ht="31.2" hidden="1">
      <c r="A179" s="130" t="s">
        <v>272</v>
      </c>
      <c r="B179" s="63" t="s">
        <v>50</v>
      </c>
      <c r="C179" s="5" t="s">
        <v>116</v>
      </c>
      <c r="D179" s="151" t="s">
        <v>10</v>
      </c>
      <c r="E179" s="319" t="s">
        <v>261</v>
      </c>
      <c r="F179" s="320" t="s">
        <v>10</v>
      </c>
      <c r="G179" s="321" t="s">
        <v>578</v>
      </c>
      <c r="H179" s="69"/>
      <c r="I179" s="395">
        <f>SUM(I180)</f>
        <v>0</v>
      </c>
      <c r="J179" s="395">
        <f>SUM(J180)</f>
        <v>0</v>
      </c>
    </row>
    <row r="180" spans="1:10" ht="31.2" hidden="1">
      <c r="A180" s="136" t="s">
        <v>728</v>
      </c>
      <c r="B180" s="414" t="s">
        <v>50</v>
      </c>
      <c r="C180" s="5" t="s">
        <v>116</v>
      </c>
      <c r="D180" s="151" t="s">
        <v>10</v>
      </c>
      <c r="E180" s="319" t="s">
        <v>261</v>
      </c>
      <c r="F180" s="320" t="s">
        <v>10</v>
      </c>
      <c r="G180" s="321" t="s">
        <v>578</v>
      </c>
      <c r="H180" s="69" t="s">
        <v>16</v>
      </c>
      <c r="I180" s="397"/>
      <c r="J180" s="397"/>
    </row>
    <row r="181" spans="1:10" ht="31.2" hidden="1">
      <c r="A181" s="130" t="s">
        <v>579</v>
      </c>
      <c r="B181" s="441" t="s">
        <v>50</v>
      </c>
      <c r="C181" s="5" t="s">
        <v>116</v>
      </c>
      <c r="D181" s="151" t="s">
        <v>10</v>
      </c>
      <c r="E181" s="319" t="s">
        <v>261</v>
      </c>
      <c r="F181" s="320" t="s">
        <v>10</v>
      </c>
      <c r="G181" s="321" t="s">
        <v>580</v>
      </c>
      <c r="H181" s="69"/>
      <c r="I181" s="395">
        <f>SUM(I182)</f>
        <v>0</v>
      </c>
      <c r="J181" s="395">
        <f>SUM(J182)</f>
        <v>0</v>
      </c>
    </row>
    <row r="182" spans="1:10" ht="31.2" hidden="1">
      <c r="A182" s="94" t="s">
        <v>21</v>
      </c>
      <c r="B182" s="439" t="s">
        <v>50</v>
      </c>
      <c r="C182" s="5" t="s">
        <v>116</v>
      </c>
      <c r="D182" s="151" t="s">
        <v>10</v>
      </c>
      <c r="E182" s="319" t="s">
        <v>261</v>
      </c>
      <c r="F182" s="320" t="s">
        <v>10</v>
      </c>
      <c r="G182" s="321" t="s">
        <v>580</v>
      </c>
      <c r="H182" s="69" t="s">
        <v>75</v>
      </c>
      <c r="I182" s="397"/>
      <c r="J182" s="397"/>
    </row>
    <row r="183" spans="1:10" ht="15.6">
      <c r="A183" s="26" t="s">
        <v>161</v>
      </c>
      <c r="B183" s="417" t="s">
        <v>50</v>
      </c>
      <c r="C183" s="30" t="s">
        <v>116</v>
      </c>
      <c r="D183" s="27" t="s">
        <v>12</v>
      </c>
      <c r="E183" s="350"/>
      <c r="F183" s="351"/>
      <c r="G183" s="352"/>
      <c r="H183" s="29"/>
      <c r="I183" s="421">
        <f>SUM(I184+I197+I202)</f>
        <v>518847</v>
      </c>
      <c r="J183" s="421">
        <f>SUM(J184+J197+J202)</f>
        <v>518847</v>
      </c>
    </row>
    <row r="184" spans="1:10" ht="31.2">
      <c r="A184" s="35" t="s">
        <v>193</v>
      </c>
      <c r="B184" s="41" t="s">
        <v>50</v>
      </c>
      <c r="C184" s="37" t="s">
        <v>116</v>
      </c>
      <c r="D184" s="41" t="s">
        <v>12</v>
      </c>
      <c r="E184" s="304" t="s">
        <v>581</v>
      </c>
      <c r="F184" s="305" t="s">
        <v>521</v>
      </c>
      <c r="G184" s="306" t="s">
        <v>522</v>
      </c>
      <c r="H184" s="39"/>
      <c r="I184" s="394">
        <f>SUM(I185)</f>
        <v>518847</v>
      </c>
      <c r="J184" s="394">
        <f>SUM(J185)</f>
        <v>518847</v>
      </c>
    </row>
    <row r="185" spans="1:10" ht="46.8">
      <c r="A185" s="64" t="s">
        <v>194</v>
      </c>
      <c r="B185" s="439" t="s">
        <v>50</v>
      </c>
      <c r="C185" s="5" t="s">
        <v>116</v>
      </c>
      <c r="D185" s="628" t="s">
        <v>12</v>
      </c>
      <c r="E185" s="319" t="s">
        <v>232</v>
      </c>
      <c r="F185" s="320" t="s">
        <v>521</v>
      </c>
      <c r="G185" s="321" t="s">
        <v>522</v>
      </c>
      <c r="H185" s="69"/>
      <c r="I185" s="395">
        <f>SUM(I186)</f>
        <v>518847</v>
      </c>
      <c r="J185" s="395">
        <f>SUM(J186)</f>
        <v>518847</v>
      </c>
    </row>
    <row r="186" spans="1:10" ht="31.2">
      <c r="A186" s="130" t="s">
        <v>582</v>
      </c>
      <c r="B186" s="441" t="s">
        <v>50</v>
      </c>
      <c r="C186" s="5" t="s">
        <v>116</v>
      </c>
      <c r="D186" s="628" t="s">
        <v>12</v>
      </c>
      <c r="E186" s="319" t="s">
        <v>232</v>
      </c>
      <c r="F186" s="320" t="s">
        <v>10</v>
      </c>
      <c r="G186" s="321" t="s">
        <v>522</v>
      </c>
      <c r="H186" s="69"/>
      <c r="I186" s="395">
        <f>SUM(I187+I189+I191+I193+I195)</f>
        <v>518847</v>
      </c>
      <c r="J186" s="395">
        <f>SUM(J187+J189+J191+J193+J195)</f>
        <v>518847</v>
      </c>
    </row>
    <row r="187" spans="1:10" ht="46.8" hidden="1">
      <c r="A187" s="130" t="s">
        <v>745</v>
      </c>
      <c r="B187" s="441" t="s">
        <v>50</v>
      </c>
      <c r="C187" s="5" t="s">
        <v>116</v>
      </c>
      <c r="D187" s="628" t="s">
        <v>12</v>
      </c>
      <c r="E187" s="319" t="s">
        <v>232</v>
      </c>
      <c r="F187" s="320" t="s">
        <v>10</v>
      </c>
      <c r="G187" s="554">
        <v>13421</v>
      </c>
      <c r="H187" s="69"/>
      <c r="I187" s="395">
        <f>SUM(I188)</f>
        <v>0</v>
      </c>
      <c r="J187" s="395">
        <f>SUM(J188)</f>
        <v>0</v>
      </c>
    </row>
    <row r="188" spans="1:10" ht="31.2" hidden="1">
      <c r="A188" s="130" t="s">
        <v>21</v>
      </c>
      <c r="B188" s="441" t="s">
        <v>50</v>
      </c>
      <c r="C188" s="5" t="s">
        <v>116</v>
      </c>
      <c r="D188" s="628" t="s">
        <v>12</v>
      </c>
      <c r="E188" s="319" t="s">
        <v>232</v>
      </c>
      <c r="F188" s="320" t="s">
        <v>10</v>
      </c>
      <c r="G188" s="554">
        <v>13421</v>
      </c>
      <c r="H188" s="69" t="s">
        <v>75</v>
      </c>
      <c r="I188" s="397"/>
      <c r="J188" s="397"/>
    </row>
    <row r="189" spans="1:10" ht="46.8" hidden="1">
      <c r="A189" s="130" t="s">
        <v>746</v>
      </c>
      <c r="B189" s="441" t="s">
        <v>50</v>
      </c>
      <c r="C189" s="5" t="s">
        <v>116</v>
      </c>
      <c r="D189" s="628" t="s">
        <v>12</v>
      </c>
      <c r="E189" s="319" t="s">
        <v>232</v>
      </c>
      <c r="F189" s="320" t="s">
        <v>10</v>
      </c>
      <c r="G189" s="554">
        <v>13431</v>
      </c>
      <c r="H189" s="69"/>
      <c r="I189" s="395">
        <f>SUM(I190)</f>
        <v>0</v>
      </c>
      <c r="J189" s="395">
        <f>SUM(J190)</f>
        <v>0</v>
      </c>
    </row>
    <row r="190" spans="1:10" ht="31.2" hidden="1">
      <c r="A190" s="130" t="s">
        <v>21</v>
      </c>
      <c r="B190" s="441" t="s">
        <v>50</v>
      </c>
      <c r="C190" s="5" t="s">
        <v>116</v>
      </c>
      <c r="D190" s="628" t="s">
        <v>12</v>
      </c>
      <c r="E190" s="319" t="s">
        <v>232</v>
      </c>
      <c r="F190" s="320" t="s">
        <v>10</v>
      </c>
      <c r="G190" s="554">
        <v>13431</v>
      </c>
      <c r="H190" s="69" t="s">
        <v>75</v>
      </c>
      <c r="I190" s="397"/>
      <c r="J190" s="397"/>
    </row>
    <row r="191" spans="1:10" ht="31.2" hidden="1">
      <c r="A191" s="130" t="s">
        <v>720</v>
      </c>
      <c r="B191" s="441" t="s">
        <v>50</v>
      </c>
      <c r="C191" s="5" t="s">
        <v>116</v>
      </c>
      <c r="D191" s="628" t="s">
        <v>12</v>
      </c>
      <c r="E191" s="319" t="s">
        <v>232</v>
      </c>
      <c r="F191" s="320" t="s">
        <v>10</v>
      </c>
      <c r="G191" s="321" t="s">
        <v>719</v>
      </c>
      <c r="H191" s="69"/>
      <c r="I191" s="395">
        <f>SUM(I192)</f>
        <v>0</v>
      </c>
      <c r="J191" s="395">
        <f>SUM(J192)</f>
        <v>0</v>
      </c>
    </row>
    <row r="192" spans="1:10" ht="31.2" hidden="1">
      <c r="A192" s="94" t="s">
        <v>21</v>
      </c>
      <c r="B192" s="441" t="s">
        <v>50</v>
      </c>
      <c r="C192" s="5" t="s">
        <v>116</v>
      </c>
      <c r="D192" s="628" t="s">
        <v>12</v>
      </c>
      <c r="E192" s="319" t="s">
        <v>232</v>
      </c>
      <c r="F192" s="320" t="s">
        <v>10</v>
      </c>
      <c r="G192" s="321" t="s">
        <v>719</v>
      </c>
      <c r="H192" s="69" t="s">
        <v>75</v>
      </c>
      <c r="I192" s="397"/>
      <c r="J192" s="397"/>
    </row>
    <row r="193" spans="1:10" s="51" customFormat="1" ht="62.4">
      <c r="A193" s="94" t="s">
        <v>586</v>
      </c>
      <c r="B193" s="439" t="s">
        <v>50</v>
      </c>
      <c r="C193" s="5" t="s">
        <v>116</v>
      </c>
      <c r="D193" s="628" t="s">
        <v>12</v>
      </c>
      <c r="E193" s="319" t="s">
        <v>232</v>
      </c>
      <c r="F193" s="320" t="s">
        <v>10</v>
      </c>
      <c r="G193" s="321" t="s">
        <v>587</v>
      </c>
      <c r="H193" s="69"/>
      <c r="I193" s="395">
        <f>SUM(I194)</f>
        <v>167518</v>
      </c>
      <c r="J193" s="395">
        <f>SUM(J194)</f>
        <v>167518</v>
      </c>
    </row>
    <row r="194" spans="1:10" s="51" customFormat="1" ht="18.75" customHeight="1">
      <c r="A194" s="94" t="s">
        <v>21</v>
      </c>
      <c r="B194" s="439" t="s">
        <v>50</v>
      </c>
      <c r="C194" s="5" t="s">
        <v>116</v>
      </c>
      <c r="D194" s="628" t="s">
        <v>12</v>
      </c>
      <c r="E194" s="319" t="s">
        <v>232</v>
      </c>
      <c r="F194" s="320" t="s">
        <v>10</v>
      </c>
      <c r="G194" s="321" t="s">
        <v>587</v>
      </c>
      <c r="H194" s="69" t="s">
        <v>75</v>
      </c>
      <c r="I194" s="397">
        <v>167518</v>
      </c>
      <c r="J194" s="397">
        <v>167518</v>
      </c>
    </row>
    <row r="195" spans="1:10" s="51" customFormat="1" ht="62.4">
      <c r="A195" s="94" t="s">
        <v>715</v>
      </c>
      <c r="B195" s="439" t="s">
        <v>50</v>
      </c>
      <c r="C195" s="5" t="s">
        <v>116</v>
      </c>
      <c r="D195" s="628" t="s">
        <v>12</v>
      </c>
      <c r="E195" s="319" t="s">
        <v>232</v>
      </c>
      <c r="F195" s="320" t="s">
        <v>10</v>
      </c>
      <c r="G195" s="321" t="s">
        <v>714</v>
      </c>
      <c r="H195" s="69"/>
      <c r="I195" s="395">
        <f>SUM(I196)</f>
        <v>351329</v>
      </c>
      <c r="J195" s="395">
        <f>SUM(J196)</f>
        <v>351329</v>
      </c>
    </row>
    <row r="196" spans="1:10" s="51" customFormat="1" ht="16.5" customHeight="1">
      <c r="A196" s="94" t="s">
        <v>21</v>
      </c>
      <c r="B196" s="439" t="s">
        <v>50</v>
      </c>
      <c r="C196" s="5" t="s">
        <v>116</v>
      </c>
      <c r="D196" s="628" t="s">
        <v>12</v>
      </c>
      <c r="E196" s="319" t="s">
        <v>232</v>
      </c>
      <c r="F196" s="320" t="s">
        <v>10</v>
      </c>
      <c r="G196" s="321" t="s">
        <v>714</v>
      </c>
      <c r="H196" s="69" t="s">
        <v>75</v>
      </c>
      <c r="I196" s="397">
        <v>351329</v>
      </c>
      <c r="J196" s="397">
        <v>351329</v>
      </c>
    </row>
    <row r="197" spans="1:10" s="51" customFormat="1" ht="46.8" hidden="1">
      <c r="A197" s="35" t="s">
        <v>204</v>
      </c>
      <c r="B197" s="41" t="s">
        <v>50</v>
      </c>
      <c r="C197" s="37" t="s">
        <v>116</v>
      </c>
      <c r="D197" s="152" t="s">
        <v>12</v>
      </c>
      <c r="E197" s="304" t="s">
        <v>576</v>
      </c>
      <c r="F197" s="305" t="s">
        <v>521</v>
      </c>
      <c r="G197" s="306" t="s">
        <v>522</v>
      </c>
      <c r="H197" s="39"/>
      <c r="I197" s="394">
        <f t="shared" ref="I197:J200" si="19">SUM(I198)</f>
        <v>0</v>
      </c>
      <c r="J197" s="394">
        <f t="shared" si="19"/>
        <v>0</v>
      </c>
    </row>
    <row r="198" spans="1:10" s="51" customFormat="1" ht="78" hidden="1">
      <c r="A198" s="64" t="s">
        <v>262</v>
      </c>
      <c r="B198" s="439" t="s">
        <v>50</v>
      </c>
      <c r="C198" s="5" t="s">
        <v>116</v>
      </c>
      <c r="D198" s="151" t="s">
        <v>12</v>
      </c>
      <c r="E198" s="319" t="s">
        <v>261</v>
      </c>
      <c r="F198" s="320" t="s">
        <v>521</v>
      </c>
      <c r="G198" s="321" t="s">
        <v>522</v>
      </c>
      <c r="H198" s="356"/>
      <c r="I198" s="395">
        <f t="shared" si="19"/>
        <v>0</v>
      </c>
      <c r="J198" s="395">
        <f t="shared" si="19"/>
        <v>0</v>
      </c>
    </row>
    <row r="199" spans="1:10" s="51" customFormat="1" ht="46.8" hidden="1">
      <c r="A199" s="130" t="s">
        <v>577</v>
      </c>
      <c r="B199" s="441" t="s">
        <v>50</v>
      </c>
      <c r="C199" s="5" t="s">
        <v>116</v>
      </c>
      <c r="D199" s="151" t="s">
        <v>12</v>
      </c>
      <c r="E199" s="319" t="s">
        <v>261</v>
      </c>
      <c r="F199" s="320" t="s">
        <v>10</v>
      </c>
      <c r="G199" s="321" t="s">
        <v>522</v>
      </c>
      <c r="H199" s="356"/>
      <c r="I199" s="395">
        <f t="shared" si="19"/>
        <v>0</v>
      </c>
      <c r="J199" s="395">
        <f t="shared" si="19"/>
        <v>0</v>
      </c>
    </row>
    <row r="200" spans="1:10" s="51" customFormat="1" ht="31.2" hidden="1">
      <c r="A200" s="130" t="s">
        <v>662</v>
      </c>
      <c r="B200" s="441" t="s">
        <v>50</v>
      </c>
      <c r="C200" s="5" t="s">
        <v>116</v>
      </c>
      <c r="D200" s="151" t="s">
        <v>12</v>
      </c>
      <c r="E200" s="319" t="s">
        <v>261</v>
      </c>
      <c r="F200" s="320" t="s">
        <v>10</v>
      </c>
      <c r="G200" s="321" t="s">
        <v>663</v>
      </c>
      <c r="H200" s="356"/>
      <c r="I200" s="395">
        <f t="shared" si="19"/>
        <v>0</v>
      </c>
      <c r="J200" s="395">
        <f t="shared" si="19"/>
        <v>0</v>
      </c>
    </row>
    <row r="201" spans="1:10" s="51" customFormat="1" ht="31.2" hidden="1">
      <c r="A201" s="94" t="s">
        <v>21</v>
      </c>
      <c r="B201" s="439" t="s">
        <v>50</v>
      </c>
      <c r="C201" s="5" t="s">
        <v>116</v>
      </c>
      <c r="D201" s="151" t="s">
        <v>12</v>
      </c>
      <c r="E201" s="319" t="s">
        <v>261</v>
      </c>
      <c r="F201" s="320" t="s">
        <v>10</v>
      </c>
      <c r="G201" s="321" t="s">
        <v>663</v>
      </c>
      <c r="H201" s="356" t="s">
        <v>75</v>
      </c>
      <c r="I201" s="397"/>
      <c r="J201" s="397"/>
    </row>
    <row r="202" spans="1:10" s="51" customFormat="1" ht="31.2" hidden="1">
      <c r="A202" s="35" t="s">
        <v>195</v>
      </c>
      <c r="B202" s="41" t="s">
        <v>50</v>
      </c>
      <c r="C202" s="37" t="s">
        <v>116</v>
      </c>
      <c r="D202" s="41" t="s">
        <v>12</v>
      </c>
      <c r="E202" s="304" t="s">
        <v>233</v>
      </c>
      <c r="F202" s="305" t="s">
        <v>521</v>
      </c>
      <c r="G202" s="306" t="s">
        <v>522</v>
      </c>
      <c r="H202" s="39"/>
      <c r="I202" s="394">
        <f>SUM(I203)</f>
        <v>0</v>
      </c>
      <c r="J202" s="394">
        <f>SUM(J203)</f>
        <v>0</v>
      </c>
    </row>
    <row r="203" spans="1:10" s="51" customFormat="1" ht="62.4" hidden="1">
      <c r="A203" s="64" t="s">
        <v>196</v>
      </c>
      <c r="B203" s="439" t="s">
        <v>50</v>
      </c>
      <c r="C203" s="5" t="s">
        <v>116</v>
      </c>
      <c r="D203" s="628" t="s">
        <v>12</v>
      </c>
      <c r="E203" s="319" t="s">
        <v>234</v>
      </c>
      <c r="F203" s="320" t="s">
        <v>521</v>
      </c>
      <c r="G203" s="321" t="s">
        <v>522</v>
      </c>
      <c r="H203" s="69"/>
      <c r="I203" s="395">
        <f>SUM(I204)</f>
        <v>0</v>
      </c>
      <c r="J203" s="395">
        <f>SUM(J204)</f>
        <v>0</v>
      </c>
    </row>
    <row r="204" spans="1:10" s="51" customFormat="1" ht="46.8" hidden="1">
      <c r="A204" s="64" t="s">
        <v>583</v>
      </c>
      <c r="B204" s="439" t="s">
        <v>50</v>
      </c>
      <c r="C204" s="5" t="s">
        <v>116</v>
      </c>
      <c r="D204" s="628" t="s">
        <v>12</v>
      </c>
      <c r="E204" s="319" t="s">
        <v>234</v>
      </c>
      <c r="F204" s="320" t="s">
        <v>12</v>
      </c>
      <c r="G204" s="321" t="s">
        <v>522</v>
      </c>
      <c r="H204" s="69"/>
      <c r="I204" s="395">
        <f>SUM(I205+I207+I209+I211)</f>
        <v>0</v>
      </c>
      <c r="J204" s="395">
        <f>SUM(J205+J207+J209+J211)</f>
        <v>0</v>
      </c>
    </row>
    <row r="205" spans="1:10" s="51" customFormat="1" ht="46.8" hidden="1">
      <c r="A205" s="64" t="s">
        <v>751</v>
      </c>
      <c r="B205" s="439" t="s">
        <v>50</v>
      </c>
      <c r="C205" s="5" t="s">
        <v>116</v>
      </c>
      <c r="D205" s="628" t="s">
        <v>12</v>
      </c>
      <c r="E205" s="319" t="s">
        <v>234</v>
      </c>
      <c r="F205" s="320" t="s">
        <v>12</v>
      </c>
      <c r="G205" s="554">
        <v>50181</v>
      </c>
      <c r="H205" s="69"/>
      <c r="I205" s="395">
        <f>SUM(I206)</f>
        <v>0</v>
      </c>
      <c r="J205" s="395">
        <f>SUM(J206)</f>
        <v>0</v>
      </c>
    </row>
    <row r="206" spans="1:10" s="51" customFormat="1" ht="31.2" hidden="1">
      <c r="A206" s="3" t="s">
        <v>21</v>
      </c>
      <c r="B206" s="439" t="s">
        <v>50</v>
      </c>
      <c r="C206" s="5" t="s">
        <v>116</v>
      </c>
      <c r="D206" s="628" t="s">
        <v>12</v>
      </c>
      <c r="E206" s="319" t="s">
        <v>234</v>
      </c>
      <c r="F206" s="320" t="s">
        <v>12</v>
      </c>
      <c r="G206" s="554">
        <v>50181</v>
      </c>
      <c r="H206" s="69" t="s">
        <v>75</v>
      </c>
      <c r="I206" s="397"/>
      <c r="J206" s="397"/>
    </row>
    <row r="207" spans="1:10" s="51" customFormat="1" ht="31.2" hidden="1">
      <c r="A207" s="64" t="s">
        <v>584</v>
      </c>
      <c r="B207" s="439" t="s">
        <v>50</v>
      </c>
      <c r="C207" s="5" t="s">
        <v>116</v>
      </c>
      <c r="D207" s="628" t="s">
        <v>12</v>
      </c>
      <c r="E207" s="319" t="s">
        <v>234</v>
      </c>
      <c r="F207" s="320" t="s">
        <v>12</v>
      </c>
      <c r="G207" s="321" t="s">
        <v>585</v>
      </c>
      <c r="H207" s="69"/>
      <c r="I207" s="395">
        <f>SUM(I208)</f>
        <v>0</v>
      </c>
      <c r="J207" s="395">
        <f>SUM(J208)</f>
        <v>0</v>
      </c>
    </row>
    <row r="208" spans="1:10" s="51" customFormat="1" ht="31.2" hidden="1">
      <c r="A208" s="3" t="s">
        <v>21</v>
      </c>
      <c r="B208" s="628" t="s">
        <v>50</v>
      </c>
      <c r="C208" s="5" t="s">
        <v>116</v>
      </c>
      <c r="D208" s="628" t="s">
        <v>12</v>
      </c>
      <c r="E208" s="319" t="s">
        <v>234</v>
      </c>
      <c r="F208" s="320" t="s">
        <v>12</v>
      </c>
      <c r="G208" s="321" t="s">
        <v>585</v>
      </c>
      <c r="H208" s="69" t="s">
        <v>75</v>
      </c>
      <c r="I208" s="397"/>
      <c r="J208" s="397"/>
    </row>
    <row r="209" spans="1:10" s="51" customFormat="1" ht="31.2" hidden="1">
      <c r="A209" s="3" t="s">
        <v>713</v>
      </c>
      <c r="B209" s="628" t="s">
        <v>50</v>
      </c>
      <c r="C209" s="5" t="s">
        <v>116</v>
      </c>
      <c r="D209" s="628" t="s">
        <v>12</v>
      </c>
      <c r="E209" s="319" t="s">
        <v>234</v>
      </c>
      <c r="F209" s="320" t="s">
        <v>12</v>
      </c>
      <c r="G209" s="321" t="s">
        <v>712</v>
      </c>
      <c r="H209" s="69"/>
      <c r="I209" s="395">
        <f>SUM(I210)</f>
        <v>0</v>
      </c>
      <c r="J209" s="395">
        <f>SUM(J210)</f>
        <v>0</v>
      </c>
    </row>
    <row r="210" spans="1:10" s="51" customFormat="1" ht="31.2" hidden="1">
      <c r="A210" s="3" t="s">
        <v>21</v>
      </c>
      <c r="B210" s="628" t="s">
        <v>50</v>
      </c>
      <c r="C210" s="5" t="s">
        <v>116</v>
      </c>
      <c r="D210" s="628" t="s">
        <v>12</v>
      </c>
      <c r="E210" s="319" t="s">
        <v>234</v>
      </c>
      <c r="F210" s="320" t="s">
        <v>12</v>
      </c>
      <c r="G210" s="321" t="s">
        <v>712</v>
      </c>
      <c r="H210" s="69" t="s">
        <v>75</v>
      </c>
      <c r="I210" s="397"/>
      <c r="J210" s="397"/>
    </row>
    <row r="211" spans="1:10" s="51" customFormat="1" ht="46.8" hidden="1">
      <c r="A211" s="74" t="s">
        <v>750</v>
      </c>
      <c r="B211" s="628" t="s">
        <v>50</v>
      </c>
      <c r="C211" s="5" t="s">
        <v>116</v>
      </c>
      <c r="D211" s="628" t="s">
        <v>12</v>
      </c>
      <c r="E211" s="319" t="s">
        <v>234</v>
      </c>
      <c r="F211" s="320" t="s">
        <v>12</v>
      </c>
      <c r="G211" s="321" t="s">
        <v>749</v>
      </c>
      <c r="H211" s="69"/>
      <c r="I211" s="395">
        <f>SUM(I212)</f>
        <v>0</v>
      </c>
      <c r="J211" s="395">
        <f>SUM(J212)</f>
        <v>0</v>
      </c>
    </row>
    <row r="212" spans="1:10" s="51" customFormat="1" ht="31.2" hidden="1">
      <c r="A212" s="3" t="s">
        <v>21</v>
      </c>
      <c r="B212" s="628" t="s">
        <v>50</v>
      </c>
      <c r="C212" s="5" t="s">
        <v>116</v>
      </c>
      <c r="D212" s="628" t="s">
        <v>12</v>
      </c>
      <c r="E212" s="319" t="s">
        <v>234</v>
      </c>
      <c r="F212" s="320" t="s">
        <v>12</v>
      </c>
      <c r="G212" s="321" t="s">
        <v>749</v>
      </c>
      <c r="H212" s="69" t="s">
        <v>75</v>
      </c>
      <c r="I212" s="397"/>
      <c r="J212" s="397"/>
    </row>
    <row r="213" spans="1:10" s="51" customFormat="1" ht="15.6">
      <c r="A213" s="139" t="s">
        <v>1042</v>
      </c>
      <c r="B213" s="21" t="s">
        <v>50</v>
      </c>
      <c r="C213" s="644" t="s">
        <v>32</v>
      </c>
      <c r="D213" s="21"/>
      <c r="E213" s="332"/>
      <c r="F213" s="333"/>
      <c r="G213" s="334"/>
      <c r="H213" s="17"/>
      <c r="I213" s="420">
        <f t="shared" ref="I213:J217" si="20">SUM(I214)</f>
        <v>26546</v>
      </c>
      <c r="J213" s="420">
        <f t="shared" si="20"/>
        <v>26546</v>
      </c>
    </row>
    <row r="214" spans="1:10" s="51" customFormat="1" ht="15.6">
      <c r="A214" s="135" t="s">
        <v>1043</v>
      </c>
      <c r="B214" s="31" t="s">
        <v>50</v>
      </c>
      <c r="C214" s="66" t="s">
        <v>32</v>
      </c>
      <c r="D214" s="27" t="s">
        <v>29</v>
      </c>
      <c r="E214" s="350"/>
      <c r="F214" s="351"/>
      <c r="G214" s="352"/>
      <c r="H214" s="27"/>
      <c r="I214" s="421">
        <f t="shared" si="20"/>
        <v>26546</v>
      </c>
      <c r="J214" s="421">
        <f t="shared" si="20"/>
        <v>26546</v>
      </c>
    </row>
    <row r="215" spans="1:10" s="51" customFormat="1" ht="15.75" customHeight="1">
      <c r="A215" s="91" t="s">
        <v>202</v>
      </c>
      <c r="B215" s="38" t="s">
        <v>50</v>
      </c>
      <c r="C215" s="36" t="s">
        <v>32</v>
      </c>
      <c r="D215" s="38" t="s">
        <v>29</v>
      </c>
      <c r="E215" s="304" t="s">
        <v>221</v>
      </c>
      <c r="F215" s="305" t="s">
        <v>521</v>
      </c>
      <c r="G215" s="306" t="s">
        <v>522</v>
      </c>
      <c r="H215" s="36"/>
      <c r="I215" s="394">
        <f t="shared" si="20"/>
        <v>26546</v>
      </c>
      <c r="J215" s="394">
        <f t="shared" si="20"/>
        <v>26546</v>
      </c>
    </row>
    <row r="216" spans="1:10" s="51" customFormat="1" ht="17.25" customHeight="1">
      <c r="A216" s="105" t="s">
        <v>201</v>
      </c>
      <c r="B216" s="638" t="s">
        <v>50</v>
      </c>
      <c r="C216" s="2" t="s">
        <v>32</v>
      </c>
      <c r="D216" s="638" t="s">
        <v>29</v>
      </c>
      <c r="E216" s="319" t="s">
        <v>222</v>
      </c>
      <c r="F216" s="320" t="s">
        <v>521</v>
      </c>
      <c r="G216" s="321" t="s">
        <v>522</v>
      </c>
      <c r="H216" s="2"/>
      <c r="I216" s="395">
        <f t="shared" si="20"/>
        <v>26546</v>
      </c>
      <c r="J216" s="395">
        <f t="shared" si="20"/>
        <v>26546</v>
      </c>
    </row>
    <row r="217" spans="1:10" ht="16.5" customHeight="1">
      <c r="A217" s="105" t="s">
        <v>734</v>
      </c>
      <c r="B217" s="627" t="s">
        <v>50</v>
      </c>
      <c r="C217" s="2" t="s">
        <v>32</v>
      </c>
      <c r="D217" s="627" t="s">
        <v>29</v>
      </c>
      <c r="E217" s="319" t="s">
        <v>222</v>
      </c>
      <c r="F217" s="320" t="s">
        <v>521</v>
      </c>
      <c r="G217" s="321">
        <v>12700</v>
      </c>
      <c r="H217" s="2"/>
      <c r="I217" s="395">
        <f t="shared" si="20"/>
        <v>26546</v>
      </c>
      <c r="J217" s="395">
        <f t="shared" si="20"/>
        <v>26546</v>
      </c>
    </row>
    <row r="218" spans="1:10" ht="31.2">
      <c r="A218" s="105" t="s">
        <v>728</v>
      </c>
      <c r="B218" s="627" t="s">
        <v>50</v>
      </c>
      <c r="C218" s="2" t="s">
        <v>32</v>
      </c>
      <c r="D218" s="627" t="s">
        <v>29</v>
      </c>
      <c r="E218" s="319" t="s">
        <v>222</v>
      </c>
      <c r="F218" s="320" t="s">
        <v>521</v>
      </c>
      <c r="G218" s="321">
        <v>12700</v>
      </c>
      <c r="H218" s="2" t="s">
        <v>16</v>
      </c>
      <c r="I218" s="397">
        <v>26546</v>
      </c>
      <c r="J218" s="397">
        <v>26546</v>
      </c>
    </row>
    <row r="219" spans="1:10" s="51" customFormat="1" ht="15.6">
      <c r="A219" s="139" t="s">
        <v>37</v>
      </c>
      <c r="B219" s="21" t="s">
        <v>50</v>
      </c>
      <c r="C219" s="21">
        <v>10</v>
      </c>
      <c r="D219" s="21"/>
      <c r="E219" s="332"/>
      <c r="F219" s="333"/>
      <c r="G219" s="334"/>
      <c r="H219" s="17"/>
      <c r="I219" s="392">
        <f>SUM(I220+I230)</f>
        <v>3135501</v>
      </c>
      <c r="J219" s="392">
        <f>SUM(J220+J230)</f>
        <v>3135501</v>
      </c>
    </row>
    <row r="220" spans="1:10" s="51" customFormat="1" ht="15.6" hidden="1">
      <c r="A220" s="135" t="s">
        <v>41</v>
      </c>
      <c r="B220" s="31" t="s">
        <v>50</v>
      </c>
      <c r="C220" s="31">
        <v>10</v>
      </c>
      <c r="D220" s="27" t="s">
        <v>15</v>
      </c>
      <c r="E220" s="350"/>
      <c r="F220" s="351"/>
      <c r="G220" s="352"/>
      <c r="H220" s="27"/>
      <c r="I220" s="421">
        <f t="shared" ref="I220:J222" si="21">SUM(I221)</f>
        <v>0</v>
      </c>
      <c r="J220" s="421">
        <f t="shared" si="21"/>
        <v>0</v>
      </c>
    </row>
    <row r="221" spans="1:10" ht="46.8" hidden="1">
      <c r="A221" s="123" t="s">
        <v>204</v>
      </c>
      <c r="B221" s="38" t="s">
        <v>50</v>
      </c>
      <c r="C221" s="38">
        <v>10</v>
      </c>
      <c r="D221" s="36" t="s">
        <v>15</v>
      </c>
      <c r="E221" s="298" t="s">
        <v>576</v>
      </c>
      <c r="F221" s="299" t="s">
        <v>521</v>
      </c>
      <c r="G221" s="300" t="s">
        <v>522</v>
      </c>
      <c r="H221" s="36"/>
      <c r="I221" s="394">
        <f t="shared" si="21"/>
        <v>0</v>
      </c>
      <c r="J221" s="394">
        <f t="shared" si="21"/>
        <v>0</v>
      </c>
    </row>
    <row r="222" spans="1:10" ht="78" hidden="1">
      <c r="A222" s="74" t="s">
        <v>205</v>
      </c>
      <c r="B222" s="627" t="s">
        <v>50</v>
      </c>
      <c r="C222" s="627">
        <v>10</v>
      </c>
      <c r="D222" s="2" t="s">
        <v>15</v>
      </c>
      <c r="E222" s="301" t="s">
        <v>235</v>
      </c>
      <c r="F222" s="302" t="s">
        <v>521</v>
      </c>
      <c r="G222" s="303" t="s">
        <v>522</v>
      </c>
      <c r="H222" s="2"/>
      <c r="I222" s="395">
        <f t="shared" si="21"/>
        <v>0</v>
      </c>
      <c r="J222" s="395">
        <f t="shared" si="21"/>
        <v>0</v>
      </c>
    </row>
    <row r="223" spans="1:10" ht="31.2" hidden="1">
      <c r="A223" s="74" t="s">
        <v>590</v>
      </c>
      <c r="B223" s="627" t="s">
        <v>50</v>
      </c>
      <c r="C223" s="627">
        <v>10</v>
      </c>
      <c r="D223" s="2" t="s">
        <v>15</v>
      </c>
      <c r="E223" s="301" t="s">
        <v>235</v>
      </c>
      <c r="F223" s="302" t="s">
        <v>10</v>
      </c>
      <c r="G223" s="303" t="s">
        <v>522</v>
      </c>
      <c r="H223" s="2"/>
      <c r="I223" s="395">
        <f>SUM(I224+I226+I228)</f>
        <v>0</v>
      </c>
      <c r="J223" s="395">
        <f>SUM(J224+J226+J228)</f>
        <v>0</v>
      </c>
    </row>
    <row r="224" spans="1:10" ht="46.8" hidden="1">
      <c r="A224" s="74" t="s">
        <v>754</v>
      </c>
      <c r="B224" s="627" t="s">
        <v>50</v>
      </c>
      <c r="C224" s="627">
        <v>10</v>
      </c>
      <c r="D224" s="2" t="s">
        <v>15</v>
      </c>
      <c r="E224" s="301" t="s">
        <v>235</v>
      </c>
      <c r="F224" s="302" t="s">
        <v>10</v>
      </c>
      <c r="G224" s="555" t="s">
        <v>752</v>
      </c>
      <c r="H224" s="2"/>
      <c r="I224" s="395">
        <f>SUM(I225)</f>
        <v>0</v>
      </c>
      <c r="J224" s="395">
        <f>SUM(J225)</f>
        <v>0</v>
      </c>
    </row>
    <row r="225" spans="1:10" ht="15.6" hidden="1">
      <c r="A225" s="74" t="s">
        <v>21</v>
      </c>
      <c r="B225" s="627" t="s">
        <v>50</v>
      </c>
      <c r="C225" s="627">
        <v>10</v>
      </c>
      <c r="D225" s="2" t="s">
        <v>15</v>
      </c>
      <c r="E225" s="301" t="s">
        <v>235</v>
      </c>
      <c r="F225" s="302" t="s">
        <v>10</v>
      </c>
      <c r="G225" s="555" t="s">
        <v>752</v>
      </c>
      <c r="H225" s="2" t="s">
        <v>75</v>
      </c>
      <c r="I225" s="397"/>
      <c r="J225" s="397"/>
    </row>
    <row r="226" spans="1:10" ht="31.2" hidden="1">
      <c r="A226" s="74" t="s">
        <v>687</v>
      </c>
      <c r="B226" s="627" t="s">
        <v>50</v>
      </c>
      <c r="C226" s="627">
        <v>10</v>
      </c>
      <c r="D226" s="2" t="s">
        <v>15</v>
      </c>
      <c r="E226" s="301" t="s">
        <v>235</v>
      </c>
      <c r="F226" s="302" t="s">
        <v>10</v>
      </c>
      <c r="G226" s="303" t="s">
        <v>686</v>
      </c>
      <c r="H226" s="2"/>
      <c r="I226" s="395">
        <f>SUM(I227)</f>
        <v>0</v>
      </c>
      <c r="J226" s="395">
        <f>SUM(J227)</f>
        <v>0</v>
      </c>
    </row>
    <row r="227" spans="1:10" ht="15.6" hidden="1">
      <c r="A227" s="127" t="s">
        <v>21</v>
      </c>
      <c r="B227" s="63" t="s">
        <v>50</v>
      </c>
      <c r="C227" s="627">
        <v>10</v>
      </c>
      <c r="D227" s="2" t="s">
        <v>15</v>
      </c>
      <c r="E227" s="301" t="s">
        <v>235</v>
      </c>
      <c r="F227" s="302" t="s">
        <v>10</v>
      </c>
      <c r="G227" s="303" t="s">
        <v>686</v>
      </c>
      <c r="H227" s="2" t="s">
        <v>75</v>
      </c>
      <c r="I227" s="397"/>
      <c r="J227" s="397"/>
    </row>
    <row r="228" spans="1:10" ht="31.2" hidden="1">
      <c r="A228" s="127" t="s">
        <v>755</v>
      </c>
      <c r="B228" s="627" t="s">
        <v>50</v>
      </c>
      <c r="C228" s="627">
        <v>10</v>
      </c>
      <c r="D228" s="2" t="s">
        <v>15</v>
      </c>
      <c r="E228" s="301" t="s">
        <v>235</v>
      </c>
      <c r="F228" s="302" t="s">
        <v>10</v>
      </c>
      <c r="G228" s="303" t="s">
        <v>753</v>
      </c>
      <c r="H228" s="2"/>
      <c r="I228" s="395">
        <f>SUM(I229)</f>
        <v>0</v>
      </c>
      <c r="J228" s="395">
        <f>SUM(J229)</f>
        <v>0</v>
      </c>
    </row>
    <row r="229" spans="1:10" ht="15.6" hidden="1">
      <c r="A229" s="127" t="s">
        <v>21</v>
      </c>
      <c r="B229" s="627" t="s">
        <v>50</v>
      </c>
      <c r="C229" s="627">
        <v>10</v>
      </c>
      <c r="D229" s="2" t="s">
        <v>15</v>
      </c>
      <c r="E229" s="301" t="s">
        <v>235</v>
      </c>
      <c r="F229" s="302" t="s">
        <v>10</v>
      </c>
      <c r="G229" s="303" t="s">
        <v>753</v>
      </c>
      <c r="H229" s="2" t="s">
        <v>75</v>
      </c>
      <c r="I229" s="397"/>
      <c r="J229" s="397"/>
    </row>
    <row r="230" spans="1:10" ht="15.6">
      <c r="A230" s="135" t="s">
        <v>42</v>
      </c>
      <c r="B230" s="31" t="s">
        <v>50</v>
      </c>
      <c r="C230" s="31">
        <v>10</v>
      </c>
      <c r="D230" s="27" t="s">
        <v>20</v>
      </c>
      <c r="E230" s="350"/>
      <c r="F230" s="351"/>
      <c r="G230" s="352"/>
      <c r="H230" s="27"/>
      <c r="I230" s="421">
        <f t="shared" ref="I230:J233" si="22">SUM(I231)</f>
        <v>3135501</v>
      </c>
      <c r="J230" s="421">
        <f t="shared" si="22"/>
        <v>3135501</v>
      </c>
    </row>
    <row r="231" spans="1:10" ht="46.8">
      <c r="A231" s="126" t="s">
        <v>130</v>
      </c>
      <c r="B231" s="38" t="s">
        <v>50</v>
      </c>
      <c r="C231" s="38">
        <v>10</v>
      </c>
      <c r="D231" s="36" t="s">
        <v>20</v>
      </c>
      <c r="E231" s="298" t="s">
        <v>206</v>
      </c>
      <c r="F231" s="299" t="s">
        <v>521</v>
      </c>
      <c r="G231" s="300" t="s">
        <v>522</v>
      </c>
      <c r="H231" s="36"/>
      <c r="I231" s="394">
        <f t="shared" si="22"/>
        <v>3135501</v>
      </c>
      <c r="J231" s="394">
        <f t="shared" si="22"/>
        <v>3135501</v>
      </c>
    </row>
    <row r="232" spans="1:10" ht="78">
      <c r="A232" s="74" t="s">
        <v>131</v>
      </c>
      <c r="B232" s="627" t="s">
        <v>50</v>
      </c>
      <c r="C232" s="8">
        <v>10</v>
      </c>
      <c r="D232" s="2" t="s">
        <v>20</v>
      </c>
      <c r="E232" s="301" t="s">
        <v>239</v>
      </c>
      <c r="F232" s="302" t="s">
        <v>521</v>
      </c>
      <c r="G232" s="303" t="s">
        <v>522</v>
      </c>
      <c r="H232" s="2"/>
      <c r="I232" s="395">
        <f t="shared" si="22"/>
        <v>3135501</v>
      </c>
      <c r="J232" s="395">
        <f t="shared" si="22"/>
        <v>3135501</v>
      </c>
    </row>
    <row r="233" spans="1:10" ht="46.8">
      <c r="A233" s="74" t="s">
        <v>529</v>
      </c>
      <c r="B233" s="627" t="s">
        <v>50</v>
      </c>
      <c r="C233" s="8">
        <v>10</v>
      </c>
      <c r="D233" s="2" t="s">
        <v>20</v>
      </c>
      <c r="E233" s="301" t="s">
        <v>239</v>
      </c>
      <c r="F233" s="302" t="s">
        <v>10</v>
      </c>
      <c r="G233" s="303" t="s">
        <v>522</v>
      </c>
      <c r="H233" s="2"/>
      <c r="I233" s="395">
        <f t="shared" si="22"/>
        <v>3135501</v>
      </c>
      <c r="J233" s="395">
        <f t="shared" si="22"/>
        <v>3135501</v>
      </c>
    </row>
    <row r="234" spans="1:10" ht="33.75" customHeight="1">
      <c r="A234" s="74" t="s">
        <v>485</v>
      </c>
      <c r="B234" s="627" t="s">
        <v>50</v>
      </c>
      <c r="C234" s="8">
        <v>10</v>
      </c>
      <c r="D234" s="2" t="s">
        <v>20</v>
      </c>
      <c r="E234" s="301" t="s">
        <v>239</v>
      </c>
      <c r="F234" s="302" t="s">
        <v>10</v>
      </c>
      <c r="G234" s="303" t="s">
        <v>639</v>
      </c>
      <c r="H234" s="2"/>
      <c r="I234" s="395">
        <f>SUM(I235:I236)</f>
        <v>3135501</v>
      </c>
      <c r="J234" s="395">
        <f>SUM(J235:J236)</f>
        <v>3135501</v>
      </c>
    </row>
    <row r="235" spans="1:10" ht="31.2" hidden="1">
      <c r="A235" s="136" t="s">
        <v>728</v>
      </c>
      <c r="B235" s="414" t="s">
        <v>50</v>
      </c>
      <c r="C235" s="8">
        <v>10</v>
      </c>
      <c r="D235" s="2" t="s">
        <v>20</v>
      </c>
      <c r="E235" s="301" t="s">
        <v>239</v>
      </c>
      <c r="F235" s="302" t="s">
        <v>10</v>
      </c>
      <c r="G235" s="303" t="s">
        <v>639</v>
      </c>
      <c r="H235" s="2" t="s">
        <v>16</v>
      </c>
      <c r="I235" s="397"/>
      <c r="J235" s="397"/>
    </row>
    <row r="236" spans="1:10" ht="15.6">
      <c r="A236" s="74" t="s">
        <v>40</v>
      </c>
      <c r="B236" s="627" t="s">
        <v>50</v>
      </c>
      <c r="C236" s="8">
        <v>10</v>
      </c>
      <c r="D236" s="2" t="s">
        <v>20</v>
      </c>
      <c r="E236" s="301" t="s">
        <v>239</v>
      </c>
      <c r="F236" s="302" t="s">
        <v>10</v>
      </c>
      <c r="G236" s="303" t="s">
        <v>639</v>
      </c>
      <c r="H236" s="2" t="s">
        <v>39</v>
      </c>
      <c r="I236" s="397">
        <v>3135501</v>
      </c>
      <c r="J236" s="397">
        <v>3135501</v>
      </c>
    </row>
    <row r="237" spans="1:10" s="51" customFormat="1" ht="31.2">
      <c r="A237" s="134" t="s">
        <v>55</v>
      </c>
      <c r="B237" s="140" t="s">
        <v>56</v>
      </c>
      <c r="C237" s="408"/>
      <c r="D237" s="409"/>
      <c r="E237" s="410"/>
      <c r="F237" s="411"/>
      <c r="G237" s="412"/>
      <c r="H237" s="373"/>
      <c r="I237" s="402">
        <f>SUM(I238+I266+I310)</f>
        <v>15515234</v>
      </c>
      <c r="J237" s="402">
        <f>SUM(J238+J266+J310)</f>
        <v>15515234</v>
      </c>
    </row>
    <row r="238" spans="1:10" s="51" customFormat="1" ht="15.6">
      <c r="A238" s="404" t="s">
        <v>9</v>
      </c>
      <c r="B238" s="438" t="s">
        <v>56</v>
      </c>
      <c r="C238" s="17" t="s">
        <v>10</v>
      </c>
      <c r="D238" s="17"/>
      <c r="E238" s="428"/>
      <c r="F238" s="429"/>
      <c r="G238" s="430"/>
      <c r="H238" s="17"/>
      <c r="I238" s="420">
        <f>SUM(I239+I256)</f>
        <v>2868777</v>
      </c>
      <c r="J238" s="420">
        <f>SUM(J239+J256)</f>
        <v>2868777</v>
      </c>
    </row>
    <row r="239" spans="1:10" ht="31.2">
      <c r="A239" s="120" t="s">
        <v>79</v>
      </c>
      <c r="B239" s="31" t="s">
        <v>56</v>
      </c>
      <c r="C239" s="27" t="s">
        <v>10</v>
      </c>
      <c r="D239" s="27" t="s">
        <v>78</v>
      </c>
      <c r="E239" s="295"/>
      <c r="F239" s="296"/>
      <c r="G239" s="297"/>
      <c r="H239" s="28"/>
      <c r="I239" s="421">
        <f>SUM(I240,I245,I250)</f>
        <v>2756377</v>
      </c>
      <c r="J239" s="421">
        <f>SUM(J240,J245,J250)</f>
        <v>2756377</v>
      </c>
    </row>
    <row r="240" spans="1:10" ht="46.8">
      <c r="A240" s="91" t="s">
        <v>123</v>
      </c>
      <c r="B240" s="38" t="s">
        <v>56</v>
      </c>
      <c r="C240" s="36" t="s">
        <v>10</v>
      </c>
      <c r="D240" s="36" t="s">
        <v>78</v>
      </c>
      <c r="E240" s="298" t="s">
        <v>524</v>
      </c>
      <c r="F240" s="299" t="s">
        <v>521</v>
      </c>
      <c r="G240" s="300" t="s">
        <v>522</v>
      </c>
      <c r="H240" s="36"/>
      <c r="I240" s="394">
        <f t="shared" ref="I240:J243" si="23">SUM(I241)</f>
        <v>525116</v>
      </c>
      <c r="J240" s="394">
        <f t="shared" si="23"/>
        <v>525116</v>
      </c>
    </row>
    <row r="241" spans="1:10" ht="62.4">
      <c r="A241" s="94" t="s">
        <v>137</v>
      </c>
      <c r="B241" s="63" t="s">
        <v>56</v>
      </c>
      <c r="C241" s="2" t="s">
        <v>10</v>
      </c>
      <c r="D241" s="2" t="s">
        <v>78</v>
      </c>
      <c r="E241" s="301" t="s">
        <v>525</v>
      </c>
      <c r="F241" s="302" t="s">
        <v>521</v>
      </c>
      <c r="G241" s="303" t="s">
        <v>522</v>
      </c>
      <c r="H241" s="52"/>
      <c r="I241" s="395">
        <f t="shared" si="23"/>
        <v>525116</v>
      </c>
      <c r="J241" s="395">
        <f t="shared" si="23"/>
        <v>525116</v>
      </c>
    </row>
    <row r="242" spans="1:10" ht="46.8">
      <c r="A242" s="94" t="s">
        <v>528</v>
      </c>
      <c r="B242" s="63" t="s">
        <v>56</v>
      </c>
      <c r="C242" s="2" t="s">
        <v>10</v>
      </c>
      <c r="D242" s="2" t="s">
        <v>78</v>
      </c>
      <c r="E242" s="301" t="s">
        <v>525</v>
      </c>
      <c r="F242" s="302" t="s">
        <v>10</v>
      </c>
      <c r="G242" s="303" t="s">
        <v>522</v>
      </c>
      <c r="H242" s="52"/>
      <c r="I242" s="395">
        <f t="shared" si="23"/>
        <v>525116</v>
      </c>
      <c r="J242" s="395">
        <f t="shared" si="23"/>
        <v>525116</v>
      </c>
    </row>
    <row r="243" spans="1:10" ht="15.6">
      <c r="A243" s="94" t="s">
        <v>125</v>
      </c>
      <c r="B243" s="63" t="s">
        <v>56</v>
      </c>
      <c r="C243" s="2" t="s">
        <v>10</v>
      </c>
      <c r="D243" s="2" t="s">
        <v>78</v>
      </c>
      <c r="E243" s="301" t="s">
        <v>525</v>
      </c>
      <c r="F243" s="302" t="s">
        <v>10</v>
      </c>
      <c r="G243" s="303" t="s">
        <v>527</v>
      </c>
      <c r="H243" s="52"/>
      <c r="I243" s="395">
        <f t="shared" si="23"/>
        <v>525116</v>
      </c>
      <c r="J243" s="395">
        <f t="shared" si="23"/>
        <v>525116</v>
      </c>
    </row>
    <row r="244" spans="1:10" ht="31.2">
      <c r="A244" s="110" t="s">
        <v>728</v>
      </c>
      <c r="B244" s="413" t="s">
        <v>56</v>
      </c>
      <c r="C244" s="2" t="s">
        <v>10</v>
      </c>
      <c r="D244" s="2" t="s">
        <v>78</v>
      </c>
      <c r="E244" s="301" t="s">
        <v>525</v>
      </c>
      <c r="F244" s="302" t="s">
        <v>10</v>
      </c>
      <c r="G244" s="303" t="s">
        <v>527</v>
      </c>
      <c r="H244" s="2" t="s">
        <v>16</v>
      </c>
      <c r="I244" s="397">
        <v>525116</v>
      </c>
      <c r="J244" s="397">
        <v>525116</v>
      </c>
    </row>
    <row r="245" spans="1:10" s="45" customFormat="1" ht="62.4">
      <c r="A245" s="91" t="s">
        <v>149</v>
      </c>
      <c r="B245" s="38" t="s">
        <v>56</v>
      </c>
      <c r="C245" s="36" t="s">
        <v>10</v>
      </c>
      <c r="D245" s="36" t="s">
        <v>78</v>
      </c>
      <c r="E245" s="298" t="s">
        <v>225</v>
      </c>
      <c r="F245" s="299" t="s">
        <v>521</v>
      </c>
      <c r="G245" s="300" t="s">
        <v>522</v>
      </c>
      <c r="H245" s="36"/>
      <c r="I245" s="394">
        <f t="shared" ref="I245:J248" si="24">SUM(I246)</f>
        <v>26000</v>
      </c>
      <c r="J245" s="394">
        <f t="shared" si="24"/>
        <v>26000</v>
      </c>
    </row>
    <row r="246" spans="1:10" s="45" customFormat="1" ht="109.2">
      <c r="A246" s="94" t="s">
        <v>165</v>
      </c>
      <c r="B246" s="63" t="s">
        <v>56</v>
      </c>
      <c r="C246" s="2" t="s">
        <v>10</v>
      </c>
      <c r="D246" s="2" t="s">
        <v>78</v>
      </c>
      <c r="E246" s="301" t="s">
        <v>227</v>
      </c>
      <c r="F246" s="302" t="s">
        <v>521</v>
      </c>
      <c r="G246" s="303" t="s">
        <v>522</v>
      </c>
      <c r="H246" s="2"/>
      <c r="I246" s="395">
        <f t="shared" si="24"/>
        <v>26000</v>
      </c>
      <c r="J246" s="395">
        <f t="shared" si="24"/>
        <v>26000</v>
      </c>
    </row>
    <row r="247" spans="1:10" s="45" customFormat="1" ht="46.8">
      <c r="A247" s="94" t="s">
        <v>541</v>
      </c>
      <c r="B247" s="63" t="s">
        <v>56</v>
      </c>
      <c r="C247" s="2" t="s">
        <v>10</v>
      </c>
      <c r="D247" s="2" t="s">
        <v>78</v>
      </c>
      <c r="E247" s="301" t="s">
        <v>227</v>
      </c>
      <c r="F247" s="302" t="s">
        <v>10</v>
      </c>
      <c r="G247" s="303" t="s">
        <v>522</v>
      </c>
      <c r="H247" s="2"/>
      <c r="I247" s="395">
        <f t="shared" si="24"/>
        <v>26000</v>
      </c>
      <c r="J247" s="395">
        <f t="shared" si="24"/>
        <v>26000</v>
      </c>
    </row>
    <row r="248" spans="1:10" s="45" customFormat="1" ht="31.2">
      <c r="A248" s="3" t="s">
        <v>117</v>
      </c>
      <c r="B248" s="627" t="s">
        <v>56</v>
      </c>
      <c r="C248" s="2" t="s">
        <v>10</v>
      </c>
      <c r="D248" s="2" t="s">
        <v>78</v>
      </c>
      <c r="E248" s="301" t="s">
        <v>227</v>
      </c>
      <c r="F248" s="302" t="s">
        <v>10</v>
      </c>
      <c r="G248" s="303" t="s">
        <v>542</v>
      </c>
      <c r="H248" s="2"/>
      <c r="I248" s="395">
        <f t="shared" si="24"/>
        <v>26000</v>
      </c>
      <c r="J248" s="395">
        <f t="shared" si="24"/>
        <v>26000</v>
      </c>
    </row>
    <row r="249" spans="1:10" s="45" customFormat="1" ht="31.2">
      <c r="A249" s="110" t="s">
        <v>728</v>
      </c>
      <c r="B249" s="413" t="s">
        <v>56</v>
      </c>
      <c r="C249" s="2" t="s">
        <v>10</v>
      </c>
      <c r="D249" s="2" t="s">
        <v>78</v>
      </c>
      <c r="E249" s="301" t="s">
        <v>227</v>
      </c>
      <c r="F249" s="302" t="s">
        <v>10</v>
      </c>
      <c r="G249" s="303" t="s">
        <v>542</v>
      </c>
      <c r="H249" s="2" t="s">
        <v>16</v>
      </c>
      <c r="I249" s="396">
        <v>26000</v>
      </c>
      <c r="J249" s="396">
        <v>26000</v>
      </c>
    </row>
    <row r="250" spans="1:10" ht="46.8">
      <c r="A250" s="35" t="s">
        <v>141</v>
      </c>
      <c r="B250" s="38" t="s">
        <v>56</v>
      </c>
      <c r="C250" s="36" t="s">
        <v>10</v>
      </c>
      <c r="D250" s="36" t="s">
        <v>78</v>
      </c>
      <c r="E250" s="298" t="s">
        <v>237</v>
      </c>
      <c r="F250" s="299" t="s">
        <v>521</v>
      </c>
      <c r="G250" s="300" t="s">
        <v>522</v>
      </c>
      <c r="H250" s="36"/>
      <c r="I250" s="394">
        <f t="shared" ref="I250:J252" si="25">SUM(I251)</f>
        <v>2205261</v>
      </c>
      <c r="J250" s="394">
        <f t="shared" si="25"/>
        <v>2205261</v>
      </c>
    </row>
    <row r="251" spans="1:10" ht="62.4">
      <c r="A251" s="3" t="s">
        <v>142</v>
      </c>
      <c r="B251" s="627" t="s">
        <v>56</v>
      </c>
      <c r="C251" s="2" t="s">
        <v>10</v>
      </c>
      <c r="D251" s="2" t="s">
        <v>78</v>
      </c>
      <c r="E251" s="301" t="s">
        <v>238</v>
      </c>
      <c r="F251" s="302" t="s">
        <v>521</v>
      </c>
      <c r="G251" s="303" t="s">
        <v>522</v>
      </c>
      <c r="H251" s="2"/>
      <c r="I251" s="395">
        <f t="shared" si="25"/>
        <v>2205261</v>
      </c>
      <c r="J251" s="395">
        <f t="shared" si="25"/>
        <v>2205261</v>
      </c>
    </row>
    <row r="252" spans="1:10" ht="78">
      <c r="A252" s="3" t="s">
        <v>543</v>
      </c>
      <c r="B252" s="627" t="s">
        <v>56</v>
      </c>
      <c r="C252" s="2" t="s">
        <v>10</v>
      </c>
      <c r="D252" s="2" t="s">
        <v>78</v>
      </c>
      <c r="E252" s="301" t="s">
        <v>238</v>
      </c>
      <c r="F252" s="302" t="s">
        <v>10</v>
      </c>
      <c r="G252" s="303" t="s">
        <v>522</v>
      </c>
      <c r="H252" s="2"/>
      <c r="I252" s="395">
        <f t="shared" si="25"/>
        <v>2205261</v>
      </c>
      <c r="J252" s="395">
        <f t="shared" si="25"/>
        <v>2205261</v>
      </c>
    </row>
    <row r="253" spans="1:10" ht="31.2">
      <c r="A253" s="3" t="s">
        <v>91</v>
      </c>
      <c r="B253" s="627" t="s">
        <v>56</v>
      </c>
      <c r="C253" s="2" t="s">
        <v>10</v>
      </c>
      <c r="D253" s="2" t="s">
        <v>78</v>
      </c>
      <c r="E253" s="301" t="s">
        <v>238</v>
      </c>
      <c r="F253" s="302" t="s">
        <v>10</v>
      </c>
      <c r="G253" s="303" t="s">
        <v>526</v>
      </c>
      <c r="H253" s="2"/>
      <c r="I253" s="395">
        <f>SUM(I254:I255)</f>
        <v>2205261</v>
      </c>
      <c r="J253" s="395">
        <f>SUM(J254:J255)</f>
        <v>2205261</v>
      </c>
    </row>
    <row r="254" spans="1:10" ht="62.4">
      <c r="A254" s="105" t="s">
        <v>92</v>
      </c>
      <c r="B254" s="627" t="s">
        <v>56</v>
      </c>
      <c r="C254" s="2" t="s">
        <v>10</v>
      </c>
      <c r="D254" s="2" t="s">
        <v>78</v>
      </c>
      <c r="E254" s="301" t="s">
        <v>238</v>
      </c>
      <c r="F254" s="302" t="s">
        <v>10</v>
      </c>
      <c r="G254" s="303" t="s">
        <v>526</v>
      </c>
      <c r="H254" s="2" t="s">
        <v>13</v>
      </c>
      <c r="I254" s="396">
        <v>2202261</v>
      </c>
      <c r="J254" s="396">
        <v>2202261</v>
      </c>
    </row>
    <row r="255" spans="1:10" ht="15.6">
      <c r="A255" s="3" t="s">
        <v>18</v>
      </c>
      <c r="B255" s="627" t="s">
        <v>56</v>
      </c>
      <c r="C255" s="2" t="s">
        <v>10</v>
      </c>
      <c r="D255" s="2" t="s">
        <v>78</v>
      </c>
      <c r="E255" s="301" t="s">
        <v>238</v>
      </c>
      <c r="F255" s="302" t="s">
        <v>10</v>
      </c>
      <c r="G255" s="303" t="s">
        <v>526</v>
      </c>
      <c r="H255" s="2" t="s">
        <v>17</v>
      </c>
      <c r="I255" s="396">
        <v>3000</v>
      </c>
      <c r="J255" s="396">
        <v>3000</v>
      </c>
    </row>
    <row r="256" spans="1:10" ht="15.6">
      <c r="A256" s="120" t="s">
        <v>23</v>
      </c>
      <c r="B256" s="31" t="s">
        <v>56</v>
      </c>
      <c r="C256" s="27" t="s">
        <v>10</v>
      </c>
      <c r="D256" s="31">
        <v>13</v>
      </c>
      <c r="E256" s="322"/>
      <c r="F256" s="323"/>
      <c r="G256" s="324"/>
      <c r="H256" s="27"/>
      <c r="I256" s="421">
        <f>SUM(I257+I262)</f>
        <v>112400</v>
      </c>
      <c r="J256" s="421">
        <f>SUM(J257+J262)</f>
        <v>112400</v>
      </c>
    </row>
    <row r="257" spans="1:10" ht="46.8">
      <c r="A257" s="91" t="s">
        <v>144</v>
      </c>
      <c r="B257" s="38" t="s">
        <v>56</v>
      </c>
      <c r="C257" s="36" t="s">
        <v>10</v>
      </c>
      <c r="D257" s="40">
        <v>13</v>
      </c>
      <c r="E257" s="329" t="s">
        <v>206</v>
      </c>
      <c r="F257" s="330" t="s">
        <v>521</v>
      </c>
      <c r="G257" s="331" t="s">
        <v>522</v>
      </c>
      <c r="H257" s="36"/>
      <c r="I257" s="394">
        <f t="shared" ref="I257:J260" si="26">SUM(I258)</f>
        <v>112400</v>
      </c>
      <c r="J257" s="394">
        <f t="shared" si="26"/>
        <v>112400</v>
      </c>
    </row>
    <row r="258" spans="1:10" ht="62.4">
      <c r="A258" s="108" t="s">
        <v>143</v>
      </c>
      <c r="B258" s="8" t="s">
        <v>56</v>
      </c>
      <c r="C258" s="2" t="s">
        <v>10</v>
      </c>
      <c r="D258" s="8">
        <v>13</v>
      </c>
      <c r="E258" s="316" t="s">
        <v>240</v>
      </c>
      <c r="F258" s="317" t="s">
        <v>521</v>
      </c>
      <c r="G258" s="318" t="s">
        <v>522</v>
      </c>
      <c r="H258" s="2"/>
      <c r="I258" s="395">
        <f t="shared" si="26"/>
        <v>112400</v>
      </c>
      <c r="J258" s="395">
        <f t="shared" si="26"/>
        <v>112400</v>
      </c>
    </row>
    <row r="259" spans="1:10" ht="46.8">
      <c r="A259" s="108" t="s">
        <v>545</v>
      </c>
      <c r="B259" s="8" t="s">
        <v>56</v>
      </c>
      <c r="C259" s="2" t="s">
        <v>10</v>
      </c>
      <c r="D259" s="8">
        <v>13</v>
      </c>
      <c r="E259" s="316" t="s">
        <v>240</v>
      </c>
      <c r="F259" s="317" t="s">
        <v>10</v>
      </c>
      <c r="G259" s="318" t="s">
        <v>522</v>
      </c>
      <c r="H259" s="2"/>
      <c r="I259" s="395">
        <f t="shared" si="26"/>
        <v>112400</v>
      </c>
      <c r="J259" s="395">
        <f t="shared" si="26"/>
        <v>112400</v>
      </c>
    </row>
    <row r="260" spans="1:10" ht="46.8">
      <c r="A260" s="3" t="s">
        <v>99</v>
      </c>
      <c r="B260" s="627" t="s">
        <v>56</v>
      </c>
      <c r="C260" s="2" t="s">
        <v>10</v>
      </c>
      <c r="D260" s="8">
        <v>13</v>
      </c>
      <c r="E260" s="316" t="s">
        <v>240</v>
      </c>
      <c r="F260" s="317" t="s">
        <v>10</v>
      </c>
      <c r="G260" s="318" t="s">
        <v>546</v>
      </c>
      <c r="H260" s="2"/>
      <c r="I260" s="395">
        <f t="shared" si="26"/>
        <v>112400</v>
      </c>
      <c r="J260" s="395">
        <f t="shared" si="26"/>
        <v>112400</v>
      </c>
    </row>
    <row r="261" spans="1:10" ht="31.2">
      <c r="A261" s="110" t="s">
        <v>100</v>
      </c>
      <c r="B261" s="413" t="s">
        <v>56</v>
      </c>
      <c r="C261" s="2" t="s">
        <v>10</v>
      </c>
      <c r="D261" s="8">
        <v>13</v>
      </c>
      <c r="E261" s="316" t="s">
        <v>240</v>
      </c>
      <c r="F261" s="317" t="s">
        <v>10</v>
      </c>
      <c r="G261" s="318" t="s">
        <v>546</v>
      </c>
      <c r="H261" s="2" t="s">
        <v>86</v>
      </c>
      <c r="I261" s="396">
        <v>112400</v>
      </c>
      <c r="J261" s="396">
        <v>112400</v>
      </c>
    </row>
    <row r="262" spans="1:10" ht="31.2" hidden="1">
      <c r="A262" s="91" t="s">
        <v>24</v>
      </c>
      <c r="B262" s="38" t="s">
        <v>56</v>
      </c>
      <c r="C262" s="36" t="s">
        <v>10</v>
      </c>
      <c r="D262" s="38">
        <v>13</v>
      </c>
      <c r="E262" s="304" t="s">
        <v>219</v>
      </c>
      <c r="F262" s="305" t="s">
        <v>521</v>
      </c>
      <c r="G262" s="306" t="s">
        <v>522</v>
      </c>
      <c r="H262" s="36"/>
      <c r="I262" s="394">
        <f t="shared" ref="I262:J264" si="27">SUM(I263)</f>
        <v>0</v>
      </c>
      <c r="J262" s="394">
        <f t="shared" si="27"/>
        <v>0</v>
      </c>
    </row>
    <row r="263" spans="1:10" ht="31.2" hidden="1">
      <c r="A263" s="105" t="s">
        <v>101</v>
      </c>
      <c r="B263" s="627" t="s">
        <v>56</v>
      </c>
      <c r="C263" s="2" t="s">
        <v>10</v>
      </c>
      <c r="D263" s="627">
        <v>13</v>
      </c>
      <c r="E263" s="319" t="s">
        <v>220</v>
      </c>
      <c r="F263" s="320" t="s">
        <v>521</v>
      </c>
      <c r="G263" s="321" t="s">
        <v>522</v>
      </c>
      <c r="H263" s="2"/>
      <c r="I263" s="395">
        <f t="shared" si="27"/>
        <v>0</v>
      </c>
      <c r="J263" s="395">
        <f t="shared" si="27"/>
        <v>0</v>
      </c>
    </row>
    <row r="264" spans="1:10" ht="31.2" hidden="1">
      <c r="A264" s="3" t="s">
        <v>119</v>
      </c>
      <c r="B264" s="627" t="s">
        <v>56</v>
      </c>
      <c r="C264" s="2" t="s">
        <v>10</v>
      </c>
      <c r="D264" s="627">
        <v>13</v>
      </c>
      <c r="E264" s="319" t="s">
        <v>220</v>
      </c>
      <c r="F264" s="320" t="s">
        <v>521</v>
      </c>
      <c r="G264" s="321" t="s">
        <v>551</v>
      </c>
      <c r="H264" s="2"/>
      <c r="I264" s="395">
        <f t="shared" si="27"/>
        <v>0</v>
      </c>
      <c r="J264" s="395">
        <f t="shared" si="27"/>
        <v>0</v>
      </c>
    </row>
    <row r="265" spans="1:10" ht="31.2" hidden="1">
      <c r="A265" s="3" t="s">
        <v>18</v>
      </c>
      <c r="B265" s="627" t="s">
        <v>56</v>
      </c>
      <c r="C265" s="2" t="s">
        <v>10</v>
      </c>
      <c r="D265" s="627">
        <v>13</v>
      </c>
      <c r="E265" s="319" t="s">
        <v>220</v>
      </c>
      <c r="F265" s="320" t="s">
        <v>521</v>
      </c>
      <c r="G265" s="321" t="s">
        <v>551</v>
      </c>
      <c r="H265" s="2" t="s">
        <v>17</v>
      </c>
      <c r="I265" s="396"/>
      <c r="J265" s="396"/>
    </row>
    <row r="266" spans="1:10" ht="15.6">
      <c r="A266" s="139" t="s">
        <v>37</v>
      </c>
      <c r="B266" s="21" t="s">
        <v>56</v>
      </c>
      <c r="C266" s="21">
        <v>10</v>
      </c>
      <c r="D266" s="21"/>
      <c r="E266" s="332"/>
      <c r="F266" s="333"/>
      <c r="G266" s="334"/>
      <c r="H266" s="17"/>
      <c r="I266" s="420">
        <f>SUM(I267+I273+I291)</f>
        <v>9137679</v>
      </c>
      <c r="J266" s="420">
        <f>SUM(J267+J273+J291)</f>
        <v>9137679</v>
      </c>
    </row>
    <row r="267" spans="1:10" ht="15.6">
      <c r="A267" s="135" t="s">
        <v>38</v>
      </c>
      <c r="B267" s="31" t="s">
        <v>56</v>
      </c>
      <c r="C267" s="31">
        <v>10</v>
      </c>
      <c r="D267" s="27" t="s">
        <v>10</v>
      </c>
      <c r="E267" s="295"/>
      <c r="F267" s="296"/>
      <c r="G267" s="297"/>
      <c r="H267" s="27"/>
      <c r="I267" s="421">
        <f t="shared" ref="I267:J271" si="28">SUM(I268)</f>
        <v>622620</v>
      </c>
      <c r="J267" s="421">
        <f t="shared" si="28"/>
        <v>622620</v>
      </c>
    </row>
    <row r="268" spans="1:10" ht="46.8">
      <c r="A268" s="126" t="s">
        <v>130</v>
      </c>
      <c r="B268" s="38" t="s">
        <v>56</v>
      </c>
      <c r="C268" s="38">
        <v>10</v>
      </c>
      <c r="D268" s="36" t="s">
        <v>10</v>
      </c>
      <c r="E268" s="298" t="s">
        <v>206</v>
      </c>
      <c r="F268" s="299" t="s">
        <v>521</v>
      </c>
      <c r="G268" s="300" t="s">
        <v>522</v>
      </c>
      <c r="H268" s="36"/>
      <c r="I268" s="394">
        <f t="shared" si="28"/>
        <v>622620</v>
      </c>
      <c r="J268" s="394">
        <f t="shared" si="28"/>
        <v>622620</v>
      </c>
    </row>
    <row r="269" spans="1:10" ht="62.4">
      <c r="A269" s="74" t="s">
        <v>182</v>
      </c>
      <c r="B269" s="627" t="s">
        <v>56</v>
      </c>
      <c r="C269" s="627">
        <v>10</v>
      </c>
      <c r="D269" s="2" t="s">
        <v>10</v>
      </c>
      <c r="E269" s="301" t="s">
        <v>208</v>
      </c>
      <c r="F269" s="302" t="s">
        <v>521</v>
      </c>
      <c r="G269" s="303" t="s">
        <v>522</v>
      </c>
      <c r="H269" s="2"/>
      <c r="I269" s="395">
        <f t="shared" si="28"/>
        <v>622620</v>
      </c>
      <c r="J269" s="395">
        <f t="shared" si="28"/>
        <v>622620</v>
      </c>
    </row>
    <row r="270" spans="1:10" ht="46.8">
      <c r="A270" s="74" t="s">
        <v>629</v>
      </c>
      <c r="B270" s="627" t="s">
        <v>56</v>
      </c>
      <c r="C270" s="627">
        <v>10</v>
      </c>
      <c r="D270" s="2" t="s">
        <v>10</v>
      </c>
      <c r="E270" s="301" t="s">
        <v>208</v>
      </c>
      <c r="F270" s="302" t="s">
        <v>10</v>
      </c>
      <c r="G270" s="303" t="s">
        <v>522</v>
      </c>
      <c r="H270" s="2"/>
      <c r="I270" s="395">
        <f t="shared" si="28"/>
        <v>622620</v>
      </c>
      <c r="J270" s="395">
        <f t="shared" si="28"/>
        <v>622620</v>
      </c>
    </row>
    <row r="271" spans="1:10" ht="31.2">
      <c r="A271" s="74" t="s">
        <v>183</v>
      </c>
      <c r="B271" s="627" t="s">
        <v>56</v>
      </c>
      <c r="C271" s="627">
        <v>10</v>
      </c>
      <c r="D271" s="2" t="s">
        <v>10</v>
      </c>
      <c r="E271" s="301" t="s">
        <v>208</v>
      </c>
      <c r="F271" s="302" t="s">
        <v>10</v>
      </c>
      <c r="G271" s="303" t="s">
        <v>630</v>
      </c>
      <c r="H271" s="2"/>
      <c r="I271" s="395">
        <f t="shared" si="28"/>
        <v>622620</v>
      </c>
      <c r="J271" s="395">
        <f t="shared" si="28"/>
        <v>622620</v>
      </c>
    </row>
    <row r="272" spans="1:10" ht="15.6">
      <c r="A272" s="74" t="s">
        <v>40</v>
      </c>
      <c r="B272" s="627" t="s">
        <v>56</v>
      </c>
      <c r="C272" s="627">
        <v>10</v>
      </c>
      <c r="D272" s="2" t="s">
        <v>10</v>
      </c>
      <c r="E272" s="301" t="s">
        <v>208</v>
      </c>
      <c r="F272" s="302" t="s">
        <v>10</v>
      </c>
      <c r="G272" s="303" t="s">
        <v>630</v>
      </c>
      <c r="H272" s="2" t="s">
        <v>39</v>
      </c>
      <c r="I272" s="396">
        <v>622620</v>
      </c>
      <c r="J272" s="396">
        <v>622620</v>
      </c>
    </row>
    <row r="273" spans="1:10" ht="15.6">
      <c r="A273" s="135" t="s">
        <v>41</v>
      </c>
      <c r="B273" s="31" t="s">
        <v>56</v>
      </c>
      <c r="C273" s="31">
        <v>10</v>
      </c>
      <c r="D273" s="27" t="s">
        <v>15</v>
      </c>
      <c r="E273" s="295"/>
      <c r="F273" s="296"/>
      <c r="G273" s="297"/>
      <c r="H273" s="27"/>
      <c r="I273" s="421">
        <f t="shared" ref="I273:J275" si="29">SUM(I274)</f>
        <v>6180401</v>
      </c>
      <c r="J273" s="421">
        <f t="shared" si="29"/>
        <v>6180401</v>
      </c>
    </row>
    <row r="274" spans="1:10" ht="46.8">
      <c r="A274" s="126" t="s">
        <v>130</v>
      </c>
      <c r="B274" s="38" t="s">
        <v>56</v>
      </c>
      <c r="C274" s="38">
        <v>10</v>
      </c>
      <c r="D274" s="36" t="s">
        <v>15</v>
      </c>
      <c r="E274" s="298" t="s">
        <v>206</v>
      </c>
      <c r="F274" s="299" t="s">
        <v>521</v>
      </c>
      <c r="G274" s="300" t="s">
        <v>522</v>
      </c>
      <c r="H274" s="36"/>
      <c r="I274" s="394">
        <f t="shared" si="29"/>
        <v>6180401</v>
      </c>
      <c r="J274" s="394">
        <f t="shared" si="29"/>
        <v>6180401</v>
      </c>
    </row>
    <row r="275" spans="1:10" ht="62.4">
      <c r="A275" s="74" t="s">
        <v>182</v>
      </c>
      <c r="B275" s="627" t="s">
        <v>56</v>
      </c>
      <c r="C275" s="627">
        <v>10</v>
      </c>
      <c r="D275" s="2" t="s">
        <v>15</v>
      </c>
      <c r="E275" s="301" t="s">
        <v>208</v>
      </c>
      <c r="F275" s="302" t="s">
        <v>521</v>
      </c>
      <c r="G275" s="303" t="s">
        <v>522</v>
      </c>
      <c r="H275" s="2"/>
      <c r="I275" s="395">
        <f t="shared" si="29"/>
        <v>6180401</v>
      </c>
      <c r="J275" s="395">
        <f t="shared" si="29"/>
        <v>6180401</v>
      </c>
    </row>
    <row r="276" spans="1:10" ht="46.8">
      <c r="A276" s="74" t="s">
        <v>629</v>
      </c>
      <c r="B276" s="627" t="s">
        <v>56</v>
      </c>
      <c r="C276" s="627">
        <v>10</v>
      </c>
      <c r="D276" s="2" t="s">
        <v>15</v>
      </c>
      <c r="E276" s="301" t="s">
        <v>208</v>
      </c>
      <c r="F276" s="302" t="s">
        <v>10</v>
      </c>
      <c r="G276" s="303" t="s">
        <v>522</v>
      </c>
      <c r="H276" s="2"/>
      <c r="I276" s="395">
        <f>SUM(I277+I279+I282+I285+I288)</f>
        <v>6180401</v>
      </c>
      <c r="J276" s="395">
        <f>SUM(J277+J279+J282+J285+J288)</f>
        <v>6180401</v>
      </c>
    </row>
    <row r="277" spans="1:10" ht="15.6">
      <c r="A277" s="125" t="s">
        <v>774</v>
      </c>
      <c r="B277" s="627" t="s">
        <v>56</v>
      </c>
      <c r="C277" s="627">
        <v>10</v>
      </c>
      <c r="D277" s="2" t="s">
        <v>15</v>
      </c>
      <c r="E277" s="301" t="s">
        <v>208</v>
      </c>
      <c r="F277" s="302" t="s">
        <v>10</v>
      </c>
      <c r="G277" s="303" t="s">
        <v>634</v>
      </c>
      <c r="H277" s="2"/>
      <c r="I277" s="395">
        <f>SUM(I278)</f>
        <v>1453028</v>
      </c>
      <c r="J277" s="395">
        <f>SUM(J278)</f>
        <v>1453028</v>
      </c>
    </row>
    <row r="278" spans="1:10" ht="15.6">
      <c r="A278" s="74" t="s">
        <v>40</v>
      </c>
      <c r="B278" s="627" t="s">
        <v>56</v>
      </c>
      <c r="C278" s="627">
        <v>10</v>
      </c>
      <c r="D278" s="2" t="s">
        <v>15</v>
      </c>
      <c r="E278" s="301" t="s">
        <v>208</v>
      </c>
      <c r="F278" s="302" t="s">
        <v>10</v>
      </c>
      <c r="G278" s="303" t="s">
        <v>634</v>
      </c>
      <c r="H278" s="2" t="s">
        <v>39</v>
      </c>
      <c r="I278" s="397">
        <v>1453028</v>
      </c>
      <c r="J278" s="397">
        <v>1453028</v>
      </c>
    </row>
    <row r="279" spans="1:10" ht="31.2">
      <c r="A279" s="125" t="s">
        <v>105</v>
      </c>
      <c r="B279" s="627" t="s">
        <v>56</v>
      </c>
      <c r="C279" s="627">
        <v>10</v>
      </c>
      <c r="D279" s="2" t="s">
        <v>15</v>
      </c>
      <c r="E279" s="301" t="s">
        <v>208</v>
      </c>
      <c r="F279" s="302" t="s">
        <v>10</v>
      </c>
      <c r="G279" s="303" t="s">
        <v>635</v>
      </c>
      <c r="H279" s="2"/>
      <c r="I279" s="395">
        <f>SUM(I280:I281)</f>
        <v>65779</v>
      </c>
      <c r="J279" s="395">
        <f>SUM(J280:J281)</f>
        <v>65779</v>
      </c>
    </row>
    <row r="280" spans="1:10" ht="31.2">
      <c r="A280" s="136" t="s">
        <v>728</v>
      </c>
      <c r="B280" s="414" t="s">
        <v>56</v>
      </c>
      <c r="C280" s="627">
        <v>10</v>
      </c>
      <c r="D280" s="2" t="s">
        <v>15</v>
      </c>
      <c r="E280" s="301" t="s">
        <v>208</v>
      </c>
      <c r="F280" s="302" t="s">
        <v>10</v>
      </c>
      <c r="G280" s="303" t="s">
        <v>635</v>
      </c>
      <c r="H280" s="2" t="s">
        <v>16</v>
      </c>
      <c r="I280" s="397">
        <v>1067</v>
      </c>
      <c r="J280" s="397">
        <v>1067</v>
      </c>
    </row>
    <row r="281" spans="1:10" ht="15.6">
      <c r="A281" s="74" t="s">
        <v>40</v>
      </c>
      <c r="B281" s="627" t="s">
        <v>56</v>
      </c>
      <c r="C281" s="627">
        <v>10</v>
      </c>
      <c r="D281" s="2" t="s">
        <v>15</v>
      </c>
      <c r="E281" s="301" t="s">
        <v>208</v>
      </c>
      <c r="F281" s="302" t="s">
        <v>10</v>
      </c>
      <c r="G281" s="303" t="s">
        <v>635</v>
      </c>
      <c r="H281" s="2" t="s">
        <v>39</v>
      </c>
      <c r="I281" s="396">
        <v>64712</v>
      </c>
      <c r="J281" s="396">
        <v>64712</v>
      </c>
    </row>
    <row r="282" spans="1:10" ht="31.2">
      <c r="A282" s="125" t="s">
        <v>106</v>
      </c>
      <c r="B282" s="627" t="s">
        <v>56</v>
      </c>
      <c r="C282" s="627">
        <v>10</v>
      </c>
      <c r="D282" s="2" t="s">
        <v>15</v>
      </c>
      <c r="E282" s="301" t="s">
        <v>208</v>
      </c>
      <c r="F282" s="302" t="s">
        <v>10</v>
      </c>
      <c r="G282" s="303" t="s">
        <v>636</v>
      </c>
      <c r="H282" s="2"/>
      <c r="I282" s="395">
        <f>SUM(I283:I284)</f>
        <v>406253</v>
      </c>
      <c r="J282" s="395">
        <f>SUM(J283:J284)</f>
        <v>406253</v>
      </c>
    </row>
    <row r="283" spans="1:10" s="98" customFormat="1" ht="31.2">
      <c r="A283" s="136" t="s">
        <v>728</v>
      </c>
      <c r="B283" s="414" t="s">
        <v>56</v>
      </c>
      <c r="C283" s="627">
        <v>10</v>
      </c>
      <c r="D283" s="2" t="s">
        <v>15</v>
      </c>
      <c r="E283" s="301" t="s">
        <v>208</v>
      </c>
      <c r="F283" s="302" t="s">
        <v>10</v>
      </c>
      <c r="G283" s="303" t="s">
        <v>636</v>
      </c>
      <c r="H283" s="96" t="s">
        <v>16</v>
      </c>
      <c r="I283" s="400">
        <v>5733</v>
      </c>
      <c r="J283" s="400">
        <v>5733</v>
      </c>
    </row>
    <row r="284" spans="1:10" ht="15.6">
      <c r="A284" s="74" t="s">
        <v>40</v>
      </c>
      <c r="B284" s="627" t="s">
        <v>56</v>
      </c>
      <c r="C284" s="627">
        <v>10</v>
      </c>
      <c r="D284" s="2" t="s">
        <v>15</v>
      </c>
      <c r="E284" s="301" t="s">
        <v>208</v>
      </c>
      <c r="F284" s="302" t="s">
        <v>10</v>
      </c>
      <c r="G284" s="303" t="s">
        <v>636</v>
      </c>
      <c r="H284" s="2" t="s">
        <v>39</v>
      </c>
      <c r="I284" s="397">
        <v>400520</v>
      </c>
      <c r="J284" s="397">
        <v>400520</v>
      </c>
    </row>
    <row r="285" spans="1:10" ht="15.6">
      <c r="A285" s="137" t="s">
        <v>107</v>
      </c>
      <c r="B285" s="59" t="s">
        <v>56</v>
      </c>
      <c r="C285" s="627">
        <v>10</v>
      </c>
      <c r="D285" s="2" t="s">
        <v>15</v>
      </c>
      <c r="E285" s="301" t="s">
        <v>208</v>
      </c>
      <c r="F285" s="302" t="s">
        <v>10</v>
      </c>
      <c r="G285" s="303" t="s">
        <v>637</v>
      </c>
      <c r="H285" s="2"/>
      <c r="I285" s="395">
        <f>SUM(I286:I287)</f>
        <v>3615507</v>
      </c>
      <c r="J285" s="395">
        <f>SUM(J286:J287)</f>
        <v>3615507</v>
      </c>
    </row>
    <row r="286" spans="1:10" ht="31.2">
      <c r="A286" s="136" t="s">
        <v>728</v>
      </c>
      <c r="B286" s="414" t="s">
        <v>56</v>
      </c>
      <c r="C286" s="627">
        <v>10</v>
      </c>
      <c r="D286" s="2" t="s">
        <v>15</v>
      </c>
      <c r="E286" s="301" t="s">
        <v>208</v>
      </c>
      <c r="F286" s="302" t="s">
        <v>10</v>
      </c>
      <c r="G286" s="303" t="s">
        <v>637</v>
      </c>
      <c r="H286" s="2" t="s">
        <v>16</v>
      </c>
      <c r="I286" s="397">
        <v>56714</v>
      </c>
      <c r="J286" s="397">
        <v>56714</v>
      </c>
    </row>
    <row r="287" spans="1:10" ht="15.6">
      <c r="A287" s="74" t="s">
        <v>40</v>
      </c>
      <c r="B287" s="627" t="s">
        <v>56</v>
      </c>
      <c r="C287" s="627">
        <v>10</v>
      </c>
      <c r="D287" s="2" t="s">
        <v>15</v>
      </c>
      <c r="E287" s="301" t="s">
        <v>208</v>
      </c>
      <c r="F287" s="302" t="s">
        <v>10</v>
      </c>
      <c r="G287" s="303" t="s">
        <v>637</v>
      </c>
      <c r="H287" s="2" t="s">
        <v>39</v>
      </c>
      <c r="I287" s="397">
        <v>3558793</v>
      </c>
      <c r="J287" s="397">
        <v>3558793</v>
      </c>
    </row>
    <row r="288" spans="1:10" ht="15.6">
      <c r="A288" s="125" t="s">
        <v>108</v>
      </c>
      <c r="B288" s="627" t="s">
        <v>56</v>
      </c>
      <c r="C288" s="627">
        <v>10</v>
      </c>
      <c r="D288" s="2" t="s">
        <v>15</v>
      </c>
      <c r="E288" s="301" t="s">
        <v>208</v>
      </c>
      <c r="F288" s="302" t="s">
        <v>10</v>
      </c>
      <c r="G288" s="303" t="s">
        <v>638</v>
      </c>
      <c r="H288" s="2"/>
      <c r="I288" s="395">
        <f>SUM(I289:I290)</f>
        <v>639834</v>
      </c>
      <c r="J288" s="395">
        <f>SUM(J289:J290)</f>
        <v>639834</v>
      </c>
    </row>
    <row r="289" spans="1:10" ht="31.2">
      <c r="A289" s="136" t="s">
        <v>728</v>
      </c>
      <c r="B289" s="414" t="s">
        <v>56</v>
      </c>
      <c r="C289" s="627">
        <v>10</v>
      </c>
      <c r="D289" s="2" t="s">
        <v>15</v>
      </c>
      <c r="E289" s="301" t="s">
        <v>208</v>
      </c>
      <c r="F289" s="302" t="s">
        <v>10</v>
      </c>
      <c r="G289" s="303" t="s">
        <v>638</v>
      </c>
      <c r="H289" s="2" t="s">
        <v>16</v>
      </c>
      <c r="I289" s="397">
        <v>10644</v>
      </c>
      <c r="J289" s="397">
        <v>10644</v>
      </c>
    </row>
    <row r="290" spans="1:10" ht="15.6">
      <c r="A290" s="74" t="s">
        <v>40</v>
      </c>
      <c r="B290" s="627" t="s">
        <v>56</v>
      </c>
      <c r="C290" s="627">
        <v>10</v>
      </c>
      <c r="D290" s="2" t="s">
        <v>15</v>
      </c>
      <c r="E290" s="301" t="s">
        <v>208</v>
      </c>
      <c r="F290" s="302" t="s">
        <v>10</v>
      </c>
      <c r="G290" s="303" t="s">
        <v>638</v>
      </c>
      <c r="H290" s="2" t="s">
        <v>39</v>
      </c>
      <c r="I290" s="397">
        <v>629190</v>
      </c>
      <c r="J290" s="397">
        <v>629190</v>
      </c>
    </row>
    <row r="291" spans="1:10" s="11" customFormat="1" ht="15.6">
      <c r="A291" s="124" t="s">
        <v>80</v>
      </c>
      <c r="B291" s="31" t="s">
        <v>56</v>
      </c>
      <c r="C291" s="31">
        <v>10</v>
      </c>
      <c r="D291" s="30" t="s">
        <v>78</v>
      </c>
      <c r="E291" s="295"/>
      <c r="F291" s="296"/>
      <c r="G291" s="297"/>
      <c r="H291" s="62"/>
      <c r="I291" s="421">
        <f>SUM(I292+I305)</f>
        <v>2334658</v>
      </c>
      <c r="J291" s="421">
        <f>SUM(J292+J305)</f>
        <v>2334658</v>
      </c>
    </row>
    <row r="292" spans="1:10" ht="46.8">
      <c r="A292" s="131" t="s">
        <v>144</v>
      </c>
      <c r="B292" s="415" t="s">
        <v>56</v>
      </c>
      <c r="C292" s="83">
        <v>10</v>
      </c>
      <c r="D292" s="84" t="s">
        <v>78</v>
      </c>
      <c r="E292" s="347" t="s">
        <v>206</v>
      </c>
      <c r="F292" s="348" t="s">
        <v>521</v>
      </c>
      <c r="G292" s="349" t="s">
        <v>522</v>
      </c>
      <c r="H292" s="39"/>
      <c r="I292" s="394">
        <f>SUM(I293+I301)</f>
        <v>2295874</v>
      </c>
      <c r="J292" s="394">
        <f>SUM(J293+J301)</f>
        <v>2295874</v>
      </c>
    </row>
    <row r="293" spans="1:10" ht="62.4">
      <c r="A293" s="138" t="s">
        <v>143</v>
      </c>
      <c r="B293" s="8" t="s">
        <v>56</v>
      </c>
      <c r="C293" s="42">
        <v>10</v>
      </c>
      <c r="D293" s="43" t="s">
        <v>78</v>
      </c>
      <c r="E293" s="344" t="s">
        <v>240</v>
      </c>
      <c r="F293" s="345" t="s">
        <v>521</v>
      </c>
      <c r="G293" s="346" t="s">
        <v>522</v>
      </c>
      <c r="H293" s="356"/>
      <c r="I293" s="395">
        <f>SUM(I294)</f>
        <v>2290874</v>
      </c>
      <c r="J293" s="395">
        <f>SUM(J294)</f>
        <v>2290874</v>
      </c>
    </row>
    <row r="294" spans="1:10" ht="46.8">
      <c r="A294" s="138" t="s">
        <v>545</v>
      </c>
      <c r="B294" s="8" t="s">
        <v>56</v>
      </c>
      <c r="C294" s="42">
        <v>10</v>
      </c>
      <c r="D294" s="43" t="s">
        <v>78</v>
      </c>
      <c r="E294" s="344" t="s">
        <v>240</v>
      </c>
      <c r="F294" s="345" t="s">
        <v>10</v>
      </c>
      <c r="G294" s="346" t="s">
        <v>522</v>
      </c>
      <c r="H294" s="356"/>
      <c r="I294" s="395">
        <f>SUM(I295+I299)</f>
        <v>2290874</v>
      </c>
      <c r="J294" s="395">
        <f>SUM(J295+J299)</f>
        <v>2290874</v>
      </c>
    </row>
    <row r="295" spans="1:10" ht="31.2">
      <c r="A295" s="74" t="s">
        <v>109</v>
      </c>
      <c r="B295" s="627" t="s">
        <v>56</v>
      </c>
      <c r="C295" s="42">
        <v>10</v>
      </c>
      <c r="D295" s="43" t="s">
        <v>78</v>
      </c>
      <c r="E295" s="344" t="s">
        <v>240</v>
      </c>
      <c r="F295" s="345" t="s">
        <v>10</v>
      </c>
      <c r="G295" s="346" t="s">
        <v>641</v>
      </c>
      <c r="H295" s="356"/>
      <c r="I295" s="395">
        <f>SUM(I296:I298)</f>
        <v>1896000</v>
      </c>
      <c r="J295" s="395">
        <f>SUM(J296:J298)</f>
        <v>1896000</v>
      </c>
    </row>
    <row r="296" spans="1:10" ht="62.4">
      <c r="A296" s="125" t="s">
        <v>92</v>
      </c>
      <c r="B296" s="627" t="s">
        <v>56</v>
      </c>
      <c r="C296" s="42">
        <v>10</v>
      </c>
      <c r="D296" s="43" t="s">
        <v>78</v>
      </c>
      <c r="E296" s="344" t="s">
        <v>240</v>
      </c>
      <c r="F296" s="345" t="s">
        <v>10</v>
      </c>
      <c r="G296" s="346" t="s">
        <v>641</v>
      </c>
      <c r="H296" s="2" t="s">
        <v>13</v>
      </c>
      <c r="I296" s="397">
        <v>1700000</v>
      </c>
      <c r="J296" s="397">
        <v>1700000</v>
      </c>
    </row>
    <row r="297" spans="1:10" ht="31.2">
      <c r="A297" s="136" t="s">
        <v>728</v>
      </c>
      <c r="B297" s="414" t="s">
        <v>56</v>
      </c>
      <c r="C297" s="42">
        <v>10</v>
      </c>
      <c r="D297" s="43" t="s">
        <v>78</v>
      </c>
      <c r="E297" s="344" t="s">
        <v>240</v>
      </c>
      <c r="F297" s="345" t="s">
        <v>10</v>
      </c>
      <c r="G297" s="346" t="s">
        <v>641</v>
      </c>
      <c r="H297" s="2" t="s">
        <v>16</v>
      </c>
      <c r="I297" s="397">
        <v>196000</v>
      </c>
      <c r="J297" s="397">
        <v>196000</v>
      </c>
    </row>
    <row r="298" spans="1:10" ht="15.6">
      <c r="A298" s="74" t="s">
        <v>18</v>
      </c>
      <c r="B298" s="627" t="s">
        <v>56</v>
      </c>
      <c r="C298" s="42">
        <v>10</v>
      </c>
      <c r="D298" s="43" t="s">
        <v>78</v>
      </c>
      <c r="E298" s="344" t="s">
        <v>240</v>
      </c>
      <c r="F298" s="345" t="s">
        <v>10</v>
      </c>
      <c r="G298" s="346" t="s">
        <v>641</v>
      </c>
      <c r="H298" s="2" t="s">
        <v>17</v>
      </c>
      <c r="I298" s="397"/>
      <c r="J298" s="397"/>
    </row>
    <row r="299" spans="1:10" ht="31.2">
      <c r="A299" s="3" t="s">
        <v>91</v>
      </c>
      <c r="B299" s="414" t="s">
        <v>56</v>
      </c>
      <c r="C299" s="42">
        <v>10</v>
      </c>
      <c r="D299" s="43" t="s">
        <v>78</v>
      </c>
      <c r="E299" s="344" t="s">
        <v>240</v>
      </c>
      <c r="F299" s="345" t="s">
        <v>10</v>
      </c>
      <c r="G299" s="346" t="s">
        <v>526</v>
      </c>
      <c r="H299" s="2"/>
      <c r="I299" s="395">
        <f>SUM(I300)</f>
        <v>394874</v>
      </c>
      <c r="J299" s="395">
        <f>SUM(J300)</f>
        <v>394874</v>
      </c>
    </row>
    <row r="300" spans="1:10" ht="62.4">
      <c r="A300" s="105" t="s">
        <v>92</v>
      </c>
      <c r="B300" s="414" t="s">
        <v>56</v>
      </c>
      <c r="C300" s="42">
        <v>10</v>
      </c>
      <c r="D300" s="43" t="s">
        <v>78</v>
      </c>
      <c r="E300" s="344" t="s">
        <v>240</v>
      </c>
      <c r="F300" s="345" t="s">
        <v>10</v>
      </c>
      <c r="G300" s="346" t="s">
        <v>526</v>
      </c>
      <c r="H300" s="2" t="s">
        <v>13</v>
      </c>
      <c r="I300" s="397">
        <v>394874</v>
      </c>
      <c r="J300" s="397">
        <v>394874</v>
      </c>
    </row>
    <row r="301" spans="1:10" ht="78">
      <c r="A301" s="127" t="s">
        <v>131</v>
      </c>
      <c r="B301" s="63" t="s">
        <v>56</v>
      </c>
      <c r="C301" s="42">
        <v>10</v>
      </c>
      <c r="D301" s="43" t="s">
        <v>78</v>
      </c>
      <c r="E301" s="344" t="s">
        <v>239</v>
      </c>
      <c r="F301" s="345" t="s">
        <v>521</v>
      </c>
      <c r="G301" s="346" t="s">
        <v>522</v>
      </c>
      <c r="H301" s="2"/>
      <c r="I301" s="395">
        <f t="shared" ref="I301:J303" si="30">SUM(I302)</f>
        <v>5000</v>
      </c>
      <c r="J301" s="395">
        <f t="shared" si="30"/>
        <v>5000</v>
      </c>
    </row>
    <row r="302" spans="1:10" ht="46.8">
      <c r="A302" s="358" t="s">
        <v>529</v>
      </c>
      <c r="B302" s="63" t="s">
        <v>56</v>
      </c>
      <c r="C302" s="42">
        <v>10</v>
      </c>
      <c r="D302" s="43" t="s">
        <v>78</v>
      </c>
      <c r="E302" s="344" t="s">
        <v>239</v>
      </c>
      <c r="F302" s="345" t="s">
        <v>10</v>
      </c>
      <c r="G302" s="346" t="s">
        <v>522</v>
      </c>
      <c r="H302" s="2"/>
      <c r="I302" s="395">
        <f t="shared" si="30"/>
        <v>5000</v>
      </c>
      <c r="J302" s="395">
        <f t="shared" si="30"/>
        <v>5000</v>
      </c>
    </row>
    <row r="303" spans="1:10" ht="31.2">
      <c r="A303" s="99" t="s">
        <v>120</v>
      </c>
      <c r="B303" s="63" t="s">
        <v>56</v>
      </c>
      <c r="C303" s="42">
        <v>10</v>
      </c>
      <c r="D303" s="43" t="s">
        <v>78</v>
      </c>
      <c r="E303" s="344" t="s">
        <v>239</v>
      </c>
      <c r="F303" s="345" t="s">
        <v>10</v>
      </c>
      <c r="G303" s="346" t="s">
        <v>531</v>
      </c>
      <c r="H303" s="2"/>
      <c r="I303" s="395">
        <f t="shared" si="30"/>
        <v>5000</v>
      </c>
      <c r="J303" s="395">
        <f t="shared" si="30"/>
        <v>5000</v>
      </c>
    </row>
    <row r="304" spans="1:10" ht="31.2">
      <c r="A304" s="136" t="s">
        <v>728</v>
      </c>
      <c r="B304" s="414" t="s">
        <v>56</v>
      </c>
      <c r="C304" s="42">
        <v>10</v>
      </c>
      <c r="D304" s="43" t="s">
        <v>78</v>
      </c>
      <c r="E304" s="344" t="s">
        <v>239</v>
      </c>
      <c r="F304" s="345" t="s">
        <v>10</v>
      </c>
      <c r="G304" s="346" t="s">
        <v>531</v>
      </c>
      <c r="H304" s="2" t="s">
        <v>16</v>
      </c>
      <c r="I304" s="396">
        <v>5000</v>
      </c>
      <c r="J304" s="396">
        <v>5000</v>
      </c>
    </row>
    <row r="305" spans="1:10" ht="46.8">
      <c r="A305" s="91" t="s">
        <v>123</v>
      </c>
      <c r="B305" s="40" t="s">
        <v>56</v>
      </c>
      <c r="C305" s="83">
        <v>10</v>
      </c>
      <c r="D305" s="84" t="s">
        <v>78</v>
      </c>
      <c r="E305" s="298" t="s">
        <v>524</v>
      </c>
      <c r="F305" s="299" t="s">
        <v>521</v>
      </c>
      <c r="G305" s="300" t="s">
        <v>522</v>
      </c>
      <c r="H305" s="36"/>
      <c r="I305" s="394">
        <f t="shared" ref="I305:J308" si="31">SUM(I306)</f>
        <v>38784</v>
      </c>
      <c r="J305" s="394">
        <f t="shared" si="31"/>
        <v>38784</v>
      </c>
    </row>
    <row r="306" spans="1:10" ht="62.4">
      <c r="A306" s="94" t="s">
        <v>137</v>
      </c>
      <c r="B306" s="414" t="s">
        <v>56</v>
      </c>
      <c r="C306" s="42">
        <v>10</v>
      </c>
      <c r="D306" s="43" t="s">
        <v>78</v>
      </c>
      <c r="E306" s="301" t="s">
        <v>525</v>
      </c>
      <c r="F306" s="302" t="s">
        <v>521</v>
      </c>
      <c r="G306" s="303" t="s">
        <v>522</v>
      </c>
      <c r="H306" s="52"/>
      <c r="I306" s="395">
        <f t="shared" si="31"/>
        <v>38784</v>
      </c>
      <c r="J306" s="395">
        <f t="shared" si="31"/>
        <v>38784</v>
      </c>
    </row>
    <row r="307" spans="1:10" ht="46.8">
      <c r="A307" s="94" t="s">
        <v>528</v>
      </c>
      <c r="B307" s="414" t="s">
        <v>56</v>
      </c>
      <c r="C307" s="42">
        <v>10</v>
      </c>
      <c r="D307" s="43" t="s">
        <v>78</v>
      </c>
      <c r="E307" s="301" t="s">
        <v>525</v>
      </c>
      <c r="F307" s="302" t="s">
        <v>10</v>
      </c>
      <c r="G307" s="303" t="s">
        <v>522</v>
      </c>
      <c r="H307" s="52"/>
      <c r="I307" s="395">
        <f t="shared" si="31"/>
        <v>38784</v>
      </c>
      <c r="J307" s="395">
        <f t="shared" si="31"/>
        <v>38784</v>
      </c>
    </row>
    <row r="308" spans="1:10" ht="15.6">
      <c r="A308" s="94" t="s">
        <v>125</v>
      </c>
      <c r="B308" s="414" t="s">
        <v>56</v>
      </c>
      <c r="C308" s="42">
        <v>10</v>
      </c>
      <c r="D308" s="43" t="s">
        <v>78</v>
      </c>
      <c r="E308" s="301" t="s">
        <v>525</v>
      </c>
      <c r="F308" s="302" t="s">
        <v>10</v>
      </c>
      <c r="G308" s="303" t="s">
        <v>527</v>
      </c>
      <c r="H308" s="52"/>
      <c r="I308" s="395">
        <f t="shared" si="31"/>
        <v>38784</v>
      </c>
      <c r="J308" s="395">
        <f t="shared" si="31"/>
        <v>38784</v>
      </c>
    </row>
    <row r="309" spans="1:10" ht="31.2">
      <c r="A309" s="110" t="s">
        <v>728</v>
      </c>
      <c r="B309" s="414" t="s">
        <v>56</v>
      </c>
      <c r="C309" s="42">
        <v>10</v>
      </c>
      <c r="D309" s="43" t="s">
        <v>78</v>
      </c>
      <c r="E309" s="301" t="s">
        <v>525</v>
      </c>
      <c r="F309" s="302" t="s">
        <v>10</v>
      </c>
      <c r="G309" s="303" t="s">
        <v>527</v>
      </c>
      <c r="H309" s="2" t="s">
        <v>16</v>
      </c>
      <c r="I309" s="397">
        <v>38784</v>
      </c>
      <c r="J309" s="397">
        <v>38784</v>
      </c>
    </row>
    <row r="310" spans="1:10" ht="46.8">
      <c r="A310" s="139" t="s">
        <v>46</v>
      </c>
      <c r="B310" s="21" t="s">
        <v>56</v>
      </c>
      <c r="C310" s="21">
        <v>14</v>
      </c>
      <c r="D310" s="21"/>
      <c r="E310" s="332"/>
      <c r="F310" s="333"/>
      <c r="G310" s="334"/>
      <c r="H310" s="17"/>
      <c r="I310" s="420">
        <f>SUM(I311+I317)</f>
        <v>3508778</v>
      </c>
      <c r="J310" s="420">
        <f>SUM(J311+J317)</f>
        <v>3508778</v>
      </c>
    </row>
    <row r="311" spans="1:10" ht="31.2">
      <c r="A311" s="135" t="s">
        <v>47</v>
      </c>
      <c r="B311" s="31" t="s">
        <v>56</v>
      </c>
      <c r="C311" s="31">
        <v>14</v>
      </c>
      <c r="D311" s="27" t="s">
        <v>10</v>
      </c>
      <c r="E311" s="295"/>
      <c r="F311" s="296"/>
      <c r="G311" s="297"/>
      <c r="H311" s="27"/>
      <c r="I311" s="421">
        <f t="shared" ref="I311:J315" si="32">SUM(I312)</f>
        <v>3508778</v>
      </c>
      <c r="J311" s="421">
        <f t="shared" si="32"/>
        <v>3508778</v>
      </c>
    </row>
    <row r="312" spans="1:10" ht="46.8">
      <c r="A312" s="126" t="s">
        <v>141</v>
      </c>
      <c r="B312" s="38" t="s">
        <v>56</v>
      </c>
      <c r="C312" s="38">
        <v>14</v>
      </c>
      <c r="D312" s="36" t="s">
        <v>10</v>
      </c>
      <c r="E312" s="298" t="s">
        <v>237</v>
      </c>
      <c r="F312" s="299" t="s">
        <v>521</v>
      </c>
      <c r="G312" s="300" t="s">
        <v>522</v>
      </c>
      <c r="H312" s="36"/>
      <c r="I312" s="394">
        <f t="shared" si="32"/>
        <v>3508778</v>
      </c>
      <c r="J312" s="394">
        <f t="shared" si="32"/>
        <v>3508778</v>
      </c>
    </row>
    <row r="313" spans="1:10" ht="62.4">
      <c r="A313" s="125" t="s">
        <v>191</v>
      </c>
      <c r="B313" s="627" t="s">
        <v>56</v>
      </c>
      <c r="C313" s="627">
        <v>14</v>
      </c>
      <c r="D313" s="2" t="s">
        <v>10</v>
      </c>
      <c r="E313" s="301" t="s">
        <v>241</v>
      </c>
      <c r="F313" s="302" t="s">
        <v>521</v>
      </c>
      <c r="G313" s="303" t="s">
        <v>522</v>
      </c>
      <c r="H313" s="2"/>
      <c r="I313" s="395">
        <f t="shared" si="32"/>
        <v>3508778</v>
      </c>
      <c r="J313" s="395">
        <f t="shared" si="32"/>
        <v>3508778</v>
      </c>
    </row>
    <row r="314" spans="1:10" ht="46.8">
      <c r="A314" s="125" t="s">
        <v>646</v>
      </c>
      <c r="B314" s="627" t="s">
        <v>56</v>
      </c>
      <c r="C314" s="627">
        <v>14</v>
      </c>
      <c r="D314" s="2" t="s">
        <v>10</v>
      </c>
      <c r="E314" s="301" t="s">
        <v>241</v>
      </c>
      <c r="F314" s="302" t="s">
        <v>12</v>
      </c>
      <c r="G314" s="303" t="s">
        <v>522</v>
      </c>
      <c r="H314" s="2"/>
      <c r="I314" s="395">
        <f t="shared" si="32"/>
        <v>3508778</v>
      </c>
      <c r="J314" s="395">
        <f t="shared" si="32"/>
        <v>3508778</v>
      </c>
    </row>
    <row r="315" spans="1:10" ht="46.8">
      <c r="A315" s="125" t="s">
        <v>648</v>
      </c>
      <c r="B315" s="627" t="s">
        <v>56</v>
      </c>
      <c r="C315" s="627">
        <v>14</v>
      </c>
      <c r="D315" s="2" t="s">
        <v>10</v>
      </c>
      <c r="E315" s="301" t="s">
        <v>241</v>
      </c>
      <c r="F315" s="302" t="s">
        <v>12</v>
      </c>
      <c r="G315" s="303" t="s">
        <v>647</v>
      </c>
      <c r="H315" s="2"/>
      <c r="I315" s="395">
        <f t="shared" si="32"/>
        <v>3508778</v>
      </c>
      <c r="J315" s="395">
        <f t="shared" si="32"/>
        <v>3508778</v>
      </c>
    </row>
    <row r="316" spans="1:10" ht="15.6">
      <c r="A316" s="125" t="s">
        <v>21</v>
      </c>
      <c r="B316" s="627" t="s">
        <v>56</v>
      </c>
      <c r="C316" s="627">
        <v>14</v>
      </c>
      <c r="D316" s="2" t="s">
        <v>10</v>
      </c>
      <c r="E316" s="301" t="s">
        <v>241</v>
      </c>
      <c r="F316" s="302" t="s">
        <v>12</v>
      </c>
      <c r="G316" s="303" t="s">
        <v>647</v>
      </c>
      <c r="H316" s="2" t="s">
        <v>75</v>
      </c>
      <c r="I316" s="397">
        <v>3508778</v>
      </c>
      <c r="J316" s="397">
        <v>3508778</v>
      </c>
    </row>
    <row r="317" spans="1:10" ht="15.6" hidden="1">
      <c r="A317" s="135" t="s">
        <v>200</v>
      </c>
      <c r="B317" s="31" t="s">
        <v>56</v>
      </c>
      <c r="C317" s="31">
        <v>14</v>
      </c>
      <c r="D317" s="27" t="s">
        <v>15</v>
      </c>
      <c r="E317" s="295"/>
      <c r="F317" s="296"/>
      <c r="G317" s="297"/>
      <c r="H317" s="28"/>
      <c r="I317" s="421">
        <f t="shared" ref="I317:J321" si="33">SUM(I318)</f>
        <v>0</v>
      </c>
      <c r="J317" s="421">
        <f t="shared" si="33"/>
        <v>0</v>
      </c>
    </row>
    <row r="318" spans="1:10" ht="46.8" hidden="1">
      <c r="A318" s="126" t="s">
        <v>141</v>
      </c>
      <c r="B318" s="38" t="s">
        <v>56</v>
      </c>
      <c r="C318" s="38">
        <v>14</v>
      </c>
      <c r="D318" s="36" t="s">
        <v>15</v>
      </c>
      <c r="E318" s="298" t="s">
        <v>237</v>
      </c>
      <c r="F318" s="299" t="s">
        <v>521</v>
      </c>
      <c r="G318" s="300" t="s">
        <v>522</v>
      </c>
      <c r="H318" s="36"/>
      <c r="I318" s="394">
        <f t="shared" si="33"/>
        <v>0</v>
      </c>
      <c r="J318" s="394">
        <f t="shared" si="33"/>
        <v>0</v>
      </c>
    </row>
    <row r="319" spans="1:10" ht="62.4" hidden="1">
      <c r="A319" s="125" t="s">
        <v>191</v>
      </c>
      <c r="B319" s="627" t="s">
        <v>56</v>
      </c>
      <c r="C319" s="627">
        <v>14</v>
      </c>
      <c r="D319" s="2" t="s">
        <v>15</v>
      </c>
      <c r="E319" s="301" t="s">
        <v>241</v>
      </c>
      <c r="F319" s="302" t="s">
        <v>521</v>
      </c>
      <c r="G319" s="303" t="s">
        <v>522</v>
      </c>
      <c r="H319" s="88"/>
      <c r="I319" s="395">
        <f t="shared" si="33"/>
        <v>0</v>
      </c>
      <c r="J319" s="395">
        <f t="shared" si="33"/>
        <v>0</v>
      </c>
    </row>
    <row r="320" spans="1:10" ht="46.8" hidden="1">
      <c r="A320" s="550" t="s">
        <v>709</v>
      </c>
      <c r="B320" s="418" t="s">
        <v>56</v>
      </c>
      <c r="C320" s="627">
        <v>14</v>
      </c>
      <c r="D320" s="2" t="s">
        <v>15</v>
      </c>
      <c r="E320" s="344" t="s">
        <v>241</v>
      </c>
      <c r="F320" s="345" t="s">
        <v>20</v>
      </c>
      <c r="G320" s="346" t="s">
        <v>522</v>
      </c>
      <c r="H320" s="551"/>
      <c r="I320" s="395">
        <f t="shared" si="33"/>
        <v>0</v>
      </c>
      <c r="J320" s="395">
        <f t="shared" si="33"/>
        <v>0</v>
      </c>
    </row>
    <row r="321" spans="1:10" ht="46.8" hidden="1">
      <c r="A321" s="128" t="s">
        <v>711</v>
      </c>
      <c r="B321" s="418" t="s">
        <v>56</v>
      </c>
      <c r="C321" s="627">
        <v>14</v>
      </c>
      <c r="D321" s="2" t="s">
        <v>15</v>
      </c>
      <c r="E321" s="344" t="s">
        <v>241</v>
      </c>
      <c r="F321" s="345" t="s">
        <v>20</v>
      </c>
      <c r="G321" s="346" t="s">
        <v>710</v>
      </c>
      <c r="H321" s="551"/>
      <c r="I321" s="395">
        <f t="shared" si="33"/>
        <v>0</v>
      </c>
      <c r="J321" s="395">
        <f t="shared" si="33"/>
        <v>0</v>
      </c>
    </row>
    <row r="322" spans="1:10" ht="15.6" hidden="1">
      <c r="A322" s="137" t="s">
        <v>21</v>
      </c>
      <c r="B322" s="59" t="s">
        <v>56</v>
      </c>
      <c r="C322" s="627">
        <v>14</v>
      </c>
      <c r="D322" s="2" t="s">
        <v>15</v>
      </c>
      <c r="E322" s="344" t="s">
        <v>241</v>
      </c>
      <c r="F322" s="345" t="s">
        <v>20</v>
      </c>
      <c r="G322" s="346" t="s">
        <v>710</v>
      </c>
      <c r="H322" s="44" t="s">
        <v>75</v>
      </c>
      <c r="I322" s="401"/>
      <c r="J322" s="401"/>
    </row>
    <row r="323" spans="1:10" ht="31.2">
      <c r="A323" s="32" t="s">
        <v>53</v>
      </c>
      <c r="B323" s="33" t="s">
        <v>54</v>
      </c>
      <c r="C323" s="24"/>
      <c r="D323" s="154"/>
      <c r="E323" s="160"/>
      <c r="F323" s="287"/>
      <c r="G323" s="155"/>
      <c r="H323" s="34"/>
      <c r="I323" s="402">
        <f>SUM(I324)</f>
        <v>933926</v>
      </c>
      <c r="J323" s="402">
        <f>SUM(J324)</f>
        <v>933926</v>
      </c>
    </row>
    <row r="324" spans="1:10" ht="15.6">
      <c r="A324" s="404" t="s">
        <v>9</v>
      </c>
      <c r="B324" s="438" t="s">
        <v>54</v>
      </c>
      <c r="C324" s="17" t="s">
        <v>10</v>
      </c>
      <c r="D324" s="17"/>
      <c r="E324" s="428"/>
      <c r="F324" s="429"/>
      <c r="G324" s="430"/>
      <c r="H324" s="17"/>
      <c r="I324" s="420">
        <f>SUM(I325)</f>
        <v>933926</v>
      </c>
      <c r="J324" s="420">
        <f>SUM(J325)</f>
        <v>933926</v>
      </c>
    </row>
    <row r="325" spans="1:10" ht="46.8">
      <c r="A325" s="26" t="s">
        <v>14</v>
      </c>
      <c r="B325" s="31" t="s">
        <v>54</v>
      </c>
      <c r="C325" s="27" t="s">
        <v>10</v>
      </c>
      <c r="D325" s="27" t="s">
        <v>15</v>
      </c>
      <c r="E325" s="295"/>
      <c r="F325" s="296"/>
      <c r="G325" s="297"/>
      <c r="H325" s="28"/>
      <c r="I325" s="421">
        <f>SUM(I326,I331,I335)</f>
        <v>933926</v>
      </c>
      <c r="J325" s="421">
        <f>SUM(J326,J331,J335)</f>
        <v>933926</v>
      </c>
    </row>
    <row r="326" spans="1:10" ht="46.8">
      <c r="A326" s="91" t="s">
        <v>123</v>
      </c>
      <c r="B326" s="38" t="s">
        <v>54</v>
      </c>
      <c r="C326" s="36" t="s">
        <v>10</v>
      </c>
      <c r="D326" s="36" t="s">
        <v>15</v>
      </c>
      <c r="E326" s="310" t="s">
        <v>524</v>
      </c>
      <c r="F326" s="311" t="s">
        <v>521</v>
      </c>
      <c r="G326" s="312" t="s">
        <v>522</v>
      </c>
      <c r="H326" s="36"/>
      <c r="I326" s="394">
        <f t="shared" ref="I326:J329" si="34">SUM(I327)</f>
        <v>57000</v>
      </c>
      <c r="J326" s="394">
        <f t="shared" si="34"/>
        <v>57000</v>
      </c>
    </row>
    <row r="327" spans="1:10" ht="62.4">
      <c r="A327" s="94" t="s">
        <v>124</v>
      </c>
      <c r="B327" s="63" t="s">
        <v>54</v>
      </c>
      <c r="C327" s="2" t="s">
        <v>10</v>
      </c>
      <c r="D327" s="2" t="s">
        <v>15</v>
      </c>
      <c r="E327" s="313" t="s">
        <v>525</v>
      </c>
      <c r="F327" s="314" t="s">
        <v>521</v>
      </c>
      <c r="G327" s="315" t="s">
        <v>522</v>
      </c>
      <c r="H327" s="52"/>
      <c r="I327" s="395">
        <f t="shared" si="34"/>
        <v>57000</v>
      </c>
      <c r="J327" s="395">
        <f t="shared" si="34"/>
        <v>57000</v>
      </c>
    </row>
    <row r="328" spans="1:10" ht="46.8">
      <c r="A328" s="94" t="s">
        <v>528</v>
      </c>
      <c r="B328" s="63" t="s">
        <v>54</v>
      </c>
      <c r="C328" s="2" t="s">
        <v>10</v>
      </c>
      <c r="D328" s="2" t="s">
        <v>15</v>
      </c>
      <c r="E328" s="313" t="s">
        <v>525</v>
      </c>
      <c r="F328" s="314" t="s">
        <v>10</v>
      </c>
      <c r="G328" s="315" t="s">
        <v>522</v>
      </c>
      <c r="H328" s="52"/>
      <c r="I328" s="395">
        <f t="shared" si="34"/>
        <v>57000</v>
      </c>
      <c r="J328" s="395">
        <f t="shared" si="34"/>
        <v>57000</v>
      </c>
    </row>
    <row r="329" spans="1:10" ht="31.2">
      <c r="A329" s="94" t="s">
        <v>125</v>
      </c>
      <c r="B329" s="63" t="s">
        <v>54</v>
      </c>
      <c r="C329" s="2" t="s">
        <v>10</v>
      </c>
      <c r="D329" s="2" t="s">
        <v>15</v>
      </c>
      <c r="E329" s="313" t="s">
        <v>525</v>
      </c>
      <c r="F329" s="314" t="s">
        <v>10</v>
      </c>
      <c r="G329" s="315" t="s">
        <v>527</v>
      </c>
      <c r="H329" s="52"/>
      <c r="I329" s="395">
        <f t="shared" si="34"/>
        <v>57000</v>
      </c>
      <c r="J329" s="395">
        <f t="shared" si="34"/>
        <v>57000</v>
      </c>
    </row>
    <row r="330" spans="1:10" ht="31.2">
      <c r="A330" s="106" t="s">
        <v>728</v>
      </c>
      <c r="B330" s="413" t="s">
        <v>54</v>
      </c>
      <c r="C330" s="2" t="s">
        <v>10</v>
      </c>
      <c r="D330" s="2" t="s">
        <v>15</v>
      </c>
      <c r="E330" s="313" t="s">
        <v>525</v>
      </c>
      <c r="F330" s="314" t="s">
        <v>10</v>
      </c>
      <c r="G330" s="315" t="s">
        <v>527</v>
      </c>
      <c r="H330" s="2" t="s">
        <v>16</v>
      </c>
      <c r="I330" s="397">
        <v>57000</v>
      </c>
      <c r="J330" s="397">
        <v>57000</v>
      </c>
    </row>
    <row r="331" spans="1:10" ht="31.2">
      <c r="A331" s="35" t="s">
        <v>126</v>
      </c>
      <c r="B331" s="38" t="s">
        <v>54</v>
      </c>
      <c r="C331" s="36" t="s">
        <v>10</v>
      </c>
      <c r="D331" s="36" t="s">
        <v>15</v>
      </c>
      <c r="E331" s="298" t="s">
        <v>242</v>
      </c>
      <c r="F331" s="299" t="s">
        <v>521</v>
      </c>
      <c r="G331" s="300" t="s">
        <v>522</v>
      </c>
      <c r="H331" s="36"/>
      <c r="I331" s="394">
        <f t="shared" ref="I331:J333" si="35">SUM(I332)</f>
        <v>419309</v>
      </c>
      <c r="J331" s="394">
        <f t="shared" si="35"/>
        <v>419309</v>
      </c>
    </row>
    <row r="332" spans="1:10" ht="31.2">
      <c r="A332" s="3" t="s">
        <v>127</v>
      </c>
      <c r="B332" s="627" t="s">
        <v>54</v>
      </c>
      <c r="C332" s="2" t="s">
        <v>10</v>
      </c>
      <c r="D332" s="2" t="s">
        <v>15</v>
      </c>
      <c r="E332" s="301" t="s">
        <v>243</v>
      </c>
      <c r="F332" s="302" t="s">
        <v>521</v>
      </c>
      <c r="G332" s="303" t="s">
        <v>522</v>
      </c>
      <c r="H332" s="2"/>
      <c r="I332" s="395">
        <f t="shared" si="35"/>
        <v>419309</v>
      </c>
      <c r="J332" s="395">
        <f t="shared" si="35"/>
        <v>419309</v>
      </c>
    </row>
    <row r="333" spans="1:10" ht="31.2">
      <c r="A333" s="3" t="s">
        <v>91</v>
      </c>
      <c r="B333" s="627" t="s">
        <v>54</v>
      </c>
      <c r="C333" s="2" t="s">
        <v>10</v>
      </c>
      <c r="D333" s="2" t="s">
        <v>15</v>
      </c>
      <c r="E333" s="301" t="s">
        <v>243</v>
      </c>
      <c r="F333" s="302" t="s">
        <v>521</v>
      </c>
      <c r="G333" s="303" t="s">
        <v>526</v>
      </c>
      <c r="H333" s="2"/>
      <c r="I333" s="395">
        <f t="shared" si="35"/>
        <v>419309</v>
      </c>
      <c r="J333" s="395">
        <f t="shared" si="35"/>
        <v>419309</v>
      </c>
    </row>
    <row r="334" spans="1:10" ht="62.4">
      <c r="A334" s="105" t="s">
        <v>92</v>
      </c>
      <c r="B334" s="627" t="s">
        <v>54</v>
      </c>
      <c r="C334" s="2" t="s">
        <v>10</v>
      </c>
      <c r="D334" s="2" t="s">
        <v>15</v>
      </c>
      <c r="E334" s="301" t="s">
        <v>243</v>
      </c>
      <c r="F334" s="302" t="s">
        <v>521</v>
      </c>
      <c r="G334" s="303" t="s">
        <v>526</v>
      </c>
      <c r="H334" s="2" t="s">
        <v>13</v>
      </c>
      <c r="I334" s="396">
        <v>419309</v>
      </c>
      <c r="J334" s="396">
        <v>419309</v>
      </c>
    </row>
    <row r="335" spans="1:10" ht="31.2">
      <c r="A335" s="35" t="s">
        <v>128</v>
      </c>
      <c r="B335" s="38" t="s">
        <v>54</v>
      </c>
      <c r="C335" s="36" t="s">
        <v>10</v>
      </c>
      <c r="D335" s="36" t="s">
        <v>15</v>
      </c>
      <c r="E335" s="298" t="s">
        <v>244</v>
      </c>
      <c r="F335" s="299" t="s">
        <v>521</v>
      </c>
      <c r="G335" s="300" t="s">
        <v>522</v>
      </c>
      <c r="H335" s="36"/>
      <c r="I335" s="394">
        <f>SUM(I336)</f>
        <v>457617</v>
      </c>
      <c r="J335" s="394">
        <f>SUM(J336)</f>
        <v>457617</v>
      </c>
    </row>
    <row r="336" spans="1:10" ht="15.6">
      <c r="A336" s="3" t="s">
        <v>129</v>
      </c>
      <c r="B336" s="627" t="s">
        <v>54</v>
      </c>
      <c r="C336" s="2" t="s">
        <v>10</v>
      </c>
      <c r="D336" s="2" t="s">
        <v>15</v>
      </c>
      <c r="E336" s="301" t="s">
        <v>245</v>
      </c>
      <c r="F336" s="302" t="s">
        <v>521</v>
      </c>
      <c r="G336" s="303" t="s">
        <v>522</v>
      </c>
      <c r="H336" s="2"/>
      <c r="I336" s="395">
        <f>SUM(I337)</f>
        <v>457617</v>
      </c>
      <c r="J336" s="395">
        <f>SUM(J337)</f>
        <v>457617</v>
      </c>
    </row>
    <row r="337" spans="1:10" ht="31.2">
      <c r="A337" s="3" t="s">
        <v>91</v>
      </c>
      <c r="B337" s="627" t="s">
        <v>54</v>
      </c>
      <c r="C337" s="2" t="s">
        <v>10</v>
      </c>
      <c r="D337" s="2" t="s">
        <v>15</v>
      </c>
      <c r="E337" s="301" t="s">
        <v>245</v>
      </c>
      <c r="F337" s="302" t="s">
        <v>521</v>
      </c>
      <c r="G337" s="303" t="s">
        <v>526</v>
      </c>
      <c r="H337" s="2"/>
      <c r="I337" s="395">
        <f>SUM(I338:I339)</f>
        <v>457617</v>
      </c>
      <c r="J337" s="395">
        <f>SUM(J338:J339)</f>
        <v>457617</v>
      </c>
    </row>
    <row r="338" spans="1:10" ht="62.4">
      <c r="A338" s="105" t="s">
        <v>92</v>
      </c>
      <c r="B338" s="627" t="s">
        <v>54</v>
      </c>
      <c r="C338" s="2" t="s">
        <v>10</v>
      </c>
      <c r="D338" s="2" t="s">
        <v>15</v>
      </c>
      <c r="E338" s="301" t="s">
        <v>245</v>
      </c>
      <c r="F338" s="302" t="s">
        <v>521</v>
      </c>
      <c r="G338" s="303" t="s">
        <v>526</v>
      </c>
      <c r="H338" s="2" t="s">
        <v>13</v>
      </c>
      <c r="I338" s="396">
        <v>457617</v>
      </c>
      <c r="J338" s="396">
        <v>457617</v>
      </c>
    </row>
    <row r="339" spans="1:10" ht="15.6" hidden="1">
      <c r="A339" s="3" t="s">
        <v>18</v>
      </c>
      <c r="B339" s="627" t="s">
        <v>54</v>
      </c>
      <c r="C339" s="2" t="s">
        <v>10</v>
      </c>
      <c r="D339" s="2" t="s">
        <v>15</v>
      </c>
      <c r="E339" s="301" t="s">
        <v>245</v>
      </c>
      <c r="F339" s="302" t="s">
        <v>521</v>
      </c>
      <c r="G339" s="303" t="s">
        <v>526</v>
      </c>
      <c r="H339" s="2" t="s">
        <v>17</v>
      </c>
      <c r="I339" s="396"/>
      <c r="J339" s="396"/>
    </row>
    <row r="340" spans="1:10" ht="31.2">
      <c r="A340" s="22" t="s">
        <v>51</v>
      </c>
      <c r="B340" s="23" t="s">
        <v>52</v>
      </c>
      <c r="C340" s="24"/>
      <c r="D340" s="153"/>
      <c r="E340" s="159"/>
      <c r="F340" s="286"/>
      <c r="G340" s="155"/>
      <c r="H340" s="34"/>
      <c r="I340" s="402">
        <f>SUM(I348+I465)</f>
        <v>181250326</v>
      </c>
      <c r="J340" s="402">
        <f>SUM(J348+J465)</f>
        <v>182970399</v>
      </c>
    </row>
    <row r="341" spans="1:10" ht="15.6" hidden="1">
      <c r="A341" s="403" t="s">
        <v>25</v>
      </c>
      <c r="B341" s="21" t="s">
        <v>52</v>
      </c>
      <c r="C341" s="17" t="s">
        <v>20</v>
      </c>
      <c r="D341" s="21"/>
      <c r="E341" s="422"/>
      <c r="F341" s="423"/>
      <c r="G341" s="424"/>
      <c r="H341" s="17"/>
      <c r="I341" s="420">
        <f t="shared" ref="I341:J346" si="36">SUM(I342)</f>
        <v>0</v>
      </c>
      <c r="J341" s="420">
        <f t="shared" si="36"/>
        <v>0</v>
      </c>
    </row>
    <row r="342" spans="1:10" ht="15.6" hidden="1">
      <c r="A342" s="120" t="s">
        <v>26</v>
      </c>
      <c r="B342" s="31" t="s">
        <v>52</v>
      </c>
      <c r="C342" s="27" t="s">
        <v>20</v>
      </c>
      <c r="D342" s="31">
        <v>12</v>
      </c>
      <c r="E342" s="122"/>
      <c r="F342" s="425"/>
      <c r="G342" s="426"/>
      <c r="H342" s="27"/>
      <c r="I342" s="421">
        <f t="shared" si="36"/>
        <v>0</v>
      </c>
      <c r="J342" s="421">
        <f t="shared" si="36"/>
        <v>0</v>
      </c>
    </row>
    <row r="343" spans="1:10" ht="46.8" hidden="1">
      <c r="A343" s="35" t="s">
        <v>158</v>
      </c>
      <c r="B343" s="38" t="s">
        <v>52</v>
      </c>
      <c r="C343" s="36" t="s">
        <v>20</v>
      </c>
      <c r="D343" s="38">
        <v>12</v>
      </c>
      <c r="E343" s="304" t="s">
        <v>570</v>
      </c>
      <c r="F343" s="305" t="s">
        <v>521</v>
      </c>
      <c r="G343" s="306" t="s">
        <v>522</v>
      </c>
      <c r="H343" s="36"/>
      <c r="I343" s="394">
        <f t="shared" si="36"/>
        <v>0</v>
      </c>
      <c r="J343" s="394">
        <f t="shared" si="36"/>
        <v>0</v>
      </c>
    </row>
    <row r="344" spans="1:10" ht="62.4" hidden="1">
      <c r="A344" s="360" t="s">
        <v>159</v>
      </c>
      <c r="B344" s="427" t="s">
        <v>52</v>
      </c>
      <c r="C344" s="5" t="s">
        <v>20</v>
      </c>
      <c r="D344" s="628">
        <v>12</v>
      </c>
      <c r="E344" s="319" t="s">
        <v>229</v>
      </c>
      <c r="F344" s="320" t="s">
        <v>521</v>
      </c>
      <c r="G344" s="321" t="s">
        <v>522</v>
      </c>
      <c r="H344" s="2"/>
      <c r="I344" s="395">
        <f t="shared" si="36"/>
        <v>0</v>
      </c>
      <c r="J344" s="395">
        <f t="shared" si="36"/>
        <v>0</v>
      </c>
    </row>
    <row r="345" spans="1:10" ht="31.2" hidden="1">
      <c r="A345" s="111" t="s">
        <v>571</v>
      </c>
      <c r="B345" s="414" t="s">
        <v>52</v>
      </c>
      <c r="C345" s="5" t="s">
        <v>20</v>
      </c>
      <c r="D345" s="628">
        <v>12</v>
      </c>
      <c r="E345" s="319" t="s">
        <v>229</v>
      </c>
      <c r="F345" s="320" t="s">
        <v>10</v>
      </c>
      <c r="G345" s="321" t="s">
        <v>522</v>
      </c>
      <c r="H345" s="356"/>
      <c r="I345" s="395">
        <f t="shared" si="36"/>
        <v>0</v>
      </c>
      <c r="J345" s="395">
        <f t="shared" si="36"/>
        <v>0</v>
      </c>
    </row>
    <row r="346" spans="1:10" ht="31.2" hidden="1">
      <c r="A346" s="74" t="s">
        <v>115</v>
      </c>
      <c r="B346" s="627" t="s">
        <v>52</v>
      </c>
      <c r="C346" s="5" t="s">
        <v>20</v>
      </c>
      <c r="D346" s="628">
        <v>12</v>
      </c>
      <c r="E346" s="319" t="s">
        <v>229</v>
      </c>
      <c r="F346" s="320" t="s">
        <v>10</v>
      </c>
      <c r="G346" s="321" t="s">
        <v>572</v>
      </c>
      <c r="H346" s="69"/>
      <c r="I346" s="395">
        <f t="shared" si="36"/>
        <v>0</v>
      </c>
      <c r="J346" s="395">
        <f t="shared" si="36"/>
        <v>0</v>
      </c>
    </row>
    <row r="347" spans="1:10" ht="31.2" hidden="1">
      <c r="A347" s="136" t="s">
        <v>728</v>
      </c>
      <c r="B347" s="414" t="s">
        <v>52</v>
      </c>
      <c r="C347" s="5" t="s">
        <v>20</v>
      </c>
      <c r="D347" s="628">
        <v>12</v>
      </c>
      <c r="E347" s="319" t="s">
        <v>229</v>
      </c>
      <c r="F347" s="320" t="s">
        <v>10</v>
      </c>
      <c r="G347" s="321" t="s">
        <v>572</v>
      </c>
      <c r="H347" s="69" t="s">
        <v>16</v>
      </c>
      <c r="I347" s="397"/>
      <c r="J347" s="397"/>
    </row>
    <row r="348" spans="1:10" ht="15.6">
      <c r="A348" s="403" t="s">
        <v>27</v>
      </c>
      <c r="B348" s="21" t="s">
        <v>52</v>
      </c>
      <c r="C348" s="17" t="s">
        <v>29</v>
      </c>
      <c r="D348" s="21"/>
      <c r="E348" s="422"/>
      <c r="F348" s="423"/>
      <c r="G348" s="424"/>
      <c r="H348" s="17"/>
      <c r="I348" s="420">
        <f>SUM(I349+I369+I420+I436+I428)</f>
        <v>171964438</v>
      </c>
      <c r="J348" s="420">
        <f>SUM(J349+J369+J420+J436+J428)</f>
        <v>173684511</v>
      </c>
    </row>
    <row r="349" spans="1:10" ht="15.6">
      <c r="A349" s="120" t="s">
        <v>28</v>
      </c>
      <c r="B349" s="31" t="s">
        <v>52</v>
      </c>
      <c r="C349" s="27" t="s">
        <v>29</v>
      </c>
      <c r="D349" s="27" t="s">
        <v>10</v>
      </c>
      <c r="E349" s="350"/>
      <c r="F349" s="351"/>
      <c r="G349" s="352"/>
      <c r="H349" s="27"/>
      <c r="I349" s="421">
        <f>SUM(I350,I364)</f>
        <v>19221992</v>
      </c>
      <c r="J349" s="421">
        <f>SUM(J350,J364)</f>
        <v>19221992</v>
      </c>
    </row>
    <row r="350" spans="1:10" ht="31.2">
      <c r="A350" s="35" t="s">
        <v>162</v>
      </c>
      <c r="B350" s="41" t="s">
        <v>52</v>
      </c>
      <c r="C350" s="37" t="s">
        <v>29</v>
      </c>
      <c r="D350" s="37" t="s">
        <v>10</v>
      </c>
      <c r="E350" s="298" t="s">
        <v>591</v>
      </c>
      <c r="F350" s="299" t="s">
        <v>521</v>
      </c>
      <c r="G350" s="300" t="s">
        <v>522</v>
      </c>
      <c r="H350" s="39"/>
      <c r="I350" s="394">
        <f>SUM(I351)</f>
        <v>19113392</v>
      </c>
      <c r="J350" s="394">
        <f>SUM(J351)</f>
        <v>19113392</v>
      </c>
    </row>
    <row r="351" spans="1:10" ht="46.8">
      <c r="A351" s="3" t="s">
        <v>163</v>
      </c>
      <c r="B351" s="628" t="s">
        <v>52</v>
      </c>
      <c r="C351" s="5" t="s">
        <v>29</v>
      </c>
      <c r="D351" s="5" t="s">
        <v>10</v>
      </c>
      <c r="E351" s="301" t="s">
        <v>246</v>
      </c>
      <c r="F351" s="302" t="s">
        <v>521</v>
      </c>
      <c r="G351" s="303" t="s">
        <v>522</v>
      </c>
      <c r="H351" s="69"/>
      <c r="I351" s="395">
        <f>SUM(I352)</f>
        <v>19113392</v>
      </c>
      <c r="J351" s="395">
        <f>SUM(J352)</f>
        <v>19113392</v>
      </c>
    </row>
    <row r="352" spans="1:10" ht="15.6">
      <c r="A352" s="3" t="s">
        <v>592</v>
      </c>
      <c r="B352" s="628" t="s">
        <v>52</v>
      </c>
      <c r="C352" s="5" t="s">
        <v>29</v>
      </c>
      <c r="D352" s="5" t="s">
        <v>10</v>
      </c>
      <c r="E352" s="301" t="s">
        <v>246</v>
      </c>
      <c r="F352" s="302" t="s">
        <v>10</v>
      </c>
      <c r="G352" s="303" t="s">
        <v>522</v>
      </c>
      <c r="H352" s="69"/>
      <c r="I352" s="395">
        <f>SUM(I353+I356+I358+I360)</f>
        <v>19113392</v>
      </c>
      <c r="J352" s="395">
        <f>SUM(J353+J356+J358+J360)</f>
        <v>19113392</v>
      </c>
    </row>
    <row r="353" spans="1:10" ht="93.6">
      <c r="A353" s="3" t="s">
        <v>593</v>
      </c>
      <c r="B353" s="628" t="s">
        <v>52</v>
      </c>
      <c r="C353" s="5" t="s">
        <v>29</v>
      </c>
      <c r="D353" s="5" t="s">
        <v>10</v>
      </c>
      <c r="E353" s="301" t="s">
        <v>246</v>
      </c>
      <c r="F353" s="302" t="s">
        <v>10</v>
      </c>
      <c r="G353" s="303" t="s">
        <v>594</v>
      </c>
      <c r="H353" s="2"/>
      <c r="I353" s="395">
        <f>SUM(I354:I355)</f>
        <v>9648913</v>
      </c>
      <c r="J353" s="395">
        <f>SUM(J354:J355)</f>
        <v>9648913</v>
      </c>
    </row>
    <row r="354" spans="1:10" ht="62.4">
      <c r="A354" s="125" t="s">
        <v>92</v>
      </c>
      <c r="B354" s="627" t="s">
        <v>52</v>
      </c>
      <c r="C354" s="5" t="s">
        <v>29</v>
      </c>
      <c r="D354" s="5" t="s">
        <v>10</v>
      </c>
      <c r="E354" s="301" t="s">
        <v>246</v>
      </c>
      <c r="F354" s="302" t="s">
        <v>10</v>
      </c>
      <c r="G354" s="303" t="s">
        <v>594</v>
      </c>
      <c r="H354" s="356" t="s">
        <v>13</v>
      </c>
      <c r="I354" s="397">
        <v>9562758</v>
      </c>
      <c r="J354" s="397">
        <v>9562758</v>
      </c>
    </row>
    <row r="355" spans="1:10" ht="31.2">
      <c r="A355" s="136" t="s">
        <v>728</v>
      </c>
      <c r="B355" s="414" t="s">
        <v>52</v>
      </c>
      <c r="C355" s="5" t="s">
        <v>29</v>
      </c>
      <c r="D355" s="5" t="s">
        <v>10</v>
      </c>
      <c r="E355" s="301" t="s">
        <v>246</v>
      </c>
      <c r="F355" s="302" t="s">
        <v>10</v>
      </c>
      <c r="G355" s="303" t="s">
        <v>594</v>
      </c>
      <c r="H355" s="356" t="s">
        <v>16</v>
      </c>
      <c r="I355" s="397">
        <v>86155</v>
      </c>
      <c r="J355" s="397">
        <v>86155</v>
      </c>
    </row>
    <row r="356" spans="1:10" ht="31.2" hidden="1">
      <c r="A356" s="552" t="s">
        <v>790</v>
      </c>
      <c r="B356" s="414" t="s">
        <v>52</v>
      </c>
      <c r="C356" s="5" t="s">
        <v>29</v>
      </c>
      <c r="D356" s="5" t="s">
        <v>10</v>
      </c>
      <c r="E356" s="301" t="s">
        <v>246</v>
      </c>
      <c r="F356" s="302" t="s">
        <v>10</v>
      </c>
      <c r="G356" s="303" t="s">
        <v>766</v>
      </c>
      <c r="H356" s="356"/>
      <c r="I356" s="395">
        <f>SUM(I357)</f>
        <v>0</v>
      </c>
      <c r="J356" s="395">
        <f>SUM(J357)</f>
        <v>0</v>
      </c>
    </row>
    <row r="357" spans="1:10" ht="31.2" hidden="1">
      <c r="A357" s="136" t="s">
        <v>728</v>
      </c>
      <c r="B357" s="414" t="s">
        <v>52</v>
      </c>
      <c r="C357" s="5" t="s">
        <v>29</v>
      </c>
      <c r="D357" s="5" t="s">
        <v>10</v>
      </c>
      <c r="E357" s="301" t="s">
        <v>246</v>
      </c>
      <c r="F357" s="302" t="s">
        <v>10</v>
      </c>
      <c r="G357" s="303" t="s">
        <v>766</v>
      </c>
      <c r="H357" s="356" t="s">
        <v>16</v>
      </c>
      <c r="I357" s="397"/>
      <c r="J357" s="397"/>
    </row>
    <row r="358" spans="1:10" ht="31.2" hidden="1">
      <c r="A358" s="552" t="s">
        <v>725</v>
      </c>
      <c r="B358" s="414" t="s">
        <v>52</v>
      </c>
      <c r="C358" s="5" t="s">
        <v>29</v>
      </c>
      <c r="D358" s="5" t="s">
        <v>10</v>
      </c>
      <c r="E358" s="301" t="s">
        <v>246</v>
      </c>
      <c r="F358" s="302" t="s">
        <v>10</v>
      </c>
      <c r="G358" s="303" t="s">
        <v>724</v>
      </c>
      <c r="H358" s="356"/>
      <c r="I358" s="395">
        <f>SUM(I359)</f>
        <v>0</v>
      </c>
      <c r="J358" s="395">
        <f>SUM(J359)</f>
        <v>0</v>
      </c>
    </row>
    <row r="359" spans="1:10" ht="31.2" hidden="1">
      <c r="A359" s="136" t="s">
        <v>728</v>
      </c>
      <c r="B359" s="414" t="s">
        <v>52</v>
      </c>
      <c r="C359" s="5" t="s">
        <v>29</v>
      </c>
      <c r="D359" s="5" t="s">
        <v>10</v>
      </c>
      <c r="E359" s="301" t="s">
        <v>246</v>
      </c>
      <c r="F359" s="302" t="s">
        <v>10</v>
      </c>
      <c r="G359" s="303" t="s">
        <v>724</v>
      </c>
      <c r="H359" s="356" t="s">
        <v>16</v>
      </c>
      <c r="I359" s="397"/>
      <c r="J359" s="397"/>
    </row>
    <row r="360" spans="1:10" ht="31.2">
      <c r="A360" s="3" t="s">
        <v>102</v>
      </c>
      <c r="B360" s="628" t="s">
        <v>52</v>
      </c>
      <c r="C360" s="5" t="s">
        <v>29</v>
      </c>
      <c r="D360" s="5" t="s">
        <v>10</v>
      </c>
      <c r="E360" s="301" t="s">
        <v>246</v>
      </c>
      <c r="F360" s="302" t="s">
        <v>10</v>
      </c>
      <c r="G360" s="303" t="s">
        <v>555</v>
      </c>
      <c r="H360" s="69"/>
      <c r="I360" s="395">
        <f>SUM(I361:I363)</f>
        <v>9464479</v>
      </c>
      <c r="J360" s="395">
        <f>SUM(J361:J363)</f>
        <v>9464479</v>
      </c>
    </row>
    <row r="361" spans="1:10" ht="62.4">
      <c r="A361" s="125" t="s">
        <v>92</v>
      </c>
      <c r="B361" s="627" t="s">
        <v>52</v>
      </c>
      <c r="C361" s="5" t="s">
        <v>29</v>
      </c>
      <c r="D361" s="5" t="s">
        <v>10</v>
      </c>
      <c r="E361" s="301" t="s">
        <v>246</v>
      </c>
      <c r="F361" s="302" t="s">
        <v>10</v>
      </c>
      <c r="G361" s="303" t="s">
        <v>555</v>
      </c>
      <c r="H361" s="69" t="s">
        <v>13</v>
      </c>
      <c r="I361" s="397">
        <v>4093042</v>
      </c>
      <c r="J361" s="397">
        <v>4093042</v>
      </c>
    </row>
    <row r="362" spans="1:10" ht="31.2">
      <c r="A362" s="136" t="s">
        <v>728</v>
      </c>
      <c r="B362" s="414" t="s">
        <v>52</v>
      </c>
      <c r="C362" s="5" t="s">
        <v>29</v>
      </c>
      <c r="D362" s="5" t="s">
        <v>10</v>
      </c>
      <c r="E362" s="301" t="s">
        <v>246</v>
      </c>
      <c r="F362" s="302" t="s">
        <v>10</v>
      </c>
      <c r="G362" s="303" t="s">
        <v>555</v>
      </c>
      <c r="H362" s="69" t="s">
        <v>16</v>
      </c>
      <c r="I362" s="397">
        <v>5280133</v>
      </c>
      <c r="J362" s="397">
        <v>5280133</v>
      </c>
    </row>
    <row r="363" spans="1:10" ht="15.6">
      <c r="A363" s="3" t="s">
        <v>18</v>
      </c>
      <c r="B363" s="628" t="s">
        <v>52</v>
      </c>
      <c r="C363" s="5" t="s">
        <v>29</v>
      </c>
      <c r="D363" s="5" t="s">
        <v>10</v>
      </c>
      <c r="E363" s="301" t="s">
        <v>246</v>
      </c>
      <c r="F363" s="302" t="s">
        <v>10</v>
      </c>
      <c r="G363" s="303" t="s">
        <v>555</v>
      </c>
      <c r="H363" s="69" t="s">
        <v>17</v>
      </c>
      <c r="I363" s="397">
        <v>91304</v>
      </c>
      <c r="J363" s="397">
        <v>91304</v>
      </c>
    </row>
    <row r="364" spans="1:10" ht="62.4">
      <c r="A364" s="91" t="s">
        <v>149</v>
      </c>
      <c r="B364" s="38" t="s">
        <v>52</v>
      </c>
      <c r="C364" s="36" t="s">
        <v>29</v>
      </c>
      <c r="D364" s="50" t="s">
        <v>10</v>
      </c>
      <c r="E364" s="310" t="s">
        <v>225</v>
      </c>
      <c r="F364" s="311" t="s">
        <v>521</v>
      </c>
      <c r="G364" s="312" t="s">
        <v>522</v>
      </c>
      <c r="H364" s="36"/>
      <c r="I364" s="394">
        <f t="shared" ref="I364:J367" si="37">SUM(I365)</f>
        <v>108600</v>
      </c>
      <c r="J364" s="394">
        <f t="shared" si="37"/>
        <v>108600</v>
      </c>
    </row>
    <row r="365" spans="1:10" ht="109.2">
      <c r="A365" s="94" t="s">
        <v>165</v>
      </c>
      <c r="B365" s="63" t="s">
        <v>52</v>
      </c>
      <c r="C365" s="2" t="s">
        <v>29</v>
      </c>
      <c r="D365" s="10" t="s">
        <v>10</v>
      </c>
      <c r="E365" s="338" t="s">
        <v>227</v>
      </c>
      <c r="F365" s="339" t="s">
        <v>521</v>
      </c>
      <c r="G365" s="340" t="s">
        <v>522</v>
      </c>
      <c r="H365" s="2"/>
      <c r="I365" s="395">
        <f t="shared" si="37"/>
        <v>108600</v>
      </c>
      <c r="J365" s="395">
        <f t="shared" si="37"/>
        <v>108600</v>
      </c>
    </row>
    <row r="366" spans="1:10" ht="46.8">
      <c r="A366" s="94" t="s">
        <v>541</v>
      </c>
      <c r="B366" s="63" t="s">
        <v>52</v>
      </c>
      <c r="C366" s="2" t="s">
        <v>29</v>
      </c>
      <c r="D366" s="10" t="s">
        <v>10</v>
      </c>
      <c r="E366" s="338" t="s">
        <v>227</v>
      </c>
      <c r="F366" s="339" t="s">
        <v>10</v>
      </c>
      <c r="G366" s="340" t="s">
        <v>522</v>
      </c>
      <c r="H366" s="2"/>
      <c r="I366" s="395">
        <f t="shared" si="37"/>
        <v>108600</v>
      </c>
      <c r="J366" s="395">
        <f t="shared" si="37"/>
        <v>108600</v>
      </c>
    </row>
    <row r="367" spans="1:10" ht="31.2">
      <c r="A367" s="3" t="s">
        <v>117</v>
      </c>
      <c r="B367" s="627" t="s">
        <v>52</v>
      </c>
      <c r="C367" s="2" t="s">
        <v>29</v>
      </c>
      <c r="D367" s="10" t="s">
        <v>10</v>
      </c>
      <c r="E367" s="338" t="s">
        <v>227</v>
      </c>
      <c r="F367" s="339" t="s">
        <v>10</v>
      </c>
      <c r="G367" s="340" t="s">
        <v>542</v>
      </c>
      <c r="H367" s="2"/>
      <c r="I367" s="395">
        <f t="shared" si="37"/>
        <v>108600</v>
      </c>
      <c r="J367" s="395">
        <f t="shared" si="37"/>
        <v>108600</v>
      </c>
    </row>
    <row r="368" spans="1:10" ht="31.2">
      <c r="A368" s="110" t="s">
        <v>728</v>
      </c>
      <c r="B368" s="413" t="s">
        <v>52</v>
      </c>
      <c r="C368" s="2" t="s">
        <v>29</v>
      </c>
      <c r="D368" s="10" t="s">
        <v>10</v>
      </c>
      <c r="E368" s="338" t="s">
        <v>227</v>
      </c>
      <c r="F368" s="339" t="s">
        <v>10</v>
      </c>
      <c r="G368" s="340" t="s">
        <v>542</v>
      </c>
      <c r="H368" s="2" t="s">
        <v>16</v>
      </c>
      <c r="I368" s="396">
        <v>108600</v>
      </c>
      <c r="J368" s="396">
        <v>108600</v>
      </c>
    </row>
    <row r="369" spans="1:10" ht="15.6">
      <c r="A369" s="120" t="s">
        <v>30</v>
      </c>
      <c r="B369" s="31" t="s">
        <v>52</v>
      </c>
      <c r="C369" s="27" t="s">
        <v>29</v>
      </c>
      <c r="D369" s="27" t="s">
        <v>12</v>
      </c>
      <c r="E369" s="350"/>
      <c r="F369" s="351"/>
      <c r="G369" s="352"/>
      <c r="H369" s="27"/>
      <c r="I369" s="421">
        <f>SUM(I370+I415)</f>
        <v>137857251</v>
      </c>
      <c r="J369" s="421">
        <f>SUM(J370+J415)</f>
        <v>139577324</v>
      </c>
    </row>
    <row r="370" spans="1:10" ht="31.2">
      <c r="A370" s="35" t="s">
        <v>162</v>
      </c>
      <c r="B370" s="38" t="s">
        <v>52</v>
      </c>
      <c r="C370" s="36" t="s">
        <v>29</v>
      </c>
      <c r="D370" s="36" t="s">
        <v>12</v>
      </c>
      <c r="E370" s="298" t="s">
        <v>591</v>
      </c>
      <c r="F370" s="299" t="s">
        <v>521</v>
      </c>
      <c r="G370" s="300" t="s">
        <v>522</v>
      </c>
      <c r="H370" s="36"/>
      <c r="I370" s="394">
        <f>SUM(I371+I399)</f>
        <v>137011351</v>
      </c>
      <c r="J370" s="394">
        <f>SUM(J371+J399)</f>
        <v>138731424</v>
      </c>
    </row>
    <row r="371" spans="1:10" ht="46.8">
      <c r="A371" s="74" t="s">
        <v>163</v>
      </c>
      <c r="B371" s="627" t="s">
        <v>52</v>
      </c>
      <c r="C371" s="2" t="s">
        <v>29</v>
      </c>
      <c r="D371" s="2" t="s">
        <v>12</v>
      </c>
      <c r="E371" s="301" t="s">
        <v>246</v>
      </c>
      <c r="F371" s="302" t="s">
        <v>521</v>
      </c>
      <c r="G371" s="303" t="s">
        <v>522</v>
      </c>
      <c r="H371" s="2"/>
      <c r="I371" s="395">
        <f>SUM(I372)</f>
        <v>136811351</v>
      </c>
      <c r="J371" s="395">
        <f>SUM(J372)</f>
        <v>138531424</v>
      </c>
    </row>
    <row r="372" spans="1:10" ht="15.6">
      <c r="A372" s="405" t="s">
        <v>604</v>
      </c>
      <c r="B372" s="627" t="s">
        <v>52</v>
      </c>
      <c r="C372" s="2" t="s">
        <v>29</v>
      </c>
      <c r="D372" s="2" t="s">
        <v>12</v>
      </c>
      <c r="E372" s="301" t="s">
        <v>246</v>
      </c>
      <c r="F372" s="302" t="s">
        <v>12</v>
      </c>
      <c r="G372" s="303" t="s">
        <v>522</v>
      </c>
      <c r="H372" s="2"/>
      <c r="I372" s="395">
        <f>SUM(I373+I376+I378+I382+I380+I384+I387+I389+I391+I395+I397)</f>
        <v>136811351</v>
      </c>
      <c r="J372" s="395">
        <f>SUM(J373+J376+J378+J382+J380+J384+J387+J389+J391+J395+J397)</f>
        <v>138531424</v>
      </c>
    </row>
    <row r="373" spans="1:10" ht="93.6">
      <c r="A373" s="60" t="s">
        <v>166</v>
      </c>
      <c r="B373" s="627" t="s">
        <v>52</v>
      </c>
      <c r="C373" s="2" t="s">
        <v>29</v>
      </c>
      <c r="D373" s="2" t="s">
        <v>12</v>
      </c>
      <c r="E373" s="301" t="s">
        <v>246</v>
      </c>
      <c r="F373" s="302" t="s">
        <v>12</v>
      </c>
      <c r="G373" s="303" t="s">
        <v>595</v>
      </c>
      <c r="H373" s="2"/>
      <c r="I373" s="395">
        <f>SUM(I374:I375)</f>
        <v>115808769</v>
      </c>
      <c r="J373" s="395">
        <f>SUM(J374:J375)</f>
        <v>115808769</v>
      </c>
    </row>
    <row r="374" spans="1:10" ht="62.4">
      <c r="A374" s="125" t="s">
        <v>92</v>
      </c>
      <c r="B374" s="627" t="s">
        <v>52</v>
      </c>
      <c r="C374" s="2" t="s">
        <v>29</v>
      </c>
      <c r="D374" s="2" t="s">
        <v>12</v>
      </c>
      <c r="E374" s="301" t="s">
        <v>246</v>
      </c>
      <c r="F374" s="302" t="s">
        <v>12</v>
      </c>
      <c r="G374" s="303" t="s">
        <v>595</v>
      </c>
      <c r="H374" s="2" t="s">
        <v>13</v>
      </c>
      <c r="I374" s="397">
        <v>111408066</v>
      </c>
      <c r="J374" s="397">
        <v>111408066</v>
      </c>
    </row>
    <row r="375" spans="1:10" ht="31.2">
      <c r="A375" s="136" t="s">
        <v>728</v>
      </c>
      <c r="B375" s="414" t="s">
        <v>52</v>
      </c>
      <c r="C375" s="2" t="s">
        <v>29</v>
      </c>
      <c r="D375" s="2" t="s">
        <v>12</v>
      </c>
      <c r="E375" s="301" t="s">
        <v>246</v>
      </c>
      <c r="F375" s="302" t="s">
        <v>12</v>
      </c>
      <c r="G375" s="303" t="s">
        <v>595</v>
      </c>
      <c r="H375" s="2" t="s">
        <v>16</v>
      </c>
      <c r="I375" s="397">
        <v>4400703</v>
      </c>
      <c r="J375" s="397">
        <v>4400703</v>
      </c>
    </row>
    <row r="376" spans="1:10" ht="31.2" hidden="1">
      <c r="A376" s="552" t="s">
        <v>767</v>
      </c>
      <c r="B376" s="414" t="s">
        <v>52</v>
      </c>
      <c r="C376" s="2" t="s">
        <v>29</v>
      </c>
      <c r="D376" s="2" t="s">
        <v>12</v>
      </c>
      <c r="E376" s="301" t="s">
        <v>246</v>
      </c>
      <c r="F376" s="302" t="s">
        <v>12</v>
      </c>
      <c r="G376" s="303" t="s">
        <v>766</v>
      </c>
      <c r="H376" s="2"/>
      <c r="I376" s="395">
        <f>SUM(I377)</f>
        <v>0</v>
      </c>
      <c r="J376" s="395">
        <f>SUM(J377)</f>
        <v>0</v>
      </c>
    </row>
    <row r="377" spans="1:10" ht="31.2" hidden="1">
      <c r="A377" s="136" t="s">
        <v>728</v>
      </c>
      <c r="B377" s="414" t="s">
        <v>52</v>
      </c>
      <c r="C377" s="2" t="s">
        <v>29</v>
      </c>
      <c r="D377" s="2" t="s">
        <v>12</v>
      </c>
      <c r="E377" s="301" t="s">
        <v>246</v>
      </c>
      <c r="F377" s="302" t="s">
        <v>12</v>
      </c>
      <c r="G377" s="303" t="s">
        <v>766</v>
      </c>
      <c r="H377" s="2" t="s">
        <v>16</v>
      </c>
      <c r="I377" s="397"/>
      <c r="J377" s="397"/>
    </row>
    <row r="378" spans="1:10" ht="31.2" hidden="1">
      <c r="A378" s="552" t="s">
        <v>759</v>
      </c>
      <c r="B378" s="414" t="s">
        <v>52</v>
      </c>
      <c r="C378" s="2" t="s">
        <v>29</v>
      </c>
      <c r="D378" s="2" t="s">
        <v>12</v>
      </c>
      <c r="E378" s="301" t="s">
        <v>246</v>
      </c>
      <c r="F378" s="302" t="s">
        <v>12</v>
      </c>
      <c r="G378" s="303" t="s">
        <v>758</v>
      </c>
      <c r="H378" s="2"/>
      <c r="I378" s="395">
        <f>SUM(I379)</f>
        <v>0</v>
      </c>
      <c r="J378" s="395">
        <f>SUM(J379)</f>
        <v>0</v>
      </c>
    </row>
    <row r="379" spans="1:10" ht="62.4" hidden="1">
      <c r="A379" s="125" t="s">
        <v>92</v>
      </c>
      <c r="B379" s="414" t="s">
        <v>52</v>
      </c>
      <c r="C379" s="2" t="s">
        <v>29</v>
      </c>
      <c r="D379" s="2" t="s">
        <v>12</v>
      </c>
      <c r="E379" s="301" t="s">
        <v>246</v>
      </c>
      <c r="F379" s="302" t="s">
        <v>12</v>
      </c>
      <c r="G379" s="303" t="s">
        <v>758</v>
      </c>
      <c r="H379" s="2" t="s">
        <v>13</v>
      </c>
      <c r="I379" s="397"/>
      <c r="J379" s="397"/>
    </row>
    <row r="380" spans="1:10" ht="62.4" hidden="1">
      <c r="A380" s="552" t="s">
        <v>760</v>
      </c>
      <c r="B380" s="414" t="s">
        <v>52</v>
      </c>
      <c r="C380" s="2" t="s">
        <v>29</v>
      </c>
      <c r="D380" s="2" t="s">
        <v>12</v>
      </c>
      <c r="E380" s="301" t="s">
        <v>246</v>
      </c>
      <c r="F380" s="302" t="s">
        <v>12</v>
      </c>
      <c r="G380" s="303" t="s">
        <v>757</v>
      </c>
      <c r="H380" s="2"/>
      <c r="I380" s="395">
        <f>SUM(I381)</f>
        <v>0</v>
      </c>
      <c r="J380" s="395">
        <f>SUM(J381)</f>
        <v>0</v>
      </c>
    </row>
    <row r="381" spans="1:10" ht="31.2" hidden="1">
      <c r="A381" s="136" t="s">
        <v>728</v>
      </c>
      <c r="B381" s="414" t="s">
        <v>52</v>
      </c>
      <c r="C381" s="2" t="s">
        <v>29</v>
      </c>
      <c r="D381" s="2" t="s">
        <v>12</v>
      </c>
      <c r="E381" s="301" t="s">
        <v>246</v>
      </c>
      <c r="F381" s="302" t="s">
        <v>12</v>
      </c>
      <c r="G381" s="303" t="s">
        <v>757</v>
      </c>
      <c r="H381" s="2" t="s">
        <v>16</v>
      </c>
      <c r="I381" s="397"/>
      <c r="J381" s="397"/>
    </row>
    <row r="382" spans="1:10" ht="31.2" hidden="1">
      <c r="A382" s="552" t="s">
        <v>725</v>
      </c>
      <c r="B382" s="414" t="s">
        <v>52</v>
      </c>
      <c r="C382" s="2" t="s">
        <v>29</v>
      </c>
      <c r="D382" s="2" t="s">
        <v>12</v>
      </c>
      <c r="E382" s="301" t="s">
        <v>246</v>
      </c>
      <c r="F382" s="302" t="s">
        <v>12</v>
      </c>
      <c r="G382" s="303" t="s">
        <v>724</v>
      </c>
      <c r="H382" s="2"/>
      <c r="I382" s="395">
        <f>SUM(I383)</f>
        <v>0</v>
      </c>
      <c r="J382" s="395">
        <f>SUM(J383)</f>
        <v>0</v>
      </c>
    </row>
    <row r="383" spans="1:10" ht="31.2" hidden="1">
      <c r="A383" s="136" t="s">
        <v>728</v>
      </c>
      <c r="B383" s="414" t="s">
        <v>52</v>
      </c>
      <c r="C383" s="2" t="s">
        <v>29</v>
      </c>
      <c r="D383" s="2" t="s">
        <v>12</v>
      </c>
      <c r="E383" s="301" t="s">
        <v>246</v>
      </c>
      <c r="F383" s="302" t="s">
        <v>12</v>
      </c>
      <c r="G383" s="303" t="s">
        <v>724</v>
      </c>
      <c r="H383" s="2" t="s">
        <v>16</v>
      </c>
      <c r="I383" s="397"/>
      <c r="J383" s="397"/>
    </row>
    <row r="384" spans="1:10" ht="31.2">
      <c r="A384" s="363" t="s">
        <v>597</v>
      </c>
      <c r="B384" s="414" t="s">
        <v>52</v>
      </c>
      <c r="C384" s="2" t="s">
        <v>29</v>
      </c>
      <c r="D384" s="2" t="s">
        <v>12</v>
      </c>
      <c r="E384" s="301" t="s">
        <v>246</v>
      </c>
      <c r="F384" s="302" t="s">
        <v>12</v>
      </c>
      <c r="G384" s="303" t="s">
        <v>598</v>
      </c>
      <c r="H384" s="2"/>
      <c r="I384" s="395">
        <f>SUM(I385:I386)</f>
        <v>529881</v>
      </c>
      <c r="J384" s="395">
        <f>SUM(J385:J386)</f>
        <v>529881</v>
      </c>
    </row>
    <row r="385" spans="1:10" ht="62.4">
      <c r="A385" s="125" t="s">
        <v>92</v>
      </c>
      <c r="B385" s="627" t="s">
        <v>52</v>
      </c>
      <c r="C385" s="2" t="s">
        <v>29</v>
      </c>
      <c r="D385" s="2" t="s">
        <v>12</v>
      </c>
      <c r="E385" s="301" t="s">
        <v>246</v>
      </c>
      <c r="F385" s="302" t="s">
        <v>12</v>
      </c>
      <c r="G385" s="303" t="s">
        <v>598</v>
      </c>
      <c r="H385" s="2" t="s">
        <v>13</v>
      </c>
      <c r="I385" s="397">
        <v>463781</v>
      </c>
      <c r="J385" s="397">
        <v>463781</v>
      </c>
    </row>
    <row r="386" spans="1:10" ht="15.6">
      <c r="A386" s="74" t="s">
        <v>40</v>
      </c>
      <c r="B386" s="627" t="s">
        <v>52</v>
      </c>
      <c r="C386" s="2" t="s">
        <v>29</v>
      </c>
      <c r="D386" s="2" t="s">
        <v>12</v>
      </c>
      <c r="E386" s="301" t="s">
        <v>246</v>
      </c>
      <c r="F386" s="302" t="s">
        <v>12</v>
      </c>
      <c r="G386" s="303" t="s">
        <v>598</v>
      </c>
      <c r="H386" s="356" t="s">
        <v>39</v>
      </c>
      <c r="I386" s="397">
        <v>66100</v>
      </c>
      <c r="J386" s="397">
        <v>66100</v>
      </c>
    </row>
    <row r="387" spans="1:10" ht="62.4">
      <c r="A387" s="363" t="s">
        <v>599</v>
      </c>
      <c r="B387" s="414" t="s">
        <v>52</v>
      </c>
      <c r="C387" s="52" t="s">
        <v>29</v>
      </c>
      <c r="D387" s="52" t="s">
        <v>12</v>
      </c>
      <c r="E387" s="341" t="s">
        <v>246</v>
      </c>
      <c r="F387" s="342" t="s">
        <v>12</v>
      </c>
      <c r="G387" s="343" t="s">
        <v>600</v>
      </c>
      <c r="H387" s="52"/>
      <c r="I387" s="395">
        <f>SUM(I388)</f>
        <v>1475000</v>
      </c>
      <c r="J387" s="395">
        <f>SUM(J388)</f>
        <v>1475000</v>
      </c>
    </row>
    <row r="388" spans="1:10" ht="31.2">
      <c r="A388" s="406" t="s">
        <v>728</v>
      </c>
      <c r="B388" s="414" t="s">
        <v>52</v>
      </c>
      <c r="C388" s="69" t="s">
        <v>29</v>
      </c>
      <c r="D388" s="52" t="s">
        <v>12</v>
      </c>
      <c r="E388" s="341" t="s">
        <v>246</v>
      </c>
      <c r="F388" s="342" t="s">
        <v>12</v>
      </c>
      <c r="G388" s="343" t="s">
        <v>600</v>
      </c>
      <c r="H388" s="52" t="s">
        <v>16</v>
      </c>
      <c r="I388" s="397">
        <v>1475000</v>
      </c>
      <c r="J388" s="397">
        <v>1475000</v>
      </c>
    </row>
    <row r="389" spans="1:10" ht="15.6">
      <c r="A389" s="112" t="s">
        <v>484</v>
      </c>
      <c r="B389" s="627" t="s">
        <v>52</v>
      </c>
      <c r="C389" s="5" t="s">
        <v>29</v>
      </c>
      <c r="D389" s="5" t="s">
        <v>12</v>
      </c>
      <c r="E389" s="301" t="s">
        <v>246</v>
      </c>
      <c r="F389" s="302" t="s">
        <v>12</v>
      </c>
      <c r="G389" s="303" t="s">
        <v>596</v>
      </c>
      <c r="H389" s="2"/>
      <c r="I389" s="395">
        <f>SUM(I390)</f>
        <v>895700</v>
      </c>
      <c r="J389" s="395">
        <f>SUM(J390)</f>
        <v>895700</v>
      </c>
    </row>
    <row r="390" spans="1:10" ht="62.4">
      <c r="A390" s="125" t="s">
        <v>92</v>
      </c>
      <c r="B390" s="627" t="s">
        <v>52</v>
      </c>
      <c r="C390" s="5" t="s">
        <v>29</v>
      </c>
      <c r="D390" s="5" t="s">
        <v>12</v>
      </c>
      <c r="E390" s="301" t="s">
        <v>246</v>
      </c>
      <c r="F390" s="302" t="s">
        <v>12</v>
      </c>
      <c r="G390" s="303" t="s">
        <v>596</v>
      </c>
      <c r="H390" s="2" t="s">
        <v>13</v>
      </c>
      <c r="I390" s="397">
        <v>895700</v>
      </c>
      <c r="J390" s="397">
        <v>895700</v>
      </c>
    </row>
    <row r="391" spans="1:10" ht="31.2">
      <c r="A391" s="74" t="s">
        <v>102</v>
      </c>
      <c r="B391" s="627" t="s">
        <v>52</v>
      </c>
      <c r="C391" s="5" t="s">
        <v>29</v>
      </c>
      <c r="D391" s="5" t="s">
        <v>12</v>
      </c>
      <c r="E391" s="301" t="s">
        <v>246</v>
      </c>
      <c r="F391" s="302" t="s">
        <v>12</v>
      </c>
      <c r="G391" s="303" t="s">
        <v>555</v>
      </c>
      <c r="H391" s="2"/>
      <c r="I391" s="395">
        <f>SUM(I392:I394)</f>
        <v>17967001</v>
      </c>
      <c r="J391" s="395">
        <f>SUM(J392:J394)</f>
        <v>19687074</v>
      </c>
    </row>
    <row r="392" spans="1:10" ht="62.4">
      <c r="A392" s="125" t="s">
        <v>92</v>
      </c>
      <c r="B392" s="627" t="s">
        <v>52</v>
      </c>
      <c r="C392" s="5" t="s">
        <v>29</v>
      </c>
      <c r="D392" s="5" t="s">
        <v>12</v>
      </c>
      <c r="E392" s="301" t="s">
        <v>246</v>
      </c>
      <c r="F392" s="302" t="s">
        <v>12</v>
      </c>
      <c r="G392" s="303" t="s">
        <v>555</v>
      </c>
      <c r="H392" s="2" t="s">
        <v>13</v>
      </c>
      <c r="I392" s="396">
        <v>166000</v>
      </c>
      <c r="J392" s="396">
        <v>166000</v>
      </c>
    </row>
    <row r="393" spans="1:10" ht="31.2">
      <c r="A393" s="136" t="s">
        <v>728</v>
      </c>
      <c r="B393" s="414" t="s">
        <v>52</v>
      </c>
      <c r="C393" s="5" t="s">
        <v>29</v>
      </c>
      <c r="D393" s="5" t="s">
        <v>12</v>
      </c>
      <c r="E393" s="301" t="s">
        <v>246</v>
      </c>
      <c r="F393" s="302" t="s">
        <v>12</v>
      </c>
      <c r="G393" s="303" t="s">
        <v>555</v>
      </c>
      <c r="H393" s="2" t="s">
        <v>16</v>
      </c>
      <c r="I393" s="396">
        <v>14708668</v>
      </c>
      <c r="J393" s="396">
        <v>16428741</v>
      </c>
    </row>
    <row r="394" spans="1:10" ht="15.6">
      <c r="A394" s="74" t="s">
        <v>18</v>
      </c>
      <c r="B394" s="627" t="s">
        <v>52</v>
      </c>
      <c r="C394" s="52" t="s">
        <v>29</v>
      </c>
      <c r="D394" s="52" t="s">
        <v>12</v>
      </c>
      <c r="E394" s="341" t="s">
        <v>246</v>
      </c>
      <c r="F394" s="342" t="s">
        <v>12</v>
      </c>
      <c r="G394" s="343" t="s">
        <v>555</v>
      </c>
      <c r="H394" s="52" t="s">
        <v>17</v>
      </c>
      <c r="I394" s="396">
        <v>3092333</v>
      </c>
      <c r="J394" s="396">
        <v>3092333</v>
      </c>
    </row>
    <row r="395" spans="1:10" ht="31.2" hidden="1">
      <c r="A395" s="74" t="s">
        <v>723</v>
      </c>
      <c r="B395" s="627" t="s">
        <v>52</v>
      </c>
      <c r="C395" s="52" t="s">
        <v>29</v>
      </c>
      <c r="D395" s="52" t="s">
        <v>12</v>
      </c>
      <c r="E395" s="341" t="s">
        <v>246</v>
      </c>
      <c r="F395" s="342" t="s">
        <v>12</v>
      </c>
      <c r="G395" s="343" t="s">
        <v>722</v>
      </c>
      <c r="H395" s="52"/>
      <c r="I395" s="395">
        <f>SUM(I396)</f>
        <v>0</v>
      </c>
      <c r="J395" s="395">
        <f>SUM(J396)</f>
        <v>0</v>
      </c>
    </row>
    <row r="396" spans="1:10" ht="31.2" hidden="1">
      <c r="A396" s="136" t="s">
        <v>728</v>
      </c>
      <c r="B396" s="627" t="s">
        <v>52</v>
      </c>
      <c r="C396" s="52" t="s">
        <v>29</v>
      </c>
      <c r="D396" s="52" t="s">
        <v>12</v>
      </c>
      <c r="E396" s="341" t="s">
        <v>246</v>
      </c>
      <c r="F396" s="342" t="s">
        <v>12</v>
      </c>
      <c r="G396" s="343" t="s">
        <v>722</v>
      </c>
      <c r="H396" s="52" t="s">
        <v>16</v>
      </c>
      <c r="I396" s="396"/>
      <c r="J396" s="396"/>
    </row>
    <row r="397" spans="1:10" ht="15.6">
      <c r="A397" s="74" t="s">
        <v>727</v>
      </c>
      <c r="B397" s="627" t="s">
        <v>52</v>
      </c>
      <c r="C397" s="2" t="s">
        <v>29</v>
      </c>
      <c r="D397" s="2" t="s">
        <v>12</v>
      </c>
      <c r="E397" s="301" t="s">
        <v>246</v>
      </c>
      <c r="F397" s="302" t="s">
        <v>12</v>
      </c>
      <c r="G397" s="343" t="s">
        <v>726</v>
      </c>
      <c r="H397" s="2"/>
      <c r="I397" s="395">
        <f>SUM(I398)</f>
        <v>135000</v>
      </c>
      <c r="J397" s="395">
        <f>SUM(J398)</f>
        <v>135000</v>
      </c>
    </row>
    <row r="398" spans="1:10" ht="31.2">
      <c r="A398" s="406" t="s">
        <v>728</v>
      </c>
      <c r="B398" s="414" t="s">
        <v>52</v>
      </c>
      <c r="C398" s="69" t="s">
        <v>29</v>
      </c>
      <c r="D398" s="52" t="s">
        <v>12</v>
      </c>
      <c r="E398" s="341" t="s">
        <v>246</v>
      </c>
      <c r="F398" s="342" t="s">
        <v>12</v>
      </c>
      <c r="G398" s="343" t="s">
        <v>726</v>
      </c>
      <c r="H398" s="52" t="s">
        <v>16</v>
      </c>
      <c r="I398" s="397">
        <v>135000</v>
      </c>
      <c r="J398" s="397">
        <v>135000</v>
      </c>
    </row>
    <row r="399" spans="1:10" ht="62.4">
      <c r="A399" s="127" t="s">
        <v>168</v>
      </c>
      <c r="B399" s="63" t="s">
        <v>52</v>
      </c>
      <c r="C399" s="52" t="s">
        <v>29</v>
      </c>
      <c r="D399" s="52" t="s">
        <v>12</v>
      </c>
      <c r="E399" s="341" t="s">
        <v>248</v>
      </c>
      <c r="F399" s="342" t="s">
        <v>521</v>
      </c>
      <c r="G399" s="343" t="s">
        <v>522</v>
      </c>
      <c r="H399" s="52"/>
      <c r="I399" s="395">
        <f t="shared" ref="I399:J401" si="38">SUM(I400)</f>
        <v>200000</v>
      </c>
      <c r="J399" s="395">
        <f t="shared" si="38"/>
        <v>200000</v>
      </c>
    </row>
    <row r="400" spans="1:10" ht="31.2">
      <c r="A400" s="358" t="s">
        <v>601</v>
      </c>
      <c r="B400" s="63" t="s">
        <v>52</v>
      </c>
      <c r="C400" s="52" t="s">
        <v>29</v>
      </c>
      <c r="D400" s="52" t="s">
        <v>12</v>
      </c>
      <c r="E400" s="341" t="s">
        <v>248</v>
      </c>
      <c r="F400" s="342" t="s">
        <v>10</v>
      </c>
      <c r="G400" s="343" t="s">
        <v>522</v>
      </c>
      <c r="H400" s="52"/>
      <c r="I400" s="395">
        <f t="shared" si="38"/>
        <v>200000</v>
      </c>
      <c r="J400" s="395">
        <f t="shared" si="38"/>
        <v>200000</v>
      </c>
    </row>
    <row r="401" spans="1:10" ht="15.6">
      <c r="A401" s="99" t="s">
        <v>602</v>
      </c>
      <c r="B401" s="63" t="s">
        <v>52</v>
      </c>
      <c r="C401" s="52" t="s">
        <v>29</v>
      </c>
      <c r="D401" s="52" t="s">
        <v>12</v>
      </c>
      <c r="E401" s="341" t="s">
        <v>248</v>
      </c>
      <c r="F401" s="342" t="s">
        <v>10</v>
      </c>
      <c r="G401" s="343" t="s">
        <v>603</v>
      </c>
      <c r="H401" s="52"/>
      <c r="I401" s="395">
        <f t="shared" si="38"/>
        <v>200000</v>
      </c>
      <c r="J401" s="395">
        <f t="shared" si="38"/>
        <v>200000</v>
      </c>
    </row>
    <row r="402" spans="1:10" ht="31.2">
      <c r="A402" s="136" t="s">
        <v>728</v>
      </c>
      <c r="B402" s="414" t="s">
        <v>52</v>
      </c>
      <c r="C402" s="2" t="s">
        <v>29</v>
      </c>
      <c r="D402" s="2" t="s">
        <v>12</v>
      </c>
      <c r="E402" s="301" t="s">
        <v>248</v>
      </c>
      <c r="F402" s="302" t="s">
        <v>10</v>
      </c>
      <c r="G402" s="303" t="s">
        <v>603</v>
      </c>
      <c r="H402" s="2" t="s">
        <v>16</v>
      </c>
      <c r="I402" s="397">
        <v>200000</v>
      </c>
      <c r="J402" s="397">
        <v>200000</v>
      </c>
    </row>
    <row r="403" spans="1:10" s="78" customFormat="1" ht="46.8" hidden="1">
      <c r="A403" s="126" t="s">
        <v>132</v>
      </c>
      <c r="B403" s="38" t="s">
        <v>52</v>
      </c>
      <c r="C403" s="36" t="s">
        <v>29</v>
      </c>
      <c r="D403" s="36" t="s">
        <v>12</v>
      </c>
      <c r="E403" s="298" t="s">
        <v>536</v>
      </c>
      <c r="F403" s="299" t="s">
        <v>521</v>
      </c>
      <c r="G403" s="300" t="s">
        <v>522</v>
      </c>
      <c r="H403" s="36"/>
      <c r="I403" s="394">
        <f t="shared" ref="I403:J406" si="39">SUM(I404)</f>
        <v>0</v>
      </c>
      <c r="J403" s="394">
        <f t="shared" si="39"/>
        <v>0</v>
      </c>
    </row>
    <row r="404" spans="1:10" s="78" customFormat="1" ht="62.4" hidden="1">
      <c r="A404" s="127" t="s">
        <v>169</v>
      </c>
      <c r="B404" s="63" t="s">
        <v>52</v>
      </c>
      <c r="C404" s="43" t="s">
        <v>29</v>
      </c>
      <c r="D404" s="43" t="s">
        <v>12</v>
      </c>
      <c r="E404" s="344" t="s">
        <v>249</v>
      </c>
      <c r="F404" s="345" t="s">
        <v>521</v>
      </c>
      <c r="G404" s="346" t="s">
        <v>522</v>
      </c>
      <c r="H404" s="87"/>
      <c r="I404" s="398">
        <f t="shared" si="39"/>
        <v>0</v>
      </c>
      <c r="J404" s="398">
        <f t="shared" si="39"/>
        <v>0</v>
      </c>
    </row>
    <row r="405" spans="1:10" s="78" customFormat="1" ht="31.2" hidden="1">
      <c r="A405" s="127" t="s">
        <v>605</v>
      </c>
      <c r="B405" s="63" t="s">
        <v>52</v>
      </c>
      <c r="C405" s="43" t="s">
        <v>29</v>
      </c>
      <c r="D405" s="43" t="s">
        <v>12</v>
      </c>
      <c r="E405" s="344" t="s">
        <v>249</v>
      </c>
      <c r="F405" s="345" t="s">
        <v>10</v>
      </c>
      <c r="G405" s="346" t="s">
        <v>522</v>
      </c>
      <c r="H405" s="87"/>
      <c r="I405" s="398">
        <f t="shared" si="39"/>
        <v>0</v>
      </c>
      <c r="J405" s="398">
        <f t="shared" si="39"/>
        <v>0</v>
      </c>
    </row>
    <row r="406" spans="1:10" s="45" customFormat="1" ht="31.2" hidden="1">
      <c r="A406" s="128" t="s">
        <v>170</v>
      </c>
      <c r="B406" s="418" t="s">
        <v>52</v>
      </c>
      <c r="C406" s="43" t="s">
        <v>29</v>
      </c>
      <c r="D406" s="43" t="s">
        <v>12</v>
      </c>
      <c r="E406" s="344" t="s">
        <v>249</v>
      </c>
      <c r="F406" s="345" t="s">
        <v>10</v>
      </c>
      <c r="G406" s="346" t="s">
        <v>606</v>
      </c>
      <c r="H406" s="87"/>
      <c r="I406" s="398">
        <f t="shared" si="39"/>
        <v>0</v>
      </c>
      <c r="J406" s="398">
        <f t="shared" si="39"/>
        <v>0</v>
      </c>
    </row>
    <row r="407" spans="1:10" s="45" customFormat="1" ht="31.2" hidden="1">
      <c r="A407" s="129" t="s">
        <v>728</v>
      </c>
      <c r="B407" s="419" t="s">
        <v>52</v>
      </c>
      <c r="C407" s="43" t="s">
        <v>29</v>
      </c>
      <c r="D407" s="43" t="s">
        <v>12</v>
      </c>
      <c r="E407" s="344" t="s">
        <v>249</v>
      </c>
      <c r="F407" s="345" t="s">
        <v>10</v>
      </c>
      <c r="G407" s="346" t="s">
        <v>606</v>
      </c>
      <c r="H407" s="87" t="s">
        <v>16</v>
      </c>
      <c r="I407" s="399"/>
      <c r="J407" s="399"/>
    </row>
    <row r="408" spans="1:10" ht="46.8" hidden="1">
      <c r="A408" s="35" t="s">
        <v>204</v>
      </c>
      <c r="B408" s="38" t="s">
        <v>52</v>
      </c>
      <c r="C408" s="36" t="s">
        <v>29</v>
      </c>
      <c r="D408" s="50" t="s">
        <v>12</v>
      </c>
      <c r="E408" s="304" t="s">
        <v>576</v>
      </c>
      <c r="F408" s="305" t="s">
        <v>521</v>
      </c>
      <c r="G408" s="306" t="s">
        <v>522</v>
      </c>
      <c r="H408" s="36"/>
      <c r="I408" s="394">
        <f>SUM(I409)</f>
        <v>0</v>
      </c>
      <c r="J408" s="394">
        <f>SUM(J409)</f>
        <v>0</v>
      </c>
    </row>
    <row r="409" spans="1:10" ht="78" hidden="1">
      <c r="A409" s="360" t="s">
        <v>205</v>
      </c>
      <c r="B409" s="427" t="s">
        <v>52</v>
      </c>
      <c r="C409" s="5" t="s">
        <v>29</v>
      </c>
      <c r="D409" s="533" t="s">
        <v>12</v>
      </c>
      <c r="E409" s="319" t="s">
        <v>235</v>
      </c>
      <c r="F409" s="320" t="s">
        <v>521</v>
      </c>
      <c r="G409" s="321" t="s">
        <v>522</v>
      </c>
      <c r="H409" s="2"/>
      <c r="I409" s="395">
        <f>SUM(I410)</f>
        <v>0</v>
      </c>
      <c r="J409" s="395">
        <f>SUM(J410)</f>
        <v>0</v>
      </c>
    </row>
    <row r="410" spans="1:10" ht="31.2" hidden="1">
      <c r="A410" s="360" t="s">
        <v>590</v>
      </c>
      <c r="B410" s="414" t="s">
        <v>52</v>
      </c>
      <c r="C410" s="5" t="s">
        <v>29</v>
      </c>
      <c r="D410" s="533" t="s">
        <v>12</v>
      </c>
      <c r="E410" s="319" t="s">
        <v>235</v>
      </c>
      <c r="F410" s="320" t="s">
        <v>10</v>
      </c>
      <c r="G410" s="321" t="s">
        <v>522</v>
      </c>
      <c r="H410" s="356"/>
      <c r="I410" s="395">
        <f>SUM(I411+I413)</f>
        <v>0</v>
      </c>
      <c r="J410" s="395">
        <f>SUM(J411+J413)</f>
        <v>0</v>
      </c>
    </row>
    <row r="411" spans="1:10" ht="31.2" hidden="1">
      <c r="A411" s="111" t="s">
        <v>791</v>
      </c>
      <c r="B411" s="627" t="s">
        <v>52</v>
      </c>
      <c r="C411" s="5" t="s">
        <v>29</v>
      </c>
      <c r="D411" s="533" t="s">
        <v>12</v>
      </c>
      <c r="E411" s="319" t="s">
        <v>235</v>
      </c>
      <c r="F411" s="320" t="s">
        <v>10</v>
      </c>
      <c r="G411" s="554">
        <v>11500</v>
      </c>
      <c r="H411" s="69"/>
      <c r="I411" s="395">
        <f>SUM(I412)</f>
        <v>0</v>
      </c>
      <c r="J411" s="395">
        <f>SUM(J412)</f>
        <v>0</v>
      </c>
    </row>
    <row r="412" spans="1:10" ht="31.2" hidden="1">
      <c r="A412" s="136" t="s">
        <v>197</v>
      </c>
      <c r="B412" s="414" t="s">
        <v>52</v>
      </c>
      <c r="C412" s="5" t="s">
        <v>29</v>
      </c>
      <c r="D412" s="533" t="s">
        <v>12</v>
      </c>
      <c r="E412" s="319" t="s">
        <v>235</v>
      </c>
      <c r="F412" s="320" t="s">
        <v>10</v>
      </c>
      <c r="G412" s="554">
        <v>11500</v>
      </c>
      <c r="H412" s="69" t="s">
        <v>192</v>
      </c>
      <c r="I412" s="397"/>
      <c r="J412" s="397"/>
    </row>
    <row r="413" spans="1:10" ht="31.2" hidden="1">
      <c r="A413" s="136" t="s">
        <v>699</v>
      </c>
      <c r="B413" s="627" t="s">
        <v>52</v>
      </c>
      <c r="C413" s="5" t="s">
        <v>29</v>
      </c>
      <c r="D413" s="533" t="s">
        <v>12</v>
      </c>
      <c r="E413" s="319" t="s">
        <v>235</v>
      </c>
      <c r="F413" s="320" t="s">
        <v>10</v>
      </c>
      <c r="G413" s="321" t="s">
        <v>698</v>
      </c>
      <c r="H413" s="69"/>
      <c r="I413" s="395">
        <f>SUM(I414)</f>
        <v>0</v>
      </c>
      <c r="J413" s="395">
        <f>SUM(J414)</f>
        <v>0</v>
      </c>
    </row>
    <row r="414" spans="1:10" ht="31.2" hidden="1">
      <c r="A414" s="136" t="s">
        <v>197</v>
      </c>
      <c r="B414" s="414" t="s">
        <v>52</v>
      </c>
      <c r="C414" s="5" t="s">
        <v>29</v>
      </c>
      <c r="D414" s="533" t="s">
        <v>12</v>
      </c>
      <c r="E414" s="319" t="s">
        <v>235</v>
      </c>
      <c r="F414" s="320" t="s">
        <v>10</v>
      </c>
      <c r="G414" s="321" t="s">
        <v>698</v>
      </c>
      <c r="H414" s="69" t="s">
        <v>192</v>
      </c>
      <c r="I414" s="397"/>
      <c r="J414" s="397"/>
    </row>
    <row r="415" spans="1:10" s="45" customFormat="1" ht="62.4">
      <c r="A415" s="126" t="s">
        <v>149</v>
      </c>
      <c r="B415" s="38" t="s">
        <v>52</v>
      </c>
      <c r="C415" s="36" t="s">
        <v>29</v>
      </c>
      <c r="D415" s="50" t="s">
        <v>12</v>
      </c>
      <c r="E415" s="310" t="s">
        <v>225</v>
      </c>
      <c r="F415" s="311" t="s">
        <v>521</v>
      </c>
      <c r="G415" s="312" t="s">
        <v>522</v>
      </c>
      <c r="H415" s="36"/>
      <c r="I415" s="394">
        <f t="shared" ref="I415:J418" si="40">SUM(I416)</f>
        <v>845900</v>
      </c>
      <c r="J415" s="394">
        <f t="shared" si="40"/>
        <v>845900</v>
      </c>
    </row>
    <row r="416" spans="1:10" s="45" customFormat="1" ht="109.2">
      <c r="A416" s="127" t="s">
        <v>165</v>
      </c>
      <c r="B416" s="63" t="s">
        <v>52</v>
      </c>
      <c r="C416" s="2" t="s">
        <v>29</v>
      </c>
      <c r="D416" s="43" t="s">
        <v>12</v>
      </c>
      <c r="E416" s="344" t="s">
        <v>227</v>
      </c>
      <c r="F416" s="345" t="s">
        <v>521</v>
      </c>
      <c r="G416" s="346" t="s">
        <v>522</v>
      </c>
      <c r="H416" s="2"/>
      <c r="I416" s="395">
        <f t="shared" si="40"/>
        <v>845900</v>
      </c>
      <c r="J416" s="395">
        <f t="shared" si="40"/>
        <v>845900</v>
      </c>
    </row>
    <row r="417" spans="1:10" s="45" customFormat="1" ht="46.8">
      <c r="A417" s="127" t="s">
        <v>541</v>
      </c>
      <c r="B417" s="63" t="s">
        <v>52</v>
      </c>
      <c r="C417" s="2" t="s">
        <v>29</v>
      </c>
      <c r="D417" s="43" t="s">
        <v>12</v>
      </c>
      <c r="E417" s="344" t="s">
        <v>227</v>
      </c>
      <c r="F417" s="345" t="s">
        <v>10</v>
      </c>
      <c r="G417" s="346" t="s">
        <v>522</v>
      </c>
      <c r="H417" s="2"/>
      <c r="I417" s="395">
        <f t="shared" si="40"/>
        <v>845900</v>
      </c>
      <c r="J417" s="395">
        <f t="shared" si="40"/>
        <v>845900</v>
      </c>
    </row>
    <row r="418" spans="1:10" s="45" customFormat="1" ht="31.2">
      <c r="A418" s="74" t="s">
        <v>117</v>
      </c>
      <c r="B418" s="627" t="s">
        <v>52</v>
      </c>
      <c r="C418" s="2" t="s">
        <v>29</v>
      </c>
      <c r="D418" s="43" t="s">
        <v>12</v>
      </c>
      <c r="E418" s="344" t="s">
        <v>227</v>
      </c>
      <c r="F418" s="345" t="s">
        <v>10</v>
      </c>
      <c r="G418" s="346" t="s">
        <v>542</v>
      </c>
      <c r="H418" s="2"/>
      <c r="I418" s="395">
        <f t="shared" si="40"/>
        <v>845900</v>
      </c>
      <c r="J418" s="395">
        <f t="shared" si="40"/>
        <v>845900</v>
      </c>
    </row>
    <row r="419" spans="1:10" s="45" customFormat="1" ht="31.2">
      <c r="A419" s="136" t="s">
        <v>728</v>
      </c>
      <c r="B419" s="414" t="s">
        <v>52</v>
      </c>
      <c r="C419" s="2" t="s">
        <v>29</v>
      </c>
      <c r="D419" s="43" t="s">
        <v>12</v>
      </c>
      <c r="E419" s="344" t="s">
        <v>227</v>
      </c>
      <c r="F419" s="345" t="s">
        <v>10</v>
      </c>
      <c r="G419" s="346" t="s">
        <v>542</v>
      </c>
      <c r="H419" s="2" t="s">
        <v>16</v>
      </c>
      <c r="I419" s="396">
        <v>845900</v>
      </c>
      <c r="J419" s="396">
        <v>845900</v>
      </c>
    </row>
    <row r="420" spans="1:10" s="45" customFormat="1" ht="15.6">
      <c r="A420" s="135" t="s">
        <v>1041</v>
      </c>
      <c r="B420" s="31" t="s">
        <v>52</v>
      </c>
      <c r="C420" s="27" t="s">
        <v>29</v>
      </c>
      <c r="D420" s="27" t="s">
        <v>15</v>
      </c>
      <c r="E420" s="350"/>
      <c r="F420" s="351"/>
      <c r="G420" s="352"/>
      <c r="H420" s="27"/>
      <c r="I420" s="421">
        <f t="shared" ref="I420:J423" si="41">SUM(I421)</f>
        <v>7314987</v>
      </c>
      <c r="J420" s="421">
        <f t="shared" si="41"/>
        <v>7314987</v>
      </c>
    </row>
    <row r="421" spans="1:10" s="45" customFormat="1" ht="31.2">
      <c r="A421" s="35" t="s">
        <v>162</v>
      </c>
      <c r="B421" s="38" t="s">
        <v>52</v>
      </c>
      <c r="C421" s="36" t="s">
        <v>29</v>
      </c>
      <c r="D421" s="36" t="s">
        <v>15</v>
      </c>
      <c r="E421" s="298" t="s">
        <v>591</v>
      </c>
      <c r="F421" s="299" t="s">
        <v>521</v>
      </c>
      <c r="G421" s="300" t="s">
        <v>522</v>
      </c>
      <c r="H421" s="36"/>
      <c r="I421" s="394">
        <f t="shared" si="41"/>
        <v>7314987</v>
      </c>
      <c r="J421" s="394">
        <f t="shared" si="41"/>
        <v>7314987</v>
      </c>
    </row>
    <row r="422" spans="1:10" s="45" customFormat="1" ht="62.4">
      <c r="A422" s="74" t="s">
        <v>167</v>
      </c>
      <c r="B422" s="627" t="s">
        <v>52</v>
      </c>
      <c r="C422" s="52" t="s">
        <v>29</v>
      </c>
      <c r="D422" s="52" t="s">
        <v>15</v>
      </c>
      <c r="E422" s="341" t="s">
        <v>247</v>
      </c>
      <c r="F422" s="342" t="s">
        <v>521</v>
      </c>
      <c r="G422" s="343" t="s">
        <v>522</v>
      </c>
      <c r="H422" s="52"/>
      <c r="I422" s="395">
        <f t="shared" si="41"/>
        <v>7314987</v>
      </c>
      <c r="J422" s="395">
        <f t="shared" si="41"/>
        <v>7314987</v>
      </c>
    </row>
    <row r="423" spans="1:10" s="45" customFormat="1" ht="31.2">
      <c r="A423" s="74" t="s">
        <v>608</v>
      </c>
      <c r="B423" s="627" t="s">
        <v>52</v>
      </c>
      <c r="C423" s="52" t="s">
        <v>29</v>
      </c>
      <c r="D423" s="52" t="s">
        <v>15</v>
      </c>
      <c r="E423" s="341" t="s">
        <v>247</v>
      </c>
      <c r="F423" s="342" t="s">
        <v>10</v>
      </c>
      <c r="G423" s="343" t="s">
        <v>522</v>
      </c>
      <c r="H423" s="52"/>
      <c r="I423" s="395">
        <f t="shared" si="41"/>
        <v>7314987</v>
      </c>
      <c r="J423" s="395">
        <f t="shared" si="41"/>
        <v>7314987</v>
      </c>
    </row>
    <row r="424" spans="1:10" s="45" customFormat="1" ht="31.2">
      <c r="A424" s="74" t="s">
        <v>102</v>
      </c>
      <c r="B424" s="627" t="s">
        <v>52</v>
      </c>
      <c r="C424" s="52" t="s">
        <v>29</v>
      </c>
      <c r="D424" s="52" t="s">
        <v>15</v>
      </c>
      <c r="E424" s="341" t="s">
        <v>247</v>
      </c>
      <c r="F424" s="342" t="s">
        <v>10</v>
      </c>
      <c r="G424" s="343" t="s">
        <v>555</v>
      </c>
      <c r="H424" s="52"/>
      <c r="I424" s="395">
        <f>SUM(I425:I427)</f>
        <v>7314987</v>
      </c>
      <c r="J424" s="395">
        <f>SUM(J425:J427)</f>
        <v>7314987</v>
      </c>
    </row>
    <row r="425" spans="1:10" s="45" customFormat="1" ht="62.4">
      <c r="A425" s="125" t="s">
        <v>92</v>
      </c>
      <c r="B425" s="627" t="s">
        <v>52</v>
      </c>
      <c r="C425" s="52" t="s">
        <v>29</v>
      </c>
      <c r="D425" s="52" t="s">
        <v>15</v>
      </c>
      <c r="E425" s="341" t="s">
        <v>247</v>
      </c>
      <c r="F425" s="342" t="s">
        <v>10</v>
      </c>
      <c r="G425" s="343" t="s">
        <v>555</v>
      </c>
      <c r="H425" s="52" t="s">
        <v>13</v>
      </c>
      <c r="I425" s="397">
        <v>4199000</v>
      </c>
      <c r="J425" s="397">
        <v>4199000</v>
      </c>
    </row>
    <row r="426" spans="1:10" s="45" customFormat="1" ht="31.2">
      <c r="A426" s="136" t="s">
        <v>728</v>
      </c>
      <c r="B426" s="414" t="s">
        <v>52</v>
      </c>
      <c r="C426" s="52" t="s">
        <v>29</v>
      </c>
      <c r="D426" s="52" t="s">
        <v>15</v>
      </c>
      <c r="E426" s="344" t="s">
        <v>247</v>
      </c>
      <c r="F426" s="345" t="s">
        <v>10</v>
      </c>
      <c r="G426" s="346" t="s">
        <v>555</v>
      </c>
      <c r="H426" s="2" t="s">
        <v>16</v>
      </c>
      <c r="I426" s="396">
        <v>1701739</v>
      </c>
      <c r="J426" s="396">
        <v>1701739</v>
      </c>
    </row>
    <row r="427" spans="1:10" s="45" customFormat="1" ht="15.6">
      <c r="A427" s="74" t="s">
        <v>18</v>
      </c>
      <c r="B427" s="627" t="s">
        <v>52</v>
      </c>
      <c r="C427" s="52" t="s">
        <v>29</v>
      </c>
      <c r="D427" s="52" t="s">
        <v>15</v>
      </c>
      <c r="E427" s="344" t="s">
        <v>247</v>
      </c>
      <c r="F427" s="345" t="s">
        <v>10</v>
      </c>
      <c r="G427" s="346" t="s">
        <v>555</v>
      </c>
      <c r="H427" s="2" t="s">
        <v>17</v>
      </c>
      <c r="I427" s="396">
        <v>1414248</v>
      </c>
      <c r="J427" s="396">
        <v>1414248</v>
      </c>
    </row>
    <row r="428" spans="1:10" ht="15.6">
      <c r="A428" s="135" t="s">
        <v>658</v>
      </c>
      <c r="B428" s="31" t="s">
        <v>52</v>
      </c>
      <c r="C428" s="27" t="s">
        <v>29</v>
      </c>
      <c r="D428" s="27" t="s">
        <v>29</v>
      </c>
      <c r="E428" s="350"/>
      <c r="F428" s="351"/>
      <c r="G428" s="352"/>
      <c r="H428" s="27"/>
      <c r="I428" s="421">
        <f t="shared" ref="I428:J430" si="42">SUM(I429)</f>
        <v>562000</v>
      </c>
      <c r="J428" s="421">
        <f t="shared" si="42"/>
        <v>562000</v>
      </c>
    </row>
    <row r="429" spans="1:10" ht="62.4">
      <c r="A429" s="126" t="s">
        <v>173</v>
      </c>
      <c r="B429" s="38" t="s">
        <v>52</v>
      </c>
      <c r="C429" s="36" t="s">
        <v>29</v>
      </c>
      <c r="D429" s="36" t="s">
        <v>29</v>
      </c>
      <c r="E429" s="298" t="s">
        <v>609</v>
      </c>
      <c r="F429" s="299" t="s">
        <v>521</v>
      </c>
      <c r="G429" s="300" t="s">
        <v>522</v>
      </c>
      <c r="H429" s="36"/>
      <c r="I429" s="394">
        <f t="shared" si="42"/>
        <v>562000</v>
      </c>
      <c r="J429" s="394">
        <f t="shared" si="42"/>
        <v>562000</v>
      </c>
    </row>
    <row r="430" spans="1:10" ht="78">
      <c r="A430" s="127" t="s">
        <v>175</v>
      </c>
      <c r="B430" s="63" t="s">
        <v>52</v>
      </c>
      <c r="C430" s="52" t="s">
        <v>29</v>
      </c>
      <c r="D430" s="52" t="s">
        <v>29</v>
      </c>
      <c r="E430" s="341" t="s">
        <v>250</v>
      </c>
      <c r="F430" s="342" t="s">
        <v>521</v>
      </c>
      <c r="G430" s="343" t="s">
        <v>522</v>
      </c>
      <c r="H430" s="52"/>
      <c r="I430" s="395">
        <f t="shared" si="42"/>
        <v>562000</v>
      </c>
      <c r="J430" s="395">
        <f t="shared" si="42"/>
        <v>562000</v>
      </c>
    </row>
    <row r="431" spans="1:10" ht="31.2">
      <c r="A431" s="127" t="s">
        <v>612</v>
      </c>
      <c r="B431" s="63" t="s">
        <v>52</v>
      </c>
      <c r="C431" s="52" t="s">
        <v>29</v>
      </c>
      <c r="D431" s="52" t="s">
        <v>29</v>
      </c>
      <c r="E431" s="341" t="s">
        <v>250</v>
      </c>
      <c r="F431" s="342" t="s">
        <v>10</v>
      </c>
      <c r="G431" s="343" t="s">
        <v>522</v>
      </c>
      <c r="H431" s="52"/>
      <c r="I431" s="395">
        <f>SUM(I432+I434)</f>
        <v>562000</v>
      </c>
      <c r="J431" s="395">
        <f>SUM(J432+J434)</f>
        <v>562000</v>
      </c>
    </row>
    <row r="432" spans="1:10" ht="31.2">
      <c r="A432" s="125" t="s">
        <v>613</v>
      </c>
      <c r="B432" s="627" t="s">
        <v>52</v>
      </c>
      <c r="C432" s="2" t="s">
        <v>29</v>
      </c>
      <c r="D432" s="2" t="s">
        <v>29</v>
      </c>
      <c r="E432" s="341" t="s">
        <v>250</v>
      </c>
      <c r="F432" s="302" t="s">
        <v>10</v>
      </c>
      <c r="G432" s="303" t="s">
        <v>614</v>
      </c>
      <c r="H432" s="2"/>
      <c r="I432" s="395">
        <f>SUM(I433)</f>
        <v>388800</v>
      </c>
      <c r="J432" s="395">
        <f>SUM(J433)</f>
        <v>388800</v>
      </c>
    </row>
    <row r="433" spans="1:10" ht="31.2">
      <c r="A433" s="136" t="s">
        <v>728</v>
      </c>
      <c r="B433" s="414" t="s">
        <v>52</v>
      </c>
      <c r="C433" s="2" t="s">
        <v>29</v>
      </c>
      <c r="D433" s="2" t="s">
        <v>29</v>
      </c>
      <c r="E433" s="341" t="s">
        <v>250</v>
      </c>
      <c r="F433" s="302" t="s">
        <v>10</v>
      </c>
      <c r="G433" s="303" t="s">
        <v>614</v>
      </c>
      <c r="H433" s="2" t="s">
        <v>16</v>
      </c>
      <c r="I433" s="397">
        <v>388800</v>
      </c>
      <c r="J433" s="397">
        <v>388800</v>
      </c>
    </row>
    <row r="434" spans="1:10" ht="15.6">
      <c r="A434" s="111" t="s">
        <v>762</v>
      </c>
      <c r="B434" s="414" t="s">
        <v>52</v>
      </c>
      <c r="C434" s="2" t="s">
        <v>29</v>
      </c>
      <c r="D434" s="2" t="s">
        <v>29</v>
      </c>
      <c r="E434" s="341" t="s">
        <v>250</v>
      </c>
      <c r="F434" s="302" t="s">
        <v>10</v>
      </c>
      <c r="G434" s="303" t="s">
        <v>761</v>
      </c>
      <c r="H434" s="2"/>
      <c r="I434" s="395">
        <f>SUM(I435)</f>
        <v>173200</v>
      </c>
      <c r="J434" s="395">
        <f>SUM(J435)</f>
        <v>173200</v>
      </c>
    </row>
    <row r="435" spans="1:10" ht="31.2">
      <c r="A435" s="136" t="s">
        <v>728</v>
      </c>
      <c r="B435" s="414" t="s">
        <v>52</v>
      </c>
      <c r="C435" s="2" t="s">
        <v>29</v>
      </c>
      <c r="D435" s="2" t="s">
        <v>29</v>
      </c>
      <c r="E435" s="341" t="s">
        <v>250</v>
      </c>
      <c r="F435" s="302" t="s">
        <v>10</v>
      </c>
      <c r="G435" s="303" t="s">
        <v>761</v>
      </c>
      <c r="H435" s="2" t="s">
        <v>16</v>
      </c>
      <c r="I435" s="397">
        <v>173200</v>
      </c>
      <c r="J435" s="397">
        <v>173200</v>
      </c>
    </row>
    <row r="436" spans="1:10" ht="15.6">
      <c r="A436" s="135" t="s">
        <v>31</v>
      </c>
      <c r="B436" s="31" t="s">
        <v>52</v>
      </c>
      <c r="C436" s="27" t="s">
        <v>29</v>
      </c>
      <c r="D436" s="27" t="s">
        <v>32</v>
      </c>
      <c r="E436" s="350"/>
      <c r="F436" s="351"/>
      <c r="G436" s="352"/>
      <c r="H436" s="27"/>
      <c r="I436" s="421">
        <f>SUM(I442,I437,I455,I460)</f>
        <v>7008208</v>
      </c>
      <c r="J436" s="421">
        <f>SUM(J442,J437,J455,J460)</f>
        <v>7008208</v>
      </c>
    </row>
    <row r="437" spans="1:10" s="78" customFormat="1" ht="46.8">
      <c r="A437" s="126" t="s">
        <v>130</v>
      </c>
      <c r="B437" s="38" t="s">
        <v>52</v>
      </c>
      <c r="C437" s="36" t="s">
        <v>29</v>
      </c>
      <c r="D437" s="36" t="s">
        <v>32</v>
      </c>
      <c r="E437" s="298" t="s">
        <v>206</v>
      </c>
      <c r="F437" s="299" t="s">
        <v>521</v>
      </c>
      <c r="G437" s="300" t="s">
        <v>522</v>
      </c>
      <c r="H437" s="36"/>
      <c r="I437" s="394">
        <f t="shared" ref="I437:J440" si="43">SUM(I438)</f>
        <v>3000</v>
      </c>
      <c r="J437" s="394">
        <f t="shared" si="43"/>
        <v>3000</v>
      </c>
    </row>
    <row r="438" spans="1:10" s="45" customFormat="1" ht="78">
      <c r="A438" s="128" t="s">
        <v>131</v>
      </c>
      <c r="B438" s="418" t="s">
        <v>52</v>
      </c>
      <c r="C438" s="86" t="s">
        <v>29</v>
      </c>
      <c r="D438" s="43" t="s">
        <v>32</v>
      </c>
      <c r="E438" s="344" t="s">
        <v>239</v>
      </c>
      <c r="F438" s="345" t="s">
        <v>521</v>
      </c>
      <c r="G438" s="346" t="s">
        <v>522</v>
      </c>
      <c r="H438" s="87"/>
      <c r="I438" s="398">
        <f t="shared" si="43"/>
        <v>3000</v>
      </c>
      <c r="J438" s="398">
        <f t="shared" si="43"/>
        <v>3000</v>
      </c>
    </row>
    <row r="439" spans="1:10" s="45" customFormat="1" ht="46.8">
      <c r="A439" s="407" t="s">
        <v>529</v>
      </c>
      <c r="B439" s="418" t="s">
        <v>52</v>
      </c>
      <c r="C439" s="86" t="s">
        <v>29</v>
      </c>
      <c r="D439" s="43" t="s">
        <v>32</v>
      </c>
      <c r="E439" s="344" t="s">
        <v>239</v>
      </c>
      <c r="F439" s="345" t="s">
        <v>10</v>
      </c>
      <c r="G439" s="346" t="s">
        <v>522</v>
      </c>
      <c r="H439" s="87"/>
      <c r="I439" s="398">
        <f t="shared" si="43"/>
        <v>3000</v>
      </c>
      <c r="J439" s="398">
        <f t="shared" si="43"/>
        <v>3000</v>
      </c>
    </row>
    <row r="440" spans="1:10" s="45" customFormat="1" ht="31.2">
      <c r="A440" s="99" t="s">
        <v>120</v>
      </c>
      <c r="B440" s="63" t="s">
        <v>52</v>
      </c>
      <c r="C440" s="86" t="s">
        <v>29</v>
      </c>
      <c r="D440" s="43" t="s">
        <v>32</v>
      </c>
      <c r="E440" s="344" t="s">
        <v>239</v>
      </c>
      <c r="F440" s="345" t="s">
        <v>10</v>
      </c>
      <c r="G440" s="346" t="s">
        <v>531</v>
      </c>
      <c r="H440" s="2"/>
      <c r="I440" s="395">
        <f t="shared" si="43"/>
        <v>3000</v>
      </c>
      <c r="J440" s="395">
        <f t="shared" si="43"/>
        <v>3000</v>
      </c>
    </row>
    <row r="441" spans="1:10" s="45" customFormat="1" ht="31.2">
      <c r="A441" s="129" t="s">
        <v>728</v>
      </c>
      <c r="B441" s="419" t="s">
        <v>52</v>
      </c>
      <c r="C441" s="86" t="s">
        <v>29</v>
      </c>
      <c r="D441" s="43" t="s">
        <v>32</v>
      </c>
      <c r="E441" s="344" t="s">
        <v>239</v>
      </c>
      <c r="F441" s="345" t="s">
        <v>10</v>
      </c>
      <c r="G441" s="346" t="s">
        <v>531</v>
      </c>
      <c r="H441" s="87" t="s">
        <v>16</v>
      </c>
      <c r="I441" s="399">
        <v>3000</v>
      </c>
      <c r="J441" s="399">
        <v>3000</v>
      </c>
    </row>
    <row r="442" spans="1:10" ht="31.2">
      <c r="A442" s="123" t="s">
        <v>162</v>
      </c>
      <c r="B442" s="38" t="s">
        <v>52</v>
      </c>
      <c r="C442" s="36" t="s">
        <v>29</v>
      </c>
      <c r="D442" s="36" t="s">
        <v>32</v>
      </c>
      <c r="E442" s="298" t="s">
        <v>591</v>
      </c>
      <c r="F442" s="299" t="s">
        <v>521</v>
      </c>
      <c r="G442" s="300" t="s">
        <v>522</v>
      </c>
      <c r="H442" s="36"/>
      <c r="I442" s="394">
        <f>SUM(I443)</f>
        <v>6977508</v>
      </c>
      <c r="J442" s="394">
        <f>SUM(J443)</f>
        <v>6977508</v>
      </c>
    </row>
    <row r="443" spans="1:10" ht="62.4">
      <c r="A443" s="74" t="s">
        <v>176</v>
      </c>
      <c r="B443" s="627" t="s">
        <v>52</v>
      </c>
      <c r="C443" s="2" t="s">
        <v>29</v>
      </c>
      <c r="D443" s="2" t="s">
        <v>32</v>
      </c>
      <c r="E443" s="301" t="s">
        <v>251</v>
      </c>
      <c r="F443" s="302" t="s">
        <v>521</v>
      </c>
      <c r="G443" s="303" t="s">
        <v>522</v>
      </c>
      <c r="H443" s="2"/>
      <c r="I443" s="395">
        <f>SUM(I444+I451)</f>
        <v>6977508</v>
      </c>
      <c r="J443" s="395">
        <f>SUM(J444+J451)</f>
        <v>6977508</v>
      </c>
    </row>
    <row r="444" spans="1:10" ht="46.8">
      <c r="A444" s="74" t="s">
        <v>615</v>
      </c>
      <c r="B444" s="627" t="s">
        <v>52</v>
      </c>
      <c r="C444" s="2" t="s">
        <v>29</v>
      </c>
      <c r="D444" s="2" t="s">
        <v>32</v>
      </c>
      <c r="E444" s="301" t="s">
        <v>251</v>
      </c>
      <c r="F444" s="302" t="s">
        <v>10</v>
      </c>
      <c r="G444" s="303" t="s">
        <v>522</v>
      </c>
      <c r="H444" s="2"/>
      <c r="I444" s="395">
        <f>SUM(I445+I447)</f>
        <v>5874682</v>
      </c>
      <c r="J444" s="395">
        <f>SUM(J445+J447)</f>
        <v>5874682</v>
      </c>
    </row>
    <row r="445" spans="1:10" ht="31.2">
      <c r="A445" s="74" t="s">
        <v>177</v>
      </c>
      <c r="B445" s="627" t="s">
        <v>52</v>
      </c>
      <c r="C445" s="2" t="s">
        <v>29</v>
      </c>
      <c r="D445" s="2" t="s">
        <v>32</v>
      </c>
      <c r="E445" s="301" t="s">
        <v>251</v>
      </c>
      <c r="F445" s="302" t="s">
        <v>10</v>
      </c>
      <c r="G445" s="303" t="s">
        <v>616</v>
      </c>
      <c r="H445" s="2"/>
      <c r="I445" s="395">
        <f>SUM(I446)</f>
        <v>38436</v>
      </c>
      <c r="J445" s="395">
        <f>SUM(J446)</f>
        <v>38436</v>
      </c>
    </row>
    <row r="446" spans="1:10" ht="62.4">
      <c r="A446" s="125" t="s">
        <v>92</v>
      </c>
      <c r="B446" s="627" t="s">
        <v>52</v>
      </c>
      <c r="C446" s="2" t="s">
        <v>29</v>
      </c>
      <c r="D446" s="2" t="s">
        <v>32</v>
      </c>
      <c r="E446" s="301" t="s">
        <v>251</v>
      </c>
      <c r="F446" s="302" t="s">
        <v>10</v>
      </c>
      <c r="G446" s="303" t="s">
        <v>616</v>
      </c>
      <c r="H446" s="2" t="s">
        <v>13</v>
      </c>
      <c r="I446" s="397">
        <v>38436</v>
      </c>
      <c r="J446" s="397">
        <v>38436</v>
      </c>
    </row>
    <row r="447" spans="1:10" ht="31.2">
      <c r="A447" s="74" t="s">
        <v>102</v>
      </c>
      <c r="B447" s="627" t="s">
        <v>52</v>
      </c>
      <c r="C447" s="52" t="s">
        <v>29</v>
      </c>
      <c r="D447" s="52" t="s">
        <v>32</v>
      </c>
      <c r="E447" s="341" t="s">
        <v>251</v>
      </c>
      <c r="F447" s="342" t="s">
        <v>10</v>
      </c>
      <c r="G447" s="343" t="s">
        <v>555</v>
      </c>
      <c r="H447" s="52"/>
      <c r="I447" s="395">
        <f>SUM(I448:I450)</f>
        <v>5836246</v>
      </c>
      <c r="J447" s="395">
        <f>SUM(J448:J450)</f>
        <v>5836246</v>
      </c>
    </row>
    <row r="448" spans="1:10" ht="62.4">
      <c r="A448" s="125" t="s">
        <v>92</v>
      </c>
      <c r="B448" s="627" t="s">
        <v>52</v>
      </c>
      <c r="C448" s="2" t="s">
        <v>29</v>
      </c>
      <c r="D448" s="2" t="s">
        <v>32</v>
      </c>
      <c r="E448" s="301" t="s">
        <v>251</v>
      </c>
      <c r="F448" s="302" t="s">
        <v>10</v>
      </c>
      <c r="G448" s="303" t="s">
        <v>555</v>
      </c>
      <c r="H448" s="2" t="s">
        <v>13</v>
      </c>
      <c r="I448" s="397">
        <v>4883802</v>
      </c>
      <c r="J448" s="397">
        <v>4883802</v>
      </c>
    </row>
    <row r="449" spans="1:10" ht="31.2">
      <c r="A449" s="136" t="s">
        <v>728</v>
      </c>
      <c r="B449" s="414" t="s">
        <v>52</v>
      </c>
      <c r="C449" s="2" t="s">
        <v>29</v>
      </c>
      <c r="D449" s="2" t="s">
        <v>32</v>
      </c>
      <c r="E449" s="301" t="s">
        <v>251</v>
      </c>
      <c r="F449" s="302" t="s">
        <v>10</v>
      </c>
      <c r="G449" s="303" t="s">
        <v>555</v>
      </c>
      <c r="H449" s="2" t="s">
        <v>16</v>
      </c>
      <c r="I449" s="397">
        <v>948884</v>
      </c>
      <c r="J449" s="397">
        <v>948884</v>
      </c>
    </row>
    <row r="450" spans="1:10" ht="15.6">
      <c r="A450" s="74" t="s">
        <v>18</v>
      </c>
      <c r="B450" s="627" t="s">
        <v>52</v>
      </c>
      <c r="C450" s="2" t="s">
        <v>29</v>
      </c>
      <c r="D450" s="2" t="s">
        <v>32</v>
      </c>
      <c r="E450" s="301" t="s">
        <v>251</v>
      </c>
      <c r="F450" s="302" t="s">
        <v>10</v>
      </c>
      <c r="G450" s="303" t="s">
        <v>555</v>
      </c>
      <c r="H450" s="2" t="s">
        <v>17</v>
      </c>
      <c r="I450" s="397">
        <v>3560</v>
      </c>
      <c r="J450" s="397">
        <v>3560</v>
      </c>
    </row>
    <row r="451" spans="1:10" ht="62.4">
      <c r="A451" s="74" t="s">
        <v>617</v>
      </c>
      <c r="B451" s="627" t="s">
        <v>52</v>
      </c>
      <c r="C451" s="2" t="s">
        <v>29</v>
      </c>
      <c r="D451" s="2" t="s">
        <v>32</v>
      </c>
      <c r="E451" s="301" t="s">
        <v>251</v>
      </c>
      <c r="F451" s="302" t="s">
        <v>12</v>
      </c>
      <c r="G451" s="303" t="s">
        <v>522</v>
      </c>
      <c r="H451" s="2"/>
      <c r="I451" s="395">
        <f>SUM(I452)</f>
        <v>1102826</v>
      </c>
      <c r="J451" s="395">
        <f>SUM(J452)</f>
        <v>1102826</v>
      </c>
    </row>
    <row r="452" spans="1:10" ht="31.2">
      <c r="A452" s="74" t="s">
        <v>91</v>
      </c>
      <c r="B452" s="627" t="s">
        <v>52</v>
      </c>
      <c r="C452" s="2" t="s">
        <v>29</v>
      </c>
      <c r="D452" s="2" t="s">
        <v>32</v>
      </c>
      <c r="E452" s="301" t="s">
        <v>251</v>
      </c>
      <c r="F452" s="302" t="s">
        <v>12</v>
      </c>
      <c r="G452" s="303" t="s">
        <v>526</v>
      </c>
      <c r="H452" s="2"/>
      <c r="I452" s="395">
        <f>SUM(I453:I454)</f>
        <v>1102826</v>
      </c>
      <c r="J452" s="395">
        <f>SUM(J453:J454)</f>
        <v>1102826</v>
      </c>
    </row>
    <row r="453" spans="1:10" ht="62.4">
      <c r="A453" s="125" t="s">
        <v>92</v>
      </c>
      <c r="B453" s="627" t="s">
        <v>52</v>
      </c>
      <c r="C453" s="2" t="s">
        <v>29</v>
      </c>
      <c r="D453" s="2" t="s">
        <v>32</v>
      </c>
      <c r="E453" s="301" t="s">
        <v>251</v>
      </c>
      <c r="F453" s="302" t="s">
        <v>12</v>
      </c>
      <c r="G453" s="303" t="s">
        <v>526</v>
      </c>
      <c r="H453" s="2" t="s">
        <v>13</v>
      </c>
      <c r="I453" s="396">
        <v>1102826</v>
      </c>
      <c r="J453" s="396">
        <v>1102826</v>
      </c>
    </row>
    <row r="454" spans="1:10" ht="31.2" hidden="1">
      <c r="A454" s="129" t="s">
        <v>728</v>
      </c>
      <c r="B454" s="627" t="s">
        <v>52</v>
      </c>
      <c r="C454" s="2" t="s">
        <v>29</v>
      </c>
      <c r="D454" s="2" t="s">
        <v>32</v>
      </c>
      <c r="E454" s="301" t="s">
        <v>251</v>
      </c>
      <c r="F454" s="302" t="s">
        <v>12</v>
      </c>
      <c r="G454" s="303" t="s">
        <v>526</v>
      </c>
      <c r="H454" s="2" t="s">
        <v>16</v>
      </c>
      <c r="I454" s="396"/>
      <c r="J454" s="396"/>
    </row>
    <row r="455" spans="1:10" ht="46.8" hidden="1">
      <c r="A455" s="126" t="s">
        <v>132</v>
      </c>
      <c r="B455" s="38" t="s">
        <v>52</v>
      </c>
      <c r="C455" s="36" t="s">
        <v>29</v>
      </c>
      <c r="D455" s="36" t="s">
        <v>32</v>
      </c>
      <c r="E455" s="298" t="s">
        <v>536</v>
      </c>
      <c r="F455" s="299" t="s">
        <v>521</v>
      </c>
      <c r="G455" s="300" t="s">
        <v>522</v>
      </c>
      <c r="H455" s="36"/>
      <c r="I455" s="394">
        <f t="shared" ref="I455:J458" si="44">SUM(I456)</f>
        <v>0</v>
      </c>
      <c r="J455" s="394">
        <f t="shared" si="44"/>
        <v>0</v>
      </c>
    </row>
    <row r="456" spans="1:10" ht="62.4" hidden="1">
      <c r="A456" s="127" t="s">
        <v>169</v>
      </c>
      <c r="B456" s="63" t="s">
        <v>52</v>
      </c>
      <c r="C456" s="43" t="s">
        <v>29</v>
      </c>
      <c r="D456" s="52" t="s">
        <v>32</v>
      </c>
      <c r="E456" s="341" t="s">
        <v>249</v>
      </c>
      <c r="F456" s="342" t="s">
        <v>521</v>
      </c>
      <c r="G456" s="343" t="s">
        <v>522</v>
      </c>
      <c r="H456" s="87"/>
      <c r="I456" s="398">
        <f t="shared" si="44"/>
        <v>0</v>
      </c>
      <c r="J456" s="398">
        <f t="shared" si="44"/>
        <v>0</v>
      </c>
    </row>
    <row r="457" spans="1:10" ht="31.2" hidden="1">
      <c r="A457" s="127" t="s">
        <v>605</v>
      </c>
      <c r="B457" s="63" t="s">
        <v>52</v>
      </c>
      <c r="C457" s="43" t="s">
        <v>29</v>
      </c>
      <c r="D457" s="52" t="s">
        <v>32</v>
      </c>
      <c r="E457" s="341" t="s">
        <v>249</v>
      </c>
      <c r="F457" s="342" t="s">
        <v>10</v>
      </c>
      <c r="G457" s="343" t="s">
        <v>522</v>
      </c>
      <c r="H457" s="87"/>
      <c r="I457" s="398">
        <f t="shared" si="44"/>
        <v>0</v>
      </c>
      <c r="J457" s="398">
        <f t="shared" si="44"/>
        <v>0</v>
      </c>
    </row>
    <row r="458" spans="1:10" ht="31.2" hidden="1">
      <c r="A458" s="128" t="s">
        <v>170</v>
      </c>
      <c r="B458" s="418" t="s">
        <v>52</v>
      </c>
      <c r="C458" s="43" t="s">
        <v>29</v>
      </c>
      <c r="D458" s="52" t="s">
        <v>32</v>
      </c>
      <c r="E458" s="341" t="s">
        <v>249</v>
      </c>
      <c r="F458" s="342" t="s">
        <v>10</v>
      </c>
      <c r="G458" s="343" t="s">
        <v>606</v>
      </c>
      <c r="H458" s="87"/>
      <c r="I458" s="398">
        <f t="shared" si="44"/>
        <v>0</v>
      </c>
      <c r="J458" s="398">
        <f t="shared" si="44"/>
        <v>0</v>
      </c>
    </row>
    <row r="459" spans="1:10" ht="31.2" hidden="1">
      <c r="A459" s="129" t="s">
        <v>728</v>
      </c>
      <c r="B459" s="419" t="s">
        <v>52</v>
      </c>
      <c r="C459" s="52" t="s">
        <v>29</v>
      </c>
      <c r="D459" s="52" t="s">
        <v>32</v>
      </c>
      <c r="E459" s="341" t="s">
        <v>249</v>
      </c>
      <c r="F459" s="342" t="s">
        <v>10</v>
      </c>
      <c r="G459" s="343" t="s">
        <v>606</v>
      </c>
      <c r="H459" s="87" t="s">
        <v>16</v>
      </c>
      <c r="I459" s="399"/>
      <c r="J459" s="399"/>
    </row>
    <row r="460" spans="1:10" s="45" customFormat="1" ht="62.4">
      <c r="A460" s="126" t="s">
        <v>149</v>
      </c>
      <c r="B460" s="38" t="s">
        <v>52</v>
      </c>
      <c r="C460" s="36" t="s">
        <v>29</v>
      </c>
      <c r="D460" s="50" t="s">
        <v>32</v>
      </c>
      <c r="E460" s="310" t="s">
        <v>225</v>
      </c>
      <c r="F460" s="311" t="s">
        <v>521</v>
      </c>
      <c r="G460" s="312" t="s">
        <v>522</v>
      </c>
      <c r="H460" s="36"/>
      <c r="I460" s="394">
        <f t="shared" ref="I460:J463" si="45">SUM(I461)</f>
        <v>27700</v>
      </c>
      <c r="J460" s="394">
        <f t="shared" si="45"/>
        <v>27700</v>
      </c>
    </row>
    <row r="461" spans="1:10" s="45" customFormat="1" ht="109.2">
      <c r="A461" s="127" t="s">
        <v>165</v>
      </c>
      <c r="B461" s="63" t="s">
        <v>52</v>
      </c>
      <c r="C461" s="2" t="s">
        <v>29</v>
      </c>
      <c r="D461" s="43" t="s">
        <v>32</v>
      </c>
      <c r="E461" s="344" t="s">
        <v>227</v>
      </c>
      <c r="F461" s="345" t="s">
        <v>521</v>
      </c>
      <c r="G461" s="346" t="s">
        <v>522</v>
      </c>
      <c r="H461" s="2"/>
      <c r="I461" s="395">
        <f t="shared" si="45"/>
        <v>27700</v>
      </c>
      <c r="J461" s="395">
        <f t="shared" si="45"/>
        <v>27700</v>
      </c>
    </row>
    <row r="462" spans="1:10" s="45" customFormat="1" ht="46.8">
      <c r="A462" s="127" t="s">
        <v>541</v>
      </c>
      <c r="B462" s="63" t="s">
        <v>52</v>
      </c>
      <c r="C462" s="2" t="s">
        <v>29</v>
      </c>
      <c r="D462" s="43" t="s">
        <v>32</v>
      </c>
      <c r="E462" s="344" t="s">
        <v>227</v>
      </c>
      <c r="F462" s="345" t="s">
        <v>10</v>
      </c>
      <c r="G462" s="346" t="s">
        <v>522</v>
      </c>
      <c r="H462" s="2"/>
      <c r="I462" s="395">
        <f t="shared" si="45"/>
        <v>27700</v>
      </c>
      <c r="J462" s="395">
        <f t="shared" si="45"/>
        <v>27700</v>
      </c>
    </row>
    <row r="463" spans="1:10" s="45" customFormat="1" ht="31.2">
      <c r="A463" s="74" t="s">
        <v>117</v>
      </c>
      <c r="B463" s="627" t="s">
        <v>52</v>
      </c>
      <c r="C463" s="2" t="s">
        <v>29</v>
      </c>
      <c r="D463" s="43" t="s">
        <v>32</v>
      </c>
      <c r="E463" s="344" t="s">
        <v>227</v>
      </c>
      <c r="F463" s="345" t="s">
        <v>10</v>
      </c>
      <c r="G463" s="346" t="s">
        <v>542</v>
      </c>
      <c r="H463" s="2"/>
      <c r="I463" s="395">
        <f t="shared" si="45"/>
        <v>27700</v>
      </c>
      <c r="J463" s="395">
        <f t="shared" si="45"/>
        <v>27700</v>
      </c>
    </row>
    <row r="464" spans="1:10" s="45" customFormat="1" ht="31.2">
      <c r="A464" s="136" t="s">
        <v>728</v>
      </c>
      <c r="B464" s="414" t="s">
        <v>52</v>
      </c>
      <c r="C464" s="2" t="s">
        <v>29</v>
      </c>
      <c r="D464" s="43" t="s">
        <v>32</v>
      </c>
      <c r="E464" s="344" t="s">
        <v>227</v>
      </c>
      <c r="F464" s="345" t="s">
        <v>10</v>
      </c>
      <c r="G464" s="346" t="s">
        <v>542</v>
      </c>
      <c r="H464" s="2" t="s">
        <v>16</v>
      </c>
      <c r="I464" s="396">
        <v>27700</v>
      </c>
      <c r="J464" s="396">
        <v>27700</v>
      </c>
    </row>
    <row r="465" spans="1:10" s="45" customFormat="1" ht="15.6">
      <c r="A465" s="139" t="s">
        <v>37</v>
      </c>
      <c r="B465" s="21" t="s">
        <v>52</v>
      </c>
      <c r="C465" s="21">
        <v>10</v>
      </c>
      <c r="D465" s="21"/>
      <c r="E465" s="422"/>
      <c r="F465" s="423"/>
      <c r="G465" s="424"/>
      <c r="H465" s="17"/>
      <c r="I465" s="420">
        <f>SUM(I466+I494)</f>
        <v>9285888</v>
      </c>
      <c r="J465" s="420">
        <f>SUM(J466+J494)</f>
        <v>9285888</v>
      </c>
    </row>
    <row r="466" spans="1:10" s="45" customFormat="1" ht="15.6">
      <c r="A466" s="135" t="s">
        <v>41</v>
      </c>
      <c r="B466" s="31" t="s">
        <v>52</v>
      </c>
      <c r="C466" s="31">
        <v>10</v>
      </c>
      <c r="D466" s="27" t="s">
        <v>15</v>
      </c>
      <c r="E466" s="350"/>
      <c r="F466" s="351"/>
      <c r="G466" s="352"/>
      <c r="H466" s="27"/>
      <c r="I466" s="421">
        <f>SUM(I467)</f>
        <v>8151448</v>
      </c>
      <c r="J466" s="421">
        <f>SUM(J467)</f>
        <v>8151448</v>
      </c>
    </row>
    <row r="467" spans="1:10" ht="31.2">
      <c r="A467" s="126" t="s">
        <v>162</v>
      </c>
      <c r="B467" s="38" t="s">
        <v>52</v>
      </c>
      <c r="C467" s="38">
        <v>10</v>
      </c>
      <c r="D467" s="36" t="s">
        <v>15</v>
      </c>
      <c r="E467" s="298" t="s">
        <v>591</v>
      </c>
      <c r="F467" s="299" t="s">
        <v>521</v>
      </c>
      <c r="G467" s="300" t="s">
        <v>522</v>
      </c>
      <c r="H467" s="36"/>
      <c r="I467" s="394">
        <f>SUM(I468,I485)</f>
        <v>8151448</v>
      </c>
      <c r="J467" s="394">
        <f>SUM(J468,J485)</f>
        <v>8151448</v>
      </c>
    </row>
    <row r="468" spans="1:10" ht="46.8">
      <c r="A468" s="125" t="s">
        <v>163</v>
      </c>
      <c r="B468" s="627" t="s">
        <v>52</v>
      </c>
      <c r="C468" s="627">
        <v>10</v>
      </c>
      <c r="D468" s="2" t="s">
        <v>15</v>
      </c>
      <c r="E468" s="301" t="s">
        <v>246</v>
      </c>
      <c r="F468" s="302" t="s">
        <v>521</v>
      </c>
      <c r="G468" s="303" t="s">
        <v>522</v>
      </c>
      <c r="H468" s="2"/>
      <c r="I468" s="395">
        <f>SUM(I469+I477)</f>
        <v>8034089</v>
      </c>
      <c r="J468" s="395">
        <f>SUM(J469+J477)</f>
        <v>8034089</v>
      </c>
    </row>
    <row r="469" spans="1:10" ht="15.6">
      <c r="A469" s="125" t="s">
        <v>592</v>
      </c>
      <c r="B469" s="627" t="s">
        <v>52</v>
      </c>
      <c r="C469" s="627">
        <v>10</v>
      </c>
      <c r="D469" s="2" t="s">
        <v>15</v>
      </c>
      <c r="E469" s="301" t="s">
        <v>246</v>
      </c>
      <c r="F469" s="302" t="s">
        <v>10</v>
      </c>
      <c r="G469" s="303" t="s">
        <v>522</v>
      </c>
      <c r="H469" s="2"/>
      <c r="I469" s="395">
        <f>SUM(I470+I472+I475)</f>
        <v>832450</v>
      </c>
      <c r="J469" s="395">
        <f>SUM(J470+J472+J475)</f>
        <v>832450</v>
      </c>
    </row>
    <row r="470" spans="1:10" ht="31.2" hidden="1">
      <c r="A470" s="125" t="s">
        <v>759</v>
      </c>
      <c r="B470" s="627" t="s">
        <v>52</v>
      </c>
      <c r="C470" s="627">
        <v>10</v>
      </c>
      <c r="D470" s="2" t="s">
        <v>15</v>
      </c>
      <c r="E470" s="301" t="s">
        <v>246</v>
      </c>
      <c r="F470" s="302" t="s">
        <v>10</v>
      </c>
      <c r="G470" s="303" t="s">
        <v>758</v>
      </c>
      <c r="H470" s="2"/>
      <c r="I470" s="395">
        <f>SUM(I471)</f>
        <v>0</v>
      </c>
      <c r="J470" s="395">
        <f>SUM(J471)</f>
        <v>0</v>
      </c>
    </row>
    <row r="471" spans="1:10" ht="15.6" hidden="1">
      <c r="A471" s="74" t="s">
        <v>40</v>
      </c>
      <c r="B471" s="627" t="s">
        <v>52</v>
      </c>
      <c r="C471" s="627">
        <v>10</v>
      </c>
      <c r="D471" s="2" t="s">
        <v>15</v>
      </c>
      <c r="E471" s="301" t="s">
        <v>246</v>
      </c>
      <c r="F471" s="302" t="s">
        <v>10</v>
      </c>
      <c r="G471" s="303" t="s">
        <v>758</v>
      </c>
      <c r="H471" s="2" t="s">
        <v>39</v>
      </c>
      <c r="I471" s="397"/>
      <c r="J471" s="397"/>
    </row>
    <row r="472" spans="1:10" ht="93.6">
      <c r="A472" s="74" t="s">
        <v>114</v>
      </c>
      <c r="B472" s="627" t="s">
        <v>52</v>
      </c>
      <c r="C472" s="627">
        <v>10</v>
      </c>
      <c r="D472" s="2" t="s">
        <v>15</v>
      </c>
      <c r="E472" s="301" t="s">
        <v>246</v>
      </c>
      <c r="F472" s="302" t="s">
        <v>10</v>
      </c>
      <c r="G472" s="303" t="s">
        <v>632</v>
      </c>
      <c r="H472" s="2"/>
      <c r="I472" s="395">
        <f>SUM(I473:I474)</f>
        <v>772450</v>
      </c>
      <c r="J472" s="395">
        <f>SUM(J473:J474)</f>
        <v>772450</v>
      </c>
    </row>
    <row r="473" spans="1:10" ht="31.2">
      <c r="A473" s="136" t="s">
        <v>728</v>
      </c>
      <c r="B473" s="414" t="s">
        <v>52</v>
      </c>
      <c r="C473" s="627">
        <v>10</v>
      </c>
      <c r="D473" s="2" t="s">
        <v>15</v>
      </c>
      <c r="E473" s="301" t="s">
        <v>246</v>
      </c>
      <c r="F473" s="302" t="s">
        <v>10</v>
      </c>
      <c r="G473" s="303" t="s">
        <v>632</v>
      </c>
      <c r="H473" s="2" t="s">
        <v>16</v>
      </c>
      <c r="I473" s="397">
        <v>3862</v>
      </c>
      <c r="J473" s="397">
        <v>3862</v>
      </c>
    </row>
    <row r="474" spans="1:10" ht="15.6">
      <c r="A474" s="74" t="s">
        <v>40</v>
      </c>
      <c r="B474" s="627" t="s">
        <v>52</v>
      </c>
      <c r="C474" s="627">
        <v>10</v>
      </c>
      <c r="D474" s="2" t="s">
        <v>15</v>
      </c>
      <c r="E474" s="301" t="s">
        <v>246</v>
      </c>
      <c r="F474" s="302" t="s">
        <v>10</v>
      </c>
      <c r="G474" s="303" t="s">
        <v>632</v>
      </c>
      <c r="H474" s="2" t="s">
        <v>39</v>
      </c>
      <c r="I474" s="397">
        <v>768588</v>
      </c>
      <c r="J474" s="397">
        <v>768588</v>
      </c>
    </row>
    <row r="475" spans="1:10" ht="31.2">
      <c r="A475" s="74" t="s">
        <v>597</v>
      </c>
      <c r="B475" s="627" t="s">
        <v>52</v>
      </c>
      <c r="C475" s="627">
        <v>10</v>
      </c>
      <c r="D475" s="2" t="s">
        <v>15</v>
      </c>
      <c r="E475" s="301" t="s">
        <v>246</v>
      </c>
      <c r="F475" s="302" t="s">
        <v>10</v>
      </c>
      <c r="G475" s="303" t="s">
        <v>598</v>
      </c>
      <c r="H475" s="2"/>
      <c r="I475" s="395">
        <f>SUM(I476)</f>
        <v>60000</v>
      </c>
      <c r="J475" s="395">
        <f>SUM(J476)</f>
        <v>60000</v>
      </c>
    </row>
    <row r="476" spans="1:10" ht="15.6">
      <c r="A476" s="74" t="s">
        <v>40</v>
      </c>
      <c r="B476" s="627" t="s">
        <v>52</v>
      </c>
      <c r="C476" s="627">
        <v>10</v>
      </c>
      <c r="D476" s="2" t="s">
        <v>15</v>
      </c>
      <c r="E476" s="301" t="s">
        <v>246</v>
      </c>
      <c r="F476" s="302" t="s">
        <v>10</v>
      </c>
      <c r="G476" s="303" t="s">
        <v>598</v>
      </c>
      <c r="H476" s="2" t="s">
        <v>39</v>
      </c>
      <c r="I476" s="397">
        <v>60000</v>
      </c>
      <c r="J476" s="397">
        <v>60000</v>
      </c>
    </row>
    <row r="477" spans="1:10" ht="15.6">
      <c r="A477" s="74" t="s">
        <v>604</v>
      </c>
      <c r="B477" s="627" t="s">
        <v>52</v>
      </c>
      <c r="C477" s="627">
        <v>10</v>
      </c>
      <c r="D477" s="2" t="s">
        <v>15</v>
      </c>
      <c r="E477" s="301" t="s">
        <v>246</v>
      </c>
      <c r="F477" s="302" t="s">
        <v>12</v>
      </c>
      <c r="G477" s="303" t="s">
        <v>522</v>
      </c>
      <c r="H477" s="2"/>
      <c r="I477" s="395">
        <f>SUM(I478+I480+I483)</f>
        <v>7201639</v>
      </c>
      <c r="J477" s="395">
        <f>SUM(J478+J480+J483)</f>
        <v>7201639</v>
      </c>
    </row>
    <row r="478" spans="1:10" ht="31.2" hidden="1">
      <c r="A478" s="125" t="s">
        <v>759</v>
      </c>
      <c r="B478" s="627" t="s">
        <v>52</v>
      </c>
      <c r="C478" s="627">
        <v>10</v>
      </c>
      <c r="D478" s="2" t="s">
        <v>15</v>
      </c>
      <c r="E478" s="301" t="s">
        <v>246</v>
      </c>
      <c r="F478" s="302" t="s">
        <v>12</v>
      </c>
      <c r="G478" s="303" t="s">
        <v>758</v>
      </c>
      <c r="H478" s="2"/>
      <c r="I478" s="395">
        <f>SUM(I479)</f>
        <v>0</v>
      </c>
      <c r="J478" s="395">
        <f>SUM(J479)</f>
        <v>0</v>
      </c>
    </row>
    <row r="479" spans="1:10" ht="15.6" hidden="1">
      <c r="A479" s="74" t="s">
        <v>40</v>
      </c>
      <c r="B479" s="627" t="s">
        <v>52</v>
      </c>
      <c r="C479" s="627">
        <v>10</v>
      </c>
      <c r="D479" s="2" t="s">
        <v>15</v>
      </c>
      <c r="E479" s="301" t="s">
        <v>246</v>
      </c>
      <c r="F479" s="302" t="s">
        <v>12</v>
      </c>
      <c r="G479" s="303" t="s">
        <v>758</v>
      </c>
      <c r="H479" s="2" t="s">
        <v>39</v>
      </c>
      <c r="I479" s="397"/>
      <c r="J479" s="397"/>
    </row>
    <row r="480" spans="1:10" ht="93.6">
      <c r="A480" s="74" t="s">
        <v>114</v>
      </c>
      <c r="B480" s="627" t="s">
        <v>52</v>
      </c>
      <c r="C480" s="627">
        <v>10</v>
      </c>
      <c r="D480" s="2" t="s">
        <v>15</v>
      </c>
      <c r="E480" s="301" t="s">
        <v>246</v>
      </c>
      <c r="F480" s="302" t="s">
        <v>12</v>
      </c>
      <c r="G480" s="303" t="s">
        <v>632</v>
      </c>
      <c r="H480" s="2"/>
      <c r="I480" s="395">
        <f>SUM(I481:I482)</f>
        <v>7093439</v>
      </c>
      <c r="J480" s="395">
        <f>SUM(J481:J482)</f>
        <v>7093439</v>
      </c>
    </row>
    <row r="481" spans="1:10" ht="31.2">
      <c r="A481" s="136" t="s">
        <v>728</v>
      </c>
      <c r="B481" s="414" t="s">
        <v>52</v>
      </c>
      <c r="C481" s="627">
        <v>10</v>
      </c>
      <c r="D481" s="2" t="s">
        <v>15</v>
      </c>
      <c r="E481" s="301" t="s">
        <v>246</v>
      </c>
      <c r="F481" s="302" t="s">
        <v>12</v>
      </c>
      <c r="G481" s="303" t="s">
        <v>632</v>
      </c>
      <c r="H481" s="2" t="s">
        <v>16</v>
      </c>
      <c r="I481" s="397">
        <v>30043</v>
      </c>
      <c r="J481" s="397">
        <v>30043</v>
      </c>
    </row>
    <row r="482" spans="1:10" ht="15.6">
      <c r="A482" s="74" t="s">
        <v>40</v>
      </c>
      <c r="B482" s="627" t="s">
        <v>52</v>
      </c>
      <c r="C482" s="627">
        <v>10</v>
      </c>
      <c r="D482" s="2" t="s">
        <v>15</v>
      </c>
      <c r="E482" s="301" t="s">
        <v>246</v>
      </c>
      <c r="F482" s="302" t="s">
        <v>12</v>
      </c>
      <c r="G482" s="303" t="s">
        <v>632</v>
      </c>
      <c r="H482" s="2" t="s">
        <v>39</v>
      </c>
      <c r="I482" s="397">
        <v>7063396</v>
      </c>
      <c r="J482" s="397">
        <v>7063396</v>
      </c>
    </row>
    <row r="483" spans="1:10" ht="31.2">
      <c r="A483" s="74" t="s">
        <v>597</v>
      </c>
      <c r="B483" s="627" t="s">
        <v>52</v>
      </c>
      <c r="C483" s="627">
        <v>10</v>
      </c>
      <c r="D483" s="2" t="s">
        <v>15</v>
      </c>
      <c r="E483" s="301" t="s">
        <v>246</v>
      </c>
      <c r="F483" s="302" t="s">
        <v>12</v>
      </c>
      <c r="G483" s="303" t="s">
        <v>598</v>
      </c>
      <c r="H483" s="2"/>
      <c r="I483" s="395">
        <f>SUM(I484)</f>
        <v>108200</v>
      </c>
      <c r="J483" s="395">
        <f>SUM(J484)</f>
        <v>108200</v>
      </c>
    </row>
    <row r="484" spans="1:10" ht="15.6">
      <c r="A484" s="74" t="s">
        <v>40</v>
      </c>
      <c r="B484" s="627" t="s">
        <v>52</v>
      </c>
      <c r="C484" s="627">
        <v>10</v>
      </c>
      <c r="D484" s="2" t="s">
        <v>15</v>
      </c>
      <c r="E484" s="301" t="s">
        <v>246</v>
      </c>
      <c r="F484" s="302" t="s">
        <v>12</v>
      </c>
      <c r="G484" s="303" t="s">
        <v>598</v>
      </c>
      <c r="H484" s="2" t="s">
        <v>39</v>
      </c>
      <c r="I484" s="397">
        <v>108200</v>
      </c>
      <c r="J484" s="397">
        <v>108200</v>
      </c>
    </row>
    <row r="485" spans="1:10" ht="62.4">
      <c r="A485" s="74" t="s">
        <v>167</v>
      </c>
      <c r="B485" s="627" t="s">
        <v>52</v>
      </c>
      <c r="C485" s="627">
        <v>10</v>
      </c>
      <c r="D485" s="2" t="s">
        <v>15</v>
      </c>
      <c r="E485" s="301" t="s">
        <v>247</v>
      </c>
      <c r="F485" s="302" t="s">
        <v>521</v>
      </c>
      <c r="G485" s="303" t="s">
        <v>522</v>
      </c>
      <c r="H485" s="2"/>
      <c r="I485" s="395">
        <f>SUM(I486)</f>
        <v>117359</v>
      </c>
      <c r="J485" s="395">
        <f>SUM(J486)</f>
        <v>117359</v>
      </c>
    </row>
    <row r="486" spans="1:10" ht="31.2">
      <c r="A486" s="74" t="s">
        <v>608</v>
      </c>
      <c r="B486" s="627" t="s">
        <v>52</v>
      </c>
      <c r="C486" s="627">
        <v>10</v>
      </c>
      <c r="D486" s="2" t="s">
        <v>15</v>
      </c>
      <c r="E486" s="301" t="s">
        <v>247</v>
      </c>
      <c r="F486" s="302" t="s">
        <v>10</v>
      </c>
      <c r="G486" s="303" t="s">
        <v>522</v>
      </c>
      <c r="H486" s="2"/>
      <c r="I486" s="395">
        <f>SUM(I487+I489+I492)</f>
        <v>117359</v>
      </c>
      <c r="J486" s="395">
        <f>SUM(J487+J489+J492)</f>
        <v>117359</v>
      </c>
    </row>
    <row r="487" spans="1:10" ht="31.2" hidden="1">
      <c r="A487" s="125" t="s">
        <v>759</v>
      </c>
      <c r="B487" s="627" t="s">
        <v>52</v>
      </c>
      <c r="C487" s="627">
        <v>10</v>
      </c>
      <c r="D487" s="2" t="s">
        <v>15</v>
      </c>
      <c r="E487" s="301" t="s">
        <v>247</v>
      </c>
      <c r="F487" s="302" t="s">
        <v>10</v>
      </c>
      <c r="G487" s="303" t="s">
        <v>758</v>
      </c>
      <c r="H487" s="2"/>
      <c r="I487" s="395">
        <f>SUM(I488)</f>
        <v>0</v>
      </c>
      <c r="J487" s="395">
        <f>SUM(J488)</f>
        <v>0</v>
      </c>
    </row>
    <row r="488" spans="1:10" ht="15.6" hidden="1">
      <c r="A488" s="74" t="s">
        <v>40</v>
      </c>
      <c r="B488" s="627" t="s">
        <v>52</v>
      </c>
      <c r="C488" s="627">
        <v>10</v>
      </c>
      <c r="D488" s="2" t="s">
        <v>15</v>
      </c>
      <c r="E488" s="301" t="s">
        <v>247</v>
      </c>
      <c r="F488" s="302" t="s">
        <v>10</v>
      </c>
      <c r="G488" s="303" t="s">
        <v>758</v>
      </c>
      <c r="H488" s="2" t="s">
        <v>39</v>
      </c>
      <c r="I488" s="397"/>
      <c r="J488" s="397"/>
    </row>
    <row r="489" spans="1:10" ht="93.6">
      <c r="A489" s="74" t="s">
        <v>114</v>
      </c>
      <c r="B489" s="627" t="s">
        <v>52</v>
      </c>
      <c r="C489" s="627">
        <v>10</v>
      </c>
      <c r="D489" s="2" t="s">
        <v>15</v>
      </c>
      <c r="E489" s="301" t="s">
        <v>247</v>
      </c>
      <c r="F489" s="443" t="s">
        <v>10</v>
      </c>
      <c r="G489" s="303" t="s">
        <v>632</v>
      </c>
      <c r="H489" s="2"/>
      <c r="I489" s="395">
        <f>SUM(I490:I491)</f>
        <v>95359</v>
      </c>
      <c r="J489" s="395">
        <f>SUM(J490:J491)</f>
        <v>95359</v>
      </c>
    </row>
    <row r="490" spans="1:10" ht="31.2">
      <c r="A490" s="136" t="s">
        <v>728</v>
      </c>
      <c r="B490" s="414" t="s">
        <v>52</v>
      </c>
      <c r="C490" s="627">
        <v>10</v>
      </c>
      <c r="D490" s="2" t="s">
        <v>15</v>
      </c>
      <c r="E490" s="146" t="s">
        <v>247</v>
      </c>
      <c r="F490" s="445" t="s">
        <v>10</v>
      </c>
      <c r="G490" s="442" t="s">
        <v>632</v>
      </c>
      <c r="H490" s="2" t="s">
        <v>16</v>
      </c>
      <c r="I490" s="397"/>
      <c r="J490" s="397"/>
    </row>
    <row r="491" spans="1:10" ht="15.6">
      <c r="A491" s="74" t="s">
        <v>40</v>
      </c>
      <c r="B491" s="627" t="s">
        <v>52</v>
      </c>
      <c r="C491" s="627">
        <v>10</v>
      </c>
      <c r="D491" s="2" t="s">
        <v>15</v>
      </c>
      <c r="E491" s="301" t="s">
        <v>247</v>
      </c>
      <c r="F491" s="444" t="s">
        <v>10</v>
      </c>
      <c r="G491" s="303" t="s">
        <v>632</v>
      </c>
      <c r="H491" s="2" t="s">
        <v>39</v>
      </c>
      <c r="I491" s="397">
        <v>95359</v>
      </c>
      <c r="J491" s="397">
        <v>95359</v>
      </c>
    </row>
    <row r="492" spans="1:10" ht="31.2">
      <c r="A492" s="74" t="s">
        <v>597</v>
      </c>
      <c r="B492" s="627" t="s">
        <v>52</v>
      </c>
      <c r="C492" s="627">
        <v>10</v>
      </c>
      <c r="D492" s="2" t="s">
        <v>15</v>
      </c>
      <c r="E492" s="301" t="s">
        <v>247</v>
      </c>
      <c r="F492" s="302" t="s">
        <v>10</v>
      </c>
      <c r="G492" s="303" t="s">
        <v>598</v>
      </c>
      <c r="H492" s="2"/>
      <c r="I492" s="395">
        <f>SUM(I493)</f>
        <v>22000</v>
      </c>
      <c r="J492" s="395">
        <f>SUM(J493)</f>
        <v>22000</v>
      </c>
    </row>
    <row r="493" spans="1:10" ht="15.6">
      <c r="A493" s="74" t="s">
        <v>40</v>
      </c>
      <c r="B493" s="627" t="s">
        <v>52</v>
      </c>
      <c r="C493" s="627">
        <v>10</v>
      </c>
      <c r="D493" s="2" t="s">
        <v>15</v>
      </c>
      <c r="E493" s="301" t="s">
        <v>247</v>
      </c>
      <c r="F493" s="302" t="s">
        <v>10</v>
      </c>
      <c r="G493" s="303" t="s">
        <v>598</v>
      </c>
      <c r="H493" s="2" t="s">
        <v>39</v>
      </c>
      <c r="I493" s="397">
        <v>22000</v>
      </c>
      <c r="J493" s="397">
        <v>22000</v>
      </c>
    </row>
    <row r="494" spans="1:10" ht="15.6">
      <c r="A494" s="135" t="s">
        <v>42</v>
      </c>
      <c r="B494" s="31" t="s">
        <v>52</v>
      </c>
      <c r="C494" s="31">
        <v>10</v>
      </c>
      <c r="D494" s="27" t="s">
        <v>20</v>
      </c>
      <c r="E494" s="350"/>
      <c r="F494" s="351"/>
      <c r="G494" s="352"/>
      <c r="H494" s="27"/>
      <c r="I494" s="421">
        <f t="shared" ref="I494:J497" si="46">SUM(I495)</f>
        <v>1134440</v>
      </c>
      <c r="J494" s="421">
        <f t="shared" si="46"/>
        <v>1134440</v>
      </c>
    </row>
    <row r="495" spans="1:10" ht="31.2">
      <c r="A495" s="126" t="s">
        <v>185</v>
      </c>
      <c r="B495" s="38" t="s">
        <v>52</v>
      </c>
      <c r="C495" s="38">
        <v>10</v>
      </c>
      <c r="D495" s="36" t="s">
        <v>20</v>
      </c>
      <c r="E495" s="298" t="s">
        <v>591</v>
      </c>
      <c r="F495" s="299" t="s">
        <v>521</v>
      </c>
      <c r="G495" s="300" t="s">
        <v>522</v>
      </c>
      <c r="H495" s="36"/>
      <c r="I495" s="394">
        <f t="shared" si="46"/>
        <v>1134440</v>
      </c>
      <c r="J495" s="394">
        <f t="shared" si="46"/>
        <v>1134440</v>
      </c>
    </row>
    <row r="496" spans="1:10" ht="46.8">
      <c r="A496" s="74" t="s">
        <v>186</v>
      </c>
      <c r="B496" s="627" t="s">
        <v>52</v>
      </c>
      <c r="C496" s="627">
        <v>10</v>
      </c>
      <c r="D496" s="2" t="s">
        <v>20</v>
      </c>
      <c r="E496" s="301" t="s">
        <v>246</v>
      </c>
      <c r="F496" s="302" t="s">
        <v>521</v>
      </c>
      <c r="G496" s="303" t="s">
        <v>522</v>
      </c>
      <c r="H496" s="2"/>
      <c r="I496" s="395">
        <f t="shared" si="46"/>
        <v>1134440</v>
      </c>
      <c r="J496" s="395">
        <f t="shared" si="46"/>
        <v>1134440</v>
      </c>
    </row>
    <row r="497" spans="1:10" ht="15.6">
      <c r="A497" s="74" t="s">
        <v>592</v>
      </c>
      <c r="B497" s="627" t="s">
        <v>52</v>
      </c>
      <c r="C497" s="8">
        <v>10</v>
      </c>
      <c r="D497" s="2" t="s">
        <v>20</v>
      </c>
      <c r="E497" s="301" t="s">
        <v>246</v>
      </c>
      <c r="F497" s="302" t="s">
        <v>10</v>
      </c>
      <c r="G497" s="303" t="s">
        <v>522</v>
      </c>
      <c r="H497" s="2"/>
      <c r="I497" s="395">
        <f t="shared" si="46"/>
        <v>1134440</v>
      </c>
      <c r="J497" s="395">
        <f t="shared" si="46"/>
        <v>1134440</v>
      </c>
    </row>
    <row r="498" spans="1:10" ht="15.6">
      <c r="A498" s="125" t="s">
        <v>187</v>
      </c>
      <c r="B498" s="627" t="s">
        <v>52</v>
      </c>
      <c r="C498" s="627">
        <v>10</v>
      </c>
      <c r="D498" s="2" t="s">
        <v>20</v>
      </c>
      <c r="E498" s="301" t="s">
        <v>246</v>
      </c>
      <c r="F498" s="302" t="s">
        <v>10</v>
      </c>
      <c r="G498" s="303" t="s">
        <v>640</v>
      </c>
      <c r="H498" s="2"/>
      <c r="I498" s="395">
        <f>SUM(I499:I500)</f>
        <v>1134440</v>
      </c>
      <c r="J498" s="395">
        <f>SUM(J499:J500)</f>
        <v>1134440</v>
      </c>
    </row>
    <row r="499" spans="1:10" ht="31.2" hidden="1">
      <c r="A499" s="136" t="s">
        <v>728</v>
      </c>
      <c r="B499" s="414" t="s">
        <v>52</v>
      </c>
      <c r="C499" s="627">
        <v>10</v>
      </c>
      <c r="D499" s="2" t="s">
        <v>20</v>
      </c>
      <c r="E499" s="301" t="s">
        <v>246</v>
      </c>
      <c r="F499" s="302" t="s">
        <v>10</v>
      </c>
      <c r="G499" s="303" t="s">
        <v>640</v>
      </c>
      <c r="H499" s="2" t="s">
        <v>16</v>
      </c>
      <c r="I499" s="397"/>
      <c r="J499" s="397"/>
    </row>
    <row r="500" spans="1:10" ht="15.6">
      <c r="A500" s="74" t="s">
        <v>40</v>
      </c>
      <c r="B500" s="627" t="s">
        <v>52</v>
      </c>
      <c r="C500" s="627">
        <v>10</v>
      </c>
      <c r="D500" s="2" t="s">
        <v>20</v>
      </c>
      <c r="E500" s="301" t="s">
        <v>246</v>
      </c>
      <c r="F500" s="302" t="s">
        <v>10</v>
      </c>
      <c r="G500" s="303" t="s">
        <v>640</v>
      </c>
      <c r="H500" s="2" t="s">
        <v>39</v>
      </c>
      <c r="I500" s="397">
        <v>1134440</v>
      </c>
      <c r="J500" s="397">
        <v>1134440</v>
      </c>
    </row>
    <row r="501" spans="1:10" s="45" customFormat="1" ht="31.2">
      <c r="A501" s="22" t="s">
        <v>58</v>
      </c>
      <c r="B501" s="23" t="s">
        <v>59</v>
      </c>
      <c r="C501" s="24"/>
      <c r="D501" s="154"/>
      <c r="E501" s="160"/>
      <c r="F501" s="287"/>
      <c r="G501" s="155"/>
      <c r="H501" s="34"/>
      <c r="I501" s="402">
        <f>SUM(I502+I509+I537+I586+I604)</f>
        <v>27120069</v>
      </c>
      <c r="J501" s="402">
        <f>SUM(J502+J509+J537+J586+J604)</f>
        <v>27120069</v>
      </c>
    </row>
    <row r="502" spans="1:10" s="45" customFormat="1" ht="15.6" hidden="1">
      <c r="A502" s="404" t="s">
        <v>9</v>
      </c>
      <c r="B502" s="438" t="s">
        <v>59</v>
      </c>
      <c r="C502" s="17" t="s">
        <v>10</v>
      </c>
      <c r="D502" s="17"/>
      <c r="E502" s="428"/>
      <c r="F502" s="429"/>
      <c r="G502" s="430"/>
      <c r="H502" s="17"/>
      <c r="I502" s="420">
        <f t="shared" ref="I502:J507" si="47">SUM(I503)</f>
        <v>0</v>
      </c>
      <c r="J502" s="420">
        <f t="shared" si="47"/>
        <v>0</v>
      </c>
    </row>
    <row r="503" spans="1:10" s="45" customFormat="1" ht="15.6" hidden="1">
      <c r="A503" s="120" t="s">
        <v>23</v>
      </c>
      <c r="B503" s="31" t="s">
        <v>59</v>
      </c>
      <c r="C503" s="27" t="s">
        <v>10</v>
      </c>
      <c r="D503" s="31">
        <v>13</v>
      </c>
      <c r="E503" s="122"/>
      <c r="F503" s="425"/>
      <c r="G503" s="426"/>
      <c r="H503" s="27"/>
      <c r="I503" s="421">
        <f t="shared" si="47"/>
        <v>0</v>
      </c>
      <c r="J503" s="421">
        <f t="shared" si="47"/>
        <v>0</v>
      </c>
    </row>
    <row r="504" spans="1:10" ht="31.2" hidden="1">
      <c r="A504" s="35" t="s">
        <v>171</v>
      </c>
      <c r="B504" s="38" t="s">
        <v>59</v>
      </c>
      <c r="C504" s="36" t="s">
        <v>10</v>
      </c>
      <c r="D504" s="38">
        <v>13</v>
      </c>
      <c r="E504" s="298" t="s">
        <v>252</v>
      </c>
      <c r="F504" s="299" t="s">
        <v>521</v>
      </c>
      <c r="G504" s="300" t="s">
        <v>522</v>
      </c>
      <c r="H504" s="39"/>
      <c r="I504" s="394">
        <f t="shared" si="47"/>
        <v>0</v>
      </c>
      <c r="J504" s="394">
        <f t="shared" si="47"/>
        <v>0</v>
      </c>
    </row>
    <row r="505" spans="1:10" ht="46.8" hidden="1">
      <c r="A505" s="3" t="s">
        <v>179</v>
      </c>
      <c r="B505" s="627" t="s">
        <v>59</v>
      </c>
      <c r="C505" s="2" t="s">
        <v>10</v>
      </c>
      <c r="D505" s="2">
        <v>13</v>
      </c>
      <c r="E505" s="301" t="s">
        <v>619</v>
      </c>
      <c r="F505" s="302" t="s">
        <v>521</v>
      </c>
      <c r="G505" s="303" t="s">
        <v>522</v>
      </c>
      <c r="H505" s="2"/>
      <c r="I505" s="395">
        <f t="shared" si="47"/>
        <v>0</v>
      </c>
      <c r="J505" s="395">
        <f t="shared" si="47"/>
        <v>0</v>
      </c>
    </row>
    <row r="506" spans="1:10" ht="15.6" hidden="1">
      <c r="A506" s="365" t="s">
        <v>620</v>
      </c>
      <c r="B506" s="416" t="s">
        <v>59</v>
      </c>
      <c r="C506" s="2" t="s">
        <v>10</v>
      </c>
      <c r="D506" s="2">
        <v>13</v>
      </c>
      <c r="E506" s="301" t="s">
        <v>256</v>
      </c>
      <c r="F506" s="302" t="s">
        <v>10</v>
      </c>
      <c r="G506" s="303" t="s">
        <v>522</v>
      </c>
      <c r="H506" s="2"/>
      <c r="I506" s="395">
        <f t="shared" si="47"/>
        <v>0</v>
      </c>
      <c r="J506" s="395">
        <f t="shared" si="47"/>
        <v>0</v>
      </c>
    </row>
    <row r="507" spans="1:10" ht="31.2" hidden="1">
      <c r="A507" s="136" t="s">
        <v>589</v>
      </c>
      <c r="B507" s="414" t="s">
        <v>59</v>
      </c>
      <c r="C507" s="2" t="s">
        <v>10</v>
      </c>
      <c r="D507" s="2">
        <v>13</v>
      </c>
      <c r="E507" s="301" t="s">
        <v>256</v>
      </c>
      <c r="F507" s="302" t="s">
        <v>10</v>
      </c>
      <c r="G507" s="321" t="s">
        <v>588</v>
      </c>
      <c r="H507" s="2"/>
      <c r="I507" s="395">
        <f t="shared" si="47"/>
        <v>0</v>
      </c>
      <c r="J507" s="395">
        <f t="shared" si="47"/>
        <v>0</v>
      </c>
    </row>
    <row r="508" spans="1:10" ht="15.6" hidden="1">
      <c r="A508" s="111" t="s">
        <v>21</v>
      </c>
      <c r="B508" s="414" t="s">
        <v>59</v>
      </c>
      <c r="C508" s="2" t="s">
        <v>10</v>
      </c>
      <c r="D508" s="2">
        <v>13</v>
      </c>
      <c r="E508" s="301" t="s">
        <v>256</v>
      </c>
      <c r="F508" s="302" t="s">
        <v>10</v>
      </c>
      <c r="G508" s="321" t="s">
        <v>588</v>
      </c>
      <c r="H508" s="2" t="s">
        <v>75</v>
      </c>
      <c r="I508" s="397"/>
      <c r="J508" s="397"/>
    </row>
    <row r="509" spans="1:10" s="45" customFormat="1" ht="15.6">
      <c r="A509" s="403" t="s">
        <v>27</v>
      </c>
      <c r="B509" s="21" t="s">
        <v>59</v>
      </c>
      <c r="C509" s="17" t="s">
        <v>29</v>
      </c>
      <c r="D509" s="21"/>
      <c r="E509" s="332"/>
      <c r="F509" s="333"/>
      <c r="G509" s="334"/>
      <c r="H509" s="17"/>
      <c r="I509" s="420">
        <f>SUM(I510+I518)</f>
        <v>6645991</v>
      </c>
      <c r="J509" s="420">
        <f>SUM(J510+J518)</f>
        <v>6645991</v>
      </c>
    </row>
    <row r="510" spans="1:10" s="45" customFormat="1" ht="15.6">
      <c r="A510" s="120" t="s">
        <v>1041</v>
      </c>
      <c r="B510" s="31" t="s">
        <v>59</v>
      </c>
      <c r="C510" s="27" t="s">
        <v>29</v>
      </c>
      <c r="D510" s="27" t="s">
        <v>15</v>
      </c>
      <c r="E510" s="295"/>
      <c r="F510" s="296"/>
      <c r="G510" s="297"/>
      <c r="H510" s="27"/>
      <c r="I510" s="421">
        <f t="shared" ref="I510:J513" si="48">SUM(I511)</f>
        <v>6209491</v>
      </c>
      <c r="J510" s="421">
        <f t="shared" si="48"/>
        <v>6209491</v>
      </c>
    </row>
    <row r="511" spans="1:10" s="45" customFormat="1" ht="31.2">
      <c r="A511" s="123" t="s">
        <v>171</v>
      </c>
      <c r="B511" s="149" t="s">
        <v>59</v>
      </c>
      <c r="C511" s="36" t="s">
        <v>29</v>
      </c>
      <c r="D511" s="36" t="s">
        <v>15</v>
      </c>
      <c r="E511" s="298" t="s">
        <v>252</v>
      </c>
      <c r="F511" s="299" t="s">
        <v>521</v>
      </c>
      <c r="G511" s="300" t="s">
        <v>522</v>
      </c>
      <c r="H511" s="36"/>
      <c r="I511" s="394">
        <f t="shared" si="48"/>
        <v>6209491</v>
      </c>
      <c r="J511" s="394">
        <f t="shared" si="48"/>
        <v>6209491</v>
      </c>
    </row>
    <row r="512" spans="1:10" s="45" customFormat="1" ht="46.8">
      <c r="A512" s="74" t="s">
        <v>172</v>
      </c>
      <c r="B512" s="163" t="s">
        <v>59</v>
      </c>
      <c r="C512" s="52" t="s">
        <v>29</v>
      </c>
      <c r="D512" s="52" t="s">
        <v>15</v>
      </c>
      <c r="E512" s="341" t="s">
        <v>253</v>
      </c>
      <c r="F512" s="342" t="s">
        <v>521</v>
      </c>
      <c r="G512" s="343" t="s">
        <v>522</v>
      </c>
      <c r="H512" s="52"/>
      <c r="I512" s="395">
        <f t="shared" si="48"/>
        <v>6209491</v>
      </c>
      <c r="J512" s="395">
        <f t="shared" si="48"/>
        <v>6209491</v>
      </c>
    </row>
    <row r="513" spans="1:10" s="45" customFormat="1" ht="46.8">
      <c r="A513" s="74" t="s">
        <v>607</v>
      </c>
      <c r="B513" s="163" t="s">
        <v>59</v>
      </c>
      <c r="C513" s="52" t="s">
        <v>29</v>
      </c>
      <c r="D513" s="52" t="s">
        <v>15</v>
      </c>
      <c r="E513" s="341" t="s">
        <v>253</v>
      </c>
      <c r="F513" s="342" t="s">
        <v>10</v>
      </c>
      <c r="G513" s="343" t="s">
        <v>522</v>
      </c>
      <c r="H513" s="52"/>
      <c r="I513" s="395">
        <f t="shared" si="48"/>
        <v>6209491</v>
      </c>
      <c r="J513" s="395">
        <f t="shared" si="48"/>
        <v>6209491</v>
      </c>
    </row>
    <row r="514" spans="1:10" s="45" customFormat="1" ht="31.2">
      <c r="A514" s="74" t="s">
        <v>102</v>
      </c>
      <c r="B514" s="163" t="s">
        <v>59</v>
      </c>
      <c r="C514" s="52" t="s">
        <v>29</v>
      </c>
      <c r="D514" s="52" t="s">
        <v>15</v>
      </c>
      <c r="E514" s="341" t="s">
        <v>253</v>
      </c>
      <c r="F514" s="342" t="s">
        <v>10</v>
      </c>
      <c r="G514" s="343" t="s">
        <v>555</v>
      </c>
      <c r="H514" s="52"/>
      <c r="I514" s="395">
        <f>SUM(I515:I517)</f>
        <v>6209491</v>
      </c>
      <c r="J514" s="395">
        <f>SUM(J515:J517)</f>
        <v>6209491</v>
      </c>
    </row>
    <row r="515" spans="1:10" s="45" customFormat="1" ht="62.4">
      <c r="A515" s="125" t="s">
        <v>92</v>
      </c>
      <c r="B515" s="163" t="s">
        <v>59</v>
      </c>
      <c r="C515" s="52" t="s">
        <v>29</v>
      </c>
      <c r="D515" s="52" t="s">
        <v>15</v>
      </c>
      <c r="E515" s="341" t="s">
        <v>253</v>
      </c>
      <c r="F515" s="342" t="s">
        <v>10</v>
      </c>
      <c r="G515" s="343" t="s">
        <v>555</v>
      </c>
      <c r="H515" s="52" t="s">
        <v>13</v>
      </c>
      <c r="I515" s="397">
        <v>5891191</v>
      </c>
      <c r="J515" s="397">
        <v>5891191</v>
      </c>
    </row>
    <row r="516" spans="1:10" s="45" customFormat="1" ht="31.2">
      <c r="A516" s="136" t="s">
        <v>728</v>
      </c>
      <c r="B516" s="414" t="s">
        <v>59</v>
      </c>
      <c r="C516" s="52" t="s">
        <v>29</v>
      </c>
      <c r="D516" s="52" t="s">
        <v>15</v>
      </c>
      <c r="E516" s="344" t="s">
        <v>253</v>
      </c>
      <c r="F516" s="345" t="s">
        <v>10</v>
      </c>
      <c r="G516" s="346" t="s">
        <v>555</v>
      </c>
      <c r="H516" s="2" t="s">
        <v>16</v>
      </c>
      <c r="I516" s="396">
        <v>308000</v>
      </c>
      <c r="J516" s="396">
        <v>308000</v>
      </c>
    </row>
    <row r="517" spans="1:10" s="45" customFormat="1" ht="15.6">
      <c r="A517" s="74" t="s">
        <v>18</v>
      </c>
      <c r="B517" s="163" t="s">
        <v>59</v>
      </c>
      <c r="C517" s="52" t="s">
        <v>29</v>
      </c>
      <c r="D517" s="52" t="s">
        <v>15</v>
      </c>
      <c r="E517" s="344" t="s">
        <v>253</v>
      </c>
      <c r="F517" s="345" t="s">
        <v>10</v>
      </c>
      <c r="G517" s="346" t="s">
        <v>555</v>
      </c>
      <c r="H517" s="2" t="s">
        <v>17</v>
      </c>
      <c r="I517" s="396">
        <v>10300</v>
      </c>
      <c r="J517" s="396">
        <v>10300</v>
      </c>
    </row>
    <row r="518" spans="1:10" s="45" customFormat="1" ht="15.6">
      <c r="A518" s="135" t="s">
        <v>658</v>
      </c>
      <c r="B518" s="31" t="s">
        <v>59</v>
      </c>
      <c r="C518" s="27" t="s">
        <v>29</v>
      </c>
      <c r="D518" s="27" t="s">
        <v>29</v>
      </c>
      <c r="E518" s="295"/>
      <c r="F518" s="296"/>
      <c r="G518" s="297"/>
      <c r="H518" s="27"/>
      <c r="I518" s="393">
        <f>SUM(I519+I532)</f>
        <v>436500</v>
      </c>
      <c r="J518" s="393">
        <f>SUM(J519+J532)</f>
        <v>436500</v>
      </c>
    </row>
    <row r="519" spans="1:10" ht="62.4">
      <c r="A519" s="126" t="s">
        <v>173</v>
      </c>
      <c r="B519" s="38" t="s">
        <v>59</v>
      </c>
      <c r="C519" s="36" t="s">
        <v>29</v>
      </c>
      <c r="D519" s="36" t="s">
        <v>29</v>
      </c>
      <c r="E519" s="298" t="s">
        <v>609</v>
      </c>
      <c r="F519" s="299" t="s">
        <v>521</v>
      </c>
      <c r="G519" s="300" t="s">
        <v>522</v>
      </c>
      <c r="H519" s="36"/>
      <c r="I519" s="394">
        <f>SUM(I520+I524)</f>
        <v>427000</v>
      </c>
      <c r="J519" s="394">
        <f>SUM(J520+J524)</f>
        <v>427000</v>
      </c>
    </row>
    <row r="520" spans="1:10" ht="78">
      <c r="A520" s="130" t="s">
        <v>174</v>
      </c>
      <c r="B520" s="63" t="s">
        <v>59</v>
      </c>
      <c r="C520" s="52" t="s">
        <v>29</v>
      </c>
      <c r="D520" s="52" t="s">
        <v>29</v>
      </c>
      <c r="E520" s="341" t="s">
        <v>254</v>
      </c>
      <c r="F520" s="342" t="s">
        <v>521</v>
      </c>
      <c r="G520" s="343" t="s">
        <v>522</v>
      </c>
      <c r="H520" s="52"/>
      <c r="I520" s="395">
        <f t="shared" ref="I520:J522" si="49">SUM(I521)</f>
        <v>148000</v>
      </c>
      <c r="J520" s="395">
        <f t="shared" si="49"/>
        <v>148000</v>
      </c>
    </row>
    <row r="521" spans="1:10" ht="31.2">
      <c r="A521" s="130" t="s">
        <v>610</v>
      </c>
      <c r="B521" s="63" t="s">
        <v>59</v>
      </c>
      <c r="C521" s="52" t="s">
        <v>29</v>
      </c>
      <c r="D521" s="52" t="s">
        <v>29</v>
      </c>
      <c r="E521" s="341" t="s">
        <v>254</v>
      </c>
      <c r="F521" s="342" t="s">
        <v>10</v>
      </c>
      <c r="G521" s="343" t="s">
        <v>522</v>
      </c>
      <c r="H521" s="52"/>
      <c r="I521" s="395">
        <f t="shared" si="49"/>
        <v>148000</v>
      </c>
      <c r="J521" s="395">
        <f t="shared" si="49"/>
        <v>148000</v>
      </c>
    </row>
    <row r="522" spans="1:10" ht="15.6">
      <c r="A522" s="74" t="s">
        <v>103</v>
      </c>
      <c r="B522" s="627" t="s">
        <v>59</v>
      </c>
      <c r="C522" s="52" t="s">
        <v>29</v>
      </c>
      <c r="D522" s="52" t="s">
        <v>29</v>
      </c>
      <c r="E522" s="341" t="s">
        <v>254</v>
      </c>
      <c r="F522" s="342" t="s">
        <v>10</v>
      </c>
      <c r="G522" s="343" t="s">
        <v>611</v>
      </c>
      <c r="H522" s="52"/>
      <c r="I522" s="395">
        <f t="shared" si="49"/>
        <v>148000</v>
      </c>
      <c r="J522" s="395">
        <f t="shared" si="49"/>
        <v>148000</v>
      </c>
    </row>
    <row r="523" spans="1:10" ht="31.2">
      <c r="A523" s="136" t="s">
        <v>728</v>
      </c>
      <c r="B523" s="414" t="s">
        <v>59</v>
      </c>
      <c r="C523" s="52" t="s">
        <v>29</v>
      </c>
      <c r="D523" s="52" t="s">
        <v>29</v>
      </c>
      <c r="E523" s="341" t="s">
        <v>254</v>
      </c>
      <c r="F523" s="342" t="s">
        <v>10</v>
      </c>
      <c r="G523" s="343" t="s">
        <v>611</v>
      </c>
      <c r="H523" s="52" t="s">
        <v>16</v>
      </c>
      <c r="I523" s="397">
        <v>148000</v>
      </c>
      <c r="J523" s="397">
        <v>148000</v>
      </c>
    </row>
    <row r="524" spans="1:10" ht="78">
      <c r="A524" s="127" t="s">
        <v>175</v>
      </c>
      <c r="B524" s="63" t="s">
        <v>59</v>
      </c>
      <c r="C524" s="52" t="s">
        <v>29</v>
      </c>
      <c r="D524" s="52" t="s">
        <v>29</v>
      </c>
      <c r="E524" s="341" t="s">
        <v>250</v>
      </c>
      <c r="F524" s="342" t="s">
        <v>521</v>
      </c>
      <c r="G524" s="343" t="s">
        <v>522</v>
      </c>
      <c r="H524" s="52"/>
      <c r="I524" s="395">
        <f>SUM(I525)</f>
        <v>279000</v>
      </c>
      <c r="J524" s="395">
        <f>SUM(J525)</f>
        <v>279000</v>
      </c>
    </row>
    <row r="525" spans="1:10" ht="31.2">
      <c r="A525" s="127" t="s">
        <v>612</v>
      </c>
      <c r="B525" s="63" t="s">
        <v>59</v>
      </c>
      <c r="C525" s="52" t="s">
        <v>29</v>
      </c>
      <c r="D525" s="52" t="s">
        <v>29</v>
      </c>
      <c r="E525" s="341" t="s">
        <v>250</v>
      </c>
      <c r="F525" s="342" t="s">
        <v>10</v>
      </c>
      <c r="G525" s="156" t="s">
        <v>522</v>
      </c>
      <c r="H525" s="52"/>
      <c r="I525" s="395">
        <f>SUM(I526+I528+I530)</f>
        <v>279000</v>
      </c>
      <c r="J525" s="395">
        <f>SUM(J526+J528+J530)</f>
        <v>279000</v>
      </c>
    </row>
    <row r="526" spans="1:10" ht="15.6" hidden="1">
      <c r="A526" s="127" t="s">
        <v>764</v>
      </c>
      <c r="B526" s="63" t="s">
        <v>59</v>
      </c>
      <c r="C526" s="52" t="s">
        <v>29</v>
      </c>
      <c r="D526" s="52" t="s">
        <v>29</v>
      </c>
      <c r="E526" s="341" t="s">
        <v>250</v>
      </c>
      <c r="F526" s="342" t="s">
        <v>10</v>
      </c>
      <c r="G526" s="343" t="s">
        <v>763</v>
      </c>
      <c r="H526" s="52"/>
      <c r="I526" s="395">
        <f>SUM(I527)</f>
        <v>0</v>
      </c>
      <c r="J526" s="395">
        <f>SUM(J527)</f>
        <v>0</v>
      </c>
    </row>
    <row r="527" spans="1:10" ht="15.6" hidden="1">
      <c r="A527" s="74" t="s">
        <v>40</v>
      </c>
      <c r="B527" s="63" t="s">
        <v>59</v>
      </c>
      <c r="C527" s="52" t="s">
        <v>29</v>
      </c>
      <c r="D527" s="52" t="s">
        <v>29</v>
      </c>
      <c r="E527" s="341" t="s">
        <v>250</v>
      </c>
      <c r="F527" s="342" t="s">
        <v>10</v>
      </c>
      <c r="G527" s="343" t="s">
        <v>763</v>
      </c>
      <c r="H527" s="52" t="s">
        <v>39</v>
      </c>
      <c r="I527" s="397"/>
      <c r="J527" s="397"/>
    </row>
    <row r="528" spans="1:10" ht="31.2">
      <c r="A528" s="125" t="s">
        <v>613</v>
      </c>
      <c r="B528" s="627" t="s">
        <v>59</v>
      </c>
      <c r="C528" s="2" t="s">
        <v>29</v>
      </c>
      <c r="D528" s="2" t="s">
        <v>29</v>
      </c>
      <c r="E528" s="341" t="s">
        <v>250</v>
      </c>
      <c r="F528" s="302" t="s">
        <v>10</v>
      </c>
      <c r="G528" s="303" t="s">
        <v>614</v>
      </c>
      <c r="H528" s="2"/>
      <c r="I528" s="395">
        <f>SUM(I529:I529)</f>
        <v>175197</v>
      </c>
      <c r="J528" s="395">
        <f>SUM(J529:J529)</f>
        <v>175197</v>
      </c>
    </row>
    <row r="529" spans="1:10" ht="15.6">
      <c r="A529" s="74" t="s">
        <v>40</v>
      </c>
      <c r="B529" s="627" t="s">
        <v>59</v>
      </c>
      <c r="C529" s="2" t="s">
        <v>29</v>
      </c>
      <c r="D529" s="2" t="s">
        <v>29</v>
      </c>
      <c r="E529" s="341" t="s">
        <v>250</v>
      </c>
      <c r="F529" s="302" t="s">
        <v>10</v>
      </c>
      <c r="G529" s="303" t="s">
        <v>614</v>
      </c>
      <c r="H529" s="2" t="s">
        <v>39</v>
      </c>
      <c r="I529" s="397">
        <v>175197</v>
      </c>
      <c r="J529" s="397">
        <v>175197</v>
      </c>
    </row>
    <row r="530" spans="1:10" ht="15.6">
      <c r="A530" s="74" t="s">
        <v>762</v>
      </c>
      <c r="B530" s="627" t="s">
        <v>59</v>
      </c>
      <c r="C530" s="2" t="s">
        <v>29</v>
      </c>
      <c r="D530" s="2" t="s">
        <v>29</v>
      </c>
      <c r="E530" s="341" t="s">
        <v>250</v>
      </c>
      <c r="F530" s="302" t="s">
        <v>10</v>
      </c>
      <c r="G530" s="303" t="s">
        <v>765</v>
      </c>
      <c r="H530" s="2"/>
      <c r="I530" s="395">
        <f>SUM(I531)</f>
        <v>103803</v>
      </c>
      <c r="J530" s="395">
        <f>SUM(J531)</f>
        <v>103803</v>
      </c>
    </row>
    <row r="531" spans="1:10" ht="31.2">
      <c r="A531" s="136" t="s">
        <v>728</v>
      </c>
      <c r="B531" s="627" t="s">
        <v>59</v>
      </c>
      <c r="C531" s="2" t="s">
        <v>29</v>
      </c>
      <c r="D531" s="2" t="s">
        <v>29</v>
      </c>
      <c r="E531" s="341" t="s">
        <v>250</v>
      </c>
      <c r="F531" s="302" t="s">
        <v>10</v>
      </c>
      <c r="G531" s="303" t="s">
        <v>765</v>
      </c>
      <c r="H531" s="2" t="s">
        <v>16</v>
      </c>
      <c r="I531" s="397">
        <v>103803</v>
      </c>
      <c r="J531" s="397">
        <v>103803</v>
      </c>
    </row>
    <row r="532" spans="1:10" s="78" customFormat="1" ht="46.8">
      <c r="A532" s="126" t="s">
        <v>132</v>
      </c>
      <c r="B532" s="38" t="s">
        <v>59</v>
      </c>
      <c r="C532" s="36" t="s">
        <v>29</v>
      </c>
      <c r="D532" s="36" t="s">
        <v>29</v>
      </c>
      <c r="E532" s="298" t="s">
        <v>536</v>
      </c>
      <c r="F532" s="299" t="s">
        <v>521</v>
      </c>
      <c r="G532" s="300" t="s">
        <v>522</v>
      </c>
      <c r="H532" s="36"/>
      <c r="I532" s="394">
        <f t="shared" ref="I532:J535" si="50">SUM(I533)</f>
        <v>9500</v>
      </c>
      <c r="J532" s="394">
        <f t="shared" si="50"/>
        <v>9500</v>
      </c>
    </row>
    <row r="533" spans="1:10" s="78" customFormat="1" ht="62.4">
      <c r="A533" s="127" t="s">
        <v>169</v>
      </c>
      <c r="B533" s="63" t="s">
        <v>59</v>
      </c>
      <c r="C533" s="43" t="s">
        <v>29</v>
      </c>
      <c r="D533" s="52" t="s">
        <v>29</v>
      </c>
      <c r="E533" s="341" t="s">
        <v>249</v>
      </c>
      <c r="F533" s="342" t="s">
        <v>521</v>
      </c>
      <c r="G533" s="343" t="s">
        <v>522</v>
      </c>
      <c r="H533" s="87"/>
      <c r="I533" s="398">
        <f t="shared" si="50"/>
        <v>9500</v>
      </c>
      <c r="J533" s="398">
        <f t="shared" si="50"/>
        <v>9500</v>
      </c>
    </row>
    <row r="534" spans="1:10" s="78" customFormat="1" ht="31.2">
      <c r="A534" s="127" t="s">
        <v>605</v>
      </c>
      <c r="B534" s="63" t="s">
        <v>59</v>
      </c>
      <c r="C534" s="43" t="s">
        <v>29</v>
      </c>
      <c r="D534" s="52" t="s">
        <v>29</v>
      </c>
      <c r="E534" s="341" t="s">
        <v>249</v>
      </c>
      <c r="F534" s="342" t="s">
        <v>10</v>
      </c>
      <c r="G534" s="343" t="s">
        <v>522</v>
      </c>
      <c r="H534" s="87"/>
      <c r="I534" s="398">
        <f t="shared" si="50"/>
        <v>9500</v>
      </c>
      <c r="J534" s="398">
        <f t="shared" si="50"/>
        <v>9500</v>
      </c>
    </row>
    <row r="535" spans="1:10" s="45" customFormat="1" ht="31.2">
      <c r="A535" s="128" t="s">
        <v>170</v>
      </c>
      <c r="B535" s="418" t="s">
        <v>59</v>
      </c>
      <c r="C535" s="43" t="s">
        <v>29</v>
      </c>
      <c r="D535" s="52" t="s">
        <v>29</v>
      </c>
      <c r="E535" s="341" t="s">
        <v>249</v>
      </c>
      <c r="F535" s="342" t="s">
        <v>10</v>
      </c>
      <c r="G535" s="343" t="s">
        <v>606</v>
      </c>
      <c r="H535" s="87"/>
      <c r="I535" s="398">
        <f t="shared" si="50"/>
        <v>9500</v>
      </c>
      <c r="J535" s="398">
        <f t="shared" si="50"/>
        <v>9500</v>
      </c>
    </row>
    <row r="536" spans="1:10" s="45" customFormat="1" ht="31.2">
      <c r="A536" s="129" t="s">
        <v>728</v>
      </c>
      <c r="B536" s="419" t="s">
        <v>59</v>
      </c>
      <c r="C536" s="52" t="s">
        <v>29</v>
      </c>
      <c r="D536" s="52" t="s">
        <v>29</v>
      </c>
      <c r="E536" s="341" t="s">
        <v>249</v>
      </c>
      <c r="F536" s="342" t="s">
        <v>10</v>
      </c>
      <c r="G536" s="343" t="s">
        <v>606</v>
      </c>
      <c r="H536" s="87" t="s">
        <v>16</v>
      </c>
      <c r="I536" s="399">
        <v>9500</v>
      </c>
      <c r="J536" s="399">
        <v>9500</v>
      </c>
    </row>
    <row r="537" spans="1:10" ht="15.6">
      <c r="A537" s="139" t="s">
        <v>33</v>
      </c>
      <c r="B537" s="21" t="s">
        <v>59</v>
      </c>
      <c r="C537" s="17" t="s">
        <v>35</v>
      </c>
      <c r="D537" s="17"/>
      <c r="E537" s="292"/>
      <c r="F537" s="293"/>
      <c r="G537" s="294"/>
      <c r="H537" s="17"/>
      <c r="I537" s="420">
        <f>SUM(I538,I561)</f>
        <v>19316251</v>
      </c>
      <c r="J537" s="420">
        <f>SUM(J538,J561)</f>
        <v>19316251</v>
      </c>
    </row>
    <row r="538" spans="1:10" ht="15.6">
      <c r="A538" s="135" t="s">
        <v>34</v>
      </c>
      <c r="B538" s="31" t="s">
        <v>59</v>
      </c>
      <c r="C538" s="27" t="s">
        <v>35</v>
      </c>
      <c r="D538" s="27" t="s">
        <v>10</v>
      </c>
      <c r="E538" s="295"/>
      <c r="F538" s="296"/>
      <c r="G538" s="297"/>
      <c r="H538" s="27"/>
      <c r="I538" s="421">
        <f>SUM(I539,I556)</f>
        <v>14336858</v>
      </c>
      <c r="J538" s="421">
        <f>SUM(J539,J556)</f>
        <v>14336858</v>
      </c>
    </row>
    <row r="539" spans="1:10" ht="31.2">
      <c r="A539" s="123" t="s">
        <v>171</v>
      </c>
      <c r="B539" s="38" t="s">
        <v>59</v>
      </c>
      <c r="C539" s="36" t="s">
        <v>35</v>
      </c>
      <c r="D539" s="36" t="s">
        <v>10</v>
      </c>
      <c r="E539" s="298" t="s">
        <v>252</v>
      </c>
      <c r="F539" s="299" t="s">
        <v>521</v>
      </c>
      <c r="G539" s="300" t="s">
        <v>522</v>
      </c>
      <c r="H539" s="39"/>
      <c r="I539" s="394">
        <f>SUM(I540,I550)</f>
        <v>14311858</v>
      </c>
      <c r="J539" s="394">
        <f>SUM(J540,J550)</f>
        <v>14311858</v>
      </c>
    </row>
    <row r="540" spans="1:10" ht="46.8">
      <c r="A540" s="125" t="s">
        <v>178</v>
      </c>
      <c r="B540" s="627" t="s">
        <v>59</v>
      </c>
      <c r="C540" s="2" t="s">
        <v>35</v>
      </c>
      <c r="D540" s="2" t="s">
        <v>10</v>
      </c>
      <c r="E540" s="301" t="s">
        <v>255</v>
      </c>
      <c r="F540" s="302" t="s">
        <v>521</v>
      </c>
      <c r="G540" s="303" t="s">
        <v>522</v>
      </c>
      <c r="H540" s="2"/>
      <c r="I540" s="395">
        <f>SUM(I541)</f>
        <v>6956226</v>
      </c>
      <c r="J540" s="395">
        <f>SUM(J541)</f>
        <v>6956226</v>
      </c>
    </row>
    <row r="541" spans="1:10" ht="31.2">
      <c r="A541" s="125" t="s">
        <v>618</v>
      </c>
      <c r="B541" s="627" t="s">
        <v>59</v>
      </c>
      <c r="C541" s="2" t="s">
        <v>35</v>
      </c>
      <c r="D541" s="2" t="s">
        <v>10</v>
      </c>
      <c r="E541" s="301" t="s">
        <v>255</v>
      </c>
      <c r="F541" s="302" t="s">
        <v>10</v>
      </c>
      <c r="G541" s="303" t="s">
        <v>522</v>
      </c>
      <c r="H541" s="2"/>
      <c r="I541" s="395">
        <f>SUM(I542+I546+I548)</f>
        <v>6956226</v>
      </c>
      <c r="J541" s="395">
        <f>SUM(J542+J546+J548)</f>
        <v>6956226</v>
      </c>
    </row>
    <row r="542" spans="1:10" ht="31.2">
      <c r="A542" s="74" t="s">
        <v>102</v>
      </c>
      <c r="B542" s="627" t="s">
        <v>59</v>
      </c>
      <c r="C542" s="2" t="s">
        <v>35</v>
      </c>
      <c r="D542" s="2" t="s">
        <v>10</v>
      </c>
      <c r="E542" s="301" t="s">
        <v>255</v>
      </c>
      <c r="F542" s="302" t="s">
        <v>10</v>
      </c>
      <c r="G542" s="303" t="s">
        <v>555</v>
      </c>
      <c r="H542" s="2"/>
      <c r="I542" s="395">
        <f>SUM(I543:I545)</f>
        <v>6956226</v>
      </c>
      <c r="J542" s="395">
        <f>SUM(J543:J545)</f>
        <v>6956226</v>
      </c>
    </row>
    <row r="543" spans="1:10" ht="62.4">
      <c r="A543" s="125" t="s">
        <v>92</v>
      </c>
      <c r="B543" s="627" t="s">
        <v>59</v>
      </c>
      <c r="C543" s="2" t="s">
        <v>35</v>
      </c>
      <c r="D543" s="2" t="s">
        <v>10</v>
      </c>
      <c r="E543" s="301" t="s">
        <v>255</v>
      </c>
      <c r="F543" s="302" t="s">
        <v>10</v>
      </c>
      <c r="G543" s="303" t="s">
        <v>555</v>
      </c>
      <c r="H543" s="2" t="s">
        <v>13</v>
      </c>
      <c r="I543" s="397">
        <v>6203210</v>
      </c>
      <c r="J543" s="397">
        <v>6203210</v>
      </c>
    </row>
    <row r="544" spans="1:10" ht="31.2">
      <c r="A544" s="136" t="s">
        <v>728</v>
      </c>
      <c r="B544" s="414" t="s">
        <v>59</v>
      </c>
      <c r="C544" s="2" t="s">
        <v>35</v>
      </c>
      <c r="D544" s="2" t="s">
        <v>10</v>
      </c>
      <c r="E544" s="301" t="s">
        <v>255</v>
      </c>
      <c r="F544" s="302" t="s">
        <v>10</v>
      </c>
      <c r="G544" s="303" t="s">
        <v>555</v>
      </c>
      <c r="H544" s="2" t="s">
        <v>16</v>
      </c>
      <c r="I544" s="397">
        <v>726016</v>
      </c>
      <c r="J544" s="397">
        <v>726016</v>
      </c>
    </row>
    <row r="545" spans="1:10" ht="15.6">
      <c r="A545" s="74" t="s">
        <v>18</v>
      </c>
      <c r="B545" s="627" t="s">
        <v>59</v>
      </c>
      <c r="C545" s="2" t="s">
        <v>35</v>
      </c>
      <c r="D545" s="2" t="s">
        <v>10</v>
      </c>
      <c r="E545" s="301" t="s">
        <v>255</v>
      </c>
      <c r="F545" s="302" t="s">
        <v>10</v>
      </c>
      <c r="G545" s="303" t="s">
        <v>555</v>
      </c>
      <c r="H545" s="2" t="s">
        <v>17</v>
      </c>
      <c r="I545" s="397">
        <v>27000</v>
      </c>
      <c r="J545" s="397">
        <v>27000</v>
      </c>
    </row>
    <row r="546" spans="1:10" ht="31.2" hidden="1">
      <c r="A546" s="74" t="s">
        <v>794</v>
      </c>
      <c r="B546" s="627" t="s">
        <v>59</v>
      </c>
      <c r="C546" s="2" t="s">
        <v>35</v>
      </c>
      <c r="D546" s="2" t="s">
        <v>10</v>
      </c>
      <c r="E546" s="301" t="s">
        <v>255</v>
      </c>
      <c r="F546" s="302" t="s">
        <v>10</v>
      </c>
      <c r="G546" s="303" t="s">
        <v>793</v>
      </c>
      <c r="H546" s="2"/>
      <c r="I546" s="395">
        <f>SUM(I547)</f>
        <v>0</v>
      </c>
      <c r="J546" s="395">
        <f>SUM(J547)</f>
        <v>0</v>
      </c>
    </row>
    <row r="547" spans="1:10" ht="31.2" hidden="1">
      <c r="A547" s="136" t="s">
        <v>728</v>
      </c>
      <c r="B547" s="627" t="s">
        <v>59</v>
      </c>
      <c r="C547" s="2" t="s">
        <v>35</v>
      </c>
      <c r="D547" s="2" t="s">
        <v>10</v>
      </c>
      <c r="E547" s="301" t="s">
        <v>255</v>
      </c>
      <c r="F547" s="302" t="s">
        <v>10</v>
      </c>
      <c r="G547" s="303" t="s">
        <v>793</v>
      </c>
      <c r="H547" s="2" t="s">
        <v>16</v>
      </c>
      <c r="I547" s="397"/>
      <c r="J547" s="397"/>
    </row>
    <row r="548" spans="1:10" ht="31.2" hidden="1">
      <c r="A548" s="74" t="s">
        <v>773</v>
      </c>
      <c r="B548" s="627" t="s">
        <v>59</v>
      </c>
      <c r="C548" s="2" t="s">
        <v>35</v>
      </c>
      <c r="D548" s="2" t="s">
        <v>10</v>
      </c>
      <c r="E548" s="301" t="s">
        <v>255</v>
      </c>
      <c r="F548" s="302" t="s">
        <v>10</v>
      </c>
      <c r="G548" s="303" t="s">
        <v>772</v>
      </c>
      <c r="H548" s="2"/>
      <c r="I548" s="395">
        <f>SUM(I549)</f>
        <v>0</v>
      </c>
      <c r="J548" s="395">
        <f>SUM(J549)</f>
        <v>0</v>
      </c>
    </row>
    <row r="549" spans="1:10" ht="31.2" hidden="1">
      <c r="A549" s="136" t="s">
        <v>728</v>
      </c>
      <c r="B549" s="627" t="s">
        <v>59</v>
      </c>
      <c r="C549" s="2" t="s">
        <v>35</v>
      </c>
      <c r="D549" s="2" t="s">
        <v>10</v>
      </c>
      <c r="E549" s="301" t="s">
        <v>255</v>
      </c>
      <c r="F549" s="302" t="s">
        <v>10</v>
      </c>
      <c r="G549" s="303" t="s">
        <v>772</v>
      </c>
      <c r="H549" s="2" t="s">
        <v>16</v>
      </c>
      <c r="I549" s="397"/>
      <c r="J549" s="397"/>
    </row>
    <row r="550" spans="1:10" ht="46.8">
      <c r="A550" s="74" t="s">
        <v>179</v>
      </c>
      <c r="B550" s="627" t="s">
        <v>59</v>
      </c>
      <c r="C550" s="2" t="s">
        <v>35</v>
      </c>
      <c r="D550" s="2" t="s">
        <v>10</v>
      </c>
      <c r="E550" s="301" t="s">
        <v>619</v>
      </c>
      <c r="F550" s="302" t="s">
        <v>521</v>
      </c>
      <c r="G550" s="303" t="s">
        <v>522</v>
      </c>
      <c r="H550" s="2"/>
      <c r="I550" s="395">
        <f>SUM(I551)</f>
        <v>7355632</v>
      </c>
      <c r="J550" s="395">
        <f>SUM(J551)</f>
        <v>7355632</v>
      </c>
    </row>
    <row r="551" spans="1:10" ht="15.6">
      <c r="A551" s="74" t="s">
        <v>620</v>
      </c>
      <c r="B551" s="627" t="s">
        <v>59</v>
      </c>
      <c r="C551" s="2" t="s">
        <v>35</v>
      </c>
      <c r="D551" s="2" t="s">
        <v>10</v>
      </c>
      <c r="E551" s="301" t="s">
        <v>256</v>
      </c>
      <c r="F551" s="302" t="s">
        <v>10</v>
      </c>
      <c r="G551" s="303" t="s">
        <v>522</v>
      </c>
      <c r="H551" s="2"/>
      <c r="I551" s="395">
        <f>SUM(I552)</f>
        <v>7355632</v>
      </c>
      <c r="J551" s="395">
        <f>SUM(J552)</f>
        <v>7355632</v>
      </c>
    </row>
    <row r="552" spans="1:10" ht="31.2">
      <c r="A552" s="74" t="s">
        <v>102</v>
      </c>
      <c r="B552" s="627" t="s">
        <v>59</v>
      </c>
      <c r="C552" s="2" t="s">
        <v>35</v>
      </c>
      <c r="D552" s="2" t="s">
        <v>10</v>
      </c>
      <c r="E552" s="301" t="s">
        <v>256</v>
      </c>
      <c r="F552" s="302" t="s">
        <v>10</v>
      </c>
      <c r="G552" s="303" t="s">
        <v>555</v>
      </c>
      <c r="H552" s="2"/>
      <c r="I552" s="395">
        <f>SUM(I553:I555)</f>
        <v>7355632</v>
      </c>
      <c r="J552" s="395">
        <f>SUM(J553:J555)</f>
        <v>7355632</v>
      </c>
    </row>
    <row r="553" spans="1:10" ht="62.4">
      <c r="A553" s="125" t="s">
        <v>92</v>
      </c>
      <c r="B553" s="627" t="s">
        <v>59</v>
      </c>
      <c r="C553" s="2" t="s">
        <v>35</v>
      </c>
      <c r="D553" s="2" t="s">
        <v>10</v>
      </c>
      <c r="E553" s="301" t="s">
        <v>256</v>
      </c>
      <c r="F553" s="302" t="s">
        <v>10</v>
      </c>
      <c r="G553" s="303" t="s">
        <v>555</v>
      </c>
      <c r="H553" s="2" t="s">
        <v>13</v>
      </c>
      <c r="I553" s="397">
        <v>6699852</v>
      </c>
      <c r="J553" s="397">
        <v>6699852</v>
      </c>
    </row>
    <row r="554" spans="1:10" ht="31.2">
      <c r="A554" s="136" t="s">
        <v>728</v>
      </c>
      <c r="B554" s="414" t="s">
        <v>59</v>
      </c>
      <c r="C554" s="2" t="s">
        <v>35</v>
      </c>
      <c r="D554" s="2" t="s">
        <v>10</v>
      </c>
      <c r="E554" s="301" t="s">
        <v>256</v>
      </c>
      <c r="F554" s="302" t="s">
        <v>10</v>
      </c>
      <c r="G554" s="303" t="s">
        <v>555</v>
      </c>
      <c r="H554" s="2" t="s">
        <v>16</v>
      </c>
      <c r="I554" s="397">
        <v>645580</v>
      </c>
      <c r="J554" s="397">
        <v>645580</v>
      </c>
    </row>
    <row r="555" spans="1:10" ht="15.6">
      <c r="A555" s="74" t="s">
        <v>18</v>
      </c>
      <c r="B555" s="627" t="s">
        <v>59</v>
      </c>
      <c r="C555" s="2" t="s">
        <v>35</v>
      </c>
      <c r="D555" s="2" t="s">
        <v>10</v>
      </c>
      <c r="E555" s="301" t="s">
        <v>256</v>
      </c>
      <c r="F555" s="302" t="s">
        <v>10</v>
      </c>
      <c r="G555" s="303" t="s">
        <v>555</v>
      </c>
      <c r="H555" s="2" t="s">
        <v>17</v>
      </c>
      <c r="I555" s="397">
        <v>10200</v>
      </c>
      <c r="J555" s="397">
        <v>10200</v>
      </c>
    </row>
    <row r="556" spans="1:10" s="78" customFormat="1" ht="31.2">
      <c r="A556" s="123" t="s">
        <v>156</v>
      </c>
      <c r="B556" s="38" t="s">
        <v>59</v>
      </c>
      <c r="C556" s="36" t="s">
        <v>35</v>
      </c>
      <c r="D556" s="36" t="s">
        <v>10</v>
      </c>
      <c r="E556" s="298" t="s">
        <v>230</v>
      </c>
      <c r="F556" s="299" t="s">
        <v>521</v>
      </c>
      <c r="G556" s="300" t="s">
        <v>522</v>
      </c>
      <c r="H556" s="39"/>
      <c r="I556" s="394">
        <f t="shared" ref="I556:J559" si="51">SUM(I557)</f>
        <v>25000</v>
      </c>
      <c r="J556" s="394">
        <f t="shared" si="51"/>
        <v>25000</v>
      </c>
    </row>
    <row r="557" spans="1:10" s="78" customFormat="1" ht="62.4">
      <c r="A557" s="125" t="s">
        <v>180</v>
      </c>
      <c r="B557" s="627" t="s">
        <v>59</v>
      </c>
      <c r="C557" s="2" t="s">
        <v>35</v>
      </c>
      <c r="D557" s="2" t="s">
        <v>10</v>
      </c>
      <c r="E557" s="301" t="s">
        <v>257</v>
      </c>
      <c r="F557" s="302" t="s">
        <v>521</v>
      </c>
      <c r="G557" s="303" t="s">
        <v>522</v>
      </c>
      <c r="H557" s="2"/>
      <c r="I557" s="395">
        <f t="shared" si="51"/>
        <v>25000</v>
      </c>
      <c r="J557" s="395">
        <f t="shared" si="51"/>
        <v>25000</v>
      </c>
    </row>
    <row r="558" spans="1:10" s="78" customFormat="1" ht="46.8">
      <c r="A558" s="125" t="s">
        <v>621</v>
      </c>
      <c r="B558" s="627" t="s">
        <v>59</v>
      </c>
      <c r="C558" s="2" t="s">
        <v>35</v>
      </c>
      <c r="D558" s="2" t="s">
        <v>10</v>
      </c>
      <c r="E558" s="301" t="s">
        <v>257</v>
      </c>
      <c r="F558" s="302" t="s">
        <v>12</v>
      </c>
      <c r="G558" s="303" t="s">
        <v>522</v>
      </c>
      <c r="H558" s="2"/>
      <c r="I558" s="395">
        <f t="shared" si="51"/>
        <v>25000</v>
      </c>
      <c r="J558" s="395">
        <f t="shared" si="51"/>
        <v>25000</v>
      </c>
    </row>
    <row r="559" spans="1:10" s="78" customFormat="1" ht="31.2">
      <c r="A559" s="74" t="s">
        <v>623</v>
      </c>
      <c r="B559" s="627" t="s">
        <v>59</v>
      </c>
      <c r="C559" s="2" t="s">
        <v>35</v>
      </c>
      <c r="D559" s="2" t="s">
        <v>10</v>
      </c>
      <c r="E559" s="301" t="s">
        <v>257</v>
      </c>
      <c r="F559" s="302" t="s">
        <v>12</v>
      </c>
      <c r="G559" s="303" t="s">
        <v>622</v>
      </c>
      <c r="H559" s="2"/>
      <c r="I559" s="395">
        <f t="shared" si="51"/>
        <v>25000</v>
      </c>
      <c r="J559" s="395">
        <f t="shared" si="51"/>
        <v>25000</v>
      </c>
    </row>
    <row r="560" spans="1:10" s="78" customFormat="1" ht="31.2">
      <c r="A560" s="136" t="s">
        <v>728</v>
      </c>
      <c r="B560" s="414" t="s">
        <v>59</v>
      </c>
      <c r="C560" s="2" t="s">
        <v>35</v>
      </c>
      <c r="D560" s="2" t="s">
        <v>10</v>
      </c>
      <c r="E560" s="301" t="s">
        <v>257</v>
      </c>
      <c r="F560" s="302" t="s">
        <v>12</v>
      </c>
      <c r="G560" s="303" t="s">
        <v>622</v>
      </c>
      <c r="H560" s="2" t="s">
        <v>16</v>
      </c>
      <c r="I560" s="397">
        <v>25000</v>
      </c>
      <c r="J560" s="397">
        <v>25000</v>
      </c>
    </row>
    <row r="561" spans="1:10" ht="15.6">
      <c r="A561" s="135" t="s">
        <v>36</v>
      </c>
      <c r="B561" s="31" t="s">
        <v>59</v>
      </c>
      <c r="C561" s="27" t="s">
        <v>35</v>
      </c>
      <c r="D561" s="27" t="s">
        <v>20</v>
      </c>
      <c r="E561" s="295"/>
      <c r="F561" s="296"/>
      <c r="G561" s="297"/>
      <c r="H561" s="27"/>
      <c r="I561" s="421">
        <f>SUM(I562,I581)</f>
        <v>4979393</v>
      </c>
      <c r="J561" s="421">
        <f>SUM(J562,J581)</f>
        <v>4979393</v>
      </c>
    </row>
    <row r="562" spans="1:10" ht="31.2">
      <c r="A562" s="123" t="s">
        <v>171</v>
      </c>
      <c r="B562" s="38" t="s">
        <v>59</v>
      </c>
      <c r="C562" s="36" t="s">
        <v>35</v>
      </c>
      <c r="D562" s="36" t="s">
        <v>20</v>
      </c>
      <c r="E562" s="298" t="s">
        <v>252</v>
      </c>
      <c r="F562" s="299" t="s">
        <v>521</v>
      </c>
      <c r="G562" s="300" t="s">
        <v>522</v>
      </c>
      <c r="H562" s="36"/>
      <c r="I562" s="394">
        <f>SUM(I569+I563)</f>
        <v>4973393</v>
      </c>
      <c r="J562" s="394">
        <f>SUM(J569+J563)</f>
        <v>4973393</v>
      </c>
    </row>
    <row r="563" spans="1:10" ht="46.8" hidden="1">
      <c r="A563" s="74" t="s">
        <v>179</v>
      </c>
      <c r="B563" s="627" t="s">
        <v>59</v>
      </c>
      <c r="C563" s="2" t="s">
        <v>35</v>
      </c>
      <c r="D563" s="2" t="s">
        <v>20</v>
      </c>
      <c r="E563" s="301" t="s">
        <v>619</v>
      </c>
      <c r="F563" s="302" t="s">
        <v>521</v>
      </c>
      <c r="G563" s="303" t="s">
        <v>522</v>
      </c>
      <c r="H563" s="2"/>
      <c r="I563" s="395">
        <f>SUM(I564)</f>
        <v>0</v>
      </c>
      <c r="J563" s="395">
        <f>SUM(J564)</f>
        <v>0</v>
      </c>
    </row>
    <row r="564" spans="1:10" ht="15.6" hidden="1">
      <c r="A564" s="130" t="s">
        <v>1034</v>
      </c>
      <c r="B564" s="627" t="s">
        <v>59</v>
      </c>
      <c r="C564" s="2" t="s">
        <v>35</v>
      </c>
      <c r="D564" s="2" t="s">
        <v>20</v>
      </c>
      <c r="E564" s="301" t="s">
        <v>256</v>
      </c>
      <c r="F564" s="302" t="s">
        <v>12</v>
      </c>
      <c r="G564" s="303" t="s">
        <v>522</v>
      </c>
      <c r="H564" s="2"/>
      <c r="I564" s="395">
        <f>SUM(I565+I567)</f>
        <v>0</v>
      </c>
      <c r="J564" s="395">
        <f>SUM(J565+J567)</f>
        <v>0</v>
      </c>
    </row>
    <row r="565" spans="1:10" ht="31.2" hidden="1">
      <c r="A565" s="130" t="s">
        <v>1033</v>
      </c>
      <c r="B565" s="627" t="s">
        <v>59</v>
      </c>
      <c r="C565" s="2" t="s">
        <v>35</v>
      </c>
      <c r="D565" s="2" t="s">
        <v>20</v>
      </c>
      <c r="E565" s="301" t="s">
        <v>256</v>
      </c>
      <c r="F565" s="302" t="s">
        <v>12</v>
      </c>
      <c r="G565" s="303" t="s">
        <v>1032</v>
      </c>
      <c r="H565" s="2"/>
      <c r="I565" s="395">
        <f>SUM(I566)</f>
        <v>0</v>
      </c>
      <c r="J565" s="395">
        <f>SUM(J566)</f>
        <v>0</v>
      </c>
    </row>
    <row r="566" spans="1:10" ht="15.6" hidden="1">
      <c r="A566" s="130" t="s">
        <v>21</v>
      </c>
      <c r="B566" s="627" t="s">
        <v>59</v>
      </c>
      <c r="C566" s="2" t="s">
        <v>35</v>
      </c>
      <c r="D566" s="2" t="s">
        <v>20</v>
      </c>
      <c r="E566" s="301" t="s">
        <v>256</v>
      </c>
      <c r="F566" s="302" t="s">
        <v>12</v>
      </c>
      <c r="G566" s="303" t="s">
        <v>1032</v>
      </c>
      <c r="H566" s="2" t="s">
        <v>75</v>
      </c>
      <c r="I566" s="397"/>
      <c r="J566" s="397"/>
    </row>
    <row r="567" spans="1:10" ht="31.2" hidden="1">
      <c r="A567" s="130" t="s">
        <v>589</v>
      </c>
      <c r="B567" s="627" t="s">
        <v>59</v>
      </c>
      <c r="C567" s="2" t="s">
        <v>35</v>
      </c>
      <c r="D567" s="2" t="s">
        <v>20</v>
      </c>
      <c r="E567" s="301" t="s">
        <v>256</v>
      </c>
      <c r="F567" s="302" t="s">
        <v>12</v>
      </c>
      <c r="G567" s="303" t="s">
        <v>588</v>
      </c>
      <c r="H567" s="2"/>
      <c r="I567" s="395">
        <f>SUM(I568)</f>
        <v>0</v>
      </c>
      <c r="J567" s="395">
        <f>SUM(J568)</f>
        <v>0</v>
      </c>
    </row>
    <row r="568" spans="1:10" ht="15.6" hidden="1">
      <c r="A568" s="130" t="s">
        <v>21</v>
      </c>
      <c r="B568" s="627" t="s">
        <v>59</v>
      </c>
      <c r="C568" s="2" t="s">
        <v>35</v>
      </c>
      <c r="D568" s="2" t="s">
        <v>20</v>
      </c>
      <c r="E568" s="301" t="s">
        <v>256</v>
      </c>
      <c r="F568" s="302" t="s">
        <v>12</v>
      </c>
      <c r="G568" s="303" t="s">
        <v>588</v>
      </c>
      <c r="H568" s="2" t="s">
        <v>75</v>
      </c>
      <c r="I568" s="397"/>
      <c r="J568" s="397"/>
    </row>
    <row r="569" spans="1:10" ht="62.4">
      <c r="A569" s="74" t="s">
        <v>181</v>
      </c>
      <c r="B569" s="627" t="s">
        <v>59</v>
      </c>
      <c r="C569" s="2" t="s">
        <v>35</v>
      </c>
      <c r="D569" s="2" t="s">
        <v>20</v>
      </c>
      <c r="E569" s="301" t="s">
        <v>258</v>
      </c>
      <c r="F569" s="302" t="s">
        <v>521</v>
      </c>
      <c r="G569" s="303" t="s">
        <v>522</v>
      </c>
      <c r="H569" s="2"/>
      <c r="I569" s="395">
        <f>SUM(I570+I574)</f>
        <v>4973393</v>
      </c>
      <c r="J569" s="395">
        <f>SUM(J570+J574)</f>
        <v>4973393</v>
      </c>
    </row>
    <row r="570" spans="1:10" ht="78">
      <c r="A570" s="74" t="s">
        <v>627</v>
      </c>
      <c r="B570" s="627" t="s">
        <v>59</v>
      </c>
      <c r="C570" s="2" t="s">
        <v>35</v>
      </c>
      <c r="D570" s="2" t="s">
        <v>20</v>
      </c>
      <c r="E570" s="301" t="s">
        <v>258</v>
      </c>
      <c r="F570" s="302" t="s">
        <v>10</v>
      </c>
      <c r="G570" s="303" t="s">
        <v>522</v>
      </c>
      <c r="H570" s="2"/>
      <c r="I570" s="395">
        <f>SUM(I571)</f>
        <v>1080600</v>
      </c>
      <c r="J570" s="395">
        <f>SUM(J571)</f>
        <v>1080600</v>
      </c>
    </row>
    <row r="571" spans="1:10" ht="31.2">
      <c r="A571" s="74" t="s">
        <v>91</v>
      </c>
      <c r="B571" s="627" t="s">
        <v>59</v>
      </c>
      <c r="C571" s="52" t="s">
        <v>35</v>
      </c>
      <c r="D571" s="52" t="s">
        <v>20</v>
      </c>
      <c r="E571" s="341" t="s">
        <v>258</v>
      </c>
      <c r="F571" s="342" t="s">
        <v>628</v>
      </c>
      <c r="G571" s="343" t="s">
        <v>526</v>
      </c>
      <c r="H571" s="52"/>
      <c r="I571" s="395">
        <f>SUM(I572:I573)</f>
        <v>1080600</v>
      </c>
      <c r="J571" s="395">
        <f>SUM(J572:J573)</f>
        <v>1080600</v>
      </c>
    </row>
    <row r="572" spans="1:10" ht="62.4">
      <c r="A572" s="125" t="s">
        <v>92</v>
      </c>
      <c r="B572" s="627" t="s">
        <v>59</v>
      </c>
      <c r="C572" s="2" t="s">
        <v>35</v>
      </c>
      <c r="D572" s="2" t="s">
        <v>20</v>
      </c>
      <c r="E572" s="301" t="s">
        <v>258</v>
      </c>
      <c r="F572" s="302" t="s">
        <v>628</v>
      </c>
      <c r="G572" s="303" t="s">
        <v>526</v>
      </c>
      <c r="H572" s="2" t="s">
        <v>13</v>
      </c>
      <c r="I572" s="397">
        <v>1080600</v>
      </c>
      <c r="J572" s="397">
        <v>1080600</v>
      </c>
    </row>
    <row r="573" spans="1:10" ht="15.6" hidden="1">
      <c r="A573" s="74" t="s">
        <v>18</v>
      </c>
      <c r="B573" s="627" t="s">
        <v>59</v>
      </c>
      <c r="C573" s="2" t="s">
        <v>35</v>
      </c>
      <c r="D573" s="2" t="s">
        <v>20</v>
      </c>
      <c r="E573" s="301" t="s">
        <v>258</v>
      </c>
      <c r="F573" s="302" t="s">
        <v>628</v>
      </c>
      <c r="G573" s="303" t="s">
        <v>526</v>
      </c>
      <c r="H573" s="2" t="s">
        <v>17</v>
      </c>
      <c r="I573" s="397"/>
      <c r="J573" s="397"/>
    </row>
    <row r="574" spans="1:10" ht="46.8">
      <c r="A574" s="74" t="s">
        <v>624</v>
      </c>
      <c r="B574" s="627" t="s">
        <v>59</v>
      </c>
      <c r="C574" s="2" t="s">
        <v>35</v>
      </c>
      <c r="D574" s="2" t="s">
        <v>20</v>
      </c>
      <c r="E574" s="301" t="s">
        <v>258</v>
      </c>
      <c r="F574" s="302" t="s">
        <v>12</v>
      </c>
      <c r="G574" s="303" t="s">
        <v>522</v>
      </c>
      <c r="H574" s="2"/>
      <c r="I574" s="395">
        <f>SUM(I575+I577)</f>
        <v>3892793</v>
      </c>
      <c r="J574" s="395">
        <f>SUM(J575+J577)</f>
        <v>3892793</v>
      </c>
    </row>
    <row r="575" spans="1:10" ht="46.8">
      <c r="A575" s="74" t="s">
        <v>104</v>
      </c>
      <c r="B575" s="627" t="s">
        <v>59</v>
      </c>
      <c r="C575" s="2" t="s">
        <v>35</v>
      </c>
      <c r="D575" s="2" t="s">
        <v>20</v>
      </c>
      <c r="E575" s="301" t="s">
        <v>258</v>
      </c>
      <c r="F575" s="302" t="s">
        <v>625</v>
      </c>
      <c r="G575" s="303" t="s">
        <v>626</v>
      </c>
      <c r="H575" s="2"/>
      <c r="I575" s="395">
        <f>SUM(I576)</f>
        <v>24276</v>
      </c>
      <c r="J575" s="395">
        <f>SUM(J576)</f>
        <v>24276</v>
      </c>
    </row>
    <row r="576" spans="1:10" ht="62.4">
      <c r="A576" s="125" t="s">
        <v>92</v>
      </c>
      <c r="B576" s="627" t="s">
        <v>59</v>
      </c>
      <c r="C576" s="2" t="s">
        <v>35</v>
      </c>
      <c r="D576" s="2" t="s">
        <v>20</v>
      </c>
      <c r="E576" s="301" t="s">
        <v>258</v>
      </c>
      <c r="F576" s="302" t="s">
        <v>625</v>
      </c>
      <c r="G576" s="303" t="s">
        <v>626</v>
      </c>
      <c r="H576" s="2" t="s">
        <v>13</v>
      </c>
      <c r="I576" s="397">
        <v>24276</v>
      </c>
      <c r="J576" s="397">
        <v>24276</v>
      </c>
    </row>
    <row r="577" spans="1:10" ht="31.2">
      <c r="A577" s="74" t="s">
        <v>102</v>
      </c>
      <c r="B577" s="627" t="s">
        <v>59</v>
      </c>
      <c r="C577" s="2" t="s">
        <v>35</v>
      </c>
      <c r="D577" s="2" t="s">
        <v>20</v>
      </c>
      <c r="E577" s="301" t="s">
        <v>258</v>
      </c>
      <c r="F577" s="302" t="s">
        <v>625</v>
      </c>
      <c r="G577" s="303" t="s">
        <v>555</v>
      </c>
      <c r="H577" s="2"/>
      <c r="I577" s="395">
        <f>SUM(I578:I580)</f>
        <v>3868517</v>
      </c>
      <c r="J577" s="395">
        <f>SUM(J578:J580)</f>
        <v>3868517</v>
      </c>
    </row>
    <row r="578" spans="1:10" ht="62.4">
      <c r="A578" s="125" t="s">
        <v>92</v>
      </c>
      <c r="B578" s="627" t="s">
        <v>59</v>
      </c>
      <c r="C578" s="2" t="s">
        <v>35</v>
      </c>
      <c r="D578" s="2" t="s">
        <v>20</v>
      </c>
      <c r="E578" s="301" t="s">
        <v>258</v>
      </c>
      <c r="F578" s="302" t="s">
        <v>625</v>
      </c>
      <c r="G578" s="303" t="s">
        <v>555</v>
      </c>
      <c r="H578" s="2" t="s">
        <v>13</v>
      </c>
      <c r="I578" s="397">
        <v>3696517</v>
      </c>
      <c r="J578" s="397">
        <v>3696517</v>
      </c>
    </row>
    <row r="579" spans="1:10" ht="31.2">
      <c r="A579" s="136" t="s">
        <v>728</v>
      </c>
      <c r="B579" s="414" t="s">
        <v>59</v>
      </c>
      <c r="C579" s="2" t="s">
        <v>35</v>
      </c>
      <c r="D579" s="2" t="s">
        <v>20</v>
      </c>
      <c r="E579" s="301" t="s">
        <v>258</v>
      </c>
      <c r="F579" s="302" t="s">
        <v>625</v>
      </c>
      <c r="G579" s="303" t="s">
        <v>555</v>
      </c>
      <c r="H579" s="2" t="s">
        <v>16</v>
      </c>
      <c r="I579" s="397">
        <v>171000</v>
      </c>
      <c r="J579" s="397">
        <v>171000</v>
      </c>
    </row>
    <row r="580" spans="1:10" ht="15.6">
      <c r="A580" s="74" t="s">
        <v>18</v>
      </c>
      <c r="B580" s="627" t="s">
        <v>59</v>
      </c>
      <c r="C580" s="2" t="s">
        <v>35</v>
      </c>
      <c r="D580" s="2" t="s">
        <v>20</v>
      </c>
      <c r="E580" s="301" t="s">
        <v>258</v>
      </c>
      <c r="F580" s="302" t="s">
        <v>625</v>
      </c>
      <c r="G580" s="303" t="s">
        <v>555</v>
      </c>
      <c r="H580" s="2" t="s">
        <v>17</v>
      </c>
      <c r="I580" s="397">
        <v>1000</v>
      </c>
      <c r="J580" s="397">
        <v>1000</v>
      </c>
    </row>
    <row r="581" spans="1:10" ht="46.8">
      <c r="A581" s="126" t="s">
        <v>123</v>
      </c>
      <c r="B581" s="38" t="s">
        <v>59</v>
      </c>
      <c r="C581" s="36" t="s">
        <v>35</v>
      </c>
      <c r="D581" s="36" t="s">
        <v>20</v>
      </c>
      <c r="E581" s="298" t="s">
        <v>524</v>
      </c>
      <c r="F581" s="299" t="s">
        <v>521</v>
      </c>
      <c r="G581" s="300" t="s">
        <v>522</v>
      </c>
      <c r="H581" s="36"/>
      <c r="I581" s="394">
        <f t="shared" ref="I581:J584" si="52">SUM(I582)</f>
        <v>6000</v>
      </c>
      <c r="J581" s="394">
        <f t="shared" si="52"/>
        <v>6000</v>
      </c>
    </row>
    <row r="582" spans="1:10" ht="62.4">
      <c r="A582" s="127" t="s">
        <v>137</v>
      </c>
      <c r="B582" s="63" t="s">
        <v>59</v>
      </c>
      <c r="C582" s="2" t="s">
        <v>35</v>
      </c>
      <c r="D582" s="2" t="s">
        <v>20</v>
      </c>
      <c r="E582" s="301" t="s">
        <v>209</v>
      </c>
      <c r="F582" s="302" t="s">
        <v>521</v>
      </c>
      <c r="G582" s="303" t="s">
        <v>522</v>
      </c>
      <c r="H582" s="52"/>
      <c r="I582" s="395">
        <f t="shared" si="52"/>
        <v>6000</v>
      </c>
      <c r="J582" s="395">
        <f t="shared" si="52"/>
        <v>6000</v>
      </c>
    </row>
    <row r="583" spans="1:10" ht="46.8">
      <c r="A583" s="127" t="s">
        <v>528</v>
      </c>
      <c r="B583" s="63" t="s">
        <v>59</v>
      </c>
      <c r="C583" s="2" t="s">
        <v>35</v>
      </c>
      <c r="D583" s="2" t="s">
        <v>20</v>
      </c>
      <c r="E583" s="301" t="s">
        <v>209</v>
      </c>
      <c r="F583" s="302" t="s">
        <v>10</v>
      </c>
      <c r="G583" s="303" t="s">
        <v>522</v>
      </c>
      <c r="H583" s="52"/>
      <c r="I583" s="395">
        <f t="shared" si="52"/>
        <v>6000</v>
      </c>
      <c r="J583" s="395">
        <f t="shared" si="52"/>
        <v>6000</v>
      </c>
    </row>
    <row r="584" spans="1:10" ht="15.6">
      <c r="A584" s="127" t="s">
        <v>125</v>
      </c>
      <c r="B584" s="63" t="s">
        <v>59</v>
      </c>
      <c r="C584" s="2" t="s">
        <v>35</v>
      </c>
      <c r="D584" s="2" t="s">
        <v>20</v>
      </c>
      <c r="E584" s="301" t="s">
        <v>209</v>
      </c>
      <c r="F584" s="302" t="s">
        <v>10</v>
      </c>
      <c r="G584" s="303" t="s">
        <v>527</v>
      </c>
      <c r="H584" s="52"/>
      <c r="I584" s="395">
        <f t="shared" si="52"/>
        <v>6000</v>
      </c>
      <c r="J584" s="395">
        <f t="shared" si="52"/>
        <v>6000</v>
      </c>
    </row>
    <row r="585" spans="1:10" ht="31.2">
      <c r="A585" s="136" t="s">
        <v>728</v>
      </c>
      <c r="B585" s="414" t="s">
        <v>59</v>
      </c>
      <c r="C585" s="2" t="s">
        <v>35</v>
      </c>
      <c r="D585" s="2" t="s">
        <v>20</v>
      </c>
      <c r="E585" s="301" t="s">
        <v>209</v>
      </c>
      <c r="F585" s="302" t="s">
        <v>10</v>
      </c>
      <c r="G585" s="303" t="s">
        <v>527</v>
      </c>
      <c r="H585" s="2" t="s">
        <v>16</v>
      </c>
      <c r="I585" s="397">
        <v>6000</v>
      </c>
      <c r="J585" s="397">
        <v>6000</v>
      </c>
    </row>
    <row r="586" spans="1:10" ht="15.6">
      <c r="A586" s="139" t="s">
        <v>37</v>
      </c>
      <c r="B586" s="21" t="s">
        <v>59</v>
      </c>
      <c r="C586" s="21">
        <v>10</v>
      </c>
      <c r="D586" s="21"/>
      <c r="E586" s="332"/>
      <c r="F586" s="333"/>
      <c r="G586" s="334"/>
      <c r="H586" s="17"/>
      <c r="I586" s="420">
        <f>SUM(I587)</f>
        <v>1000827</v>
      </c>
      <c r="J586" s="420">
        <f>SUM(J587)</f>
        <v>1000827</v>
      </c>
    </row>
    <row r="587" spans="1:10" ht="15.6">
      <c r="A587" s="135" t="s">
        <v>41</v>
      </c>
      <c r="B587" s="31" t="s">
        <v>59</v>
      </c>
      <c r="C587" s="31">
        <v>10</v>
      </c>
      <c r="D587" s="27" t="s">
        <v>15</v>
      </c>
      <c r="E587" s="295"/>
      <c r="F587" s="296"/>
      <c r="G587" s="297"/>
      <c r="H587" s="27"/>
      <c r="I587" s="421">
        <f>SUM(I588)</f>
        <v>1000827</v>
      </c>
      <c r="J587" s="421">
        <f>SUM(J588)</f>
        <v>1000827</v>
      </c>
    </row>
    <row r="588" spans="1:10" ht="31.2">
      <c r="A588" s="123" t="s">
        <v>171</v>
      </c>
      <c r="B588" s="38" t="s">
        <v>59</v>
      </c>
      <c r="C588" s="36" t="s">
        <v>57</v>
      </c>
      <c r="D588" s="36" t="s">
        <v>15</v>
      </c>
      <c r="E588" s="298" t="s">
        <v>252</v>
      </c>
      <c r="F588" s="299" t="s">
        <v>521</v>
      </c>
      <c r="G588" s="300" t="s">
        <v>522</v>
      </c>
      <c r="H588" s="36"/>
      <c r="I588" s="394">
        <f>SUM(I589,I594,I599)</f>
        <v>1000827</v>
      </c>
      <c r="J588" s="394">
        <f>SUM(J589,J594,J599)</f>
        <v>1000827</v>
      </c>
    </row>
    <row r="589" spans="1:10" ht="46.8">
      <c r="A589" s="125" t="s">
        <v>178</v>
      </c>
      <c r="B589" s="627" t="s">
        <v>59</v>
      </c>
      <c r="C589" s="63">
        <v>10</v>
      </c>
      <c r="D589" s="52" t="s">
        <v>15</v>
      </c>
      <c r="E589" s="341" t="s">
        <v>255</v>
      </c>
      <c r="F589" s="342" t="s">
        <v>521</v>
      </c>
      <c r="G589" s="343" t="s">
        <v>522</v>
      </c>
      <c r="H589" s="52"/>
      <c r="I589" s="395">
        <f>SUM(I590)</f>
        <v>451490</v>
      </c>
      <c r="J589" s="395">
        <f>SUM(J590)</f>
        <v>451490</v>
      </c>
    </row>
    <row r="590" spans="1:10" ht="31.2">
      <c r="A590" s="125" t="s">
        <v>618</v>
      </c>
      <c r="B590" s="627" t="s">
        <v>59</v>
      </c>
      <c r="C590" s="63">
        <v>10</v>
      </c>
      <c r="D590" s="52" t="s">
        <v>15</v>
      </c>
      <c r="E590" s="341" t="s">
        <v>255</v>
      </c>
      <c r="F590" s="342" t="s">
        <v>10</v>
      </c>
      <c r="G590" s="343" t="s">
        <v>522</v>
      </c>
      <c r="H590" s="52"/>
      <c r="I590" s="395">
        <f>SUM(I591)</f>
        <v>451490</v>
      </c>
      <c r="J590" s="395">
        <f>SUM(J591)</f>
        <v>451490</v>
      </c>
    </row>
    <row r="591" spans="1:10" ht="46.8">
      <c r="A591" s="125" t="s">
        <v>184</v>
      </c>
      <c r="B591" s="627" t="s">
        <v>59</v>
      </c>
      <c r="C591" s="63">
        <v>10</v>
      </c>
      <c r="D591" s="52" t="s">
        <v>15</v>
      </c>
      <c r="E591" s="341" t="s">
        <v>255</v>
      </c>
      <c r="F591" s="342" t="s">
        <v>628</v>
      </c>
      <c r="G591" s="343" t="s">
        <v>631</v>
      </c>
      <c r="H591" s="52"/>
      <c r="I591" s="395">
        <f>SUM(I592:I593)</f>
        <v>451490</v>
      </c>
      <c r="J591" s="395">
        <f>SUM(J592:J593)</f>
        <v>451490</v>
      </c>
    </row>
    <row r="592" spans="1:10" ht="31.2">
      <c r="A592" s="136" t="s">
        <v>728</v>
      </c>
      <c r="B592" s="414" t="s">
        <v>59</v>
      </c>
      <c r="C592" s="63">
        <v>10</v>
      </c>
      <c r="D592" s="52" t="s">
        <v>15</v>
      </c>
      <c r="E592" s="341" t="s">
        <v>255</v>
      </c>
      <c r="F592" s="342" t="s">
        <v>628</v>
      </c>
      <c r="G592" s="343" t="s">
        <v>631</v>
      </c>
      <c r="H592" s="52" t="s">
        <v>16</v>
      </c>
      <c r="I592" s="397">
        <v>2000</v>
      </c>
      <c r="J592" s="397">
        <v>2000</v>
      </c>
    </row>
    <row r="593" spans="1:10" ht="15.6">
      <c r="A593" s="74" t="s">
        <v>40</v>
      </c>
      <c r="B593" s="627" t="s">
        <v>59</v>
      </c>
      <c r="C593" s="63">
        <v>10</v>
      </c>
      <c r="D593" s="52" t="s">
        <v>15</v>
      </c>
      <c r="E593" s="341" t="s">
        <v>255</v>
      </c>
      <c r="F593" s="342" t="s">
        <v>628</v>
      </c>
      <c r="G593" s="343" t="s">
        <v>631</v>
      </c>
      <c r="H593" s="52" t="s">
        <v>39</v>
      </c>
      <c r="I593" s="397">
        <v>449490</v>
      </c>
      <c r="J593" s="397">
        <v>449490</v>
      </c>
    </row>
    <row r="594" spans="1:10" ht="46.8">
      <c r="A594" s="74" t="s">
        <v>179</v>
      </c>
      <c r="B594" s="627" t="s">
        <v>59</v>
      </c>
      <c r="C594" s="63">
        <v>10</v>
      </c>
      <c r="D594" s="52" t="s">
        <v>15</v>
      </c>
      <c r="E594" s="341" t="s">
        <v>619</v>
      </c>
      <c r="F594" s="342" t="s">
        <v>521</v>
      </c>
      <c r="G594" s="343" t="s">
        <v>522</v>
      </c>
      <c r="H594" s="52"/>
      <c r="I594" s="395">
        <f>SUM(I595)</f>
        <v>405645</v>
      </c>
      <c r="J594" s="395">
        <f>SUM(J595)</f>
        <v>405645</v>
      </c>
    </row>
    <row r="595" spans="1:10" ht="15.6">
      <c r="A595" s="74" t="s">
        <v>620</v>
      </c>
      <c r="B595" s="627" t="s">
        <v>59</v>
      </c>
      <c r="C595" s="63">
        <v>10</v>
      </c>
      <c r="D595" s="52" t="s">
        <v>15</v>
      </c>
      <c r="E595" s="341" t="s">
        <v>256</v>
      </c>
      <c r="F595" s="342" t="s">
        <v>10</v>
      </c>
      <c r="G595" s="343" t="s">
        <v>522</v>
      </c>
      <c r="H595" s="52"/>
      <c r="I595" s="395">
        <f>SUM(I596)</f>
        <v>405645</v>
      </c>
      <c r="J595" s="395">
        <f>SUM(J596)</f>
        <v>405645</v>
      </c>
    </row>
    <row r="596" spans="1:10" ht="46.8">
      <c r="A596" s="125" t="s">
        <v>184</v>
      </c>
      <c r="B596" s="627" t="s">
        <v>59</v>
      </c>
      <c r="C596" s="63">
        <v>10</v>
      </c>
      <c r="D596" s="52" t="s">
        <v>15</v>
      </c>
      <c r="E596" s="341" t="s">
        <v>256</v>
      </c>
      <c r="F596" s="342" t="s">
        <v>628</v>
      </c>
      <c r="G596" s="343" t="s">
        <v>631</v>
      </c>
      <c r="H596" s="52"/>
      <c r="I596" s="395">
        <f>SUM(I597:I598)</f>
        <v>405645</v>
      </c>
      <c r="J596" s="395">
        <f>SUM(J597:J598)</f>
        <v>405645</v>
      </c>
    </row>
    <row r="597" spans="1:10" ht="31.2">
      <c r="A597" s="136" t="s">
        <v>728</v>
      </c>
      <c r="B597" s="414" t="s">
        <v>59</v>
      </c>
      <c r="C597" s="63">
        <v>10</v>
      </c>
      <c r="D597" s="52" t="s">
        <v>15</v>
      </c>
      <c r="E597" s="341" t="s">
        <v>256</v>
      </c>
      <c r="F597" s="342" t="s">
        <v>628</v>
      </c>
      <c r="G597" s="343" t="s">
        <v>631</v>
      </c>
      <c r="H597" s="52" t="s">
        <v>16</v>
      </c>
      <c r="I597" s="397">
        <v>1800</v>
      </c>
      <c r="J597" s="397">
        <v>1800</v>
      </c>
    </row>
    <row r="598" spans="1:10" ht="15.6">
      <c r="A598" s="74" t="s">
        <v>40</v>
      </c>
      <c r="B598" s="627" t="s">
        <v>59</v>
      </c>
      <c r="C598" s="63">
        <v>10</v>
      </c>
      <c r="D598" s="52" t="s">
        <v>15</v>
      </c>
      <c r="E598" s="341" t="s">
        <v>256</v>
      </c>
      <c r="F598" s="342" t="s">
        <v>628</v>
      </c>
      <c r="G598" s="343" t="s">
        <v>631</v>
      </c>
      <c r="H598" s="52" t="s">
        <v>39</v>
      </c>
      <c r="I598" s="397">
        <v>403845</v>
      </c>
      <c r="J598" s="397">
        <v>403845</v>
      </c>
    </row>
    <row r="599" spans="1:10" ht="46.8">
      <c r="A599" s="74" t="s">
        <v>172</v>
      </c>
      <c r="B599" s="627" t="s">
        <v>59</v>
      </c>
      <c r="C599" s="63">
        <v>10</v>
      </c>
      <c r="D599" s="52" t="s">
        <v>15</v>
      </c>
      <c r="E599" s="341" t="s">
        <v>253</v>
      </c>
      <c r="F599" s="342" t="s">
        <v>521</v>
      </c>
      <c r="G599" s="343" t="s">
        <v>522</v>
      </c>
      <c r="H599" s="52"/>
      <c r="I599" s="395">
        <f>SUM(I600)</f>
        <v>143692</v>
      </c>
      <c r="J599" s="395">
        <f>SUM(J600)</f>
        <v>143692</v>
      </c>
    </row>
    <row r="600" spans="1:10" ht="46.8">
      <c r="A600" s="74" t="s">
        <v>607</v>
      </c>
      <c r="B600" s="627" t="s">
        <v>59</v>
      </c>
      <c r="C600" s="63">
        <v>10</v>
      </c>
      <c r="D600" s="52" t="s">
        <v>15</v>
      </c>
      <c r="E600" s="341" t="s">
        <v>253</v>
      </c>
      <c r="F600" s="342" t="s">
        <v>10</v>
      </c>
      <c r="G600" s="343" t="s">
        <v>522</v>
      </c>
      <c r="H600" s="52"/>
      <c r="I600" s="395">
        <f>SUM(I601)</f>
        <v>143692</v>
      </c>
      <c r="J600" s="395">
        <f>SUM(J601)</f>
        <v>143692</v>
      </c>
    </row>
    <row r="601" spans="1:10" ht="78">
      <c r="A601" s="74" t="s">
        <v>633</v>
      </c>
      <c r="B601" s="627" t="s">
        <v>59</v>
      </c>
      <c r="C601" s="63">
        <v>10</v>
      </c>
      <c r="D601" s="52" t="s">
        <v>15</v>
      </c>
      <c r="E601" s="341" t="s">
        <v>253</v>
      </c>
      <c r="F601" s="342" t="s">
        <v>10</v>
      </c>
      <c r="G601" s="343" t="s">
        <v>632</v>
      </c>
      <c r="H601" s="52"/>
      <c r="I601" s="395">
        <f>SUM(I602:I603)</f>
        <v>143692</v>
      </c>
      <c r="J601" s="395">
        <f>SUM(J602:J603)</f>
        <v>143692</v>
      </c>
    </row>
    <row r="602" spans="1:10" ht="31.2">
      <c r="A602" s="136" t="s">
        <v>728</v>
      </c>
      <c r="B602" s="414" t="s">
        <v>59</v>
      </c>
      <c r="C602" s="63">
        <v>10</v>
      </c>
      <c r="D602" s="52" t="s">
        <v>15</v>
      </c>
      <c r="E602" s="341" t="s">
        <v>253</v>
      </c>
      <c r="F602" s="342" t="s">
        <v>10</v>
      </c>
      <c r="G602" s="343" t="s">
        <v>632</v>
      </c>
      <c r="H602" s="52" t="s">
        <v>16</v>
      </c>
      <c r="I602" s="397">
        <v>718</v>
      </c>
      <c r="J602" s="397">
        <v>718</v>
      </c>
    </row>
    <row r="603" spans="1:10" ht="15.6">
      <c r="A603" s="74" t="s">
        <v>40</v>
      </c>
      <c r="B603" s="627" t="s">
        <v>59</v>
      </c>
      <c r="C603" s="63">
        <v>10</v>
      </c>
      <c r="D603" s="52" t="s">
        <v>15</v>
      </c>
      <c r="E603" s="341" t="s">
        <v>253</v>
      </c>
      <c r="F603" s="342" t="s">
        <v>10</v>
      </c>
      <c r="G603" s="343" t="s">
        <v>632</v>
      </c>
      <c r="H603" s="52" t="s">
        <v>39</v>
      </c>
      <c r="I603" s="397">
        <v>142974</v>
      </c>
      <c r="J603" s="397">
        <v>142974</v>
      </c>
    </row>
    <row r="604" spans="1:10" ht="15.6">
      <c r="A604" s="139" t="s">
        <v>43</v>
      </c>
      <c r="B604" s="21" t="s">
        <v>59</v>
      </c>
      <c r="C604" s="21">
        <v>11</v>
      </c>
      <c r="D604" s="21"/>
      <c r="E604" s="332"/>
      <c r="F604" s="333"/>
      <c r="G604" s="334"/>
      <c r="H604" s="17"/>
      <c r="I604" s="420">
        <f>SUM(I605)</f>
        <v>157000</v>
      </c>
      <c r="J604" s="420">
        <f>SUM(J605)</f>
        <v>157000</v>
      </c>
    </row>
    <row r="605" spans="1:10" ht="15.6">
      <c r="A605" s="135" t="s">
        <v>44</v>
      </c>
      <c r="B605" s="31" t="s">
        <v>59</v>
      </c>
      <c r="C605" s="31">
        <v>11</v>
      </c>
      <c r="D605" s="27" t="s">
        <v>12</v>
      </c>
      <c r="E605" s="295"/>
      <c r="F605" s="296"/>
      <c r="G605" s="297"/>
      <c r="H605" s="27"/>
      <c r="I605" s="421">
        <f>SUM(I606,I615)</f>
        <v>157000</v>
      </c>
      <c r="J605" s="421">
        <f>SUM(J606,J615)</f>
        <v>157000</v>
      </c>
    </row>
    <row r="606" spans="1:10" ht="46.8">
      <c r="A606" s="131" t="s">
        <v>144</v>
      </c>
      <c r="B606" s="415" t="s">
        <v>59</v>
      </c>
      <c r="C606" s="36" t="s">
        <v>45</v>
      </c>
      <c r="D606" s="36" t="s">
        <v>12</v>
      </c>
      <c r="E606" s="298" t="s">
        <v>206</v>
      </c>
      <c r="F606" s="299" t="s">
        <v>521</v>
      </c>
      <c r="G606" s="300" t="s">
        <v>522</v>
      </c>
      <c r="H606" s="39"/>
      <c r="I606" s="394">
        <f>SUM(I611,I607)</f>
        <v>7000</v>
      </c>
      <c r="J606" s="394">
        <f>SUM(J611,J607)</f>
        <v>7000</v>
      </c>
    </row>
    <row r="607" spans="1:10" s="45" customFormat="1" ht="62.4">
      <c r="A607" s="74" t="s">
        <v>182</v>
      </c>
      <c r="B607" s="627" t="s">
        <v>59</v>
      </c>
      <c r="C607" s="43" t="s">
        <v>45</v>
      </c>
      <c r="D607" s="43" t="s">
        <v>12</v>
      </c>
      <c r="E607" s="344" t="s">
        <v>208</v>
      </c>
      <c r="F607" s="345" t="s">
        <v>521</v>
      </c>
      <c r="G607" s="346" t="s">
        <v>522</v>
      </c>
      <c r="H607" s="44"/>
      <c r="I607" s="398">
        <f t="shared" ref="I607:J609" si="53">SUM(I608)</f>
        <v>2000</v>
      </c>
      <c r="J607" s="398">
        <f t="shared" si="53"/>
        <v>2000</v>
      </c>
    </row>
    <row r="608" spans="1:10" s="45" customFormat="1" ht="46.8">
      <c r="A608" s="361" t="s">
        <v>629</v>
      </c>
      <c r="B608" s="627" t="s">
        <v>59</v>
      </c>
      <c r="C608" s="43" t="s">
        <v>45</v>
      </c>
      <c r="D608" s="43" t="s">
        <v>12</v>
      </c>
      <c r="E608" s="344" t="s">
        <v>208</v>
      </c>
      <c r="F608" s="345" t="s">
        <v>10</v>
      </c>
      <c r="G608" s="346" t="s">
        <v>522</v>
      </c>
      <c r="H608" s="44"/>
      <c r="I608" s="398">
        <f t="shared" si="53"/>
        <v>2000</v>
      </c>
      <c r="J608" s="398">
        <f t="shared" si="53"/>
        <v>2000</v>
      </c>
    </row>
    <row r="609" spans="1:10" s="45" customFormat="1" ht="31.2">
      <c r="A609" s="95" t="s">
        <v>643</v>
      </c>
      <c r="B609" s="418" t="s">
        <v>59</v>
      </c>
      <c r="C609" s="43" t="s">
        <v>45</v>
      </c>
      <c r="D609" s="43" t="s">
        <v>12</v>
      </c>
      <c r="E609" s="344" t="s">
        <v>208</v>
      </c>
      <c r="F609" s="345" t="s">
        <v>10</v>
      </c>
      <c r="G609" s="346" t="s">
        <v>642</v>
      </c>
      <c r="H609" s="44"/>
      <c r="I609" s="398">
        <f t="shared" si="53"/>
        <v>2000</v>
      </c>
      <c r="J609" s="398">
        <f t="shared" si="53"/>
        <v>2000</v>
      </c>
    </row>
    <row r="610" spans="1:10" s="45" customFormat="1" ht="31.2">
      <c r="A610" s="129" t="s">
        <v>728</v>
      </c>
      <c r="B610" s="419" t="s">
        <v>59</v>
      </c>
      <c r="C610" s="43" t="s">
        <v>45</v>
      </c>
      <c r="D610" s="43" t="s">
        <v>12</v>
      </c>
      <c r="E610" s="344" t="s">
        <v>208</v>
      </c>
      <c r="F610" s="345" t="s">
        <v>10</v>
      </c>
      <c r="G610" s="346" t="s">
        <v>642</v>
      </c>
      <c r="H610" s="44" t="s">
        <v>16</v>
      </c>
      <c r="I610" s="399">
        <v>2000</v>
      </c>
      <c r="J610" s="399">
        <v>2000</v>
      </c>
    </row>
    <row r="611" spans="1:10" ht="78">
      <c r="A611" s="127" t="s">
        <v>188</v>
      </c>
      <c r="B611" s="63" t="s">
        <v>59</v>
      </c>
      <c r="C611" s="2" t="s">
        <v>45</v>
      </c>
      <c r="D611" s="2" t="s">
        <v>12</v>
      </c>
      <c r="E611" s="301" t="s">
        <v>239</v>
      </c>
      <c r="F611" s="302" t="s">
        <v>521</v>
      </c>
      <c r="G611" s="303" t="s">
        <v>522</v>
      </c>
      <c r="H611" s="2"/>
      <c r="I611" s="395">
        <f t="shared" ref="I611:J613" si="54">SUM(I612)</f>
        <v>5000</v>
      </c>
      <c r="J611" s="395">
        <f t="shared" si="54"/>
        <v>5000</v>
      </c>
    </row>
    <row r="612" spans="1:10" ht="46.8">
      <c r="A612" s="358" t="s">
        <v>529</v>
      </c>
      <c r="B612" s="63" t="s">
        <v>59</v>
      </c>
      <c r="C612" s="43" t="s">
        <v>45</v>
      </c>
      <c r="D612" s="43" t="s">
        <v>12</v>
      </c>
      <c r="E612" s="301" t="s">
        <v>239</v>
      </c>
      <c r="F612" s="302" t="s">
        <v>10</v>
      </c>
      <c r="G612" s="303" t="s">
        <v>522</v>
      </c>
      <c r="H612" s="2"/>
      <c r="I612" s="395">
        <f t="shared" si="54"/>
        <v>5000</v>
      </c>
      <c r="J612" s="395">
        <f t="shared" si="54"/>
        <v>5000</v>
      </c>
    </row>
    <row r="613" spans="1:10" ht="31.2">
      <c r="A613" s="99" t="s">
        <v>120</v>
      </c>
      <c r="B613" s="63" t="s">
        <v>59</v>
      </c>
      <c r="C613" s="2" t="s">
        <v>45</v>
      </c>
      <c r="D613" s="2" t="s">
        <v>12</v>
      </c>
      <c r="E613" s="301" t="s">
        <v>239</v>
      </c>
      <c r="F613" s="302" t="s">
        <v>10</v>
      </c>
      <c r="G613" s="303" t="s">
        <v>531</v>
      </c>
      <c r="H613" s="2"/>
      <c r="I613" s="395">
        <f t="shared" si="54"/>
        <v>5000</v>
      </c>
      <c r="J613" s="395">
        <f t="shared" si="54"/>
        <v>5000</v>
      </c>
    </row>
    <row r="614" spans="1:10" ht="31.2">
      <c r="A614" s="136" t="s">
        <v>728</v>
      </c>
      <c r="B614" s="414" t="s">
        <v>59</v>
      </c>
      <c r="C614" s="2" t="s">
        <v>45</v>
      </c>
      <c r="D614" s="2" t="s">
        <v>12</v>
      </c>
      <c r="E614" s="301" t="s">
        <v>239</v>
      </c>
      <c r="F614" s="302" t="s">
        <v>10</v>
      </c>
      <c r="G614" s="303" t="s">
        <v>531</v>
      </c>
      <c r="H614" s="2" t="s">
        <v>16</v>
      </c>
      <c r="I614" s="396">
        <v>5000</v>
      </c>
      <c r="J614" s="396">
        <v>5000</v>
      </c>
    </row>
    <row r="615" spans="1:10" ht="62.4">
      <c r="A615" s="132" t="s">
        <v>173</v>
      </c>
      <c r="B615" s="38" t="s">
        <v>59</v>
      </c>
      <c r="C615" s="36" t="s">
        <v>45</v>
      </c>
      <c r="D615" s="36" t="s">
        <v>12</v>
      </c>
      <c r="E615" s="298" t="s">
        <v>609</v>
      </c>
      <c r="F615" s="299" t="s">
        <v>521</v>
      </c>
      <c r="G615" s="300" t="s">
        <v>522</v>
      </c>
      <c r="H615" s="36"/>
      <c r="I615" s="394">
        <f t="shared" ref="I615:J618" si="55">SUM(I616)</f>
        <v>150000</v>
      </c>
      <c r="J615" s="394">
        <f t="shared" si="55"/>
        <v>150000</v>
      </c>
    </row>
    <row r="616" spans="1:10" ht="93.6">
      <c r="A616" s="133" t="s">
        <v>189</v>
      </c>
      <c r="B616" s="63" t="s">
        <v>59</v>
      </c>
      <c r="C616" s="2" t="s">
        <v>45</v>
      </c>
      <c r="D616" s="2" t="s">
        <v>12</v>
      </c>
      <c r="E616" s="301" t="s">
        <v>259</v>
      </c>
      <c r="F616" s="302" t="s">
        <v>521</v>
      </c>
      <c r="G616" s="303" t="s">
        <v>522</v>
      </c>
      <c r="H616" s="2"/>
      <c r="I616" s="395">
        <f t="shared" si="55"/>
        <v>150000</v>
      </c>
      <c r="J616" s="395">
        <f t="shared" si="55"/>
        <v>150000</v>
      </c>
    </row>
    <row r="617" spans="1:10" ht="31.2">
      <c r="A617" s="133" t="s">
        <v>644</v>
      </c>
      <c r="B617" s="63" t="s">
        <v>59</v>
      </c>
      <c r="C617" s="2" t="s">
        <v>45</v>
      </c>
      <c r="D617" s="2" t="s">
        <v>12</v>
      </c>
      <c r="E617" s="301" t="s">
        <v>259</v>
      </c>
      <c r="F617" s="302" t="s">
        <v>10</v>
      </c>
      <c r="G617" s="303" t="s">
        <v>522</v>
      </c>
      <c r="H617" s="2"/>
      <c r="I617" s="395">
        <f t="shared" si="55"/>
        <v>150000</v>
      </c>
      <c r="J617" s="395">
        <f t="shared" si="55"/>
        <v>150000</v>
      </c>
    </row>
    <row r="618" spans="1:10" ht="46.8">
      <c r="A618" s="74" t="s">
        <v>190</v>
      </c>
      <c r="B618" s="627" t="s">
        <v>59</v>
      </c>
      <c r="C618" s="2" t="s">
        <v>45</v>
      </c>
      <c r="D618" s="2" t="s">
        <v>12</v>
      </c>
      <c r="E618" s="301" t="s">
        <v>259</v>
      </c>
      <c r="F618" s="302" t="s">
        <v>10</v>
      </c>
      <c r="G618" s="303" t="s">
        <v>645</v>
      </c>
      <c r="H618" s="2"/>
      <c r="I618" s="395">
        <f t="shared" si="55"/>
        <v>150000</v>
      </c>
      <c r="J618" s="395">
        <f t="shared" si="55"/>
        <v>150000</v>
      </c>
    </row>
    <row r="619" spans="1:10" ht="31.2">
      <c r="A619" s="631" t="s">
        <v>728</v>
      </c>
      <c r="B619" s="632" t="s">
        <v>59</v>
      </c>
      <c r="C619" s="5" t="s">
        <v>45</v>
      </c>
      <c r="D619" s="5" t="s">
        <v>12</v>
      </c>
      <c r="E619" s="633" t="s">
        <v>259</v>
      </c>
      <c r="F619" s="443" t="s">
        <v>10</v>
      </c>
      <c r="G619" s="634" t="s">
        <v>645</v>
      </c>
      <c r="H619" s="5" t="s">
        <v>16</v>
      </c>
      <c r="I619" s="635">
        <v>150000</v>
      </c>
      <c r="J619" s="635">
        <v>150000</v>
      </c>
    </row>
    <row r="620" spans="1:10" ht="18">
      <c r="A620" s="670" t="s">
        <v>1036</v>
      </c>
      <c r="B620" s="671"/>
      <c r="C620" s="671"/>
      <c r="D620" s="671"/>
      <c r="E620" s="671"/>
      <c r="F620" s="671"/>
      <c r="G620" s="671"/>
      <c r="H620" s="672"/>
      <c r="I620" s="636">
        <v>2799554</v>
      </c>
      <c r="J620" s="636">
        <v>5867409</v>
      </c>
    </row>
  </sheetData>
  <mergeCells count="5">
    <mergeCell ref="A620:H620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420"/>
  <sheetViews>
    <sheetView workbookViewId="0">
      <selection activeCell="A7" sqref="A7"/>
    </sheetView>
  </sheetViews>
  <sheetFormatPr defaultRowHeight="14.4"/>
  <cols>
    <col min="1" max="1" width="81.6640625" customWidth="1"/>
    <col min="2" max="2" width="4.6640625" customWidth="1"/>
    <col min="3" max="3" width="3.33203125" customWidth="1"/>
    <col min="4" max="4" width="7.109375" customWidth="1"/>
    <col min="5" max="5" width="5.44140625" customWidth="1"/>
    <col min="6" max="6" width="13.5546875" customWidth="1"/>
    <col min="7" max="7" width="2.33203125" customWidth="1"/>
    <col min="8" max="8" width="5.5546875" customWidth="1"/>
  </cols>
  <sheetData>
    <row r="1" spans="1:8">
      <c r="B1" s="655" t="s">
        <v>964</v>
      </c>
      <c r="C1" s="655"/>
      <c r="D1" s="655"/>
      <c r="E1" s="655"/>
      <c r="F1" s="655"/>
    </row>
    <row r="2" spans="1:8">
      <c r="B2" s="655" t="s">
        <v>111</v>
      </c>
      <c r="C2" s="655"/>
      <c r="D2" s="655"/>
      <c r="E2" s="655"/>
      <c r="F2" s="655"/>
    </row>
    <row r="3" spans="1:8">
      <c r="B3" s="655" t="s">
        <v>112</v>
      </c>
      <c r="C3" s="655"/>
      <c r="D3" s="655"/>
      <c r="E3" s="655"/>
      <c r="F3" s="655"/>
    </row>
    <row r="4" spans="1:8">
      <c r="B4" s="166" t="s">
        <v>113</v>
      </c>
      <c r="C4" s="282"/>
      <c r="D4" s="166"/>
      <c r="E4" s="166"/>
      <c r="F4" s="166"/>
      <c r="G4" s="165"/>
      <c r="H4" s="165"/>
    </row>
    <row r="5" spans="1:8">
      <c r="B5" s="166" t="s">
        <v>951</v>
      </c>
      <c r="C5" s="282"/>
      <c r="D5" s="166"/>
      <c r="E5" s="166"/>
      <c r="F5" s="166"/>
      <c r="G5" s="165"/>
      <c r="H5" s="165"/>
    </row>
    <row r="6" spans="1:8">
      <c r="B6" s="529" t="s">
        <v>954</v>
      </c>
      <c r="C6" s="529"/>
      <c r="D6" s="529"/>
      <c r="E6" s="529"/>
      <c r="F6" s="529"/>
    </row>
    <row r="7" spans="1:8">
      <c r="B7" s="647" t="s">
        <v>1049</v>
      </c>
      <c r="C7" s="528"/>
      <c r="D7" s="528"/>
      <c r="E7" s="528"/>
      <c r="F7" s="528"/>
    </row>
    <row r="8" spans="1:8">
      <c r="B8" s="4"/>
      <c r="C8" s="4"/>
      <c r="D8" s="4"/>
      <c r="E8" s="4"/>
      <c r="F8" s="4"/>
    </row>
    <row r="9" spans="1:8" ht="18.75" customHeight="1">
      <c r="A9" s="663" t="s">
        <v>279</v>
      </c>
      <c r="B9" s="663"/>
      <c r="C9" s="663"/>
      <c r="D9" s="663"/>
      <c r="E9" s="663"/>
      <c r="F9" s="663"/>
    </row>
    <row r="10" spans="1:8" ht="18.75" customHeight="1">
      <c r="A10" s="663" t="s">
        <v>280</v>
      </c>
      <c r="B10" s="663"/>
      <c r="C10" s="663"/>
      <c r="D10" s="663"/>
      <c r="E10" s="663"/>
      <c r="F10" s="663"/>
    </row>
    <row r="11" spans="1:8" ht="18.75" customHeight="1">
      <c r="A11" s="663" t="s">
        <v>281</v>
      </c>
      <c r="B11" s="663"/>
      <c r="C11" s="663"/>
      <c r="D11" s="663"/>
      <c r="E11" s="663"/>
      <c r="F11" s="663"/>
    </row>
    <row r="12" spans="1:8" ht="18.75" customHeight="1">
      <c r="A12" s="663" t="s">
        <v>961</v>
      </c>
      <c r="B12" s="663"/>
      <c r="C12" s="663"/>
      <c r="D12" s="663"/>
      <c r="E12" s="663"/>
    </row>
    <row r="13" spans="1:8" ht="15.6">
      <c r="B13" s="72"/>
      <c r="C13" s="283"/>
      <c r="D13" s="72"/>
      <c r="E13" s="72"/>
      <c r="F13" t="s">
        <v>676</v>
      </c>
    </row>
    <row r="14" spans="1:8" ht="45.75" customHeight="1">
      <c r="A14" s="59" t="s">
        <v>0</v>
      </c>
      <c r="B14" s="673" t="s">
        <v>3</v>
      </c>
      <c r="C14" s="674"/>
      <c r="D14" s="675"/>
      <c r="E14" s="59" t="s">
        <v>4</v>
      </c>
      <c r="F14" s="164" t="s">
        <v>282</v>
      </c>
    </row>
    <row r="15" spans="1:8" ht="15.6">
      <c r="A15" s="174" t="s">
        <v>477</v>
      </c>
      <c r="B15" s="154"/>
      <c r="C15" s="325"/>
      <c r="D15" s="177"/>
      <c r="E15" s="34"/>
      <c r="F15" s="402">
        <f>SUM(F16+F65+F106+F189+F196+F201+F216+F243+F261+F266+F275+F294+F307+F326+F339+F350+F361+F366+F370+F375+F379+F384+F389+F407+F411+F417)</f>
        <v>268925032</v>
      </c>
    </row>
    <row r="16" spans="1:8" ht="33.75" customHeight="1">
      <c r="A16" s="175" t="s">
        <v>274</v>
      </c>
      <c r="B16" s="178" t="s">
        <v>252</v>
      </c>
      <c r="C16" s="326" t="s">
        <v>521</v>
      </c>
      <c r="D16" s="179" t="s">
        <v>522</v>
      </c>
      <c r="E16" s="176"/>
      <c r="F16" s="392">
        <f>SUM(F17+F30+F44+F53)</f>
        <v>24732991</v>
      </c>
    </row>
    <row r="17" spans="1:6" ht="36" customHeight="1">
      <c r="A17" s="173" t="s">
        <v>178</v>
      </c>
      <c r="B17" s="181" t="s">
        <v>255</v>
      </c>
      <c r="C17" s="457" t="s">
        <v>521</v>
      </c>
      <c r="D17" s="182" t="s">
        <v>522</v>
      </c>
      <c r="E17" s="180"/>
      <c r="F17" s="490">
        <f>SUM(F18)</f>
        <v>7230601</v>
      </c>
    </row>
    <row r="18" spans="1:6" ht="16.5" customHeight="1">
      <c r="A18" s="447" t="s">
        <v>618</v>
      </c>
      <c r="B18" s="448" t="s">
        <v>255</v>
      </c>
      <c r="C18" s="449" t="s">
        <v>10</v>
      </c>
      <c r="D18" s="450" t="s">
        <v>522</v>
      </c>
      <c r="E18" s="451"/>
      <c r="F18" s="398">
        <f>SUM(F19+F22+F26+F28)</f>
        <v>7230601</v>
      </c>
    </row>
    <row r="19" spans="1:6" ht="35.25" customHeight="1">
      <c r="A19" s="35" t="s">
        <v>184</v>
      </c>
      <c r="B19" s="147" t="s">
        <v>255</v>
      </c>
      <c r="C19" s="285" t="s">
        <v>628</v>
      </c>
      <c r="D19" s="145" t="s">
        <v>631</v>
      </c>
      <c r="E19" s="183"/>
      <c r="F19" s="394">
        <f>SUM(F20:F21)</f>
        <v>567685</v>
      </c>
    </row>
    <row r="20" spans="1:6" ht="33" customHeight="1">
      <c r="A20" s="64" t="s">
        <v>728</v>
      </c>
      <c r="B20" s="161" t="s">
        <v>255</v>
      </c>
      <c r="C20" s="288" t="s">
        <v>628</v>
      </c>
      <c r="D20" s="156" t="s">
        <v>631</v>
      </c>
      <c r="E20" s="168" t="s">
        <v>16</v>
      </c>
      <c r="F20" s="397">
        <f>SUM(прил7!H464)</f>
        <v>3000</v>
      </c>
    </row>
    <row r="21" spans="1:6" ht="18" customHeight="1">
      <c r="A21" s="64" t="s">
        <v>40</v>
      </c>
      <c r="B21" s="161" t="s">
        <v>255</v>
      </c>
      <c r="C21" s="288" t="s">
        <v>628</v>
      </c>
      <c r="D21" s="156" t="s">
        <v>631</v>
      </c>
      <c r="E21" s="168" t="s">
        <v>39</v>
      </c>
      <c r="F21" s="397">
        <f>SUM(прил7!H465)</f>
        <v>564685</v>
      </c>
    </row>
    <row r="22" spans="1:6" ht="32.25" customHeight="1">
      <c r="A22" s="35" t="s">
        <v>102</v>
      </c>
      <c r="B22" s="471" t="s">
        <v>255</v>
      </c>
      <c r="C22" s="472" t="s">
        <v>10</v>
      </c>
      <c r="D22" s="145" t="s">
        <v>555</v>
      </c>
      <c r="E22" s="183"/>
      <c r="F22" s="394">
        <f>SUM(F23:F25)</f>
        <v>6662916</v>
      </c>
    </row>
    <row r="23" spans="1:6" ht="50.25" customHeight="1">
      <c r="A23" s="64" t="s">
        <v>92</v>
      </c>
      <c r="B23" s="473" t="s">
        <v>255</v>
      </c>
      <c r="C23" s="474" t="s">
        <v>10</v>
      </c>
      <c r="D23" s="156" t="s">
        <v>555</v>
      </c>
      <c r="E23" s="168" t="s">
        <v>13</v>
      </c>
      <c r="F23" s="397">
        <f>SUM(прил7!H403)</f>
        <v>5909900</v>
      </c>
    </row>
    <row r="24" spans="1:6" ht="30.75" customHeight="1">
      <c r="A24" s="64" t="s">
        <v>728</v>
      </c>
      <c r="B24" s="473" t="s">
        <v>255</v>
      </c>
      <c r="C24" s="474" t="s">
        <v>10</v>
      </c>
      <c r="D24" s="156" t="s">
        <v>555</v>
      </c>
      <c r="E24" s="168" t="s">
        <v>16</v>
      </c>
      <c r="F24" s="397">
        <f>SUM(прил7!H404)</f>
        <v>726016</v>
      </c>
    </row>
    <row r="25" spans="1:6" ht="16.5" customHeight="1">
      <c r="A25" s="64" t="s">
        <v>18</v>
      </c>
      <c r="B25" s="473" t="s">
        <v>255</v>
      </c>
      <c r="C25" s="474" t="s">
        <v>10</v>
      </c>
      <c r="D25" s="156" t="s">
        <v>555</v>
      </c>
      <c r="E25" s="168" t="s">
        <v>17</v>
      </c>
      <c r="F25" s="397">
        <f>SUM(прил7!H405)</f>
        <v>27000</v>
      </c>
    </row>
    <row r="26" spans="1:6" ht="19.5" hidden="1" customHeight="1">
      <c r="A26" s="35" t="s">
        <v>794</v>
      </c>
      <c r="B26" s="471" t="s">
        <v>255</v>
      </c>
      <c r="C26" s="472" t="s">
        <v>10</v>
      </c>
      <c r="D26" s="145" t="s">
        <v>793</v>
      </c>
      <c r="E26" s="183"/>
      <c r="F26" s="394">
        <f>SUM(F27)</f>
        <v>0</v>
      </c>
    </row>
    <row r="27" spans="1:6" ht="16.5" hidden="1" customHeight="1">
      <c r="A27" s="64" t="s">
        <v>728</v>
      </c>
      <c r="B27" s="473" t="s">
        <v>255</v>
      </c>
      <c r="C27" s="474" t="s">
        <v>10</v>
      </c>
      <c r="D27" s="156" t="s">
        <v>793</v>
      </c>
      <c r="E27" s="168" t="s">
        <v>16</v>
      </c>
      <c r="F27" s="397">
        <f>SUM(прил7!H407)</f>
        <v>0</v>
      </c>
    </row>
    <row r="28" spans="1:6" ht="33" hidden="1" customHeight="1">
      <c r="A28" s="35" t="s">
        <v>773</v>
      </c>
      <c r="B28" s="471" t="s">
        <v>255</v>
      </c>
      <c r="C28" s="472" t="s">
        <v>10</v>
      </c>
      <c r="D28" s="145" t="s">
        <v>772</v>
      </c>
      <c r="E28" s="183"/>
      <c r="F28" s="394">
        <f>SUM(F29)</f>
        <v>0</v>
      </c>
    </row>
    <row r="29" spans="1:6" ht="31.5" hidden="1" customHeight="1">
      <c r="A29" s="64" t="s">
        <v>728</v>
      </c>
      <c r="B29" s="473" t="s">
        <v>255</v>
      </c>
      <c r="C29" s="474" t="s">
        <v>10</v>
      </c>
      <c r="D29" s="156" t="s">
        <v>772</v>
      </c>
      <c r="E29" s="168" t="s">
        <v>16</v>
      </c>
      <c r="F29" s="397">
        <f>SUM(прил7!H409)</f>
        <v>0</v>
      </c>
    </row>
    <row r="30" spans="1:6" ht="35.25" customHeight="1">
      <c r="A30" s="184" t="s">
        <v>179</v>
      </c>
      <c r="B30" s="462" t="s">
        <v>619</v>
      </c>
      <c r="C30" s="327" t="s">
        <v>521</v>
      </c>
      <c r="D30" s="186" t="s">
        <v>522</v>
      </c>
      <c r="E30" s="187"/>
      <c r="F30" s="491">
        <f>SUM(F31+F39)</f>
        <v>7116822</v>
      </c>
    </row>
    <row r="31" spans="1:6" ht="18" customHeight="1">
      <c r="A31" s="452" t="s">
        <v>620</v>
      </c>
      <c r="B31" s="453" t="s">
        <v>256</v>
      </c>
      <c r="C31" s="454" t="s">
        <v>10</v>
      </c>
      <c r="D31" s="455" t="s">
        <v>522</v>
      </c>
      <c r="E31" s="456"/>
      <c r="F31" s="395">
        <f>SUM(F32+F35)</f>
        <v>7024422</v>
      </c>
    </row>
    <row r="32" spans="1:6" ht="35.25" customHeight="1">
      <c r="A32" s="35" t="s">
        <v>184</v>
      </c>
      <c r="B32" s="147" t="s">
        <v>256</v>
      </c>
      <c r="C32" s="285" t="s">
        <v>628</v>
      </c>
      <c r="D32" s="145" t="s">
        <v>631</v>
      </c>
      <c r="E32" s="183"/>
      <c r="F32" s="394">
        <f>SUM(F33:F34)</f>
        <v>510042</v>
      </c>
    </row>
    <row r="33" spans="1:6" ht="31.5" customHeight="1">
      <c r="A33" s="64" t="s">
        <v>728</v>
      </c>
      <c r="B33" s="161" t="s">
        <v>256</v>
      </c>
      <c r="C33" s="288" t="s">
        <v>628</v>
      </c>
      <c r="D33" s="156" t="s">
        <v>631</v>
      </c>
      <c r="E33" s="168" t="s">
        <v>16</v>
      </c>
      <c r="F33" s="397">
        <f>SUM(прил7!H469)</f>
        <v>2000</v>
      </c>
    </row>
    <row r="34" spans="1:6" ht="16.5" customHeight="1">
      <c r="A34" s="64" t="s">
        <v>40</v>
      </c>
      <c r="B34" s="161" t="s">
        <v>256</v>
      </c>
      <c r="C34" s="288" t="s">
        <v>628</v>
      </c>
      <c r="D34" s="156" t="s">
        <v>631</v>
      </c>
      <c r="E34" s="168" t="s">
        <v>39</v>
      </c>
      <c r="F34" s="397">
        <f>SUM(прил7!H470)</f>
        <v>508042</v>
      </c>
    </row>
    <row r="35" spans="1:6" ht="33" customHeight="1">
      <c r="A35" s="35" t="s">
        <v>102</v>
      </c>
      <c r="B35" s="471" t="s">
        <v>256</v>
      </c>
      <c r="C35" s="472" t="s">
        <v>10</v>
      </c>
      <c r="D35" s="145" t="s">
        <v>555</v>
      </c>
      <c r="E35" s="183"/>
      <c r="F35" s="394">
        <f>SUM(F36:F38)</f>
        <v>6514380</v>
      </c>
    </row>
    <row r="36" spans="1:6" ht="47.25" customHeight="1">
      <c r="A36" s="64" t="s">
        <v>92</v>
      </c>
      <c r="B36" s="473" t="s">
        <v>256</v>
      </c>
      <c r="C36" s="474" t="s">
        <v>10</v>
      </c>
      <c r="D36" s="156" t="s">
        <v>555</v>
      </c>
      <c r="E36" s="168" t="s">
        <v>13</v>
      </c>
      <c r="F36" s="397">
        <f>SUM(прил7!H413)</f>
        <v>5858600</v>
      </c>
    </row>
    <row r="37" spans="1:6" ht="33" customHeight="1">
      <c r="A37" s="64" t="s">
        <v>728</v>
      </c>
      <c r="B37" s="473" t="s">
        <v>256</v>
      </c>
      <c r="C37" s="474" t="s">
        <v>10</v>
      </c>
      <c r="D37" s="156" t="s">
        <v>555</v>
      </c>
      <c r="E37" s="168" t="s">
        <v>16</v>
      </c>
      <c r="F37" s="397">
        <f>SUM(прил7!H414)</f>
        <v>645580</v>
      </c>
    </row>
    <row r="38" spans="1:6" ht="18" customHeight="1">
      <c r="A38" s="64" t="s">
        <v>18</v>
      </c>
      <c r="B38" s="473" t="s">
        <v>256</v>
      </c>
      <c r="C38" s="474" t="s">
        <v>10</v>
      </c>
      <c r="D38" s="156" t="s">
        <v>555</v>
      </c>
      <c r="E38" s="168" t="s">
        <v>17</v>
      </c>
      <c r="F38" s="397">
        <f>SUM(прил7!H415)</f>
        <v>10200</v>
      </c>
    </row>
    <row r="39" spans="1:6" ht="18" customHeight="1">
      <c r="A39" s="452" t="s">
        <v>1034</v>
      </c>
      <c r="B39" s="629" t="s">
        <v>256</v>
      </c>
      <c r="C39" s="630" t="s">
        <v>12</v>
      </c>
      <c r="D39" s="455" t="s">
        <v>522</v>
      </c>
      <c r="E39" s="456"/>
      <c r="F39" s="395">
        <f>SUM(F40+F42)</f>
        <v>92400</v>
      </c>
    </row>
    <row r="40" spans="1:6" ht="33.75" customHeight="1">
      <c r="A40" s="35" t="s">
        <v>1033</v>
      </c>
      <c r="B40" s="471" t="s">
        <v>256</v>
      </c>
      <c r="C40" s="472" t="s">
        <v>12</v>
      </c>
      <c r="D40" s="145" t="s">
        <v>1032</v>
      </c>
      <c r="E40" s="183"/>
      <c r="F40" s="394">
        <f>SUM(F41)</f>
        <v>45000</v>
      </c>
    </row>
    <row r="41" spans="1:6" ht="18" customHeight="1">
      <c r="A41" s="64" t="s">
        <v>21</v>
      </c>
      <c r="B41" s="473" t="s">
        <v>256</v>
      </c>
      <c r="C41" s="474" t="s">
        <v>12</v>
      </c>
      <c r="D41" s="156" t="s">
        <v>1032</v>
      </c>
      <c r="E41" s="168" t="s">
        <v>75</v>
      </c>
      <c r="F41" s="397">
        <f>SUM(прил7!H426)</f>
        <v>45000</v>
      </c>
    </row>
    <row r="42" spans="1:6" ht="31.5" customHeight="1">
      <c r="A42" s="35" t="s">
        <v>589</v>
      </c>
      <c r="B42" s="471" t="s">
        <v>256</v>
      </c>
      <c r="C42" s="472" t="s">
        <v>12</v>
      </c>
      <c r="D42" s="145" t="s">
        <v>588</v>
      </c>
      <c r="E42" s="183"/>
      <c r="F42" s="394">
        <f>SUM(F43)</f>
        <v>47400</v>
      </c>
    </row>
    <row r="43" spans="1:6" ht="16.5" customHeight="1">
      <c r="A43" s="64" t="s">
        <v>21</v>
      </c>
      <c r="B43" s="473" t="s">
        <v>256</v>
      </c>
      <c r="C43" s="474" t="s">
        <v>12</v>
      </c>
      <c r="D43" s="156" t="s">
        <v>588</v>
      </c>
      <c r="E43" s="168" t="s">
        <v>75</v>
      </c>
      <c r="F43" s="397">
        <f>SUM(прил7!H103)</f>
        <v>47400</v>
      </c>
    </row>
    <row r="44" spans="1:6" s="51" customFormat="1" ht="46.8">
      <c r="A44" s="188" t="s">
        <v>172</v>
      </c>
      <c r="B44" s="464" t="s">
        <v>253</v>
      </c>
      <c r="C44" s="463" t="s">
        <v>521</v>
      </c>
      <c r="D44" s="186" t="s">
        <v>522</v>
      </c>
      <c r="E44" s="189"/>
      <c r="F44" s="491">
        <f>SUM(F46+F49)</f>
        <v>5538692</v>
      </c>
    </row>
    <row r="45" spans="1:6" s="51" customFormat="1" ht="46.8">
      <c r="A45" s="458" t="s">
        <v>607</v>
      </c>
      <c r="B45" s="459" t="s">
        <v>253</v>
      </c>
      <c r="C45" s="460" t="s">
        <v>10</v>
      </c>
      <c r="D45" s="465" t="s">
        <v>522</v>
      </c>
      <c r="E45" s="461"/>
      <c r="F45" s="395">
        <f>SUM(F46+F49)</f>
        <v>5538692</v>
      </c>
    </row>
    <row r="46" spans="1:6" s="51" customFormat="1" ht="63.75" customHeight="1">
      <c r="A46" s="91" t="s">
        <v>114</v>
      </c>
      <c r="B46" s="466" t="s">
        <v>253</v>
      </c>
      <c r="C46" s="467" t="s">
        <v>10</v>
      </c>
      <c r="D46" s="468" t="s">
        <v>632</v>
      </c>
      <c r="E46" s="38"/>
      <c r="F46" s="394">
        <f>SUM(F47:F48)</f>
        <v>143692</v>
      </c>
    </row>
    <row r="47" spans="1:6" s="51" customFormat="1" ht="29.25" customHeight="1">
      <c r="A47" s="169" t="s">
        <v>728</v>
      </c>
      <c r="B47" s="469" t="s">
        <v>253</v>
      </c>
      <c r="C47" s="470" t="s">
        <v>10</v>
      </c>
      <c r="D47" s="156" t="s">
        <v>632</v>
      </c>
      <c r="E47" s="63">
        <v>200</v>
      </c>
      <c r="F47" s="397">
        <f>SUM(прил7!H474)</f>
        <v>718</v>
      </c>
    </row>
    <row r="48" spans="1:6" s="51" customFormat="1" ht="17.25" customHeight="1">
      <c r="A48" s="169" t="s">
        <v>40</v>
      </c>
      <c r="B48" s="469" t="s">
        <v>253</v>
      </c>
      <c r="C48" s="470" t="s">
        <v>10</v>
      </c>
      <c r="D48" s="156" t="s">
        <v>632</v>
      </c>
      <c r="E48" s="63">
        <v>300</v>
      </c>
      <c r="F48" s="397">
        <f>SUM(прил7!H475)</f>
        <v>142974</v>
      </c>
    </row>
    <row r="49" spans="1:6" s="51" customFormat="1" ht="31.2">
      <c r="A49" s="193" t="s">
        <v>102</v>
      </c>
      <c r="B49" s="475" t="s">
        <v>253</v>
      </c>
      <c r="C49" s="476" t="s">
        <v>10</v>
      </c>
      <c r="D49" s="194" t="s">
        <v>555</v>
      </c>
      <c r="E49" s="38"/>
      <c r="F49" s="394">
        <f>SUM(F50:F52)</f>
        <v>5395000</v>
      </c>
    </row>
    <row r="50" spans="1:6" s="51" customFormat="1" ht="46.8">
      <c r="A50" s="169" t="s">
        <v>92</v>
      </c>
      <c r="B50" s="477" t="s">
        <v>253</v>
      </c>
      <c r="C50" s="478" t="s">
        <v>10</v>
      </c>
      <c r="D50" s="191" t="s">
        <v>555</v>
      </c>
      <c r="E50" s="63">
        <v>100</v>
      </c>
      <c r="F50" s="397">
        <f>SUM(прил7!H338)</f>
        <v>5076700</v>
      </c>
    </row>
    <row r="51" spans="1:6" s="51" customFormat="1" ht="27.75" customHeight="1">
      <c r="A51" s="169" t="s">
        <v>728</v>
      </c>
      <c r="B51" s="477" t="s">
        <v>253</v>
      </c>
      <c r="C51" s="478" t="s">
        <v>10</v>
      </c>
      <c r="D51" s="190" t="s">
        <v>555</v>
      </c>
      <c r="E51" s="63">
        <v>200</v>
      </c>
      <c r="F51" s="397">
        <f>SUM(прил7!H339)</f>
        <v>308000</v>
      </c>
    </row>
    <row r="52" spans="1:6" s="51" customFormat="1" ht="15.75" customHeight="1">
      <c r="A52" s="169" t="s">
        <v>18</v>
      </c>
      <c r="B52" s="477" t="s">
        <v>253</v>
      </c>
      <c r="C52" s="478" t="s">
        <v>10</v>
      </c>
      <c r="D52" s="191" t="s">
        <v>555</v>
      </c>
      <c r="E52" s="63">
        <v>800</v>
      </c>
      <c r="F52" s="397">
        <f>SUM(прил7!H340)</f>
        <v>10300</v>
      </c>
    </row>
    <row r="53" spans="1:6" s="51" customFormat="1" ht="49.5" customHeight="1">
      <c r="A53" s="195" t="s">
        <v>181</v>
      </c>
      <c r="B53" s="196" t="s">
        <v>258</v>
      </c>
      <c r="C53" s="207" t="s">
        <v>521</v>
      </c>
      <c r="D53" s="192" t="s">
        <v>522</v>
      </c>
      <c r="E53" s="189"/>
      <c r="F53" s="491">
        <f>SUM(F54+F58)</f>
        <v>4846876</v>
      </c>
    </row>
    <row r="54" spans="1:6" s="51" customFormat="1" ht="64.5" customHeight="1">
      <c r="A54" s="479" t="s">
        <v>627</v>
      </c>
      <c r="B54" s="483" t="s">
        <v>258</v>
      </c>
      <c r="C54" s="484" t="s">
        <v>10</v>
      </c>
      <c r="D54" s="482" t="s">
        <v>522</v>
      </c>
      <c r="E54" s="461"/>
      <c r="F54" s="395">
        <f>SUM(F55)</f>
        <v>1080600</v>
      </c>
    </row>
    <row r="55" spans="1:6" s="51" customFormat="1" ht="33" customHeight="1">
      <c r="A55" s="91" t="s">
        <v>91</v>
      </c>
      <c r="B55" s="485" t="s">
        <v>258</v>
      </c>
      <c r="C55" s="486" t="s">
        <v>628</v>
      </c>
      <c r="D55" s="194" t="s">
        <v>526</v>
      </c>
      <c r="E55" s="38"/>
      <c r="F55" s="394">
        <f>SUM(F56:F57)</f>
        <v>1080600</v>
      </c>
    </row>
    <row r="56" spans="1:6" s="51" customFormat="1" ht="49.5" customHeight="1">
      <c r="A56" s="94" t="s">
        <v>92</v>
      </c>
      <c r="B56" s="487" t="s">
        <v>258</v>
      </c>
      <c r="C56" s="488" t="s">
        <v>628</v>
      </c>
      <c r="D56" s="191" t="s">
        <v>526</v>
      </c>
      <c r="E56" s="63">
        <v>100</v>
      </c>
      <c r="F56" s="397">
        <f>SUM(прил7!H432)</f>
        <v>1080600</v>
      </c>
    </row>
    <row r="57" spans="1:6" s="51" customFormat="1" ht="18.75" hidden="1" customHeight="1">
      <c r="A57" s="169" t="s">
        <v>18</v>
      </c>
      <c r="B57" s="487" t="s">
        <v>258</v>
      </c>
      <c r="C57" s="488" t="s">
        <v>628</v>
      </c>
      <c r="D57" s="191" t="s">
        <v>526</v>
      </c>
      <c r="E57" s="63">
        <v>800</v>
      </c>
      <c r="F57" s="397">
        <f>SUM(прил7!H433)</f>
        <v>0</v>
      </c>
    </row>
    <row r="58" spans="1:6" s="51" customFormat="1" ht="49.5" customHeight="1">
      <c r="A58" s="479" t="s">
        <v>624</v>
      </c>
      <c r="B58" s="480" t="s">
        <v>258</v>
      </c>
      <c r="C58" s="481" t="s">
        <v>12</v>
      </c>
      <c r="D58" s="482" t="s">
        <v>522</v>
      </c>
      <c r="E58" s="461"/>
      <c r="F58" s="395">
        <f>SUM(F59+F61)</f>
        <v>3766276</v>
      </c>
    </row>
    <row r="59" spans="1:6" s="51" customFormat="1" ht="49.5" customHeight="1">
      <c r="A59" s="91" t="s">
        <v>104</v>
      </c>
      <c r="B59" s="485" t="s">
        <v>258</v>
      </c>
      <c r="C59" s="486" t="s">
        <v>625</v>
      </c>
      <c r="D59" s="194" t="s">
        <v>626</v>
      </c>
      <c r="E59" s="38"/>
      <c r="F59" s="394">
        <f>SUM(F60)</f>
        <v>24276</v>
      </c>
    </row>
    <row r="60" spans="1:6" s="51" customFormat="1" ht="49.5" customHeight="1">
      <c r="A60" s="94" t="s">
        <v>92</v>
      </c>
      <c r="B60" s="487" t="s">
        <v>258</v>
      </c>
      <c r="C60" s="488" t="s">
        <v>625</v>
      </c>
      <c r="D60" s="191" t="s">
        <v>626</v>
      </c>
      <c r="E60" s="63">
        <v>100</v>
      </c>
      <c r="F60" s="397">
        <f>SUM(прил7!H436)</f>
        <v>24276</v>
      </c>
    </row>
    <row r="61" spans="1:6" s="51" customFormat="1" ht="33" customHeight="1">
      <c r="A61" s="91" t="s">
        <v>102</v>
      </c>
      <c r="B61" s="485" t="s">
        <v>258</v>
      </c>
      <c r="C61" s="486" t="s">
        <v>625</v>
      </c>
      <c r="D61" s="194" t="s">
        <v>555</v>
      </c>
      <c r="E61" s="38"/>
      <c r="F61" s="394">
        <f>SUM(F62:F64)</f>
        <v>3742000</v>
      </c>
    </row>
    <row r="62" spans="1:6" s="51" customFormat="1" ht="49.5" customHeight="1">
      <c r="A62" s="94" t="s">
        <v>92</v>
      </c>
      <c r="B62" s="487" t="s">
        <v>258</v>
      </c>
      <c r="C62" s="488" t="s">
        <v>625</v>
      </c>
      <c r="D62" s="191" t="s">
        <v>555</v>
      </c>
      <c r="E62" s="63">
        <v>100</v>
      </c>
      <c r="F62" s="397">
        <f>SUM(прил7!H438)</f>
        <v>3570000</v>
      </c>
    </row>
    <row r="63" spans="1:6" s="51" customFormat="1" ht="30.75" customHeight="1">
      <c r="A63" s="94" t="s">
        <v>728</v>
      </c>
      <c r="B63" s="487" t="s">
        <v>258</v>
      </c>
      <c r="C63" s="488" t="s">
        <v>625</v>
      </c>
      <c r="D63" s="191" t="s">
        <v>555</v>
      </c>
      <c r="E63" s="63">
        <v>200</v>
      </c>
      <c r="F63" s="397">
        <f>SUM(прил7!H439)</f>
        <v>171000</v>
      </c>
    </row>
    <row r="64" spans="1:6" s="51" customFormat="1" ht="18" customHeight="1">
      <c r="A64" s="94" t="s">
        <v>18</v>
      </c>
      <c r="B64" s="487" t="s">
        <v>258</v>
      </c>
      <c r="C64" s="488" t="s">
        <v>625</v>
      </c>
      <c r="D64" s="191" t="s">
        <v>555</v>
      </c>
      <c r="E64" s="63">
        <v>800</v>
      </c>
      <c r="F64" s="397">
        <f>SUM(прил7!H440)</f>
        <v>1000</v>
      </c>
    </row>
    <row r="65" spans="1:6" s="51" customFormat="1" ht="34.5" customHeight="1">
      <c r="A65" s="68" t="s">
        <v>130</v>
      </c>
      <c r="B65" s="197" t="s">
        <v>206</v>
      </c>
      <c r="C65" s="328" t="s">
        <v>521</v>
      </c>
      <c r="D65" s="198" t="s">
        <v>522</v>
      </c>
      <c r="E65" s="47"/>
      <c r="F65" s="392">
        <f>SUM(F66+F76+F96)</f>
        <v>13570270</v>
      </c>
    </row>
    <row r="66" spans="1:6" s="51" customFormat="1" ht="48.75" customHeight="1">
      <c r="A66" s="184" t="s">
        <v>143</v>
      </c>
      <c r="B66" s="196" t="s">
        <v>240</v>
      </c>
      <c r="C66" s="207" t="s">
        <v>521</v>
      </c>
      <c r="D66" s="192" t="s">
        <v>522</v>
      </c>
      <c r="E66" s="189"/>
      <c r="F66" s="491">
        <f>SUM(F67)</f>
        <v>2338474</v>
      </c>
    </row>
    <row r="67" spans="1:6" s="51" customFormat="1" ht="48.75" customHeight="1">
      <c r="A67" s="452" t="s">
        <v>545</v>
      </c>
      <c r="B67" s="480" t="s">
        <v>240</v>
      </c>
      <c r="C67" s="481" t="s">
        <v>10</v>
      </c>
      <c r="D67" s="482" t="s">
        <v>522</v>
      </c>
      <c r="E67" s="461"/>
      <c r="F67" s="395">
        <f>SUM(F68+F70+F74)</f>
        <v>2338474</v>
      </c>
    </row>
    <row r="68" spans="1:6" s="51" customFormat="1" ht="33" customHeight="1">
      <c r="A68" s="35" t="s">
        <v>99</v>
      </c>
      <c r="B68" s="157" t="s">
        <v>240</v>
      </c>
      <c r="C68" s="205" t="s">
        <v>10</v>
      </c>
      <c r="D68" s="194" t="s">
        <v>546</v>
      </c>
      <c r="E68" s="38"/>
      <c r="F68" s="394">
        <f>SUM(F69)</f>
        <v>112400</v>
      </c>
    </row>
    <row r="69" spans="1:6" s="51" customFormat="1" ht="32.25" customHeight="1">
      <c r="A69" s="64" t="s">
        <v>100</v>
      </c>
      <c r="B69" s="158" t="s">
        <v>240</v>
      </c>
      <c r="C69" s="200" t="s">
        <v>10</v>
      </c>
      <c r="D69" s="191" t="s">
        <v>546</v>
      </c>
      <c r="E69" s="63">
        <v>600</v>
      </c>
      <c r="F69" s="397">
        <f>SUM(прил7!H108)</f>
        <v>112400</v>
      </c>
    </row>
    <row r="70" spans="1:6" s="51" customFormat="1" ht="33" customHeight="1">
      <c r="A70" s="35" t="s">
        <v>109</v>
      </c>
      <c r="B70" s="157" t="s">
        <v>240</v>
      </c>
      <c r="C70" s="205" t="s">
        <v>10</v>
      </c>
      <c r="D70" s="194" t="s">
        <v>641</v>
      </c>
      <c r="E70" s="38"/>
      <c r="F70" s="394">
        <f>SUM(F71:F73)</f>
        <v>1896000</v>
      </c>
    </row>
    <row r="71" spans="1:6" s="51" customFormat="1" ht="48.75" customHeight="1">
      <c r="A71" s="64" t="s">
        <v>92</v>
      </c>
      <c r="B71" s="158" t="s">
        <v>240</v>
      </c>
      <c r="C71" s="200" t="s">
        <v>10</v>
      </c>
      <c r="D71" s="191" t="s">
        <v>641</v>
      </c>
      <c r="E71" s="63">
        <v>100</v>
      </c>
      <c r="F71" s="397">
        <f>SUM(прил7!H547)</f>
        <v>1700000</v>
      </c>
    </row>
    <row r="72" spans="1:6" s="51" customFormat="1" ht="33" customHeight="1">
      <c r="A72" s="64" t="s">
        <v>728</v>
      </c>
      <c r="B72" s="158" t="s">
        <v>240</v>
      </c>
      <c r="C72" s="200" t="s">
        <v>10</v>
      </c>
      <c r="D72" s="191" t="s">
        <v>641</v>
      </c>
      <c r="E72" s="63">
        <v>200</v>
      </c>
      <c r="F72" s="397">
        <f>SUM(прил7!H548)</f>
        <v>196000</v>
      </c>
    </row>
    <row r="73" spans="1:6" s="51" customFormat="1" ht="18" hidden="1" customHeight="1">
      <c r="A73" s="74" t="s">
        <v>18</v>
      </c>
      <c r="B73" s="158" t="s">
        <v>240</v>
      </c>
      <c r="C73" s="200" t="s">
        <v>10</v>
      </c>
      <c r="D73" s="191" t="s">
        <v>641</v>
      </c>
      <c r="E73" s="63">
        <v>800</v>
      </c>
      <c r="F73" s="397">
        <f>SUM(прил7!H549)</f>
        <v>0</v>
      </c>
    </row>
    <row r="74" spans="1:6" s="51" customFormat="1" ht="33.75" customHeight="1">
      <c r="A74" s="91" t="s">
        <v>91</v>
      </c>
      <c r="B74" s="157" t="s">
        <v>240</v>
      </c>
      <c r="C74" s="205" t="s">
        <v>10</v>
      </c>
      <c r="D74" s="194" t="s">
        <v>526</v>
      </c>
      <c r="E74" s="38"/>
      <c r="F74" s="394">
        <f>SUM(F75)</f>
        <v>330074</v>
      </c>
    </row>
    <row r="75" spans="1:6" s="51" customFormat="1" ht="51.75" customHeight="1">
      <c r="A75" s="64" t="s">
        <v>92</v>
      </c>
      <c r="B75" s="158" t="s">
        <v>240</v>
      </c>
      <c r="C75" s="200" t="s">
        <v>10</v>
      </c>
      <c r="D75" s="191" t="s">
        <v>526</v>
      </c>
      <c r="E75" s="63">
        <v>100</v>
      </c>
      <c r="F75" s="397">
        <f>SUM(прил7!H551)</f>
        <v>330074</v>
      </c>
    </row>
    <row r="76" spans="1:6" s="51" customFormat="1" ht="48" customHeight="1">
      <c r="A76" s="184" t="s">
        <v>182</v>
      </c>
      <c r="B76" s="196" t="s">
        <v>208</v>
      </c>
      <c r="C76" s="207" t="s">
        <v>521</v>
      </c>
      <c r="D76" s="192" t="s">
        <v>522</v>
      </c>
      <c r="E76" s="189"/>
      <c r="F76" s="491">
        <f>SUM(F77)</f>
        <v>7031841</v>
      </c>
    </row>
    <row r="77" spans="1:6" s="51" customFormat="1" ht="48" customHeight="1">
      <c r="A77" s="452" t="s">
        <v>629</v>
      </c>
      <c r="B77" s="480" t="s">
        <v>208</v>
      </c>
      <c r="C77" s="481" t="s">
        <v>10</v>
      </c>
      <c r="D77" s="482" t="s">
        <v>522</v>
      </c>
      <c r="E77" s="461"/>
      <c r="F77" s="395">
        <f>SUM(F78+F80+F83+F86+F89+F92+F94)</f>
        <v>7031841</v>
      </c>
    </row>
    <row r="78" spans="1:6" s="51" customFormat="1" ht="16.5" customHeight="1">
      <c r="A78" s="35" t="s">
        <v>774</v>
      </c>
      <c r="B78" s="157" t="s">
        <v>208</v>
      </c>
      <c r="C78" s="205" t="s">
        <v>10</v>
      </c>
      <c r="D78" s="194" t="s">
        <v>634</v>
      </c>
      <c r="E78" s="38"/>
      <c r="F78" s="394">
        <f>SUM(F79)</f>
        <v>1506354</v>
      </c>
    </row>
    <row r="79" spans="1:6" s="51" customFormat="1" ht="16.5" customHeight="1">
      <c r="A79" s="64" t="s">
        <v>40</v>
      </c>
      <c r="B79" s="158" t="s">
        <v>208</v>
      </c>
      <c r="C79" s="200" t="s">
        <v>10</v>
      </c>
      <c r="D79" s="191" t="s">
        <v>634</v>
      </c>
      <c r="E79" s="63" t="s">
        <v>39</v>
      </c>
      <c r="F79" s="397">
        <f>SUM(прил7!H480)</f>
        <v>1506354</v>
      </c>
    </row>
    <row r="80" spans="1:6" s="51" customFormat="1" ht="33" customHeight="1">
      <c r="A80" s="35" t="s">
        <v>105</v>
      </c>
      <c r="B80" s="157" t="s">
        <v>208</v>
      </c>
      <c r="C80" s="205" t="s">
        <v>10</v>
      </c>
      <c r="D80" s="194" t="s">
        <v>635</v>
      </c>
      <c r="E80" s="38"/>
      <c r="F80" s="394">
        <f>SUM(F81:F82)</f>
        <v>68193</v>
      </c>
    </row>
    <row r="81" spans="1:6" s="51" customFormat="1" ht="30.75" customHeight="1">
      <c r="A81" s="64" t="s">
        <v>728</v>
      </c>
      <c r="B81" s="158" t="s">
        <v>208</v>
      </c>
      <c r="C81" s="200" t="s">
        <v>10</v>
      </c>
      <c r="D81" s="191" t="s">
        <v>635</v>
      </c>
      <c r="E81" s="63" t="s">
        <v>16</v>
      </c>
      <c r="F81" s="397">
        <f>SUM(прил7!H482)</f>
        <v>1067</v>
      </c>
    </row>
    <row r="82" spans="1:6" s="51" customFormat="1" ht="16.5" customHeight="1">
      <c r="A82" s="64" t="s">
        <v>40</v>
      </c>
      <c r="B82" s="158" t="s">
        <v>208</v>
      </c>
      <c r="C82" s="200" t="s">
        <v>10</v>
      </c>
      <c r="D82" s="191" t="s">
        <v>635</v>
      </c>
      <c r="E82" s="63" t="s">
        <v>39</v>
      </c>
      <c r="F82" s="397">
        <f>SUM(прил7!H483)</f>
        <v>67126</v>
      </c>
    </row>
    <row r="83" spans="1:6" s="51" customFormat="1" ht="31.5" customHeight="1">
      <c r="A83" s="35" t="s">
        <v>106</v>
      </c>
      <c r="B83" s="157" t="s">
        <v>208</v>
      </c>
      <c r="C83" s="205" t="s">
        <v>10</v>
      </c>
      <c r="D83" s="194" t="s">
        <v>636</v>
      </c>
      <c r="E83" s="38"/>
      <c r="F83" s="394">
        <f>SUM(F84:F85)</f>
        <v>421162</v>
      </c>
    </row>
    <row r="84" spans="1:6" s="51" customFormat="1" ht="33" customHeight="1">
      <c r="A84" s="64" t="s">
        <v>728</v>
      </c>
      <c r="B84" s="158" t="s">
        <v>208</v>
      </c>
      <c r="C84" s="200" t="s">
        <v>10</v>
      </c>
      <c r="D84" s="191" t="s">
        <v>636</v>
      </c>
      <c r="E84" s="63" t="s">
        <v>16</v>
      </c>
      <c r="F84" s="397">
        <f>SUM(прил7!H485)</f>
        <v>5733</v>
      </c>
    </row>
    <row r="85" spans="1:6" s="51" customFormat="1" ht="17.25" customHeight="1">
      <c r="A85" s="64" t="s">
        <v>40</v>
      </c>
      <c r="B85" s="158" t="s">
        <v>208</v>
      </c>
      <c r="C85" s="200" t="s">
        <v>10</v>
      </c>
      <c r="D85" s="191" t="s">
        <v>636</v>
      </c>
      <c r="E85" s="63" t="s">
        <v>39</v>
      </c>
      <c r="F85" s="397">
        <f>SUM(прил7!H486)</f>
        <v>415429</v>
      </c>
    </row>
    <row r="86" spans="1:6" s="51" customFormat="1" ht="15.75" customHeight="1">
      <c r="A86" s="35" t="s">
        <v>107</v>
      </c>
      <c r="B86" s="157" t="s">
        <v>208</v>
      </c>
      <c r="C86" s="205" t="s">
        <v>10</v>
      </c>
      <c r="D86" s="194" t="s">
        <v>637</v>
      </c>
      <c r="E86" s="38"/>
      <c r="F86" s="394">
        <f>SUM(F87:F88)</f>
        <v>3763631</v>
      </c>
    </row>
    <row r="87" spans="1:6" s="51" customFormat="1" ht="30.75" customHeight="1">
      <c r="A87" s="64" t="s">
        <v>728</v>
      </c>
      <c r="B87" s="158" t="s">
        <v>208</v>
      </c>
      <c r="C87" s="200" t="s">
        <v>10</v>
      </c>
      <c r="D87" s="191" t="s">
        <v>637</v>
      </c>
      <c r="E87" s="63" t="s">
        <v>16</v>
      </c>
      <c r="F87" s="397">
        <f>SUM(прил7!H488)</f>
        <v>56714</v>
      </c>
    </row>
    <row r="88" spans="1:6" s="51" customFormat="1" ht="17.25" customHeight="1">
      <c r="A88" s="64" t="s">
        <v>40</v>
      </c>
      <c r="B88" s="158" t="s">
        <v>208</v>
      </c>
      <c r="C88" s="200" t="s">
        <v>10</v>
      </c>
      <c r="D88" s="191" t="s">
        <v>637</v>
      </c>
      <c r="E88" s="63" t="s">
        <v>39</v>
      </c>
      <c r="F88" s="397">
        <f>SUM(прил7!H489)</f>
        <v>3706917</v>
      </c>
    </row>
    <row r="89" spans="1:6" s="51" customFormat="1" ht="16.5" customHeight="1">
      <c r="A89" s="35" t="s">
        <v>108</v>
      </c>
      <c r="B89" s="157" t="s">
        <v>208</v>
      </c>
      <c r="C89" s="205" t="s">
        <v>10</v>
      </c>
      <c r="D89" s="194" t="s">
        <v>638</v>
      </c>
      <c r="E89" s="38"/>
      <c r="F89" s="394">
        <f>SUM(F90:F91)</f>
        <v>647881</v>
      </c>
    </row>
    <row r="90" spans="1:6" s="51" customFormat="1" ht="31.5" customHeight="1">
      <c r="A90" s="64" t="s">
        <v>728</v>
      </c>
      <c r="B90" s="158" t="s">
        <v>208</v>
      </c>
      <c r="C90" s="200" t="s">
        <v>10</v>
      </c>
      <c r="D90" s="191" t="s">
        <v>638</v>
      </c>
      <c r="E90" s="63" t="s">
        <v>16</v>
      </c>
      <c r="F90" s="397">
        <f>SUM(прил7!H491)</f>
        <v>10644</v>
      </c>
    </row>
    <row r="91" spans="1:6" s="51" customFormat="1" ht="17.25" customHeight="1">
      <c r="A91" s="64" t="s">
        <v>40</v>
      </c>
      <c r="B91" s="158" t="s">
        <v>208</v>
      </c>
      <c r="C91" s="200" t="s">
        <v>10</v>
      </c>
      <c r="D91" s="191" t="s">
        <v>638</v>
      </c>
      <c r="E91" s="63" t="s">
        <v>39</v>
      </c>
      <c r="F91" s="397">
        <f>SUM(прил7!H492)</f>
        <v>637237</v>
      </c>
    </row>
    <row r="92" spans="1:6" s="51" customFormat="1" ht="17.25" customHeight="1">
      <c r="A92" s="35" t="s">
        <v>183</v>
      </c>
      <c r="B92" s="157" t="s">
        <v>208</v>
      </c>
      <c r="C92" s="205" t="s">
        <v>10</v>
      </c>
      <c r="D92" s="194" t="s">
        <v>630</v>
      </c>
      <c r="E92" s="38"/>
      <c r="F92" s="394">
        <f>SUM(F93)</f>
        <v>622620</v>
      </c>
    </row>
    <row r="93" spans="1:6" s="51" customFormat="1" ht="17.25" customHeight="1">
      <c r="A93" s="64" t="s">
        <v>40</v>
      </c>
      <c r="B93" s="158" t="s">
        <v>208</v>
      </c>
      <c r="C93" s="200" t="s">
        <v>10</v>
      </c>
      <c r="D93" s="191" t="s">
        <v>630</v>
      </c>
      <c r="E93" s="63">
        <v>300</v>
      </c>
      <c r="F93" s="397">
        <f>SUM(прил7!H458)</f>
        <v>622620</v>
      </c>
    </row>
    <row r="94" spans="1:6" s="51" customFormat="1" ht="15.75" customHeight="1">
      <c r="A94" s="35" t="s">
        <v>643</v>
      </c>
      <c r="B94" s="157" t="s">
        <v>208</v>
      </c>
      <c r="C94" s="205" t="s">
        <v>10</v>
      </c>
      <c r="D94" s="194" t="s">
        <v>642</v>
      </c>
      <c r="E94" s="38"/>
      <c r="F94" s="394">
        <f>SUM(F95)</f>
        <v>2000</v>
      </c>
    </row>
    <row r="95" spans="1:6" s="51" customFormat="1" ht="31.5" customHeight="1">
      <c r="A95" s="64" t="s">
        <v>728</v>
      </c>
      <c r="B95" s="158" t="s">
        <v>208</v>
      </c>
      <c r="C95" s="200" t="s">
        <v>10</v>
      </c>
      <c r="D95" s="191" t="s">
        <v>642</v>
      </c>
      <c r="E95" s="63">
        <v>200</v>
      </c>
      <c r="F95" s="397">
        <f>SUM(прил7!H567)</f>
        <v>2000</v>
      </c>
    </row>
    <row r="96" spans="1:6" s="51" customFormat="1" ht="66" customHeight="1">
      <c r="A96" s="184" t="s">
        <v>188</v>
      </c>
      <c r="B96" s="196" t="s">
        <v>239</v>
      </c>
      <c r="C96" s="207" t="s">
        <v>521</v>
      </c>
      <c r="D96" s="192" t="s">
        <v>522</v>
      </c>
      <c r="E96" s="189"/>
      <c r="F96" s="491">
        <f>SUM(F98+F100+F103)</f>
        <v>4199955</v>
      </c>
    </row>
    <row r="97" spans="1:6" s="51" customFormat="1" ht="46.5" customHeight="1">
      <c r="A97" s="452" t="s">
        <v>529</v>
      </c>
      <c r="B97" s="480" t="s">
        <v>239</v>
      </c>
      <c r="C97" s="481" t="s">
        <v>10</v>
      </c>
      <c r="D97" s="482" t="s">
        <v>522</v>
      </c>
      <c r="E97" s="461"/>
      <c r="F97" s="395">
        <f>SUM(F98+F100+F103)</f>
        <v>4199955</v>
      </c>
    </row>
    <row r="98" spans="1:6" s="51" customFormat="1" ht="51" customHeight="1">
      <c r="A98" s="35" t="s">
        <v>93</v>
      </c>
      <c r="B98" s="157" t="s">
        <v>239</v>
      </c>
      <c r="C98" s="205" t="s">
        <v>10</v>
      </c>
      <c r="D98" s="194" t="s">
        <v>530</v>
      </c>
      <c r="E98" s="38"/>
      <c r="F98" s="394">
        <f>SUM(F99)</f>
        <v>711000</v>
      </c>
    </row>
    <row r="99" spans="1:6" s="51" customFormat="1" ht="48" customHeight="1">
      <c r="A99" s="64" t="s">
        <v>92</v>
      </c>
      <c r="B99" s="158" t="s">
        <v>239</v>
      </c>
      <c r="C99" s="200" t="s">
        <v>10</v>
      </c>
      <c r="D99" s="191" t="s">
        <v>530</v>
      </c>
      <c r="E99" s="63">
        <v>100</v>
      </c>
      <c r="F99" s="397">
        <f>SUM(прил7!H41)</f>
        <v>711000</v>
      </c>
    </row>
    <row r="100" spans="1:6" s="51" customFormat="1" ht="32.25" customHeight="1">
      <c r="A100" s="35" t="s">
        <v>485</v>
      </c>
      <c r="B100" s="157" t="s">
        <v>239</v>
      </c>
      <c r="C100" s="205" t="s">
        <v>10</v>
      </c>
      <c r="D100" s="194" t="s">
        <v>639</v>
      </c>
      <c r="E100" s="38"/>
      <c r="F100" s="394">
        <f>SUM(F101:F102)</f>
        <v>3467955</v>
      </c>
    </row>
    <row r="101" spans="1:6" s="51" customFormat="1" ht="17.25" hidden="1" customHeight="1">
      <c r="A101" s="64" t="s">
        <v>728</v>
      </c>
      <c r="B101" s="158" t="s">
        <v>239</v>
      </c>
      <c r="C101" s="200" t="s">
        <v>10</v>
      </c>
      <c r="D101" s="191" t="s">
        <v>639</v>
      </c>
      <c r="E101" s="63">
        <v>200</v>
      </c>
      <c r="F101" s="397">
        <f>SUM(прил7!H534)</f>
        <v>0</v>
      </c>
    </row>
    <row r="102" spans="1:6" s="51" customFormat="1" ht="17.25" customHeight="1">
      <c r="A102" s="64" t="s">
        <v>40</v>
      </c>
      <c r="B102" s="158" t="s">
        <v>239</v>
      </c>
      <c r="C102" s="200" t="s">
        <v>10</v>
      </c>
      <c r="D102" s="191" t="s">
        <v>639</v>
      </c>
      <c r="E102" s="63">
        <v>300</v>
      </c>
      <c r="F102" s="397">
        <f>SUM(прил7!H535)</f>
        <v>3467955</v>
      </c>
    </row>
    <row r="103" spans="1:6" s="51" customFormat="1" ht="33.75" customHeight="1">
      <c r="A103" s="35" t="s">
        <v>120</v>
      </c>
      <c r="B103" s="157" t="s">
        <v>239</v>
      </c>
      <c r="C103" s="205" t="s">
        <v>10</v>
      </c>
      <c r="D103" s="194" t="s">
        <v>531</v>
      </c>
      <c r="E103" s="38"/>
      <c r="F103" s="394">
        <f>SUM(F104)</f>
        <v>21000</v>
      </c>
    </row>
    <row r="104" spans="1:6" s="51" customFormat="1" ht="32.25" customHeight="1">
      <c r="A104" s="64" t="s">
        <v>728</v>
      </c>
      <c r="B104" s="158" t="s">
        <v>239</v>
      </c>
      <c r="C104" s="200" t="s">
        <v>10</v>
      </c>
      <c r="D104" s="191" t="s">
        <v>531</v>
      </c>
      <c r="E104" s="63">
        <v>200</v>
      </c>
      <c r="F104" s="397">
        <f>SUM(прил7!H43+прил7!H373+прил7!H555+прил7!H571)</f>
        <v>21000</v>
      </c>
    </row>
    <row r="105" spans="1:6" s="51" customFormat="1" ht="17.25" hidden="1" customHeight="1">
      <c r="A105" s="64" t="s">
        <v>18</v>
      </c>
      <c r="B105" s="158" t="s">
        <v>239</v>
      </c>
      <c r="C105" s="200"/>
      <c r="D105" s="191" t="s">
        <v>278</v>
      </c>
      <c r="E105" s="63">
        <v>800</v>
      </c>
      <c r="F105" s="397">
        <f>SUM(прил7!H549)</f>
        <v>0</v>
      </c>
    </row>
    <row r="106" spans="1:6" s="51" customFormat="1" ht="31.2">
      <c r="A106" s="170" t="s">
        <v>478</v>
      </c>
      <c r="B106" s="197" t="s">
        <v>591</v>
      </c>
      <c r="C106" s="328" t="s">
        <v>521</v>
      </c>
      <c r="D106" s="198" t="s">
        <v>522</v>
      </c>
      <c r="E106" s="47"/>
      <c r="F106" s="392">
        <f>SUM(F107+F160+F173+F177)</f>
        <v>184765887</v>
      </c>
    </row>
    <row r="107" spans="1:6" s="51" customFormat="1" ht="46.8">
      <c r="A107" s="188" t="s">
        <v>275</v>
      </c>
      <c r="B107" s="196" t="s">
        <v>246</v>
      </c>
      <c r="C107" s="207" t="s">
        <v>521</v>
      </c>
      <c r="D107" s="192" t="s">
        <v>522</v>
      </c>
      <c r="E107" s="189"/>
      <c r="F107" s="491">
        <f>SUM(F108+F130)</f>
        <v>169202433</v>
      </c>
    </row>
    <row r="108" spans="1:6" s="51" customFormat="1" ht="16.5" customHeight="1">
      <c r="A108" s="479" t="s">
        <v>592</v>
      </c>
      <c r="B108" s="480" t="s">
        <v>246</v>
      </c>
      <c r="C108" s="481" t="s">
        <v>10</v>
      </c>
      <c r="D108" s="482" t="s">
        <v>522</v>
      </c>
      <c r="E108" s="461"/>
      <c r="F108" s="395">
        <f>SUM(F109+F112+F115+F117+F119+F122+F124+F126)</f>
        <v>21790732</v>
      </c>
    </row>
    <row r="109" spans="1:6" s="51" customFormat="1" ht="18" customHeight="1">
      <c r="A109" s="91" t="s">
        <v>187</v>
      </c>
      <c r="B109" s="157" t="s">
        <v>246</v>
      </c>
      <c r="C109" s="205" t="s">
        <v>10</v>
      </c>
      <c r="D109" s="194" t="s">
        <v>640</v>
      </c>
      <c r="E109" s="38"/>
      <c r="F109" s="394">
        <f>SUM(F110:F111)</f>
        <v>1134440</v>
      </c>
    </row>
    <row r="110" spans="1:6" s="51" customFormat="1" ht="18" hidden="1" customHeight="1">
      <c r="A110" s="94" t="s">
        <v>728</v>
      </c>
      <c r="B110" s="158" t="s">
        <v>246</v>
      </c>
      <c r="C110" s="200" t="s">
        <v>10</v>
      </c>
      <c r="D110" s="191" t="s">
        <v>640</v>
      </c>
      <c r="E110" s="63">
        <v>200</v>
      </c>
      <c r="F110" s="397">
        <f>SUM(прил7!H540)</f>
        <v>0</v>
      </c>
    </row>
    <row r="111" spans="1:6" s="51" customFormat="1" ht="17.25" customHeight="1">
      <c r="A111" s="94" t="s">
        <v>40</v>
      </c>
      <c r="B111" s="158" t="s">
        <v>246</v>
      </c>
      <c r="C111" s="200" t="s">
        <v>10</v>
      </c>
      <c r="D111" s="191" t="s">
        <v>640</v>
      </c>
      <c r="E111" s="63">
        <v>300</v>
      </c>
      <c r="F111" s="397">
        <f>SUM(прил7!H541)</f>
        <v>1134440</v>
      </c>
    </row>
    <row r="112" spans="1:6" s="51" customFormat="1" ht="93.6">
      <c r="A112" s="193" t="s">
        <v>164</v>
      </c>
      <c r="B112" s="157" t="s">
        <v>246</v>
      </c>
      <c r="C112" s="205" t="s">
        <v>10</v>
      </c>
      <c r="D112" s="194" t="s">
        <v>594</v>
      </c>
      <c r="E112" s="38"/>
      <c r="F112" s="394">
        <f>SUM(F113:F114)</f>
        <v>10198363</v>
      </c>
    </row>
    <row r="113" spans="1:6" s="51" customFormat="1" ht="46.8">
      <c r="A113" s="169" t="s">
        <v>92</v>
      </c>
      <c r="B113" s="158" t="s">
        <v>246</v>
      </c>
      <c r="C113" s="200" t="s">
        <v>10</v>
      </c>
      <c r="D113" s="191" t="s">
        <v>594</v>
      </c>
      <c r="E113" s="63">
        <v>100</v>
      </c>
      <c r="F113" s="397">
        <f>SUM(прил7!H267)</f>
        <v>10112208</v>
      </c>
    </row>
    <row r="114" spans="1:6" s="51" customFormat="1" ht="30.75" customHeight="1">
      <c r="A114" s="94" t="s">
        <v>728</v>
      </c>
      <c r="B114" s="158" t="s">
        <v>246</v>
      </c>
      <c r="C114" s="200" t="s">
        <v>10</v>
      </c>
      <c r="D114" s="191" t="s">
        <v>594</v>
      </c>
      <c r="E114" s="63">
        <v>200</v>
      </c>
      <c r="F114" s="397">
        <f>SUM(прил7!H268)</f>
        <v>86155</v>
      </c>
    </row>
    <row r="115" spans="1:6" s="51" customFormat="1" ht="18.75" hidden="1" customHeight="1">
      <c r="A115" s="91" t="s">
        <v>767</v>
      </c>
      <c r="B115" s="157" t="s">
        <v>246</v>
      </c>
      <c r="C115" s="205" t="s">
        <v>10</v>
      </c>
      <c r="D115" s="194" t="s">
        <v>766</v>
      </c>
      <c r="E115" s="38"/>
      <c r="F115" s="567">
        <f>SUM(F116)</f>
        <v>0</v>
      </c>
    </row>
    <row r="116" spans="1:6" s="51" customFormat="1" ht="30.75" hidden="1" customHeight="1">
      <c r="A116" s="94" t="s">
        <v>728</v>
      </c>
      <c r="B116" s="158" t="s">
        <v>246</v>
      </c>
      <c r="C116" s="200" t="s">
        <v>10</v>
      </c>
      <c r="D116" s="191" t="s">
        <v>766</v>
      </c>
      <c r="E116" s="63">
        <v>200</v>
      </c>
      <c r="F116" s="397">
        <f>SUM(прил7!H270)</f>
        <v>0</v>
      </c>
    </row>
    <row r="117" spans="1:6" s="51" customFormat="1" ht="30.75" hidden="1" customHeight="1">
      <c r="A117" s="91" t="s">
        <v>759</v>
      </c>
      <c r="B117" s="157" t="s">
        <v>246</v>
      </c>
      <c r="C117" s="205" t="s">
        <v>10</v>
      </c>
      <c r="D117" s="194" t="s">
        <v>758</v>
      </c>
      <c r="E117" s="38"/>
      <c r="F117" s="394">
        <f>SUM(F118)</f>
        <v>0</v>
      </c>
    </row>
    <row r="118" spans="1:6" s="51" customFormat="1" ht="16.5" hidden="1" customHeight="1">
      <c r="A118" s="94" t="s">
        <v>40</v>
      </c>
      <c r="B118" s="158" t="s">
        <v>246</v>
      </c>
      <c r="C118" s="200" t="s">
        <v>10</v>
      </c>
      <c r="D118" s="191" t="s">
        <v>758</v>
      </c>
      <c r="E118" s="63">
        <v>300</v>
      </c>
      <c r="F118" s="397">
        <f>SUM(прил7!H497)</f>
        <v>0</v>
      </c>
    </row>
    <row r="119" spans="1:6" s="51" customFormat="1" ht="66" customHeight="1">
      <c r="A119" s="91" t="s">
        <v>114</v>
      </c>
      <c r="B119" s="157" t="s">
        <v>246</v>
      </c>
      <c r="C119" s="205" t="s">
        <v>10</v>
      </c>
      <c r="D119" s="194" t="s">
        <v>632</v>
      </c>
      <c r="E119" s="38"/>
      <c r="F119" s="394">
        <f>SUM(F120:F121)</f>
        <v>772450</v>
      </c>
    </row>
    <row r="120" spans="1:6" s="51" customFormat="1" ht="30.75" customHeight="1">
      <c r="A120" s="94" t="s">
        <v>728</v>
      </c>
      <c r="B120" s="158" t="s">
        <v>246</v>
      </c>
      <c r="C120" s="200" t="s">
        <v>10</v>
      </c>
      <c r="D120" s="191" t="s">
        <v>632</v>
      </c>
      <c r="E120" s="63">
        <v>200</v>
      </c>
      <c r="F120" s="397">
        <f>SUM(прил7!H499)</f>
        <v>3862</v>
      </c>
    </row>
    <row r="121" spans="1:6" s="51" customFormat="1" ht="17.25" customHeight="1">
      <c r="A121" s="94" t="s">
        <v>40</v>
      </c>
      <c r="B121" s="158" t="s">
        <v>246</v>
      </c>
      <c r="C121" s="200" t="s">
        <v>10</v>
      </c>
      <c r="D121" s="191" t="s">
        <v>632</v>
      </c>
      <c r="E121" s="63">
        <v>300</v>
      </c>
      <c r="F121" s="397">
        <f>SUM(прил7!H500)</f>
        <v>768588</v>
      </c>
    </row>
    <row r="122" spans="1:6" s="51" customFormat="1" ht="33.75" hidden="1" customHeight="1">
      <c r="A122" s="91" t="s">
        <v>725</v>
      </c>
      <c r="B122" s="157" t="s">
        <v>246</v>
      </c>
      <c r="C122" s="205" t="s">
        <v>10</v>
      </c>
      <c r="D122" s="194" t="s">
        <v>724</v>
      </c>
      <c r="E122" s="38"/>
      <c r="F122" s="394">
        <f>SUM(F123)</f>
        <v>0</v>
      </c>
    </row>
    <row r="123" spans="1:6" s="51" customFormat="1" ht="32.25" hidden="1" customHeight="1">
      <c r="A123" s="94" t="s">
        <v>728</v>
      </c>
      <c r="B123" s="158" t="s">
        <v>246</v>
      </c>
      <c r="C123" s="200" t="s">
        <v>10</v>
      </c>
      <c r="D123" s="191" t="s">
        <v>724</v>
      </c>
      <c r="E123" s="63">
        <v>200</v>
      </c>
      <c r="F123" s="397">
        <f>SUM(прил7!H272)</f>
        <v>0</v>
      </c>
    </row>
    <row r="124" spans="1:6" s="51" customFormat="1" ht="31.5" customHeight="1">
      <c r="A124" s="91" t="s">
        <v>597</v>
      </c>
      <c r="B124" s="157" t="s">
        <v>246</v>
      </c>
      <c r="C124" s="205" t="s">
        <v>10</v>
      </c>
      <c r="D124" s="194" t="s">
        <v>598</v>
      </c>
      <c r="E124" s="38"/>
      <c r="F124" s="394">
        <f>SUM(F125)</f>
        <v>60000</v>
      </c>
    </row>
    <row r="125" spans="1:6" s="51" customFormat="1" ht="30.75" customHeight="1">
      <c r="A125" s="94" t="s">
        <v>728</v>
      </c>
      <c r="B125" s="158" t="s">
        <v>246</v>
      </c>
      <c r="C125" s="200" t="s">
        <v>10</v>
      </c>
      <c r="D125" s="191" t="s">
        <v>598</v>
      </c>
      <c r="E125" s="63">
        <v>200</v>
      </c>
      <c r="F125" s="397">
        <f>SUM(прил7!H502)</f>
        <v>60000</v>
      </c>
    </row>
    <row r="126" spans="1:6" s="51" customFormat="1" ht="33.75" customHeight="1">
      <c r="A126" s="91" t="s">
        <v>102</v>
      </c>
      <c r="B126" s="157" t="s">
        <v>246</v>
      </c>
      <c r="C126" s="205" t="s">
        <v>10</v>
      </c>
      <c r="D126" s="194" t="s">
        <v>555</v>
      </c>
      <c r="E126" s="38"/>
      <c r="F126" s="394">
        <f>SUM(F127:F129)</f>
        <v>9625479</v>
      </c>
    </row>
    <row r="127" spans="1:6" s="51" customFormat="1" ht="48.75" customHeight="1">
      <c r="A127" s="94" t="s">
        <v>92</v>
      </c>
      <c r="B127" s="158" t="s">
        <v>246</v>
      </c>
      <c r="C127" s="200" t="s">
        <v>10</v>
      </c>
      <c r="D127" s="191" t="s">
        <v>555</v>
      </c>
      <c r="E127" s="63">
        <v>100</v>
      </c>
      <c r="F127" s="397">
        <f>SUM(прил7!H274)</f>
        <v>4254042</v>
      </c>
    </row>
    <row r="128" spans="1:6" s="51" customFormat="1" ht="31.5" customHeight="1">
      <c r="A128" s="94" t="s">
        <v>728</v>
      </c>
      <c r="B128" s="158" t="s">
        <v>246</v>
      </c>
      <c r="C128" s="200" t="s">
        <v>10</v>
      </c>
      <c r="D128" s="191" t="s">
        <v>555</v>
      </c>
      <c r="E128" s="63">
        <v>200</v>
      </c>
      <c r="F128" s="397">
        <f>SUM(прил7!H275)</f>
        <v>5280133</v>
      </c>
    </row>
    <row r="129" spans="1:6" s="51" customFormat="1" ht="17.25" customHeight="1">
      <c r="A129" s="94" t="s">
        <v>18</v>
      </c>
      <c r="B129" s="158" t="s">
        <v>246</v>
      </c>
      <c r="C129" s="200" t="s">
        <v>10</v>
      </c>
      <c r="D129" s="191" t="s">
        <v>555</v>
      </c>
      <c r="E129" s="63">
        <v>800</v>
      </c>
      <c r="F129" s="397">
        <f>SUM(прил7!H276)</f>
        <v>91304</v>
      </c>
    </row>
    <row r="130" spans="1:6" s="51" customFormat="1" ht="17.25" customHeight="1">
      <c r="A130" s="479" t="s">
        <v>604</v>
      </c>
      <c r="B130" s="480" t="s">
        <v>246</v>
      </c>
      <c r="C130" s="481" t="s">
        <v>12</v>
      </c>
      <c r="D130" s="482" t="s">
        <v>522</v>
      </c>
      <c r="E130" s="461"/>
      <c r="F130" s="395">
        <f>SUM(F131+F134+F136+F138+F141+F143+F145+F147+F158+F150+F152+F156)</f>
        <v>147411701</v>
      </c>
    </row>
    <row r="131" spans="1:6" s="51" customFormat="1" ht="81" customHeight="1">
      <c r="A131" s="91" t="s">
        <v>166</v>
      </c>
      <c r="B131" s="157" t="s">
        <v>246</v>
      </c>
      <c r="C131" s="205" t="s">
        <v>12</v>
      </c>
      <c r="D131" s="194" t="s">
        <v>595</v>
      </c>
      <c r="E131" s="38"/>
      <c r="F131" s="394">
        <f>SUM(F132:F133)</f>
        <v>116993898</v>
      </c>
    </row>
    <row r="132" spans="1:6" s="51" customFormat="1" ht="46.8">
      <c r="A132" s="169" t="s">
        <v>92</v>
      </c>
      <c r="B132" s="158" t="s">
        <v>246</v>
      </c>
      <c r="C132" s="200" t="s">
        <v>12</v>
      </c>
      <c r="D132" s="191" t="s">
        <v>595</v>
      </c>
      <c r="E132" s="63">
        <v>100</v>
      </c>
      <c r="F132" s="397">
        <f>SUM(прил7!H287)</f>
        <v>112593195</v>
      </c>
    </row>
    <row r="133" spans="1:6" s="51" customFormat="1" ht="30.75" customHeight="1">
      <c r="A133" s="94" t="s">
        <v>728</v>
      </c>
      <c r="B133" s="158" t="s">
        <v>246</v>
      </c>
      <c r="C133" s="200" t="s">
        <v>12</v>
      </c>
      <c r="D133" s="191" t="s">
        <v>595</v>
      </c>
      <c r="E133" s="63">
        <v>200</v>
      </c>
      <c r="F133" s="397">
        <f>SUM(прил7!H288)</f>
        <v>4400703</v>
      </c>
    </row>
    <row r="134" spans="1:6" s="51" customFormat="1" ht="16.5" hidden="1" customHeight="1">
      <c r="A134" s="91" t="s">
        <v>767</v>
      </c>
      <c r="B134" s="157" t="s">
        <v>246</v>
      </c>
      <c r="C134" s="205" t="s">
        <v>12</v>
      </c>
      <c r="D134" s="194" t="s">
        <v>766</v>
      </c>
      <c r="E134" s="38"/>
      <c r="F134" s="394">
        <f>SUM(F135)</f>
        <v>0</v>
      </c>
    </row>
    <row r="135" spans="1:6" s="51" customFormat="1" ht="30.75" hidden="1" customHeight="1">
      <c r="A135" s="94" t="s">
        <v>728</v>
      </c>
      <c r="B135" s="158" t="s">
        <v>246</v>
      </c>
      <c r="C135" s="200" t="s">
        <v>12</v>
      </c>
      <c r="D135" s="191" t="s">
        <v>766</v>
      </c>
      <c r="E135" s="63">
        <v>200</v>
      </c>
      <c r="F135" s="397">
        <f>SUM(прил7!H290)</f>
        <v>0</v>
      </c>
    </row>
    <row r="136" spans="1:6" s="51" customFormat="1" ht="30.75" hidden="1" customHeight="1">
      <c r="A136" s="91" t="s">
        <v>759</v>
      </c>
      <c r="B136" s="157" t="s">
        <v>246</v>
      </c>
      <c r="C136" s="205" t="s">
        <v>12</v>
      </c>
      <c r="D136" s="194" t="s">
        <v>758</v>
      </c>
      <c r="E136" s="38"/>
      <c r="F136" s="394">
        <f>SUM(F137)</f>
        <v>0</v>
      </c>
    </row>
    <row r="137" spans="1:6" s="51" customFormat="1" ht="48.75" hidden="1" customHeight="1">
      <c r="A137" s="94" t="s">
        <v>92</v>
      </c>
      <c r="B137" s="158" t="s">
        <v>246</v>
      </c>
      <c r="C137" s="200" t="s">
        <v>12</v>
      </c>
      <c r="D137" s="191" t="s">
        <v>758</v>
      </c>
      <c r="E137" s="63">
        <v>100</v>
      </c>
      <c r="F137" s="397">
        <f>SUM(прил7!H292+прил7!H505)</f>
        <v>0</v>
      </c>
    </row>
    <row r="138" spans="1:6" s="51" customFormat="1" ht="64.5" customHeight="1">
      <c r="A138" s="91" t="s">
        <v>114</v>
      </c>
      <c r="B138" s="157" t="s">
        <v>246</v>
      </c>
      <c r="C138" s="205" t="s">
        <v>12</v>
      </c>
      <c r="D138" s="194" t="s">
        <v>632</v>
      </c>
      <c r="E138" s="38"/>
      <c r="F138" s="394">
        <f>SUM(F139:F140)</f>
        <v>7093439</v>
      </c>
    </row>
    <row r="139" spans="1:6" s="51" customFormat="1" ht="30" customHeight="1">
      <c r="A139" s="94" t="s">
        <v>728</v>
      </c>
      <c r="B139" s="158" t="s">
        <v>246</v>
      </c>
      <c r="C139" s="200" t="s">
        <v>12</v>
      </c>
      <c r="D139" s="191" t="s">
        <v>632</v>
      </c>
      <c r="E139" s="63">
        <v>200</v>
      </c>
      <c r="F139" s="397">
        <f>SUM(прил7!H507)</f>
        <v>30043</v>
      </c>
    </row>
    <row r="140" spans="1:6" s="51" customFormat="1" ht="16.5" customHeight="1">
      <c r="A140" s="94" t="s">
        <v>40</v>
      </c>
      <c r="B140" s="158" t="s">
        <v>246</v>
      </c>
      <c r="C140" s="200" t="s">
        <v>12</v>
      </c>
      <c r="D140" s="191" t="s">
        <v>632</v>
      </c>
      <c r="E140" s="63">
        <v>300</v>
      </c>
      <c r="F140" s="397">
        <f>SUM(прил7!H508)</f>
        <v>7063396</v>
      </c>
    </row>
    <row r="141" spans="1:6" s="51" customFormat="1" ht="64.5" hidden="1" customHeight="1">
      <c r="A141" s="91" t="s">
        <v>760</v>
      </c>
      <c r="B141" s="157" t="s">
        <v>246</v>
      </c>
      <c r="C141" s="205" t="s">
        <v>12</v>
      </c>
      <c r="D141" s="194" t="s">
        <v>757</v>
      </c>
      <c r="E141" s="38"/>
      <c r="F141" s="394">
        <f>SUM(F142)</f>
        <v>0</v>
      </c>
    </row>
    <row r="142" spans="1:6" s="51" customFormat="1" ht="31.5" hidden="1" customHeight="1">
      <c r="A142" s="94" t="s">
        <v>728</v>
      </c>
      <c r="B142" s="158" t="s">
        <v>246</v>
      </c>
      <c r="C142" s="200" t="s">
        <v>12</v>
      </c>
      <c r="D142" s="191" t="s">
        <v>757</v>
      </c>
      <c r="E142" s="63">
        <v>200</v>
      </c>
      <c r="F142" s="397">
        <f>SUM(прил7!H294)</f>
        <v>0</v>
      </c>
    </row>
    <row r="143" spans="1:6" s="51" customFormat="1" ht="19.5" customHeight="1">
      <c r="A143" s="193" t="s">
        <v>484</v>
      </c>
      <c r="B143" s="157" t="s">
        <v>246</v>
      </c>
      <c r="C143" s="205" t="s">
        <v>12</v>
      </c>
      <c r="D143" s="194" t="s">
        <v>596</v>
      </c>
      <c r="E143" s="38"/>
      <c r="F143" s="394">
        <f>SUM(F144)</f>
        <v>895700</v>
      </c>
    </row>
    <row r="144" spans="1:6" s="51" customFormat="1" ht="46.8">
      <c r="A144" s="169" t="s">
        <v>92</v>
      </c>
      <c r="B144" s="158" t="s">
        <v>246</v>
      </c>
      <c r="C144" s="200" t="s">
        <v>12</v>
      </c>
      <c r="D144" s="191" t="s">
        <v>596</v>
      </c>
      <c r="E144" s="63">
        <v>100</v>
      </c>
      <c r="F144" s="397">
        <f>SUM(прил7!H303)</f>
        <v>895700</v>
      </c>
    </row>
    <row r="145" spans="1:6" s="51" customFormat="1" ht="31.2" hidden="1">
      <c r="A145" s="193" t="s">
        <v>725</v>
      </c>
      <c r="B145" s="157" t="s">
        <v>246</v>
      </c>
      <c r="C145" s="205" t="s">
        <v>12</v>
      </c>
      <c r="D145" s="194" t="s">
        <v>724</v>
      </c>
      <c r="E145" s="38"/>
      <c r="F145" s="394">
        <f>SUM(F146)</f>
        <v>0</v>
      </c>
    </row>
    <row r="146" spans="1:6" s="51" customFormat="1" ht="32.25" hidden="1" customHeight="1">
      <c r="A146" s="94" t="s">
        <v>728</v>
      </c>
      <c r="B146" s="158" t="s">
        <v>246</v>
      </c>
      <c r="C146" s="200" t="s">
        <v>12</v>
      </c>
      <c r="D146" s="191" t="s">
        <v>724</v>
      </c>
      <c r="E146" s="63">
        <v>200</v>
      </c>
      <c r="F146" s="397">
        <f>SUM(прил7!H295)</f>
        <v>0</v>
      </c>
    </row>
    <row r="147" spans="1:6" s="51" customFormat="1" ht="31.2">
      <c r="A147" s="91" t="s">
        <v>597</v>
      </c>
      <c r="B147" s="157" t="s">
        <v>246</v>
      </c>
      <c r="C147" s="205" t="s">
        <v>12</v>
      </c>
      <c r="D147" s="194" t="s">
        <v>598</v>
      </c>
      <c r="E147" s="38"/>
      <c r="F147" s="394">
        <f>SUM(F148:F149)</f>
        <v>638081</v>
      </c>
    </row>
    <row r="148" spans="1:6" s="51" customFormat="1" ht="46.8">
      <c r="A148" s="94" t="s">
        <v>92</v>
      </c>
      <c r="B148" s="158" t="s">
        <v>246</v>
      </c>
      <c r="C148" s="200" t="s">
        <v>12</v>
      </c>
      <c r="D148" s="191" t="s">
        <v>598</v>
      </c>
      <c r="E148" s="63">
        <v>100</v>
      </c>
      <c r="F148" s="397">
        <f>SUM(прил7!H298)</f>
        <v>463781</v>
      </c>
    </row>
    <row r="149" spans="1:6" s="51" customFormat="1" ht="15.75" customHeight="1">
      <c r="A149" s="94" t="s">
        <v>40</v>
      </c>
      <c r="B149" s="158" t="s">
        <v>246</v>
      </c>
      <c r="C149" s="200" t="s">
        <v>12</v>
      </c>
      <c r="D149" s="191" t="s">
        <v>598</v>
      </c>
      <c r="E149" s="63">
        <v>300</v>
      </c>
      <c r="F149" s="397">
        <f>SUM(прил7!H299+прил7!H510)</f>
        <v>174300</v>
      </c>
    </row>
    <row r="150" spans="1:6" s="51" customFormat="1" ht="46.8">
      <c r="A150" s="91" t="s">
        <v>599</v>
      </c>
      <c r="B150" s="157" t="s">
        <v>246</v>
      </c>
      <c r="C150" s="205" t="s">
        <v>12</v>
      </c>
      <c r="D150" s="194" t="s">
        <v>600</v>
      </c>
      <c r="E150" s="38"/>
      <c r="F150" s="394">
        <f>SUM(F151)</f>
        <v>1475000</v>
      </c>
    </row>
    <row r="151" spans="1:6" s="51" customFormat="1" ht="30.75" customHeight="1">
      <c r="A151" s="94" t="s">
        <v>728</v>
      </c>
      <c r="B151" s="158" t="s">
        <v>246</v>
      </c>
      <c r="C151" s="200" t="s">
        <v>12</v>
      </c>
      <c r="D151" s="191" t="s">
        <v>600</v>
      </c>
      <c r="E151" s="63">
        <v>200</v>
      </c>
      <c r="F151" s="397">
        <f>SUM(прил7!H301)</f>
        <v>1475000</v>
      </c>
    </row>
    <row r="152" spans="1:6" s="51" customFormat="1" ht="31.2">
      <c r="A152" s="91" t="s">
        <v>102</v>
      </c>
      <c r="B152" s="157" t="s">
        <v>246</v>
      </c>
      <c r="C152" s="205" t="s">
        <v>12</v>
      </c>
      <c r="D152" s="194" t="s">
        <v>555</v>
      </c>
      <c r="E152" s="38"/>
      <c r="F152" s="394">
        <f>SUM(F153:F155)</f>
        <v>20180583</v>
      </c>
    </row>
    <row r="153" spans="1:6" s="51" customFormat="1" ht="46.8">
      <c r="A153" s="94" t="s">
        <v>92</v>
      </c>
      <c r="B153" s="158" t="s">
        <v>246</v>
      </c>
      <c r="C153" s="200" t="s">
        <v>12</v>
      </c>
      <c r="D153" s="191" t="s">
        <v>555</v>
      </c>
      <c r="E153" s="63">
        <v>100</v>
      </c>
      <c r="F153" s="397">
        <f>SUM(прил7!H305)</f>
        <v>166000</v>
      </c>
    </row>
    <row r="154" spans="1:6" s="51" customFormat="1" ht="30" customHeight="1">
      <c r="A154" s="94" t="s">
        <v>728</v>
      </c>
      <c r="B154" s="158" t="s">
        <v>246</v>
      </c>
      <c r="C154" s="200" t="s">
        <v>12</v>
      </c>
      <c r="D154" s="191" t="s">
        <v>555</v>
      </c>
      <c r="E154" s="63">
        <v>200</v>
      </c>
      <c r="F154" s="397">
        <f>SUM(прил7!H306)</f>
        <v>16922250</v>
      </c>
    </row>
    <row r="155" spans="1:6" s="51" customFormat="1" ht="16.5" customHeight="1">
      <c r="A155" s="94" t="s">
        <v>18</v>
      </c>
      <c r="B155" s="158" t="s">
        <v>246</v>
      </c>
      <c r="C155" s="200" t="s">
        <v>12</v>
      </c>
      <c r="D155" s="191" t="s">
        <v>555</v>
      </c>
      <c r="E155" s="63">
        <v>800</v>
      </c>
      <c r="F155" s="397">
        <f>SUM(прил7!H307)</f>
        <v>3092333</v>
      </c>
    </row>
    <row r="156" spans="1:6" s="51" customFormat="1" ht="30.75" hidden="1" customHeight="1">
      <c r="A156" s="91" t="s">
        <v>723</v>
      </c>
      <c r="B156" s="157" t="s">
        <v>246</v>
      </c>
      <c r="C156" s="205" t="s">
        <v>12</v>
      </c>
      <c r="D156" s="194" t="s">
        <v>722</v>
      </c>
      <c r="E156" s="38"/>
      <c r="F156" s="394">
        <f>SUM(F157)</f>
        <v>0</v>
      </c>
    </row>
    <row r="157" spans="1:6" s="51" customFormat="1" ht="31.5" hidden="1" customHeight="1">
      <c r="A157" s="94" t="s">
        <v>728</v>
      </c>
      <c r="B157" s="158" t="s">
        <v>246</v>
      </c>
      <c r="C157" s="200" t="s">
        <v>12</v>
      </c>
      <c r="D157" s="191" t="s">
        <v>722</v>
      </c>
      <c r="E157" s="63" t="s">
        <v>16</v>
      </c>
      <c r="F157" s="397">
        <f>SUM(прил7!H309)</f>
        <v>0</v>
      </c>
    </row>
    <row r="158" spans="1:6" s="51" customFormat="1" ht="18.75" customHeight="1">
      <c r="A158" s="91" t="s">
        <v>727</v>
      </c>
      <c r="B158" s="157" t="s">
        <v>246</v>
      </c>
      <c r="C158" s="205" t="s">
        <v>12</v>
      </c>
      <c r="D158" s="194" t="s">
        <v>726</v>
      </c>
      <c r="E158" s="38"/>
      <c r="F158" s="394">
        <f>SUM(F159)</f>
        <v>135000</v>
      </c>
    </row>
    <row r="159" spans="1:6" s="51" customFormat="1" ht="30.75" customHeight="1">
      <c r="A159" s="94" t="s">
        <v>728</v>
      </c>
      <c r="B159" s="158" t="s">
        <v>246</v>
      </c>
      <c r="C159" s="200" t="s">
        <v>12</v>
      </c>
      <c r="D159" s="191" t="s">
        <v>726</v>
      </c>
      <c r="E159" s="63">
        <v>200</v>
      </c>
      <c r="F159" s="397">
        <f>SUM(прил7!H311)</f>
        <v>135000</v>
      </c>
    </row>
    <row r="160" spans="1:6" s="51" customFormat="1" ht="46.8">
      <c r="A160" s="188" t="s">
        <v>276</v>
      </c>
      <c r="B160" s="196" t="s">
        <v>247</v>
      </c>
      <c r="C160" s="207" t="s">
        <v>521</v>
      </c>
      <c r="D160" s="192" t="s">
        <v>522</v>
      </c>
      <c r="E160" s="189"/>
      <c r="F160" s="491">
        <f>SUM(F161)</f>
        <v>7432346</v>
      </c>
    </row>
    <row r="161" spans="1:6" s="51" customFormat="1" ht="31.2">
      <c r="A161" s="458" t="s">
        <v>608</v>
      </c>
      <c r="B161" s="480" t="s">
        <v>247</v>
      </c>
      <c r="C161" s="481" t="s">
        <v>10</v>
      </c>
      <c r="D161" s="482" t="s">
        <v>522</v>
      </c>
      <c r="E161" s="461"/>
      <c r="F161" s="395">
        <f>SUM(F162+F164+F167+F171)</f>
        <v>7432346</v>
      </c>
    </row>
    <row r="162" spans="1:6" s="51" customFormat="1" ht="31.2" hidden="1">
      <c r="A162" s="193" t="s">
        <v>759</v>
      </c>
      <c r="B162" s="157" t="s">
        <v>247</v>
      </c>
      <c r="C162" s="205" t="s">
        <v>10</v>
      </c>
      <c r="D162" s="194" t="s">
        <v>758</v>
      </c>
      <c r="E162" s="38"/>
      <c r="F162" s="394">
        <f>SUM(F163)</f>
        <v>0</v>
      </c>
    </row>
    <row r="163" spans="1:6" s="51" customFormat="1" ht="18" hidden="1" customHeight="1">
      <c r="A163" s="94" t="s">
        <v>40</v>
      </c>
      <c r="B163" s="158" t="s">
        <v>247</v>
      </c>
      <c r="C163" s="200" t="s">
        <v>10</v>
      </c>
      <c r="D163" s="191" t="s">
        <v>758</v>
      </c>
      <c r="E163" s="63">
        <v>300</v>
      </c>
      <c r="F163" s="397">
        <f>SUM(прил7!H514)</f>
        <v>0</v>
      </c>
    </row>
    <row r="164" spans="1:6" s="51" customFormat="1" ht="63" customHeight="1">
      <c r="A164" s="91" t="s">
        <v>114</v>
      </c>
      <c r="B164" s="157" t="s">
        <v>247</v>
      </c>
      <c r="C164" s="205" t="s">
        <v>10</v>
      </c>
      <c r="D164" s="194" t="s">
        <v>632</v>
      </c>
      <c r="E164" s="38"/>
      <c r="F164" s="394">
        <f>SUM(F165:F166)</f>
        <v>95359</v>
      </c>
    </row>
    <row r="165" spans="1:6" s="51" customFormat="1" ht="15.75" hidden="1" customHeight="1">
      <c r="A165" s="94" t="s">
        <v>728</v>
      </c>
      <c r="B165" s="158" t="s">
        <v>247</v>
      </c>
      <c r="C165" s="200" t="s">
        <v>10</v>
      </c>
      <c r="D165" s="191" t="s">
        <v>632</v>
      </c>
      <c r="E165" s="63">
        <v>200</v>
      </c>
      <c r="F165" s="397">
        <f>SUM(прил7!H516)</f>
        <v>0</v>
      </c>
    </row>
    <row r="166" spans="1:6" s="51" customFormat="1" ht="17.25" customHeight="1">
      <c r="A166" s="94" t="s">
        <v>40</v>
      </c>
      <c r="B166" s="158" t="s">
        <v>247</v>
      </c>
      <c r="C166" s="200" t="s">
        <v>10</v>
      </c>
      <c r="D166" s="191" t="s">
        <v>632</v>
      </c>
      <c r="E166" s="63">
        <v>300</v>
      </c>
      <c r="F166" s="397">
        <f>SUM(прил7!H517)</f>
        <v>95359</v>
      </c>
    </row>
    <row r="167" spans="1:6" s="51" customFormat="1" ht="31.2">
      <c r="A167" s="91" t="s">
        <v>102</v>
      </c>
      <c r="B167" s="157" t="s">
        <v>247</v>
      </c>
      <c r="C167" s="205" t="s">
        <v>10</v>
      </c>
      <c r="D167" s="194" t="s">
        <v>555</v>
      </c>
      <c r="E167" s="38"/>
      <c r="F167" s="394">
        <f>SUM(F168:F170)</f>
        <v>7314987</v>
      </c>
    </row>
    <row r="168" spans="1:6" s="51" customFormat="1" ht="46.8">
      <c r="A168" s="94" t="s">
        <v>92</v>
      </c>
      <c r="B168" s="158" t="s">
        <v>247</v>
      </c>
      <c r="C168" s="200" t="s">
        <v>10</v>
      </c>
      <c r="D168" s="191" t="s">
        <v>555</v>
      </c>
      <c r="E168" s="63">
        <v>100</v>
      </c>
      <c r="F168" s="397">
        <f>SUM(прил7!H345)</f>
        <v>4199000</v>
      </c>
    </row>
    <row r="169" spans="1:6" s="51" customFormat="1" ht="30" customHeight="1">
      <c r="A169" s="94" t="s">
        <v>728</v>
      </c>
      <c r="B169" s="158" t="s">
        <v>247</v>
      </c>
      <c r="C169" s="200" t="s">
        <v>10</v>
      </c>
      <c r="D169" s="191" t="s">
        <v>555</v>
      </c>
      <c r="E169" s="63">
        <v>200</v>
      </c>
      <c r="F169" s="397">
        <f>SUM(прил7!H346)</f>
        <v>1701739</v>
      </c>
    </row>
    <row r="170" spans="1:6" s="51" customFormat="1" ht="15.75" customHeight="1">
      <c r="A170" s="94" t="s">
        <v>18</v>
      </c>
      <c r="B170" s="158" t="s">
        <v>247</v>
      </c>
      <c r="C170" s="200" t="s">
        <v>10</v>
      </c>
      <c r="D170" s="191" t="s">
        <v>555</v>
      </c>
      <c r="E170" s="63">
        <v>800</v>
      </c>
      <c r="F170" s="397">
        <f>SUM(прил7!H347)</f>
        <v>1414248</v>
      </c>
    </row>
    <row r="171" spans="1:6" s="51" customFormat="1" ht="33" customHeight="1">
      <c r="A171" s="91" t="s">
        <v>597</v>
      </c>
      <c r="B171" s="157" t="s">
        <v>247</v>
      </c>
      <c r="C171" s="205" t="s">
        <v>10</v>
      </c>
      <c r="D171" s="194" t="s">
        <v>598</v>
      </c>
      <c r="E171" s="38"/>
      <c r="F171" s="394">
        <f>SUM(F172)</f>
        <v>22000</v>
      </c>
    </row>
    <row r="172" spans="1:6" s="51" customFormat="1" ht="15.75" customHeight="1">
      <c r="A172" s="94" t="s">
        <v>40</v>
      </c>
      <c r="B172" s="158" t="s">
        <v>247</v>
      </c>
      <c r="C172" s="200" t="s">
        <v>10</v>
      </c>
      <c r="D172" s="191" t="s">
        <v>598</v>
      </c>
      <c r="E172" s="63">
        <v>300</v>
      </c>
      <c r="F172" s="397">
        <f>SUM(прил7!H519)</f>
        <v>22000</v>
      </c>
    </row>
    <row r="173" spans="1:6" s="51" customFormat="1" ht="62.4">
      <c r="A173" s="188" t="s">
        <v>277</v>
      </c>
      <c r="B173" s="196" t="s">
        <v>248</v>
      </c>
      <c r="C173" s="207" t="s">
        <v>521</v>
      </c>
      <c r="D173" s="192" t="s">
        <v>522</v>
      </c>
      <c r="E173" s="189"/>
      <c r="F173" s="491">
        <f>SUM(F174)</f>
        <v>200000</v>
      </c>
    </row>
    <row r="174" spans="1:6" s="51" customFormat="1" ht="31.2">
      <c r="A174" s="458" t="s">
        <v>601</v>
      </c>
      <c r="B174" s="480" t="s">
        <v>248</v>
      </c>
      <c r="C174" s="481" t="s">
        <v>10</v>
      </c>
      <c r="D174" s="482" t="s">
        <v>522</v>
      </c>
      <c r="E174" s="461"/>
      <c r="F174" s="395">
        <f>SUM(F175)</f>
        <v>200000</v>
      </c>
    </row>
    <row r="175" spans="1:6" s="51" customFormat="1" ht="17.25" customHeight="1">
      <c r="A175" s="91" t="s">
        <v>602</v>
      </c>
      <c r="B175" s="157" t="s">
        <v>248</v>
      </c>
      <c r="C175" s="205" t="s">
        <v>10</v>
      </c>
      <c r="D175" s="194" t="s">
        <v>603</v>
      </c>
      <c r="E175" s="38"/>
      <c r="F175" s="394">
        <f>SUM(F176)</f>
        <v>200000</v>
      </c>
    </row>
    <row r="176" spans="1:6" s="51" customFormat="1" ht="31.5" customHeight="1">
      <c r="A176" s="94" t="s">
        <v>728</v>
      </c>
      <c r="B176" s="158" t="s">
        <v>248</v>
      </c>
      <c r="C176" s="200" t="s">
        <v>10</v>
      </c>
      <c r="D176" s="191" t="s">
        <v>603</v>
      </c>
      <c r="E176" s="63">
        <v>200</v>
      </c>
      <c r="F176" s="397">
        <f>SUM(прил7!H315)</f>
        <v>200000</v>
      </c>
    </row>
    <row r="177" spans="1:6" s="51" customFormat="1" ht="48" customHeight="1">
      <c r="A177" s="195" t="s">
        <v>176</v>
      </c>
      <c r="B177" s="196" t="s">
        <v>251</v>
      </c>
      <c r="C177" s="207" t="s">
        <v>521</v>
      </c>
      <c r="D177" s="192" t="s">
        <v>522</v>
      </c>
      <c r="E177" s="189"/>
      <c r="F177" s="491">
        <f>SUM(F178+F185)</f>
        <v>7931108</v>
      </c>
    </row>
    <row r="178" spans="1:6" s="51" customFormat="1" ht="33" customHeight="1">
      <c r="A178" s="479" t="s">
        <v>615</v>
      </c>
      <c r="B178" s="480" t="s">
        <v>251</v>
      </c>
      <c r="C178" s="481" t="s">
        <v>10</v>
      </c>
      <c r="D178" s="482" t="s">
        <v>522</v>
      </c>
      <c r="E178" s="461"/>
      <c r="F178" s="395">
        <f>SUM(F179+F181)</f>
        <v>6707482</v>
      </c>
    </row>
    <row r="179" spans="1:6" s="51" customFormat="1" ht="31.2">
      <c r="A179" s="89" t="s">
        <v>177</v>
      </c>
      <c r="B179" s="157" t="s">
        <v>251</v>
      </c>
      <c r="C179" s="205" t="s">
        <v>10</v>
      </c>
      <c r="D179" s="194" t="s">
        <v>616</v>
      </c>
      <c r="E179" s="38"/>
      <c r="F179" s="394">
        <f>SUM(F180)</f>
        <v>38436</v>
      </c>
    </row>
    <row r="180" spans="1:6" s="51" customFormat="1" ht="46.8">
      <c r="A180" s="201" t="s">
        <v>92</v>
      </c>
      <c r="B180" s="158" t="s">
        <v>251</v>
      </c>
      <c r="C180" s="200" t="s">
        <v>10</v>
      </c>
      <c r="D180" s="191" t="s">
        <v>616</v>
      </c>
      <c r="E180" s="63">
        <v>100</v>
      </c>
      <c r="F180" s="397">
        <f>SUM(прил7!H378)</f>
        <v>38436</v>
      </c>
    </row>
    <row r="181" spans="1:6" s="51" customFormat="1" ht="31.2">
      <c r="A181" s="89" t="s">
        <v>102</v>
      </c>
      <c r="B181" s="157" t="s">
        <v>251</v>
      </c>
      <c r="C181" s="205" t="s">
        <v>10</v>
      </c>
      <c r="D181" s="194" t="s">
        <v>555</v>
      </c>
      <c r="E181" s="38"/>
      <c r="F181" s="394">
        <f>SUM(F182:F184)</f>
        <v>6669046</v>
      </c>
    </row>
    <row r="182" spans="1:6" s="51" customFormat="1" ht="46.8">
      <c r="A182" s="201" t="s">
        <v>92</v>
      </c>
      <c r="B182" s="158" t="s">
        <v>251</v>
      </c>
      <c r="C182" s="200" t="s">
        <v>10</v>
      </c>
      <c r="D182" s="191" t="s">
        <v>555</v>
      </c>
      <c r="E182" s="63">
        <v>100</v>
      </c>
      <c r="F182" s="397">
        <f>SUM(прил7!H380)</f>
        <v>5716602</v>
      </c>
    </row>
    <row r="183" spans="1:6" s="51" customFormat="1" ht="30" customHeight="1">
      <c r="A183" s="94" t="s">
        <v>728</v>
      </c>
      <c r="B183" s="158" t="s">
        <v>251</v>
      </c>
      <c r="C183" s="200" t="s">
        <v>10</v>
      </c>
      <c r="D183" s="191" t="s">
        <v>555</v>
      </c>
      <c r="E183" s="63">
        <v>200</v>
      </c>
      <c r="F183" s="397">
        <f>SUM(прил7!H381)</f>
        <v>948884</v>
      </c>
    </row>
    <row r="184" spans="1:6" s="51" customFormat="1" ht="15.75" customHeight="1">
      <c r="A184" s="94" t="s">
        <v>18</v>
      </c>
      <c r="B184" s="158" t="s">
        <v>251</v>
      </c>
      <c r="C184" s="200" t="s">
        <v>10</v>
      </c>
      <c r="D184" s="191" t="s">
        <v>555</v>
      </c>
      <c r="E184" s="63">
        <v>800</v>
      </c>
      <c r="F184" s="397">
        <f>SUM(прил7!H382)</f>
        <v>3560</v>
      </c>
    </row>
    <row r="185" spans="1:6" s="51" customFormat="1" ht="62.25" customHeight="1">
      <c r="A185" s="479" t="s">
        <v>617</v>
      </c>
      <c r="B185" s="480" t="s">
        <v>251</v>
      </c>
      <c r="C185" s="481" t="s">
        <v>12</v>
      </c>
      <c r="D185" s="482" t="s">
        <v>522</v>
      </c>
      <c r="E185" s="461"/>
      <c r="F185" s="395">
        <f>SUM(F186)</f>
        <v>1223626</v>
      </c>
    </row>
    <row r="186" spans="1:6" s="51" customFormat="1" ht="31.2">
      <c r="A186" s="89" t="s">
        <v>91</v>
      </c>
      <c r="B186" s="157" t="s">
        <v>251</v>
      </c>
      <c r="C186" s="205" t="s">
        <v>12</v>
      </c>
      <c r="D186" s="194" t="s">
        <v>526</v>
      </c>
      <c r="E186" s="38"/>
      <c r="F186" s="394">
        <f>SUM(F187:F188)</f>
        <v>1223626</v>
      </c>
    </row>
    <row r="187" spans="1:6" s="51" customFormat="1" ht="46.8">
      <c r="A187" s="201" t="s">
        <v>92</v>
      </c>
      <c r="B187" s="158" t="s">
        <v>251</v>
      </c>
      <c r="C187" s="200" t="s">
        <v>12</v>
      </c>
      <c r="D187" s="191" t="s">
        <v>526</v>
      </c>
      <c r="E187" s="63">
        <v>100</v>
      </c>
      <c r="F187" s="397">
        <f>SUM(прил7!H385)</f>
        <v>1223626</v>
      </c>
    </row>
    <row r="188" spans="1:6" s="51" customFormat="1" ht="31.2" hidden="1">
      <c r="A188" s="94" t="s">
        <v>728</v>
      </c>
      <c r="B188" s="158" t="s">
        <v>251</v>
      </c>
      <c r="C188" s="200" t="s">
        <v>12</v>
      </c>
      <c r="D188" s="191" t="s">
        <v>526</v>
      </c>
      <c r="E188" s="63">
        <v>200</v>
      </c>
      <c r="F188" s="397">
        <f>SUM(прил7!H386)</f>
        <v>0</v>
      </c>
    </row>
    <row r="189" spans="1:6" ht="51" customHeight="1">
      <c r="A189" s="68" t="s">
        <v>145</v>
      </c>
      <c r="B189" s="197" t="s">
        <v>547</v>
      </c>
      <c r="C189" s="328" t="s">
        <v>521</v>
      </c>
      <c r="D189" s="198" t="s">
        <v>522</v>
      </c>
      <c r="E189" s="171"/>
      <c r="F189" s="392">
        <f>SUM(F190)</f>
        <v>384800</v>
      </c>
    </row>
    <row r="190" spans="1:6" s="51" customFormat="1" ht="66" customHeight="1">
      <c r="A190" s="184" t="s">
        <v>146</v>
      </c>
      <c r="B190" s="196" t="s">
        <v>218</v>
      </c>
      <c r="C190" s="207" t="s">
        <v>521</v>
      </c>
      <c r="D190" s="192" t="s">
        <v>522</v>
      </c>
      <c r="E190" s="204"/>
      <c r="F190" s="491">
        <f>SUM(F191)</f>
        <v>384800</v>
      </c>
    </row>
    <row r="191" spans="1:6" s="51" customFormat="1" ht="45.75" customHeight="1">
      <c r="A191" s="452" t="s">
        <v>548</v>
      </c>
      <c r="B191" s="480" t="s">
        <v>218</v>
      </c>
      <c r="C191" s="481" t="s">
        <v>10</v>
      </c>
      <c r="D191" s="482" t="s">
        <v>522</v>
      </c>
      <c r="E191" s="492"/>
      <c r="F191" s="395">
        <f>SUM(F192+F194)</f>
        <v>384800</v>
      </c>
    </row>
    <row r="192" spans="1:6" s="51" customFormat="1" ht="19.5" customHeight="1">
      <c r="A192" s="35" t="s">
        <v>550</v>
      </c>
      <c r="B192" s="157" t="s">
        <v>218</v>
      </c>
      <c r="C192" s="205" t="s">
        <v>10</v>
      </c>
      <c r="D192" s="194" t="s">
        <v>549</v>
      </c>
      <c r="E192" s="50"/>
      <c r="F192" s="394">
        <f>SUM(F193)</f>
        <v>203000</v>
      </c>
    </row>
    <row r="193" spans="1:6" s="51" customFormat="1" ht="32.25" customHeight="1">
      <c r="A193" s="64" t="s">
        <v>728</v>
      </c>
      <c r="B193" s="158" t="s">
        <v>218</v>
      </c>
      <c r="C193" s="200" t="s">
        <v>10</v>
      </c>
      <c r="D193" s="191" t="s">
        <v>549</v>
      </c>
      <c r="E193" s="70" t="s">
        <v>16</v>
      </c>
      <c r="F193" s="397">
        <f>SUM(прил7!H113+прил7!H198)</f>
        <v>203000</v>
      </c>
    </row>
    <row r="194" spans="1:6" s="51" customFormat="1" ht="17.25" customHeight="1">
      <c r="A194" s="35" t="s">
        <v>661</v>
      </c>
      <c r="B194" s="157" t="s">
        <v>218</v>
      </c>
      <c r="C194" s="205" t="s">
        <v>10</v>
      </c>
      <c r="D194" s="194" t="s">
        <v>660</v>
      </c>
      <c r="E194" s="50"/>
      <c r="F194" s="394">
        <f>SUM(F195)</f>
        <v>181800</v>
      </c>
    </row>
    <row r="195" spans="1:6" s="51" customFormat="1" ht="32.25" customHeight="1">
      <c r="A195" s="64" t="s">
        <v>728</v>
      </c>
      <c r="B195" s="158" t="s">
        <v>218</v>
      </c>
      <c r="C195" s="200" t="s">
        <v>10</v>
      </c>
      <c r="D195" s="191" t="s">
        <v>660</v>
      </c>
      <c r="E195" s="70" t="s">
        <v>16</v>
      </c>
      <c r="F195" s="397">
        <f>SUM(прил7!H48)</f>
        <v>181800</v>
      </c>
    </row>
    <row r="196" spans="1:6" ht="46.8" hidden="1">
      <c r="A196" s="68" t="s">
        <v>158</v>
      </c>
      <c r="B196" s="197" t="s">
        <v>570</v>
      </c>
      <c r="C196" s="328" t="s">
        <v>521</v>
      </c>
      <c r="D196" s="198" t="s">
        <v>522</v>
      </c>
      <c r="E196" s="171"/>
      <c r="F196" s="392">
        <f>SUM(F197)</f>
        <v>0</v>
      </c>
    </row>
    <row r="197" spans="1:6" ht="62.4" hidden="1">
      <c r="A197" s="206" t="s">
        <v>159</v>
      </c>
      <c r="B197" s="207" t="s">
        <v>229</v>
      </c>
      <c r="C197" s="207" t="s">
        <v>521</v>
      </c>
      <c r="D197" s="192" t="s">
        <v>522</v>
      </c>
      <c r="E197" s="204"/>
      <c r="F197" s="491">
        <f>SUM(F198)</f>
        <v>0</v>
      </c>
    </row>
    <row r="198" spans="1:6" ht="31.2" hidden="1">
      <c r="A198" s="493" t="s">
        <v>571</v>
      </c>
      <c r="B198" s="481" t="s">
        <v>229</v>
      </c>
      <c r="C198" s="481" t="s">
        <v>10</v>
      </c>
      <c r="D198" s="482" t="s">
        <v>522</v>
      </c>
      <c r="E198" s="492"/>
      <c r="F198" s="395">
        <f>SUM(F199)</f>
        <v>0</v>
      </c>
    </row>
    <row r="199" spans="1:6" ht="17.25" hidden="1" customHeight="1">
      <c r="A199" s="208" t="s">
        <v>115</v>
      </c>
      <c r="B199" s="205" t="s">
        <v>229</v>
      </c>
      <c r="C199" s="205" t="s">
        <v>10</v>
      </c>
      <c r="D199" s="194" t="s">
        <v>572</v>
      </c>
      <c r="E199" s="50"/>
      <c r="F199" s="394">
        <f>SUM(F200)</f>
        <v>0</v>
      </c>
    </row>
    <row r="200" spans="1:6" ht="30.75" hidden="1" customHeight="1">
      <c r="A200" s="209" t="s">
        <v>728</v>
      </c>
      <c r="B200" s="200" t="s">
        <v>229</v>
      </c>
      <c r="C200" s="200" t="s">
        <v>10</v>
      </c>
      <c r="D200" s="191" t="s">
        <v>572</v>
      </c>
      <c r="E200" s="70" t="s">
        <v>16</v>
      </c>
      <c r="F200" s="397">
        <f>SUM(прил7!H203)</f>
        <v>0</v>
      </c>
    </row>
    <row r="201" spans="1:6" ht="31.2">
      <c r="A201" s="199" t="s">
        <v>193</v>
      </c>
      <c r="B201" s="496" t="s">
        <v>581</v>
      </c>
      <c r="C201" s="326" t="s">
        <v>521</v>
      </c>
      <c r="D201" s="179" t="s">
        <v>522</v>
      </c>
      <c r="E201" s="18"/>
      <c r="F201" s="392">
        <f>SUM(F202)</f>
        <v>641847</v>
      </c>
    </row>
    <row r="202" spans="1:6" ht="46.8">
      <c r="A202" s="206" t="s">
        <v>194</v>
      </c>
      <c r="B202" s="196" t="s">
        <v>232</v>
      </c>
      <c r="C202" s="207" t="s">
        <v>521</v>
      </c>
      <c r="D202" s="192" t="s">
        <v>522</v>
      </c>
      <c r="E202" s="204"/>
      <c r="F202" s="491">
        <f>SUM(F203)</f>
        <v>641847</v>
      </c>
    </row>
    <row r="203" spans="1:6" ht="31.2">
      <c r="A203" s="494" t="s">
        <v>582</v>
      </c>
      <c r="B203" s="480" t="s">
        <v>232</v>
      </c>
      <c r="C203" s="481" t="s">
        <v>10</v>
      </c>
      <c r="D203" s="482" t="s">
        <v>522</v>
      </c>
      <c r="E203" s="492"/>
      <c r="F203" s="395">
        <f>SUM(F204+F206+F208+F210+F212+F214)</f>
        <v>641847</v>
      </c>
    </row>
    <row r="204" spans="1:6" ht="46.8" hidden="1">
      <c r="A204" s="143" t="s">
        <v>745</v>
      </c>
      <c r="B204" s="157" t="s">
        <v>232</v>
      </c>
      <c r="C204" s="205" t="s">
        <v>10</v>
      </c>
      <c r="D204" s="194" t="s">
        <v>747</v>
      </c>
      <c r="E204" s="50"/>
      <c r="F204" s="394">
        <f>SUM(F205)</f>
        <v>0</v>
      </c>
    </row>
    <row r="205" spans="1:6" ht="17.25" hidden="1" customHeight="1">
      <c r="A205" s="142" t="s">
        <v>21</v>
      </c>
      <c r="B205" s="158" t="s">
        <v>232</v>
      </c>
      <c r="C205" s="200" t="s">
        <v>10</v>
      </c>
      <c r="D205" s="191" t="s">
        <v>747</v>
      </c>
      <c r="E205" s="70" t="s">
        <v>75</v>
      </c>
      <c r="F205" s="397">
        <f>SUM(прил7!H236)</f>
        <v>0</v>
      </c>
    </row>
    <row r="206" spans="1:6" ht="46.8" hidden="1">
      <c r="A206" s="143" t="s">
        <v>746</v>
      </c>
      <c r="B206" s="157" t="s">
        <v>232</v>
      </c>
      <c r="C206" s="205" t="s">
        <v>10</v>
      </c>
      <c r="D206" s="194" t="s">
        <v>748</v>
      </c>
      <c r="E206" s="50"/>
      <c r="F206" s="394">
        <f>SUM(F207)</f>
        <v>0</v>
      </c>
    </row>
    <row r="207" spans="1:6" ht="16.5" hidden="1" customHeight="1">
      <c r="A207" s="142" t="s">
        <v>21</v>
      </c>
      <c r="B207" s="158" t="s">
        <v>232</v>
      </c>
      <c r="C207" s="200" t="s">
        <v>10</v>
      </c>
      <c r="D207" s="191" t="s">
        <v>748</v>
      </c>
      <c r="E207" s="70" t="s">
        <v>75</v>
      </c>
      <c r="F207" s="397">
        <f>SUM(прил7!H238)</f>
        <v>0</v>
      </c>
    </row>
    <row r="208" spans="1:6" ht="31.2">
      <c r="A208" s="143" t="s">
        <v>720</v>
      </c>
      <c r="B208" s="157" t="s">
        <v>232</v>
      </c>
      <c r="C208" s="205" t="s">
        <v>10</v>
      </c>
      <c r="D208" s="194" t="s">
        <v>721</v>
      </c>
      <c r="E208" s="50"/>
      <c r="F208" s="394">
        <f>SUM(F209)</f>
        <v>123000</v>
      </c>
    </row>
    <row r="209" spans="1:6" ht="15.75" customHeight="1">
      <c r="A209" s="142" t="s">
        <v>21</v>
      </c>
      <c r="B209" s="158" t="s">
        <v>232</v>
      </c>
      <c r="C209" s="200" t="s">
        <v>10</v>
      </c>
      <c r="D209" s="191" t="s">
        <v>721</v>
      </c>
      <c r="E209" s="70" t="s">
        <v>75</v>
      </c>
      <c r="F209" s="397">
        <f>SUM(прил7!H240)</f>
        <v>123000</v>
      </c>
    </row>
    <row r="210" spans="1:6" ht="18" hidden="1" customHeight="1">
      <c r="A210" s="143" t="s">
        <v>701</v>
      </c>
      <c r="B210" s="157" t="s">
        <v>232</v>
      </c>
      <c r="C210" s="205" t="s">
        <v>10</v>
      </c>
      <c r="D210" s="194" t="s">
        <v>700</v>
      </c>
      <c r="E210" s="50"/>
      <c r="F210" s="394">
        <f>SUM(F211)</f>
        <v>0</v>
      </c>
    </row>
    <row r="211" spans="1:6" ht="34.5" hidden="1" customHeight="1">
      <c r="A211" s="142" t="s">
        <v>197</v>
      </c>
      <c r="B211" s="158" t="s">
        <v>232</v>
      </c>
      <c r="C211" s="200" t="s">
        <v>10</v>
      </c>
      <c r="D211" s="191" t="s">
        <v>700</v>
      </c>
      <c r="E211" s="70" t="s">
        <v>192</v>
      </c>
      <c r="F211" s="397"/>
    </row>
    <row r="212" spans="1:6" ht="63.75" customHeight="1">
      <c r="A212" s="143" t="s">
        <v>586</v>
      </c>
      <c r="B212" s="157" t="s">
        <v>232</v>
      </c>
      <c r="C212" s="205" t="s">
        <v>10</v>
      </c>
      <c r="D212" s="194" t="s">
        <v>587</v>
      </c>
      <c r="E212" s="50"/>
      <c r="F212" s="394">
        <f>SUM(F213)</f>
        <v>167518</v>
      </c>
    </row>
    <row r="213" spans="1:6" ht="18" customHeight="1">
      <c r="A213" s="142" t="s">
        <v>21</v>
      </c>
      <c r="B213" s="158" t="s">
        <v>232</v>
      </c>
      <c r="C213" s="200" t="s">
        <v>10</v>
      </c>
      <c r="D213" s="191" t="s">
        <v>587</v>
      </c>
      <c r="E213" s="70" t="s">
        <v>75</v>
      </c>
      <c r="F213" s="397">
        <f>SUM(прил7!H242)</f>
        <v>167518</v>
      </c>
    </row>
    <row r="214" spans="1:6" ht="48" customHeight="1">
      <c r="A214" s="143" t="s">
        <v>715</v>
      </c>
      <c r="B214" s="157" t="s">
        <v>232</v>
      </c>
      <c r="C214" s="205" t="s">
        <v>10</v>
      </c>
      <c r="D214" s="194" t="s">
        <v>714</v>
      </c>
      <c r="E214" s="50"/>
      <c r="F214" s="394">
        <f>SUM(F215)</f>
        <v>351329</v>
      </c>
    </row>
    <row r="215" spans="1:6" ht="18" customHeight="1">
      <c r="A215" s="142" t="s">
        <v>21</v>
      </c>
      <c r="B215" s="158" t="s">
        <v>232</v>
      </c>
      <c r="C215" s="200" t="s">
        <v>10</v>
      </c>
      <c r="D215" s="191" t="s">
        <v>714</v>
      </c>
      <c r="E215" s="70" t="s">
        <v>75</v>
      </c>
      <c r="F215" s="397">
        <f>SUM(прил7!H244)</f>
        <v>351329</v>
      </c>
    </row>
    <row r="216" spans="1:6" ht="46.8">
      <c r="A216" s="68" t="s">
        <v>204</v>
      </c>
      <c r="B216" s="496" t="s">
        <v>576</v>
      </c>
      <c r="C216" s="326" t="s">
        <v>521</v>
      </c>
      <c r="D216" s="179" t="s">
        <v>522</v>
      </c>
      <c r="E216" s="18"/>
      <c r="F216" s="392">
        <f>SUM(F217+F227)</f>
        <v>641848</v>
      </c>
    </row>
    <row r="217" spans="1:6" ht="78">
      <c r="A217" s="184" t="s">
        <v>262</v>
      </c>
      <c r="B217" s="196" t="s">
        <v>261</v>
      </c>
      <c r="C217" s="207" t="s">
        <v>521</v>
      </c>
      <c r="D217" s="192" t="s">
        <v>522</v>
      </c>
      <c r="E217" s="211"/>
      <c r="F217" s="491">
        <f>SUM(F218)</f>
        <v>375448</v>
      </c>
    </row>
    <row r="218" spans="1:6" ht="46.8">
      <c r="A218" s="452" t="s">
        <v>577</v>
      </c>
      <c r="B218" s="480" t="s">
        <v>261</v>
      </c>
      <c r="C218" s="481" t="s">
        <v>10</v>
      </c>
      <c r="D218" s="482" t="s">
        <v>522</v>
      </c>
      <c r="E218" s="495"/>
      <c r="F218" s="395">
        <f>SUM(F219+F221+F223+F225)</f>
        <v>375448</v>
      </c>
    </row>
    <row r="219" spans="1:6" ht="17.25" hidden="1" customHeight="1">
      <c r="A219" s="35" t="s">
        <v>272</v>
      </c>
      <c r="B219" s="157" t="s">
        <v>261</v>
      </c>
      <c r="C219" s="205" t="s">
        <v>10</v>
      </c>
      <c r="D219" s="194" t="s">
        <v>578</v>
      </c>
      <c r="E219" s="210"/>
      <c r="F219" s="394">
        <f>SUM(F220)</f>
        <v>0</v>
      </c>
    </row>
    <row r="220" spans="1:6" ht="33.75" hidden="1" customHeight="1">
      <c r="A220" s="64" t="s">
        <v>728</v>
      </c>
      <c r="B220" s="158" t="s">
        <v>261</v>
      </c>
      <c r="C220" s="200" t="s">
        <v>10</v>
      </c>
      <c r="D220" s="191" t="s">
        <v>578</v>
      </c>
      <c r="E220" s="172" t="s">
        <v>16</v>
      </c>
      <c r="F220" s="397">
        <f>SUM(прил7!H228)</f>
        <v>0</v>
      </c>
    </row>
    <row r="221" spans="1:6" ht="32.25" customHeight="1">
      <c r="A221" s="35" t="s">
        <v>579</v>
      </c>
      <c r="B221" s="157" t="s">
        <v>261</v>
      </c>
      <c r="C221" s="205" t="s">
        <v>10</v>
      </c>
      <c r="D221" s="194" t="s">
        <v>580</v>
      </c>
      <c r="E221" s="210"/>
      <c r="F221" s="394">
        <f>SUM(F222)</f>
        <v>48048</v>
      </c>
    </row>
    <row r="222" spans="1:6" ht="18" customHeight="1">
      <c r="A222" s="64" t="s">
        <v>21</v>
      </c>
      <c r="B222" s="158" t="s">
        <v>261</v>
      </c>
      <c r="C222" s="200" t="s">
        <v>10</v>
      </c>
      <c r="D222" s="191" t="s">
        <v>580</v>
      </c>
      <c r="E222" s="172" t="s">
        <v>75</v>
      </c>
      <c r="F222" s="397">
        <f>SUM(прил7!H230)</f>
        <v>48048</v>
      </c>
    </row>
    <row r="223" spans="1:6" ht="33" customHeight="1">
      <c r="A223" s="35" t="s">
        <v>662</v>
      </c>
      <c r="B223" s="157" t="s">
        <v>261</v>
      </c>
      <c r="C223" s="205" t="s">
        <v>10</v>
      </c>
      <c r="D223" s="194" t="s">
        <v>663</v>
      </c>
      <c r="E223" s="210"/>
      <c r="F223" s="394">
        <f>SUM(F224)</f>
        <v>280000</v>
      </c>
    </row>
    <row r="224" spans="1:6" ht="15" customHeight="1">
      <c r="A224" s="64" t="s">
        <v>21</v>
      </c>
      <c r="B224" s="158" t="s">
        <v>261</v>
      </c>
      <c r="C224" s="200" t="s">
        <v>10</v>
      </c>
      <c r="D224" s="191" t="s">
        <v>663</v>
      </c>
      <c r="E224" s="172" t="s">
        <v>75</v>
      </c>
      <c r="F224" s="397">
        <f>SUM(прил7!H249)</f>
        <v>280000</v>
      </c>
    </row>
    <row r="225" spans="1:6" ht="31.2">
      <c r="A225" s="35" t="s">
        <v>589</v>
      </c>
      <c r="B225" s="157" t="s">
        <v>261</v>
      </c>
      <c r="C225" s="205" t="s">
        <v>10</v>
      </c>
      <c r="D225" s="194" t="s">
        <v>588</v>
      </c>
      <c r="E225" s="210"/>
      <c r="F225" s="394">
        <f>SUM(F226)</f>
        <v>47400</v>
      </c>
    </row>
    <row r="226" spans="1:6" ht="15.75" customHeight="1">
      <c r="A226" s="64" t="s">
        <v>21</v>
      </c>
      <c r="B226" s="158" t="s">
        <v>261</v>
      </c>
      <c r="C226" s="200" t="s">
        <v>10</v>
      </c>
      <c r="D226" s="191" t="s">
        <v>588</v>
      </c>
      <c r="E226" s="172" t="s">
        <v>75</v>
      </c>
      <c r="F226" s="397">
        <f>SUM(прил7!H118)</f>
        <v>47400</v>
      </c>
    </row>
    <row r="227" spans="1:6" ht="78">
      <c r="A227" s="206" t="s">
        <v>205</v>
      </c>
      <c r="B227" s="196" t="s">
        <v>235</v>
      </c>
      <c r="C227" s="207" t="s">
        <v>521</v>
      </c>
      <c r="D227" s="192" t="s">
        <v>522</v>
      </c>
      <c r="E227" s="211"/>
      <c r="F227" s="491">
        <f>SUM(F228)</f>
        <v>266400</v>
      </c>
    </row>
    <row r="228" spans="1:6" ht="31.2">
      <c r="A228" s="494" t="s">
        <v>590</v>
      </c>
      <c r="B228" s="480" t="s">
        <v>235</v>
      </c>
      <c r="C228" s="481" t="s">
        <v>10</v>
      </c>
      <c r="D228" s="482" t="s">
        <v>522</v>
      </c>
      <c r="E228" s="495"/>
      <c r="F228" s="395">
        <f>SUM(F229+F231+F233+F235+F237+F241+F239)</f>
        <v>266400</v>
      </c>
    </row>
    <row r="229" spans="1:6" ht="46.8" hidden="1">
      <c r="A229" s="143" t="s">
        <v>754</v>
      </c>
      <c r="B229" s="157" t="s">
        <v>235</v>
      </c>
      <c r="C229" s="205" t="s">
        <v>10</v>
      </c>
      <c r="D229" s="194" t="s">
        <v>752</v>
      </c>
      <c r="E229" s="210"/>
      <c r="F229" s="394">
        <f>SUM(F230)</f>
        <v>0</v>
      </c>
    </row>
    <row r="230" spans="1:6" ht="17.25" hidden="1" customHeight="1">
      <c r="A230" s="142" t="s">
        <v>21</v>
      </c>
      <c r="B230" s="158" t="s">
        <v>235</v>
      </c>
      <c r="C230" s="200" t="s">
        <v>10</v>
      </c>
      <c r="D230" s="191" t="s">
        <v>752</v>
      </c>
      <c r="E230" s="172" t="s">
        <v>75</v>
      </c>
      <c r="F230" s="397">
        <f>SUM(прил7!H524)</f>
        <v>0</v>
      </c>
    </row>
    <row r="231" spans="1:6" ht="30" customHeight="1">
      <c r="A231" s="143" t="s">
        <v>687</v>
      </c>
      <c r="B231" s="157" t="s">
        <v>235</v>
      </c>
      <c r="C231" s="205" t="s">
        <v>10</v>
      </c>
      <c r="D231" s="194" t="s">
        <v>686</v>
      </c>
      <c r="E231" s="210"/>
      <c r="F231" s="394">
        <f>SUM(F232)</f>
        <v>114000</v>
      </c>
    </row>
    <row r="232" spans="1:6" ht="17.25" customHeight="1">
      <c r="A232" s="142" t="s">
        <v>21</v>
      </c>
      <c r="B232" s="158" t="s">
        <v>235</v>
      </c>
      <c r="C232" s="200" t="s">
        <v>10</v>
      </c>
      <c r="D232" s="191" t="s">
        <v>686</v>
      </c>
      <c r="E232" s="172" t="s">
        <v>75</v>
      </c>
      <c r="F232" s="397">
        <f>SUM(прил7!H526)</f>
        <v>114000</v>
      </c>
    </row>
    <row r="233" spans="1:6" ht="33" hidden="1" customHeight="1">
      <c r="A233" s="143" t="s">
        <v>755</v>
      </c>
      <c r="B233" s="157" t="s">
        <v>235</v>
      </c>
      <c r="C233" s="205" t="s">
        <v>10</v>
      </c>
      <c r="D233" s="194" t="s">
        <v>753</v>
      </c>
      <c r="E233" s="210"/>
      <c r="F233" s="394">
        <f>SUM(F234)</f>
        <v>0</v>
      </c>
    </row>
    <row r="234" spans="1:6" ht="17.25" hidden="1" customHeight="1">
      <c r="A234" s="142" t="s">
        <v>21</v>
      </c>
      <c r="B234" s="158" t="s">
        <v>235</v>
      </c>
      <c r="C234" s="200" t="s">
        <v>10</v>
      </c>
      <c r="D234" s="191" t="s">
        <v>753</v>
      </c>
      <c r="E234" s="172" t="s">
        <v>75</v>
      </c>
      <c r="F234" s="397">
        <f>SUM(прил7!H528)</f>
        <v>0</v>
      </c>
    </row>
    <row r="235" spans="1:6" ht="32.25" hidden="1" customHeight="1">
      <c r="A235" s="143" t="s">
        <v>791</v>
      </c>
      <c r="B235" s="157" t="s">
        <v>235</v>
      </c>
      <c r="C235" s="205" t="s">
        <v>10</v>
      </c>
      <c r="D235" s="194" t="s">
        <v>792</v>
      </c>
      <c r="E235" s="210"/>
      <c r="F235" s="394">
        <f>SUM(F236)</f>
        <v>0</v>
      </c>
    </row>
    <row r="236" spans="1:6" ht="35.25" hidden="1" customHeight="1">
      <c r="A236" s="142" t="s">
        <v>197</v>
      </c>
      <c r="B236" s="158" t="s">
        <v>235</v>
      </c>
      <c r="C236" s="200" t="s">
        <v>10</v>
      </c>
      <c r="D236" s="191" t="s">
        <v>792</v>
      </c>
      <c r="E236" s="172" t="s">
        <v>192</v>
      </c>
      <c r="F236" s="397">
        <f>SUM(прил7!H320)</f>
        <v>0</v>
      </c>
    </row>
    <row r="237" spans="1:6" ht="35.25" hidden="1" customHeight="1">
      <c r="A237" s="143" t="s">
        <v>699</v>
      </c>
      <c r="B237" s="157" t="s">
        <v>235</v>
      </c>
      <c r="C237" s="205" t="s">
        <v>10</v>
      </c>
      <c r="D237" s="194" t="s">
        <v>698</v>
      </c>
      <c r="E237" s="210"/>
      <c r="F237" s="394">
        <f>SUM(F238)</f>
        <v>0</v>
      </c>
    </row>
    <row r="238" spans="1:6" ht="32.25" hidden="1" customHeight="1">
      <c r="A238" s="142" t="s">
        <v>197</v>
      </c>
      <c r="B238" s="158" t="s">
        <v>235</v>
      </c>
      <c r="C238" s="200" t="s">
        <v>10</v>
      </c>
      <c r="D238" s="191" t="s">
        <v>698</v>
      </c>
      <c r="E238" s="172" t="s">
        <v>192</v>
      </c>
      <c r="F238" s="397">
        <f>SUM(прил7!H322)</f>
        <v>0</v>
      </c>
    </row>
    <row r="239" spans="1:6" ht="32.25" customHeight="1">
      <c r="A239" s="143" t="s">
        <v>1031</v>
      </c>
      <c r="B239" s="157" t="s">
        <v>235</v>
      </c>
      <c r="C239" s="205" t="s">
        <v>10</v>
      </c>
      <c r="D239" s="194" t="s">
        <v>1030</v>
      </c>
      <c r="E239" s="210"/>
      <c r="F239" s="394">
        <f>SUM(F240)</f>
        <v>105000</v>
      </c>
    </row>
    <row r="240" spans="1:6" ht="19.5" customHeight="1">
      <c r="A240" s="142" t="s">
        <v>21</v>
      </c>
      <c r="B240" s="158" t="s">
        <v>235</v>
      </c>
      <c r="C240" s="200" t="s">
        <v>10</v>
      </c>
      <c r="D240" s="191" t="s">
        <v>1030</v>
      </c>
      <c r="E240" s="172"/>
      <c r="F240" s="397">
        <f>SUM(прил7!H208)</f>
        <v>105000</v>
      </c>
    </row>
    <row r="241" spans="1:6" ht="31.2">
      <c r="A241" s="35" t="s">
        <v>589</v>
      </c>
      <c r="B241" s="157" t="s">
        <v>235</v>
      </c>
      <c r="C241" s="205" t="s">
        <v>10</v>
      </c>
      <c r="D241" s="194" t="s">
        <v>588</v>
      </c>
      <c r="E241" s="210"/>
      <c r="F241" s="394">
        <f>SUM(F242)</f>
        <v>47400</v>
      </c>
    </row>
    <row r="242" spans="1:6" ht="16.5" customHeight="1">
      <c r="A242" s="142" t="s">
        <v>21</v>
      </c>
      <c r="B242" s="158" t="s">
        <v>235</v>
      </c>
      <c r="C242" s="200" t="s">
        <v>10</v>
      </c>
      <c r="D242" s="191" t="s">
        <v>588</v>
      </c>
      <c r="E242" s="172" t="s">
        <v>75</v>
      </c>
      <c r="F242" s="397">
        <f>SUM(прил7!H122)</f>
        <v>47400</v>
      </c>
    </row>
    <row r="243" spans="1:6" ht="64.5" customHeight="1">
      <c r="A243" s="68" t="s">
        <v>173</v>
      </c>
      <c r="B243" s="496" t="s">
        <v>609</v>
      </c>
      <c r="C243" s="326" t="s">
        <v>521</v>
      </c>
      <c r="D243" s="179" t="s">
        <v>522</v>
      </c>
      <c r="E243" s="167"/>
      <c r="F243" s="392">
        <f>SUM(F244+F248+F252)</f>
        <v>1139000</v>
      </c>
    </row>
    <row r="244" spans="1:6" ht="80.25" customHeight="1">
      <c r="A244" s="184" t="s">
        <v>174</v>
      </c>
      <c r="B244" s="185" t="s">
        <v>254</v>
      </c>
      <c r="C244" s="327" t="s">
        <v>521</v>
      </c>
      <c r="D244" s="186" t="s">
        <v>522</v>
      </c>
      <c r="E244" s="187"/>
      <c r="F244" s="491">
        <f>SUM(F245)</f>
        <v>148000</v>
      </c>
    </row>
    <row r="245" spans="1:6" ht="32.25" customHeight="1">
      <c r="A245" s="452" t="s">
        <v>610</v>
      </c>
      <c r="B245" s="453" t="s">
        <v>254</v>
      </c>
      <c r="C245" s="454" t="s">
        <v>10</v>
      </c>
      <c r="D245" s="455" t="s">
        <v>522</v>
      </c>
      <c r="E245" s="456"/>
      <c r="F245" s="395">
        <f>SUM(F246)</f>
        <v>148000</v>
      </c>
    </row>
    <row r="246" spans="1:6" ht="17.25" customHeight="1">
      <c r="A246" s="35" t="s">
        <v>103</v>
      </c>
      <c r="B246" s="147" t="s">
        <v>254</v>
      </c>
      <c r="C246" s="285" t="s">
        <v>10</v>
      </c>
      <c r="D246" s="145" t="s">
        <v>611</v>
      </c>
      <c r="E246" s="183"/>
      <c r="F246" s="394">
        <f>SUM(F247)</f>
        <v>148000</v>
      </c>
    </row>
    <row r="247" spans="1:6" ht="33.75" customHeight="1">
      <c r="A247" s="64" t="s">
        <v>728</v>
      </c>
      <c r="B247" s="161" t="s">
        <v>254</v>
      </c>
      <c r="C247" s="288" t="s">
        <v>10</v>
      </c>
      <c r="D247" s="156" t="s">
        <v>611</v>
      </c>
      <c r="E247" s="168" t="s">
        <v>16</v>
      </c>
      <c r="F247" s="397">
        <f>SUM(прил7!H353)</f>
        <v>148000</v>
      </c>
    </row>
    <row r="248" spans="1:6" ht="80.25" customHeight="1">
      <c r="A248" s="184" t="s">
        <v>189</v>
      </c>
      <c r="B248" s="185" t="s">
        <v>259</v>
      </c>
      <c r="C248" s="327" t="s">
        <v>521</v>
      </c>
      <c r="D248" s="186" t="s">
        <v>522</v>
      </c>
      <c r="E248" s="187"/>
      <c r="F248" s="491">
        <f>SUM(F249)</f>
        <v>150000</v>
      </c>
    </row>
    <row r="249" spans="1:6" ht="33.75" customHeight="1">
      <c r="A249" s="452" t="s">
        <v>644</v>
      </c>
      <c r="B249" s="453" t="s">
        <v>259</v>
      </c>
      <c r="C249" s="454" t="s">
        <v>10</v>
      </c>
      <c r="D249" s="455" t="s">
        <v>522</v>
      </c>
      <c r="E249" s="456"/>
      <c r="F249" s="395">
        <f>SUM(F250)</f>
        <v>150000</v>
      </c>
    </row>
    <row r="250" spans="1:6" ht="46.8">
      <c r="A250" s="35" t="s">
        <v>190</v>
      </c>
      <c r="B250" s="147" t="s">
        <v>259</v>
      </c>
      <c r="C250" s="285" t="s">
        <v>10</v>
      </c>
      <c r="D250" s="145" t="s">
        <v>645</v>
      </c>
      <c r="E250" s="183"/>
      <c r="F250" s="394">
        <f>SUM(F251)</f>
        <v>150000</v>
      </c>
    </row>
    <row r="251" spans="1:6" ht="31.5" customHeight="1">
      <c r="A251" s="64" t="s">
        <v>728</v>
      </c>
      <c r="B251" s="161" t="s">
        <v>259</v>
      </c>
      <c r="C251" s="288" t="s">
        <v>10</v>
      </c>
      <c r="D251" s="156" t="s">
        <v>645</v>
      </c>
      <c r="E251" s="168" t="s">
        <v>16</v>
      </c>
      <c r="F251" s="397">
        <f>SUM(прил7!H576)</f>
        <v>150000</v>
      </c>
    </row>
    <row r="252" spans="1:6" ht="66.75" customHeight="1">
      <c r="A252" s="184" t="s">
        <v>175</v>
      </c>
      <c r="B252" s="185" t="s">
        <v>250</v>
      </c>
      <c r="C252" s="327" t="s">
        <v>521</v>
      </c>
      <c r="D252" s="186" t="s">
        <v>522</v>
      </c>
      <c r="E252" s="187"/>
      <c r="F252" s="491">
        <f>SUM(F253)</f>
        <v>841000</v>
      </c>
    </row>
    <row r="253" spans="1:6" ht="34.5" customHeight="1">
      <c r="A253" s="452" t="s">
        <v>612</v>
      </c>
      <c r="B253" s="453" t="s">
        <v>250</v>
      </c>
      <c r="C253" s="454" t="s">
        <v>10</v>
      </c>
      <c r="D253" s="455" t="s">
        <v>522</v>
      </c>
      <c r="E253" s="456"/>
      <c r="F253" s="395">
        <f>SUM(F254+F256+F259)</f>
        <v>841000</v>
      </c>
    </row>
    <row r="254" spans="1:6" ht="18.75" hidden="1" customHeight="1">
      <c r="A254" s="35" t="s">
        <v>764</v>
      </c>
      <c r="B254" s="147" t="s">
        <v>250</v>
      </c>
      <c r="C254" s="285" t="s">
        <v>10</v>
      </c>
      <c r="D254" s="145" t="s">
        <v>763</v>
      </c>
      <c r="E254" s="183"/>
      <c r="F254" s="394">
        <f>SUM(F255)</f>
        <v>0</v>
      </c>
    </row>
    <row r="255" spans="1:6" ht="18" hidden="1" customHeight="1">
      <c r="A255" s="64" t="s">
        <v>40</v>
      </c>
      <c r="B255" s="161" t="s">
        <v>250</v>
      </c>
      <c r="C255" s="288" t="s">
        <v>10</v>
      </c>
      <c r="D255" s="156" t="s">
        <v>763</v>
      </c>
      <c r="E255" s="168" t="s">
        <v>39</v>
      </c>
      <c r="F255" s="397">
        <f>SUM(прил7!H357)</f>
        <v>0</v>
      </c>
    </row>
    <row r="256" spans="1:6" ht="15.6">
      <c r="A256" s="35" t="s">
        <v>613</v>
      </c>
      <c r="B256" s="147" t="s">
        <v>250</v>
      </c>
      <c r="C256" s="285" t="s">
        <v>10</v>
      </c>
      <c r="D256" s="145" t="s">
        <v>614</v>
      </c>
      <c r="E256" s="183"/>
      <c r="F256" s="394">
        <f>SUM(F257:F258)</f>
        <v>563997</v>
      </c>
    </row>
    <row r="257" spans="1:6" ht="31.5" customHeight="1">
      <c r="A257" s="64" t="s">
        <v>728</v>
      </c>
      <c r="B257" s="161" t="s">
        <v>250</v>
      </c>
      <c r="C257" s="288" t="s">
        <v>10</v>
      </c>
      <c r="D257" s="156" t="s">
        <v>614</v>
      </c>
      <c r="E257" s="168" t="s">
        <v>16</v>
      </c>
      <c r="F257" s="397">
        <f>SUM(прил7!H359)</f>
        <v>388800</v>
      </c>
    </row>
    <row r="258" spans="1:6" ht="15.6">
      <c r="A258" s="94" t="s">
        <v>40</v>
      </c>
      <c r="B258" s="161" t="s">
        <v>250</v>
      </c>
      <c r="C258" s="288" t="s">
        <v>10</v>
      </c>
      <c r="D258" s="156" t="s">
        <v>614</v>
      </c>
      <c r="E258" s="168" t="s">
        <v>39</v>
      </c>
      <c r="F258" s="397">
        <f>SUM(прил7!H360)</f>
        <v>175197</v>
      </c>
    </row>
    <row r="259" spans="1:6" ht="15.6">
      <c r="A259" s="91" t="s">
        <v>762</v>
      </c>
      <c r="B259" s="147" t="s">
        <v>250</v>
      </c>
      <c r="C259" s="285" t="s">
        <v>10</v>
      </c>
      <c r="D259" s="145" t="s">
        <v>761</v>
      </c>
      <c r="E259" s="183"/>
      <c r="F259" s="394">
        <f>SUM(F260)</f>
        <v>277003</v>
      </c>
    </row>
    <row r="260" spans="1:6" ht="31.2">
      <c r="A260" s="64" t="s">
        <v>728</v>
      </c>
      <c r="B260" s="161" t="s">
        <v>250</v>
      </c>
      <c r="C260" s="288" t="s">
        <v>10</v>
      </c>
      <c r="D260" s="156" t="s">
        <v>761</v>
      </c>
      <c r="E260" s="168" t="s">
        <v>16</v>
      </c>
      <c r="F260" s="397">
        <f>SUM(прил7!H362)</f>
        <v>277003</v>
      </c>
    </row>
    <row r="261" spans="1:6" s="51" customFormat="1" ht="33" customHeight="1">
      <c r="A261" s="68" t="s">
        <v>123</v>
      </c>
      <c r="B261" s="197" t="s">
        <v>524</v>
      </c>
      <c r="C261" s="328" t="s">
        <v>521</v>
      </c>
      <c r="D261" s="198" t="s">
        <v>522</v>
      </c>
      <c r="E261" s="171"/>
      <c r="F261" s="392">
        <f>SUM(F262)</f>
        <v>1540900</v>
      </c>
    </row>
    <row r="262" spans="1:6" s="51" customFormat="1" ht="51" customHeight="1">
      <c r="A262" s="195" t="s">
        <v>124</v>
      </c>
      <c r="B262" s="196" t="s">
        <v>525</v>
      </c>
      <c r="C262" s="207" t="s">
        <v>521</v>
      </c>
      <c r="D262" s="192" t="s">
        <v>522</v>
      </c>
      <c r="E262" s="204"/>
      <c r="F262" s="491">
        <f>SUM(F263)</f>
        <v>1540900</v>
      </c>
    </row>
    <row r="263" spans="1:6" s="51" customFormat="1" ht="51" customHeight="1">
      <c r="A263" s="479" t="s">
        <v>528</v>
      </c>
      <c r="B263" s="480" t="s">
        <v>525</v>
      </c>
      <c r="C263" s="481" t="s">
        <v>10</v>
      </c>
      <c r="D263" s="482" t="s">
        <v>522</v>
      </c>
      <c r="E263" s="492"/>
      <c r="F263" s="395">
        <f>SUM(F264)</f>
        <v>1540900</v>
      </c>
    </row>
    <row r="264" spans="1:6" s="51" customFormat="1" ht="17.25" customHeight="1">
      <c r="A264" s="91" t="s">
        <v>125</v>
      </c>
      <c r="B264" s="157" t="s">
        <v>525</v>
      </c>
      <c r="C264" s="205" t="s">
        <v>10</v>
      </c>
      <c r="D264" s="194" t="s">
        <v>527</v>
      </c>
      <c r="E264" s="50"/>
      <c r="F264" s="394">
        <f>SUM(F265)</f>
        <v>1540900</v>
      </c>
    </row>
    <row r="265" spans="1:6" s="51" customFormat="1" ht="31.5" customHeight="1">
      <c r="A265" s="94" t="s">
        <v>728</v>
      </c>
      <c r="B265" s="158" t="s">
        <v>525</v>
      </c>
      <c r="C265" s="200" t="s">
        <v>10</v>
      </c>
      <c r="D265" s="191" t="s">
        <v>527</v>
      </c>
      <c r="E265" s="70" t="s">
        <v>16</v>
      </c>
      <c r="F265" s="397">
        <f>SUM(прил7!H26+прил7!H53+прил7!H81+прил7!H445+прил7!H560)</f>
        <v>1540900</v>
      </c>
    </row>
    <row r="266" spans="1:6" s="51" customFormat="1" ht="31.2">
      <c r="A266" s="170" t="s">
        <v>138</v>
      </c>
      <c r="B266" s="197" t="s">
        <v>533</v>
      </c>
      <c r="C266" s="328" t="s">
        <v>521</v>
      </c>
      <c r="D266" s="198" t="s">
        <v>522</v>
      </c>
      <c r="E266" s="171"/>
      <c r="F266" s="392">
        <f>SUM(F267+F271)</f>
        <v>196449</v>
      </c>
    </row>
    <row r="267" spans="1:6" s="51" customFormat="1" ht="51.75" customHeight="1">
      <c r="A267" s="195" t="s">
        <v>733</v>
      </c>
      <c r="B267" s="196" t="s">
        <v>210</v>
      </c>
      <c r="C267" s="207" t="s">
        <v>521</v>
      </c>
      <c r="D267" s="192" t="s">
        <v>522</v>
      </c>
      <c r="E267" s="204"/>
      <c r="F267" s="491">
        <f>SUM(F268)</f>
        <v>194449</v>
      </c>
    </row>
    <row r="268" spans="1:6" s="51" customFormat="1" ht="31.2">
      <c r="A268" s="458" t="s">
        <v>532</v>
      </c>
      <c r="B268" s="480" t="s">
        <v>210</v>
      </c>
      <c r="C268" s="481" t="s">
        <v>10</v>
      </c>
      <c r="D268" s="482" t="s">
        <v>522</v>
      </c>
      <c r="E268" s="495"/>
      <c r="F268" s="395">
        <f>SUM(F269)</f>
        <v>194449</v>
      </c>
    </row>
    <row r="269" spans="1:6" s="51" customFormat="1" ht="18.75" customHeight="1">
      <c r="A269" s="91" t="s">
        <v>96</v>
      </c>
      <c r="B269" s="157" t="s">
        <v>210</v>
      </c>
      <c r="C269" s="205" t="s">
        <v>10</v>
      </c>
      <c r="D269" s="194" t="s">
        <v>534</v>
      </c>
      <c r="E269" s="210"/>
      <c r="F269" s="394">
        <f>SUM(F270)</f>
        <v>194449</v>
      </c>
    </row>
    <row r="270" spans="1:6" s="51" customFormat="1" ht="46.8">
      <c r="A270" s="94" t="s">
        <v>92</v>
      </c>
      <c r="B270" s="158" t="s">
        <v>210</v>
      </c>
      <c r="C270" s="200" t="s">
        <v>10</v>
      </c>
      <c r="D270" s="191" t="s">
        <v>534</v>
      </c>
      <c r="E270" s="172" t="s">
        <v>13</v>
      </c>
      <c r="F270" s="397">
        <f>SUM(прил7!H58)</f>
        <v>194449</v>
      </c>
    </row>
    <row r="271" spans="1:6" s="51" customFormat="1" ht="62.4">
      <c r="A271" s="188" t="s">
        <v>665</v>
      </c>
      <c r="B271" s="196" t="s">
        <v>664</v>
      </c>
      <c r="C271" s="207" t="s">
        <v>521</v>
      </c>
      <c r="D271" s="192" t="s">
        <v>522</v>
      </c>
      <c r="E271" s="204"/>
      <c r="F271" s="491">
        <f>SUM(F272)</f>
        <v>2000</v>
      </c>
    </row>
    <row r="272" spans="1:6" s="51" customFormat="1" ht="31.2">
      <c r="A272" s="479" t="s">
        <v>666</v>
      </c>
      <c r="B272" s="480" t="s">
        <v>664</v>
      </c>
      <c r="C272" s="481" t="s">
        <v>10</v>
      </c>
      <c r="D272" s="482" t="s">
        <v>522</v>
      </c>
      <c r="E272" s="495"/>
      <c r="F272" s="395">
        <f>SUM(F273)</f>
        <v>2000</v>
      </c>
    </row>
    <row r="273" spans="1:6" s="51" customFormat="1" ht="31.5" customHeight="1">
      <c r="A273" s="91" t="s">
        <v>668</v>
      </c>
      <c r="B273" s="157" t="s">
        <v>664</v>
      </c>
      <c r="C273" s="205" t="s">
        <v>10</v>
      </c>
      <c r="D273" s="194" t="s">
        <v>667</v>
      </c>
      <c r="E273" s="210"/>
      <c r="F273" s="394">
        <f>SUM(F274)</f>
        <v>2000</v>
      </c>
    </row>
    <row r="274" spans="1:6" s="51" customFormat="1" ht="33.75" customHeight="1">
      <c r="A274" s="94" t="s">
        <v>728</v>
      </c>
      <c r="B274" s="158" t="s">
        <v>664</v>
      </c>
      <c r="C274" s="200" t="s">
        <v>10</v>
      </c>
      <c r="D274" s="191" t="s">
        <v>667</v>
      </c>
      <c r="E274" s="172" t="s">
        <v>16</v>
      </c>
      <c r="F274" s="397">
        <f>SUM(прил7!H127)</f>
        <v>2000</v>
      </c>
    </row>
    <row r="275" spans="1:6" ht="51" customHeight="1">
      <c r="A275" s="68" t="s">
        <v>153</v>
      </c>
      <c r="B275" s="496" t="s">
        <v>559</v>
      </c>
      <c r="C275" s="326" t="s">
        <v>521</v>
      </c>
      <c r="D275" s="179" t="s">
        <v>522</v>
      </c>
      <c r="E275" s="167"/>
      <c r="F275" s="392">
        <f>SUM(F276+F286+F290)</f>
        <v>5194064</v>
      </c>
    </row>
    <row r="276" spans="1:6" s="51" customFormat="1" ht="65.25" customHeight="1">
      <c r="A276" s="184" t="s">
        <v>154</v>
      </c>
      <c r="B276" s="185" t="s">
        <v>228</v>
      </c>
      <c r="C276" s="327" t="s">
        <v>521</v>
      </c>
      <c r="D276" s="186" t="s">
        <v>522</v>
      </c>
      <c r="E276" s="187"/>
      <c r="F276" s="491">
        <f>SUM(F277)</f>
        <v>4696064</v>
      </c>
    </row>
    <row r="277" spans="1:6" s="51" customFormat="1" ht="48.75" customHeight="1">
      <c r="A277" s="452" t="s">
        <v>562</v>
      </c>
      <c r="B277" s="453" t="s">
        <v>228</v>
      </c>
      <c r="C277" s="454" t="s">
        <v>10</v>
      </c>
      <c r="D277" s="455" t="s">
        <v>522</v>
      </c>
      <c r="E277" s="456"/>
      <c r="F277" s="395">
        <f>SUM(F278+F280+F282+F284)</f>
        <v>4696064</v>
      </c>
    </row>
    <row r="278" spans="1:6" s="51" customFormat="1" ht="32.25" customHeight="1">
      <c r="A278" s="35" t="s">
        <v>155</v>
      </c>
      <c r="B278" s="147" t="s">
        <v>228</v>
      </c>
      <c r="C278" s="285" t="s">
        <v>10</v>
      </c>
      <c r="D278" s="145" t="s">
        <v>563</v>
      </c>
      <c r="E278" s="183"/>
      <c r="F278" s="394">
        <f>SUM(F279)</f>
        <v>3861064</v>
      </c>
    </row>
    <row r="279" spans="1:6" s="51" customFormat="1" ht="33.75" customHeight="1">
      <c r="A279" s="64" t="s">
        <v>197</v>
      </c>
      <c r="B279" s="161" t="s">
        <v>228</v>
      </c>
      <c r="C279" s="288" t="s">
        <v>10</v>
      </c>
      <c r="D279" s="156" t="s">
        <v>563</v>
      </c>
      <c r="E279" s="168" t="s">
        <v>192</v>
      </c>
      <c r="F279" s="397">
        <f>SUM(прил7!H184)</f>
        <v>3861064</v>
      </c>
    </row>
    <row r="280" spans="1:6" s="51" customFormat="1" ht="33.75" hidden="1" customHeight="1">
      <c r="A280" s="35" t="s">
        <v>717</v>
      </c>
      <c r="B280" s="147" t="s">
        <v>228</v>
      </c>
      <c r="C280" s="285" t="s">
        <v>10</v>
      </c>
      <c r="D280" s="145" t="s">
        <v>716</v>
      </c>
      <c r="E280" s="183"/>
      <c r="F280" s="394">
        <f>SUM(F281)</f>
        <v>0</v>
      </c>
    </row>
    <row r="281" spans="1:6" s="51" customFormat="1" ht="32.25" hidden="1" customHeight="1">
      <c r="A281" s="94" t="s">
        <v>728</v>
      </c>
      <c r="B281" s="161" t="s">
        <v>228</v>
      </c>
      <c r="C281" s="288" t="s">
        <v>10</v>
      </c>
      <c r="D281" s="156" t="s">
        <v>716</v>
      </c>
      <c r="E281" s="168" t="s">
        <v>16</v>
      </c>
      <c r="F281" s="397"/>
    </row>
    <row r="282" spans="1:6" s="51" customFormat="1" ht="46.8" hidden="1">
      <c r="A282" s="35" t="s">
        <v>564</v>
      </c>
      <c r="B282" s="147" t="s">
        <v>228</v>
      </c>
      <c r="C282" s="285" t="s">
        <v>10</v>
      </c>
      <c r="D282" s="145" t="s">
        <v>565</v>
      </c>
      <c r="E282" s="183"/>
      <c r="F282" s="394">
        <f>SUM(F283:F283)</f>
        <v>0</v>
      </c>
    </row>
    <row r="283" spans="1:6" s="51" customFormat="1" ht="15.6" hidden="1">
      <c r="A283" s="64" t="s">
        <v>21</v>
      </c>
      <c r="B283" s="161" t="s">
        <v>228</v>
      </c>
      <c r="C283" s="288" t="s">
        <v>10</v>
      </c>
      <c r="D283" s="156" t="s">
        <v>565</v>
      </c>
      <c r="E283" s="168" t="s">
        <v>75</v>
      </c>
      <c r="F283" s="397">
        <f>SUM(прил7!H186)</f>
        <v>0</v>
      </c>
    </row>
    <row r="284" spans="1:6" s="51" customFormat="1" ht="46.8">
      <c r="A284" s="35" t="s">
        <v>566</v>
      </c>
      <c r="B284" s="147" t="s">
        <v>228</v>
      </c>
      <c r="C284" s="285" t="s">
        <v>10</v>
      </c>
      <c r="D284" s="145" t="s">
        <v>567</v>
      </c>
      <c r="E284" s="183"/>
      <c r="F284" s="394">
        <f>SUM(F285)</f>
        <v>835000</v>
      </c>
    </row>
    <row r="285" spans="1:6" s="51" customFormat="1" ht="15.6">
      <c r="A285" s="64" t="s">
        <v>21</v>
      </c>
      <c r="B285" s="161" t="s">
        <v>228</v>
      </c>
      <c r="C285" s="288" t="s">
        <v>10</v>
      </c>
      <c r="D285" s="156" t="s">
        <v>567</v>
      </c>
      <c r="E285" s="168" t="s">
        <v>75</v>
      </c>
      <c r="F285" s="397">
        <f>SUM(прил7!H188)</f>
        <v>835000</v>
      </c>
    </row>
    <row r="286" spans="1:6" s="51" customFormat="1" ht="64.5" customHeight="1">
      <c r="A286" s="212" t="s">
        <v>198</v>
      </c>
      <c r="B286" s="185" t="s">
        <v>236</v>
      </c>
      <c r="C286" s="327" t="s">
        <v>521</v>
      </c>
      <c r="D286" s="186" t="s">
        <v>522</v>
      </c>
      <c r="E286" s="187"/>
      <c r="F286" s="491">
        <f>SUM(F287)</f>
        <v>450000</v>
      </c>
    </row>
    <row r="287" spans="1:6" s="51" customFormat="1" ht="33.75" customHeight="1">
      <c r="A287" s="497" t="s">
        <v>560</v>
      </c>
      <c r="B287" s="453" t="s">
        <v>236</v>
      </c>
      <c r="C287" s="454" t="s">
        <v>10</v>
      </c>
      <c r="D287" s="455" t="s">
        <v>522</v>
      </c>
      <c r="E287" s="456"/>
      <c r="F287" s="395">
        <f>SUM(F288)</f>
        <v>450000</v>
      </c>
    </row>
    <row r="288" spans="1:6" s="51" customFormat="1" ht="16.5" customHeight="1">
      <c r="A288" s="80" t="s">
        <v>199</v>
      </c>
      <c r="B288" s="147" t="s">
        <v>236</v>
      </c>
      <c r="C288" s="285" t="s">
        <v>10</v>
      </c>
      <c r="D288" s="145" t="s">
        <v>561</v>
      </c>
      <c r="E288" s="183"/>
      <c r="F288" s="394">
        <f>SUM(F289)</f>
        <v>450000</v>
      </c>
    </row>
    <row r="289" spans="1:6" s="51" customFormat="1" ht="16.5" customHeight="1">
      <c r="A289" s="100" t="s">
        <v>18</v>
      </c>
      <c r="B289" s="161" t="s">
        <v>236</v>
      </c>
      <c r="C289" s="288" t="s">
        <v>10</v>
      </c>
      <c r="D289" s="156" t="s">
        <v>561</v>
      </c>
      <c r="E289" s="168" t="s">
        <v>17</v>
      </c>
      <c r="F289" s="397">
        <f>SUM(прил7!H178)</f>
        <v>450000</v>
      </c>
    </row>
    <row r="290" spans="1:6" s="51" customFormat="1" ht="79.5" customHeight="1">
      <c r="A290" s="195" t="s">
        <v>271</v>
      </c>
      <c r="B290" s="185" t="s">
        <v>269</v>
      </c>
      <c r="C290" s="327" t="s">
        <v>521</v>
      </c>
      <c r="D290" s="186" t="s">
        <v>522</v>
      </c>
      <c r="E290" s="187"/>
      <c r="F290" s="491">
        <f>SUM(F291)</f>
        <v>48000</v>
      </c>
    </row>
    <row r="291" spans="1:6" s="51" customFormat="1" ht="33.75" customHeight="1">
      <c r="A291" s="479" t="s">
        <v>568</v>
      </c>
      <c r="B291" s="453" t="s">
        <v>269</v>
      </c>
      <c r="C291" s="454" t="s">
        <v>10</v>
      </c>
      <c r="D291" s="455" t="s">
        <v>522</v>
      </c>
      <c r="E291" s="456"/>
      <c r="F291" s="395">
        <f>SUM(F292)</f>
        <v>48000</v>
      </c>
    </row>
    <row r="292" spans="1:6" s="51" customFormat="1" ht="31.2">
      <c r="A292" s="91" t="s">
        <v>270</v>
      </c>
      <c r="B292" s="147" t="s">
        <v>269</v>
      </c>
      <c r="C292" s="285" t="s">
        <v>10</v>
      </c>
      <c r="D292" s="145" t="s">
        <v>569</v>
      </c>
      <c r="E292" s="183"/>
      <c r="F292" s="394">
        <f>SUM(F293)</f>
        <v>48000</v>
      </c>
    </row>
    <row r="293" spans="1:6" s="51" customFormat="1" ht="30.75" customHeight="1">
      <c r="A293" s="94" t="s">
        <v>728</v>
      </c>
      <c r="B293" s="161" t="s">
        <v>269</v>
      </c>
      <c r="C293" s="288" t="s">
        <v>10</v>
      </c>
      <c r="D293" s="156" t="s">
        <v>569</v>
      </c>
      <c r="E293" s="168" t="s">
        <v>16</v>
      </c>
      <c r="F293" s="397">
        <f>SUM(прил7!H192)</f>
        <v>48000</v>
      </c>
    </row>
    <row r="294" spans="1:6" s="51" customFormat="1" ht="32.25" customHeight="1">
      <c r="A294" s="90" t="s">
        <v>132</v>
      </c>
      <c r="B294" s="197" t="s">
        <v>536</v>
      </c>
      <c r="C294" s="328" t="s">
        <v>521</v>
      </c>
      <c r="D294" s="198" t="s">
        <v>522</v>
      </c>
      <c r="E294" s="171"/>
      <c r="F294" s="392">
        <f>SUM(F295+F301)</f>
        <v>483500</v>
      </c>
    </row>
    <row r="295" spans="1:6" s="51" customFormat="1" ht="62.4">
      <c r="A295" s="188" t="s">
        <v>169</v>
      </c>
      <c r="B295" s="196" t="s">
        <v>249</v>
      </c>
      <c r="C295" s="207" t="s">
        <v>521</v>
      </c>
      <c r="D295" s="192" t="s">
        <v>522</v>
      </c>
      <c r="E295" s="204"/>
      <c r="F295" s="491">
        <f>SUM(F296)</f>
        <v>9500</v>
      </c>
    </row>
    <row r="296" spans="1:6" s="51" customFormat="1" ht="31.2">
      <c r="A296" s="458" t="s">
        <v>605</v>
      </c>
      <c r="B296" s="480" t="s">
        <v>249</v>
      </c>
      <c r="C296" s="481" t="s">
        <v>10</v>
      </c>
      <c r="D296" s="482" t="s">
        <v>522</v>
      </c>
      <c r="E296" s="492"/>
      <c r="F296" s="395">
        <f>SUM(F297+F299)</f>
        <v>9500</v>
      </c>
    </row>
    <row r="297" spans="1:6" s="51" customFormat="1" ht="31.2">
      <c r="A297" s="91" t="s">
        <v>170</v>
      </c>
      <c r="B297" s="157" t="s">
        <v>249</v>
      </c>
      <c r="C297" s="205" t="s">
        <v>10</v>
      </c>
      <c r="D297" s="194" t="s">
        <v>606</v>
      </c>
      <c r="E297" s="50"/>
      <c r="F297" s="394">
        <f>SUM(F298)</f>
        <v>9500</v>
      </c>
    </row>
    <row r="298" spans="1:6" s="51" customFormat="1" ht="36.75" customHeight="1">
      <c r="A298" s="94" t="s">
        <v>728</v>
      </c>
      <c r="B298" s="158" t="s">
        <v>249</v>
      </c>
      <c r="C298" s="200" t="s">
        <v>10</v>
      </c>
      <c r="D298" s="191" t="s">
        <v>606</v>
      </c>
      <c r="E298" s="70" t="s">
        <v>16</v>
      </c>
      <c r="F298" s="397">
        <f>SUM(прил7!H327+прил7!H367+прил7!H391)</f>
        <v>9500</v>
      </c>
    </row>
    <row r="299" spans="1:6" s="51" customFormat="1" ht="18.75" hidden="1" customHeight="1">
      <c r="A299" s="91" t="s">
        <v>669</v>
      </c>
      <c r="B299" s="157" t="s">
        <v>249</v>
      </c>
      <c r="C299" s="205" t="s">
        <v>10</v>
      </c>
      <c r="D299" s="194" t="s">
        <v>670</v>
      </c>
      <c r="E299" s="50"/>
      <c r="F299" s="394">
        <f>SUM(F300)</f>
        <v>0</v>
      </c>
    </row>
    <row r="300" spans="1:6" s="51" customFormat="1" ht="33.75" hidden="1" customHeight="1">
      <c r="A300" s="94" t="s">
        <v>728</v>
      </c>
      <c r="B300" s="158" t="s">
        <v>249</v>
      </c>
      <c r="C300" s="200" t="s">
        <v>10</v>
      </c>
      <c r="D300" s="191" t="s">
        <v>670</v>
      </c>
      <c r="E300" s="70" t="s">
        <v>16</v>
      </c>
      <c r="F300" s="397">
        <f>SUM(прил7!H132)</f>
        <v>0</v>
      </c>
    </row>
    <row r="301" spans="1:6" s="51" customFormat="1" ht="49.5" customHeight="1">
      <c r="A301" s="195" t="s">
        <v>133</v>
      </c>
      <c r="B301" s="196" t="s">
        <v>211</v>
      </c>
      <c r="C301" s="207" t="s">
        <v>521</v>
      </c>
      <c r="D301" s="192" t="s">
        <v>522</v>
      </c>
      <c r="E301" s="204"/>
      <c r="F301" s="491">
        <f>SUM(F302)</f>
        <v>474000</v>
      </c>
    </row>
    <row r="302" spans="1:6" s="51" customFormat="1" ht="49.5" customHeight="1">
      <c r="A302" s="479" t="s">
        <v>535</v>
      </c>
      <c r="B302" s="480" t="s">
        <v>211</v>
      </c>
      <c r="C302" s="481" t="s">
        <v>10</v>
      </c>
      <c r="D302" s="482" t="s">
        <v>522</v>
      </c>
      <c r="E302" s="492"/>
      <c r="F302" s="395">
        <f>SUM(F303+F305)</f>
        <v>474000</v>
      </c>
    </row>
    <row r="303" spans="1:6" s="51" customFormat="1" ht="31.2">
      <c r="A303" s="91" t="s">
        <v>134</v>
      </c>
      <c r="B303" s="157" t="s">
        <v>211</v>
      </c>
      <c r="C303" s="205" t="s">
        <v>10</v>
      </c>
      <c r="D303" s="194" t="s">
        <v>537</v>
      </c>
      <c r="E303" s="50"/>
      <c r="F303" s="394">
        <f>SUM(F304:G304)</f>
        <v>237000</v>
      </c>
    </row>
    <row r="304" spans="1:6" s="51" customFormat="1" ht="46.8">
      <c r="A304" s="94" t="s">
        <v>92</v>
      </c>
      <c r="B304" s="158" t="s">
        <v>211</v>
      </c>
      <c r="C304" s="200" t="s">
        <v>10</v>
      </c>
      <c r="D304" s="191" t="s">
        <v>537</v>
      </c>
      <c r="E304" s="70" t="s">
        <v>13</v>
      </c>
      <c r="F304" s="397">
        <f>SUM(прил7!H63)</f>
        <v>237000</v>
      </c>
    </row>
    <row r="305" spans="1:6" s="51" customFormat="1" ht="31.2">
      <c r="A305" s="91" t="s">
        <v>95</v>
      </c>
      <c r="B305" s="157" t="s">
        <v>211</v>
      </c>
      <c r="C305" s="205" t="s">
        <v>10</v>
      </c>
      <c r="D305" s="194" t="s">
        <v>538</v>
      </c>
      <c r="E305" s="50"/>
      <c r="F305" s="394">
        <f>SUM(F306)</f>
        <v>237000</v>
      </c>
    </row>
    <row r="306" spans="1:6" s="51" customFormat="1" ht="46.8">
      <c r="A306" s="94" t="s">
        <v>92</v>
      </c>
      <c r="B306" s="158" t="s">
        <v>211</v>
      </c>
      <c r="C306" s="200" t="s">
        <v>10</v>
      </c>
      <c r="D306" s="191" t="s">
        <v>538</v>
      </c>
      <c r="E306" s="70" t="s">
        <v>13</v>
      </c>
      <c r="F306" s="397">
        <f>SUM(прил7!H65)</f>
        <v>237000</v>
      </c>
    </row>
    <row r="307" spans="1:6" ht="63" customHeight="1">
      <c r="A307" s="68" t="s">
        <v>149</v>
      </c>
      <c r="B307" s="197" t="s">
        <v>225</v>
      </c>
      <c r="C307" s="328" t="s">
        <v>521</v>
      </c>
      <c r="D307" s="198" t="s">
        <v>522</v>
      </c>
      <c r="E307" s="171"/>
      <c r="F307" s="392">
        <f>SUM(F308+F314+F322)</f>
        <v>3059700</v>
      </c>
    </row>
    <row r="308" spans="1:6" s="51" customFormat="1" ht="96.75" customHeight="1">
      <c r="A308" s="195" t="s">
        <v>150</v>
      </c>
      <c r="B308" s="196" t="s">
        <v>226</v>
      </c>
      <c r="C308" s="207" t="s">
        <v>521</v>
      </c>
      <c r="D308" s="192" t="s">
        <v>522</v>
      </c>
      <c r="E308" s="211"/>
      <c r="F308" s="491">
        <f>SUM(F309)</f>
        <v>1889500</v>
      </c>
    </row>
    <row r="309" spans="1:6" s="51" customFormat="1" ht="32.25" customHeight="1">
      <c r="A309" s="479" t="s">
        <v>556</v>
      </c>
      <c r="B309" s="480" t="s">
        <v>226</v>
      </c>
      <c r="C309" s="481" t="s">
        <v>10</v>
      </c>
      <c r="D309" s="482" t="s">
        <v>522</v>
      </c>
      <c r="E309" s="495"/>
      <c r="F309" s="395">
        <f>SUM(F310)</f>
        <v>1889500</v>
      </c>
    </row>
    <row r="310" spans="1:6" s="51" customFormat="1" ht="31.2">
      <c r="A310" s="91" t="s">
        <v>102</v>
      </c>
      <c r="B310" s="157" t="s">
        <v>226</v>
      </c>
      <c r="C310" s="205" t="s">
        <v>10</v>
      </c>
      <c r="D310" s="194" t="s">
        <v>555</v>
      </c>
      <c r="E310" s="210"/>
      <c r="F310" s="394">
        <f>SUM(F311:F313)</f>
        <v>1889500</v>
      </c>
    </row>
    <row r="311" spans="1:6" s="51" customFormat="1" ht="46.8">
      <c r="A311" s="94" t="s">
        <v>92</v>
      </c>
      <c r="B311" s="158" t="s">
        <v>226</v>
      </c>
      <c r="C311" s="200" t="s">
        <v>10</v>
      </c>
      <c r="D311" s="191" t="s">
        <v>555</v>
      </c>
      <c r="E311" s="172" t="s">
        <v>13</v>
      </c>
      <c r="F311" s="397">
        <f>SUM(прил7!H165)</f>
        <v>1764500</v>
      </c>
    </row>
    <row r="312" spans="1:6" s="51" customFormat="1" ht="30" customHeight="1">
      <c r="A312" s="94" t="s">
        <v>728</v>
      </c>
      <c r="B312" s="158" t="s">
        <v>226</v>
      </c>
      <c r="C312" s="200" t="s">
        <v>10</v>
      </c>
      <c r="D312" s="191" t="s">
        <v>555</v>
      </c>
      <c r="E312" s="172" t="s">
        <v>16</v>
      </c>
      <c r="F312" s="397">
        <f>SUM(прил7!H166)</f>
        <v>123000</v>
      </c>
    </row>
    <row r="313" spans="1:6" s="51" customFormat="1" ht="16.5" customHeight="1">
      <c r="A313" s="94" t="s">
        <v>18</v>
      </c>
      <c r="B313" s="158" t="s">
        <v>226</v>
      </c>
      <c r="C313" s="200" t="s">
        <v>10</v>
      </c>
      <c r="D313" s="191" t="s">
        <v>555</v>
      </c>
      <c r="E313" s="172" t="s">
        <v>17</v>
      </c>
      <c r="F313" s="397">
        <f>SUM(прил7!H167)</f>
        <v>2000</v>
      </c>
    </row>
    <row r="314" spans="1:6" s="51" customFormat="1" ht="96.75" customHeight="1">
      <c r="A314" s="195" t="s">
        <v>151</v>
      </c>
      <c r="B314" s="196" t="s">
        <v>227</v>
      </c>
      <c r="C314" s="207" t="s">
        <v>521</v>
      </c>
      <c r="D314" s="192" t="s">
        <v>522</v>
      </c>
      <c r="E314" s="211"/>
      <c r="F314" s="491">
        <f>SUM(F315)</f>
        <v>1008200</v>
      </c>
    </row>
    <row r="315" spans="1:6" s="51" customFormat="1" ht="48.75" customHeight="1">
      <c r="A315" s="479" t="s">
        <v>541</v>
      </c>
      <c r="B315" s="480" t="s">
        <v>227</v>
      </c>
      <c r="C315" s="481" t="s">
        <v>10</v>
      </c>
      <c r="D315" s="482" t="s">
        <v>522</v>
      </c>
      <c r="E315" s="495"/>
      <c r="F315" s="395">
        <f>SUM(F316+F318+F320)</f>
        <v>1008200</v>
      </c>
    </row>
    <row r="316" spans="1:6" s="51" customFormat="1" ht="16.5" customHeight="1">
      <c r="A316" s="91" t="s">
        <v>117</v>
      </c>
      <c r="B316" s="157" t="s">
        <v>227</v>
      </c>
      <c r="C316" s="205" t="s">
        <v>10</v>
      </c>
      <c r="D316" s="194" t="s">
        <v>542</v>
      </c>
      <c r="E316" s="210"/>
      <c r="F316" s="394">
        <f>SUM(F317)</f>
        <v>1008200</v>
      </c>
    </row>
    <row r="317" spans="1:6" s="51" customFormat="1" ht="32.25" customHeight="1">
      <c r="A317" s="94" t="s">
        <v>728</v>
      </c>
      <c r="B317" s="158" t="s">
        <v>227</v>
      </c>
      <c r="C317" s="200" t="s">
        <v>10</v>
      </c>
      <c r="D317" s="191" t="s">
        <v>542</v>
      </c>
      <c r="E317" s="172" t="s">
        <v>16</v>
      </c>
      <c r="F317" s="397">
        <f>SUM(прил7!H86+прил7!H281+прил7!H332+прил7!H396)</f>
        <v>1008200</v>
      </c>
    </row>
    <row r="318" spans="1:6" s="51" customFormat="1" ht="46.8" hidden="1">
      <c r="A318" s="91" t="s">
        <v>558</v>
      </c>
      <c r="B318" s="157" t="s">
        <v>227</v>
      </c>
      <c r="C318" s="205" t="s">
        <v>10</v>
      </c>
      <c r="D318" s="194" t="s">
        <v>557</v>
      </c>
      <c r="E318" s="210"/>
      <c r="F318" s="394">
        <f>SUM(F319)</f>
        <v>0</v>
      </c>
    </row>
    <row r="319" spans="1:6" s="51" customFormat="1" ht="16.5" hidden="1" customHeight="1">
      <c r="A319" s="94" t="s">
        <v>21</v>
      </c>
      <c r="B319" s="158" t="s">
        <v>227</v>
      </c>
      <c r="C319" s="200" t="s">
        <v>10</v>
      </c>
      <c r="D319" s="191" t="s">
        <v>557</v>
      </c>
      <c r="E319" s="172" t="s">
        <v>75</v>
      </c>
      <c r="F319" s="397"/>
    </row>
    <row r="320" spans="1:6" s="51" customFormat="1" ht="33" hidden="1" customHeight="1">
      <c r="A320" s="91" t="s">
        <v>589</v>
      </c>
      <c r="B320" s="157" t="s">
        <v>227</v>
      </c>
      <c r="C320" s="205" t="s">
        <v>10</v>
      </c>
      <c r="D320" s="194" t="s">
        <v>588</v>
      </c>
      <c r="E320" s="210"/>
      <c r="F320" s="394">
        <f>SUM(F321)</f>
        <v>0</v>
      </c>
    </row>
    <row r="321" spans="1:6" s="51" customFormat="1" ht="16.5" hidden="1" customHeight="1">
      <c r="A321" s="94" t="s">
        <v>21</v>
      </c>
      <c r="B321" s="158" t="s">
        <v>227</v>
      </c>
      <c r="C321" s="200" t="s">
        <v>10</v>
      </c>
      <c r="D321" s="191" t="s">
        <v>588</v>
      </c>
      <c r="E321" s="172" t="s">
        <v>75</v>
      </c>
      <c r="F321" s="397"/>
    </row>
    <row r="322" spans="1:6" s="51" customFormat="1" ht="94.5" customHeight="1">
      <c r="A322" s="195" t="s">
        <v>675</v>
      </c>
      <c r="B322" s="196" t="s">
        <v>671</v>
      </c>
      <c r="C322" s="207" t="s">
        <v>521</v>
      </c>
      <c r="D322" s="192" t="s">
        <v>522</v>
      </c>
      <c r="E322" s="211"/>
      <c r="F322" s="491">
        <f>SUM(F323)</f>
        <v>162000</v>
      </c>
    </row>
    <row r="323" spans="1:6" s="51" customFormat="1" ht="48" customHeight="1">
      <c r="A323" s="479" t="s">
        <v>673</v>
      </c>
      <c r="B323" s="480" t="s">
        <v>671</v>
      </c>
      <c r="C323" s="481" t="s">
        <v>10</v>
      </c>
      <c r="D323" s="482" t="s">
        <v>522</v>
      </c>
      <c r="E323" s="495"/>
      <c r="F323" s="395">
        <f>SUM(F324)</f>
        <v>162000</v>
      </c>
    </row>
    <row r="324" spans="1:6" s="51" customFormat="1" ht="30.75" customHeight="1">
      <c r="A324" s="91" t="s">
        <v>674</v>
      </c>
      <c r="B324" s="157" t="s">
        <v>671</v>
      </c>
      <c r="C324" s="205" t="s">
        <v>10</v>
      </c>
      <c r="D324" s="194" t="s">
        <v>672</v>
      </c>
      <c r="E324" s="210"/>
      <c r="F324" s="394">
        <f>SUM(F325)</f>
        <v>162000</v>
      </c>
    </row>
    <row r="325" spans="1:6" s="51" customFormat="1" ht="32.25" customHeight="1">
      <c r="A325" s="94" t="s">
        <v>728</v>
      </c>
      <c r="B325" s="158" t="s">
        <v>671</v>
      </c>
      <c r="C325" s="200" t="s">
        <v>10</v>
      </c>
      <c r="D325" s="191" t="s">
        <v>672</v>
      </c>
      <c r="E325" s="172" t="s">
        <v>16</v>
      </c>
      <c r="F325" s="397">
        <f>SUM(прил7!H171)</f>
        <v>162000</v>
      </c>
    </row>
    <row r="326" spans="1:6" s="51" customFormat="1" ht="46.8">
      <c r="A326" s="170" t="s">
        <v>141</v>
      </c>
      <c r="B326" s="197" t="s">
        <v>237</v>
      </c>
      <c r="C326" s="328" t="s">
        <v>521</v>
      </c>
      <c r="D326" s="198" t="s">
        <v>522</v>
      </c>
      <c r="E326" s="171"/>
      <c r="F326" s="392">
        <f>SUM(F327+F334)</f>
        <v>6591233</v>
      </c>
    </row>
    <row r="327" spans="1:6" s="51" customFormat="1" ht="50.25" customHeight="1">
      <c r="A327" s="195" t="s">
        <v>191</v>
      </c>
      <c r="B327" s="196" t="s">
        <v>241</v>
      </c>
      <c r="C327" s="207" t="s">
        <v>521</v>
      </c>
      <c r="D327" s="192" t="s">
        <v>522</v>
      </c>
      <c r="E327" s="204"/>
      <c r="F327" s="491">
        <f>SUM(F328+F331)</f>
        <v>4385972</v>
      </c>
    </row>
    <row r="328" spans="1:6" s="51" customFormat="1" ht="36" customHeight="1">
      <c r="A328" s="479" t="s">
        <v>646</v>
      </c>
      <c r="B328" s="480" t="s">
        <v>241</v>
      </c>
      <c r="C328" s="481" t="s">
        <v>12</v>
      </c>
      <c r="D328" s="482" t="s">
        <v>522</v>
      </c>
      <c r="E328" s="492"/>
      <c r="F328" s="395">
        <f>SUM(F329)</f>
        <v>4385972</v>
      </c>
    </row>
    <row r="329" spans="1:6" s="51" customFormat="1" ht="46.8">
      <c r="A329" s="91" t="s">
        <v>648</v>
      </c>
      <c r="B329" s="157" t="s">
        <v>241</v>
      </c>
      <c r="C329" s="205" t="s">
        <v>12</v>
      </c>
      <c r="D329" s="194" t="s">
        <v>647</v>
      </c>
      <c r="E329" s="50"/>
      <c r="F329" s="394">
        <f>SUM(F330)</f>
        <v>4385972</v>
      </c>
    </row>
    <row r="330" spans="1:6" s="51" customFormat="1" ht="17.25" customHeight="1">
      <c r="A330" s="94" t="s">
        <v>21</v>
      </c>
      <c r="B330" s="158" t="s">
        <v>241</v>
      </c>
      <c r="C330" s="200" t="s">
        <v>12</v>
      </c>
      <c r="D330" s="191" t="s">
        <v>647</v>
      </c>
      <c r="E330" s="70" t="s">
        <v>75</v>
      </c>
      <c r="F330" s="397">
        <f>SUM(прил7!H583)</f>
        <v>4385972</v>
      </c>
    </row>
    <row r="331" spans="1:6" s="51" customFormat="1" ht="31.5" hidden="1" customHeight="1">
      <c r="A331" s="479" t="s">
        <v>709</v>
      </c>
      <c r="B331" s="480" t="s">
        <v>241</v>
      </c>
      <c r="C331" s="481" t="s">
        <v>20</v>
      </c>
      <c r="D331" s="482" t="s">
        <v>522</v>
      </c>
      <c r="E331" s="492"/>
      <c r="F331" s="395">
        <f>SUM(F332)</f>
        <v>0</v>
      </c>
    </row>
    <row r="332" spans="1:6" s="51" customFormat="1" ht="46.8" hidden="1">
      <c r="A332" s="91" t="s">
        <v>711</v>
      </c>
      <c r="B332" s="157" t="s">
        <v>241</v>
      </c>
      <c r="C332" s="205" t="s">
        <v>20</v>
      </c>
      <c r="D332" s="194" t="s">
        <v>710</v>
      </c>
      <c r="E332" s="50"/>
      <c r="F332" s="394">
        <f>SUM(F333)</f>
        <v>0</v>
      </c>
    </row>
    <row r="333" spans="1:6" s="51" customFormat="1" ht="17.25" hidden="1" customHeight="1">
      <c r="A333" s="94" t="s">
        <v>21</v>
      </c>
      <c r="B333" s="158" t="s">
        <v>241</v>
      </c>
      <c r="C333" s="200" t="s">
        <v>20</v>
      </c>
      <c r="D333" s="191" t="s">
        <v>710</v>
      </c>
      <c r="E333" s="70" t="s">
        <v>75</v>
      </c>
      <c r="F333" s="397">
        <f>SUM(прил7!H589)</f>
        <v>0</v>
      </c>
    </row>
    <row r="334" spans="1:6" s="51" customFormat="1" ht="62.4">
      <c r="A334" s="188" t="s">
        <v>142</v>
      </c>
      <c r="B334" s="196" t="s">
        <v>238</v>
      </c>
      <c r="C334" s="207" t="s">
        <v>521</v>
      </c>
      <c r="D334" s="192" t="s">
        <v>522</v>
      </c>
      <c r="E334" s="204"/>
      <c r="F334" s="491">
        <f>SUM(F335)</f>
        <v>2205261</v>
      </c>
    </row>
    <row r="335" spans="1:6" s="51" customFormat="1" ht="65.25" customHeight="1">
      <c r="A335" s="479" t="s">
        <v>543</v>
      </c>
      <c r="B335" s="480" t="s">
        <v>238</v>
      </c>
      <c r="C335" s="481" t="s">
        <v>10</v>
      </c>
      <c r="D335" s="482" t="s">
        <v>522</v>
      </c>
      <c r="E335" s="492"/>
      <c r="F335" s="395">
        <f>SUM(F336)</f>
        <v>2205261</v>
      </c>
    </row>
    <row r="336" spans="1:6" s="51" customFormat="1" ht="31.2">
      <c r="A336" s="193" t="s">
        <v>91</v>
      </c>
      <c r="B336" s="157" t="s">
        <v>238</v>
      </c>
      <c r="C336" s="205" t="s">
        <v>10</v>
      </c>
      <c r="D336" s="194" t="s">
        <v>526</v>
      </c>
      <c r="E336" s="50"/>
      <c r="F336" s="394">
        <f>SUM(F337:F338)</f>
        <v>2205261</v>
      </c>
    </row>
    <row r="337" spans="1:6" s="51" customFormat="1" ht="46.8">
      <c r="A337" s="169" t="s">
        <v>92</v>
      </c>
      <c r="B337" s="158" t="s">
        <v>238</v>
      </c>
      <c r="C337" s="200" t="s">
        <v>10</v>
      </c>
      <c r="D337" s="191" t="s">
        <v>526</v>
      </c>
      <c r="E337" s="70" t="s">
        <v>13</v>
      </c>
      <c r="F337" s="397">
        <f>SUM(прил7!H91)</f>
        <v>2202261</v>
      </c>
    </row>
    <row r="338" spans="1:6" s="51" customFormat="1" ht="18" customHeight="1">
      <c r="A338" s="169" t="s">
        <v>18</v>
      </c>
      <c r="B338" s="158" t="s">
        <v>238</v>
      </c>
      <c r="C338" s="200" t="s">
        <v>10</v>
      </c>
      <c r="D338" s="191" t="s">
        <v>526</v>
      </c>
      <c r="E338" s="70" t="s">
        <v>17</v>
      </c>
      <c r="F338" s="397">
        <f>SUM(прил7!H92)</f>
        <v>3000</v>
      </c>
    </row>
    <row r="339" spans="1:6" s="51" customFormat="1" ht="33" customHeight="1">
      <c r="A339" s="68" t="s">
        <v>156</v>
      </c>
      <c r="B339" s="197" t="s">
        <v>230</v>
      </c>
      <c r="C339" s="328" t="s">
        <v>521</v>
      </c>
      <c r="D339" s="198" t="s">
        <v>522</v>
      </c>
      <c r="E339" s="171"/>
      <c r="F339" s="392">
        <f>SUM(F340+F344)</f>
        <v>25000</v>
      </c>
    </row>
    <row r="340" spans="1:6" s="51" customFormat="1" ht="62.4">
      <c r="A340" s="188" t="s">
        <v>180</v>
      </c>
      <c r="B340" s="196" t="s">
        <v>257</v>
      </c>
      <c r="C340" s="207" t="s">
        <v>521</v>
      </c>
      <c r="D340" s="192" t="s">
        <v>522</v>
      </c>
      <c r="E340" s="204"/>
      <c r="F340" s="491">
        <f>SUM(F341)</f>
        <v>25000</v>
      </c>
    </row>
    <row r="341" spans="1:6" s="51" customFormat="1" ht="31.2">
      <c r="A341" s="458" t="s">
        <v>621</v>
      </c>
      <c r="B341" s="480" t="s">
        <v>257</v>
      </c>
      <c r="C341" s="481" t="s">
        <v>12</v>
      </c>
      <c r="D341" s="482" t="s">
        <v>522</v>
      </c>
      <c r="E341" s="492"/>
      <c r="F341" s="395">
        <f>SUM(F342)</f>
        <v>25000</v>
      </c>
    </row>
    <row r="342" spans="1:6" s="51" customFormat="1" ht="31.2">
      <c r="A342" s="193" t="s">
        <v>623</v>
      </c>
      <c r="B342" s="157" t="s">
        <v>257</v>
      </c>
      <c r="C342" s="205" t="s">
        <v>12</v>
      </c>
      <c r="D342" s="194" t="s">
        <v>622</v>
      </c>
      <c r="E342" s="50"/>
      <c r="F342" s="394">
        <f>SUM(F343)</f>
        <v>25000</v>
      </c>
    </row>
    <row r="343" spans="1:6" s="51" customFormat="1" ht="29.25" customHeight="1">
      <c r="A343" s="169" t="s">
        <v>728</v>
      </c>
      <c r="B343" s="158" t="s">
        <v>257</v>
      </c>
      <c r="C343" s="200" t="s">
        <v>12</v>
      </c>
      <c r="D343" s="191" t="s">
        <v>622</v>
      </c>
      <c r="E343" s="70" t="s">
        <v>16</v>
      </c>
      <c r="F343" s="397">
        <f>SUM(прил7!H420)</f>
        <v>25000</v>
      </c>
    </row>
    <row r="344" spans="1:6" s="51" customFormat="1" ht="46.8" hidden="1">
      <c r="A344" s="195" t="s">
        <v>157</v>
      </c>
      <c r="B344" s="196" t="s">
        <v>231</v>
      </c>
      <c r="C344" s="207" t="s">
        <v>521</v>
      </c>
      <c r="D344" s="192" t="s">
        <v>522</v>
      </c>
      <c r="E344" s="204"/>
      <c r="F344" s="491">
        <f>SUM(F345)</f>
        <v>0</v>
      </c>
    </row>
    <row r="345" spans="1:6" s="51" customFormat="1" ht="62.4" hidden="1">
      <c r="A345" s="479" t="s">
        <v>573</v>
      </c>
      <c r="B345" s="480" t="s">
        <v>231</v>
      </c>
      <c r="C345" s="481" t="s">
        <v>10</v>
      </c>
      <c r="D345" s="482" t="s">
        <v>522</v>
      </c>
      <c r="E345" s="492"/>
      <c r="F345" s="395">
        <f>SUM(F346+F348)</f>
        <v>0</v>
      </c>
    </row>
    <row r="346" spans="1:6" s="51" customFormat="1" ht="31.2" hidden="1">
      <c r="A346" s="91" t="s">
        <v>575</v>
      </c>
      <c r="B346" s="157" t="s">
        <v>231</v>
      </c>
      <c r="C346" s="205" t="s">
        <v>10</v>
      </c>
      <c r="D346" s="194" t="s">
        <v>574</v>
      </c>
      <c r="E346" s="50"/>
      <c r="F346" s="394">
        <f>SUM(F347)</f>
        <v>0</v>
      </c>
    </row>
    <row r="347" spans="1:6" s="51" customFormat="1" ht="30" hidden="1" customHeight="1">
      <c r="A347" s="94" t="s">
        <v>18</v>
      </c>
      <c r="B347" s="158" t="s">
        <v>231</v>
      </c>
      <c r="C347" s="200" t="s">
        <v>10</v>
      </c>
      <c r="D347" s="191" t="s">
        <v>574</v>
      </c>
      <c r="E347" s="70" t="s">
        <v>17</v>
      </c>
      <c r="F347" s="397">
        <f>SUM(прил7!H213)</f>
        <v>0</v>
      </c>
    </row>
    <row r="348" spans="1:6" s="51" customFormat="1" ht="30" hidden="1" customHeight="1">
      <c r="A348" s="91" t="s">
        <v>789</v>
      </c>
      <c r="B348" s="157" t="s">
        <v>231</v>
      </c>
      <c r="C348" s="205" t="s">
        <v>10</v>
      </c>
      <c r="D348" s="194" t="s">
        <v>788</v>
      </c>
      <c r="E348" s="50"/>
      <c r="F348" s="394">
        <f>SUM(F349)</f>
        <v>0</v>
      </c>
    </row>
    <row r="349" spans="1:6" s="51" customFormat="1" ht="30" hidden="1" customHeight="1">
      <c r="A349" s="94" t="s">
        <v>18</v>
      </c>
      <c r="B349" s="158" t="s">
        <v>231</v>
      </c>
      <c r="C349" s="200" t="s">
        <v>10</v>
      </c>
      <c r="D349" s="191" t="s">
        <v>788</v>
      </c>
      <c r="E349" s="70" t="s">
        <v>17</v>
      </c>
      <c r="F349" s="397">
        <f>SUM(прил7!H215)</f>
        <v>0</v>
      </c>
    </row>
    <row r="350" spans="1:6" s="51" customFormat="1" ht="31.2">
      <c r="A350" s="68" t="s">
        <v>195</v>
      </c>
      <c r="B350" s="197" t="s">
        <v>233</v>
      </c>
      <c r="C350" s="328" t="s">
        <v>521</v>
      </c>
      <c r="D350" s="198" t="s">
        <v>522</v>
      </c>
      <c r="E350" s="171"/>
      <c r="F350" s="392">
        <f>SUM(F351)</f>
        <v>1302529</v>
      </c>
    </row>
    <row r="351" spans="1:6" s="51" customFormat="1" ht="52.5" customHeight="1">
      <c r="A351" s="195" t="s">
        <v>196</v>
      </c>
      <c r="B351" s="196" t="s">
        <v>234</v>
      </c>
      <c r="C351" s="207" t="s">
        <v>521</v>
      </c>
      <c r="D351" s="192" t="s">
        <v>522</v>
      </c>
      <c r="E351" s="204"/>
      <c r="F351" s="491">
        <f>SUM(F352)</f>
        <v>1302529</v>
      </c>
    </row>
    <row r="352" spans="1:6" s="51" customFormat="1" ht="52.5" customHeight="1">
      <c r="A352" s="479" t="s">
        <v>583</v>
      </c>
      <c r="B352" s="480" t="s">
        <v>234</v>
      </c>
      <c r="C352" s="481" t="s">
        <v>12</v>
      </c>
      <c r="D352" s="482" t="s">
        <v>522</v>
      </c>
      <c r="E352" s="492"/>
      <c r="F352" s="395">
        <f>SUM(F353+F355+F357+F359)</f>
        <v>1302529</v>
      </c>
    </row>
    <row r="353" spans="1:6" s="51" customFormat="1" ht="48" hidden="1" customHeight="1">
      <c r="A353" s="91" t="s">
        <v>751</v>
      </c>
      <c r="B353" s="157" t="s">
        <v>234</v>
      </c>
      <c r="C353" s="205" t="s">
        <v>12</v>
      </c>
      <c r="D353" s="194" t="s">
        <v>756</v>
      </c>
      <c r="E353" s="50"/>
      <c r="F353" s="394">
        <f>SUM(F354)</f>
        <v>0</v>
      </c>
    </row>
    <row r="354" spans="1:6" s="51" customFormat="1" ht="16.5" hidden="1" customHeight="1">
      <c r="A354" s="94" t="s">
        <v>21</v>
      </c>
      <c r="B354" s="158" t="s">
        <v>234</v>
      </c>
      <c r="C354" s="200" t="s">
        <v>12</v>
      </c>
      <c r="D354" s="191" t="s">
        <v>756</v>
      </c>
      <c r="E354" s="70" t="s">
        <v>75</v>
      </c>
      <c r="F354" s="397">
        <f>SUM(прил7!H254)</f>
        <v>0</v>
      </c>
    </row>
    <row r="355" spans="1:6" s="51" customFormat="1" ht="32.25" customHeight="1">
      <c r="A355" s="91" t="s">
        <v>584</v>
      </c>
      <c r="B355" s="157" t="s">
        <v>234</v>
      </c>
      <c r="C355" s="205" t="s">
        <v>12</v>
      </c>
      <c r="D355" s="194" t="s">
        <v>585</v>
      </c>
      <c r="E355" s="50"/>
      <c r="F355" s="394">
        <f>SUM(F356)</f>
        <v>1302529</v>
      </c>
    </row>
    <row r="356" spans="1:6" s="51" customFormat="1" ht="17.25" customHeight="1">
      <c r="A356" s="94" t="s">
        <v>21</v>
      </c>
      <c r="B356" s="158" t="s">
        <v>234</v>
      </c>
      <c r="C356" s="200" t="s">
        <v>12</v>
      </c>
      <c r="D356" s="191" t="s">
        <v>585</v>
      </c>
      <c r="E356" s="70" t="s">
        <v>75</v>
      </c>
      <c r="F356" s="397">
        <f>SUM(прил7!H256)</f>
        <v>1302529</v>
      </c>
    </row>
    <row r="357" spans="1:6" s="51" customFormat="1" ht="15.75" hidden="1" customHeight="1">
      <c r="A357" s="91" t="s">
        <v>713</v>
      </c>
      <c r="B357" s="157" t="s">
        <v>234</v>
      </c>
      <c r="C357" s="205" t="s">
        <v>12</v>
      </c>
      <c r="D357" s="194" t="s">
        <v>712</v>
      </c>
      <c r="E357" s="50"/>
      <c r="F357" s="394">
        <f>SUM(F358)</f>
        <v>0</v>
      </c>
    </row>
    <row r="358" spans="1:6" s="51" customFormat="1" ht="15.75" hidden="1" customHeight="1">
      <c r="A358" s="94" t="s">
        <v>21</v>
      </c>
      <c r="B358" s="158" t="s">
        <v>234</v>
      </c>
      <c r="C358" s="200" t="s">
        <v>12</v>
      </c>
      <c r="D358" s="191" t="s">
        <v>712</v>
      </c>
      <c r="E358" s="70" t="s">
        <v>75</v>
      </c>
      <c r="F358" s="397">
        <f>SUM(прил7!H258)</f>
        <v>0</v>
      </c>
    </row>
    <row r="359" spans="1:6" s="51" customFormat="1" ht="15.75" hidden="1" customHeight="1">
      <c r="A359" s="91" t="s">
        <v>750</v>
      </c>
      <c r="B359" s="157" t="s">
        <v>234</v>
      </c>
      <c r="C359" s="205" t="s">
        <v>12</v>
      </c>
      <c r="D359" s="194" t="s">
        <v>749</v>
      </c>
      <c r="E359" s="50"/>
      <c r="F359" s="394">
        <f>SUM(F360)</f>
        <v>0</v>
      </c>
    </row>
    <row r="360" spans="1:6" s="51" customFormat="1" ht="15.75" hidden="1" customHeight="1">
      <c r="A360" s="94" t="s">
        <v>21</v>
      </c>
      <c r="B360" s="158" t="s">
        <v>234</v>
      </c>
      <c r="C360" s="200" t="s">
        <v>12</v>
      </c>
      <c r="D360" s="191" t="s">
        <v>749</v>
      </c>
      <c r="E360" s="70" t="s">
        <v>75</v>
      </c>
      <c r="F360" s="397">
        <f>SUM(прил7!H260)</f>
        <v>0</v>
      </c>
    </row>
    <row r="361" spans="1:6" ht="33.75" customHeight="1">
      <c r="A361" s="68" t="s">
        <v>135</v>
      </c>
      <c r="B361" s="178" t="s">
        <v>212</v>
      </c>
      <c r="C361" s="326" t="s">
        <v>521</v>
      </c>
      <c r="D361" s="179" t="s">
        <v>522</v>
      </c>
      <c r="E361" s="18"/>
      <c r="F361" s="392">
        <f>SUM(F362)</f>
        <v>237000</v>
      </c>
    </row>
    <row r="362" spans="1:6" s="51" customFormat="1" ht="51" customHeight="1">
      <c r="A362" s="195" t="s">
        <v>136</v>
      </c>
      <c r="B362" s="185" t="s">
        <v>213</v>
      </c>
      <c r="C362" s="327" t="s">
        <v>521</v>
      </c>
      <c r="D362" s="186" t="s">
        <v>522</v>
      </c>
      <c r="E362" s="213"/>
      <c r="F362" s="491">
        <f>SUM(F363)</f>
        <v>237000</v>
      </c>
    </row>
    <row r="363" spans="1:6" s="51" customFormat="1" ht="51" customHeight="1">
      <c r="A363" s="479" t="s">
        <v>539</v>
      </c>
      <c r="B363" s="453" t="s">
        <v>213</v>
      </c>
      <c r="C363" s="454" t="s">
        <v>12</v>
      </c>
      <c r="D363" s="455" t="s">
        <v>522</v>
      </c>
      <c r="E363" s="498"/>
      <c r="F363" s="395">
        <f>SUM(F364)</f>
        <v>237000</v>
      </c>
    </row>
    <row r="364" spans="1:6" s="51" customFormat="1" ht="32.25" customHeight="1">
      <c r="A364" s="91" t="s">
        <v>94</v>
      </c>
      <c r="B364" s="147" t="s">
        <v>213</v>
      </c>
      <c r="C364" s="285" t="s">
        <v>12</v>
      </c>
      <c r="D364" s="145" t="s">
        <v>540</v>
      </c>
      <c r="E364" s="36"/>
      <c r="F364" s="394">
        <f>SUM(F365)</f>
        <v>237000</v>
      </c>
    </row>
    <row r="365" spans="1:6" s="51" customFormat="1" ht="46.8">
      <c r="A365" s="94" t="s">
        <v>92</v>
      </c>
      <c r="B365" s="161" t="s">
        <v>213</v>
      </c>
      <c r="C365" s="288" t="s">
        <v>12</v>
      </c>
      <c r="D365" s="156" t="s">
        <v>540</v>
      </c>
      <c r="E365" s="52" t="s">
        <v>13</v>
      </c>
      <c r="F365" s="397">
        <f>SUM(прил7!H70)</f>
        <v>237000</v>
      </c>
    </row>
    <row r="366" spans="1:6" s="51" customFormat="1" ht="16.5" customHeight="1">
      <c r="A366" s="90" t="s">
        <v>121</v>
      </c>
      <c r="B366" s="197" t="s">
        <v>523</v>
      </c>
      <c r="C366" s="328" t="s">
        <v>521</v>
      </c>
      <c r="D366" s="198" t="s">
        <v>522</v>
      </c>
      <c r="E366" s="171"/>
      <c r="F366" s="392">
        <f>SUM(F367)</f>
        <v>1214200</v>
      </c>
    </row>
    <row r="367" spans="1:6" s="51" customFormat="1" ht="17.25" customHeight="1">
      <c r="A367" s="195" t="s">
        <v>122</v>
      </c>
      <c r="B367" s="196" t="s">
        <v>207</v>
      </c>
      <c r="C367" s="207" t="s">
        <v>521</v>
      </c>
      <c r="D367" s="192" t="s">
        <v>522</v>
      </c>
      <c r="E367" s="204"/>
      <c r="F367" s="491">
        <f>SUM(F368)</f>
        <v>1214200</v>
      </c>
    </row>
    <row r="368" spans="1:6" s="51" customFormat="1" ht="31.2">
      <c r="A368" s="91" t="s">
        <v>91</v>
      </c>
      <c r="B368" s="157" t="s">
        <v>207</v>
      </c>
      <c r="C368" s="205" t="s">
        <v>521</v>
      </c>
      <c r="D368" s="194" t="s">
        <v>526</v>
      </c>
      <c r="E368" s="50"/>
      <c r="F368" s="394">
        <f>SUM(F369)</f>
        <v>1214200</v>
      </c>
    </row>
    <row r="369" spans="1:6" s="51" customFormat="1" ht="46.8">
      <c r="A369" s="94" t="s">
        <v>92</v>
      </c>
      <c r="B369" s="158" t="s">
        <v>207</v>
      </c>
      <c r="C369" s="200" t="s">
        <v>521</v>
      </c>
      <c r="D369" s="191" t="s">
        <v>526</v>
      </c>
      <c r="E369" s="70" t="s">
        <v>13</v>
      </c>
      <c r="F369" s="397">
        <f>SUM(прил7!H20)</f>
        <v>1214200</v>
      </c>
    </row>
    <row r="370" spans="1:6" s="51" customFormat="1" ht="16.5" customHeight="1">
      <c r="A370" s="90" t="s">
        <v>139</v>
      </c>
      <c r="B370" s="197" t="s">
        <v>214</v>
      </c>
      <c r="C370" s="328" t="s">
        <v>521</v>
      </c>
      <c r="D370" s="198" t="s">
        <v>522</v>
      </c>
      <c r="E370" s="171"/>
      <c r="F370" s="392">
        <f>SUM(F371)</f>
        <v>10977313</v>
      </c>
    </row>
    <row r="371" spans="1:6" s="51" customFormat="1" ht="15.75" customHeight="1">
      <c r="A371" s="195" t="s">
        <v>140</v>
      </c>
      <c r="B371" s="196" t="s">
        <v>215</v>
      </c>
      <c r="C371" s="207" t="s">
        <v>521</v>
      </c>
      <c r="D371" s="192" t="s">
        <v>522</v>
      </c>
      <c r="E371" s="204"/>
      <c r="F371" s="491">
        <f>SUM(F372)</f>
        <v>10977313</v>
      </c>
    </row>
    <row r="372" spans="1:6" s="51" customFormat="1" ht="31.2">
      <c r="A372" s="91" t="s">
        <v>91</v>
      </c>
      <c r="B372" s="157" t="s">
        <v>215</v>
      </c>
      <c r="C372" s="205" t="s">
        <v>521</v>
      </c>
      <c r="D372" s="194" t="s">
        <v>526</v>
      </c>
      <c r="E372" s="50"/>
      <c r="F372" s="394">
        <f>SUM(F373:F374)</f>
        <v>10977313</v>
      </c>
    </row>
    <row r="373" spans="1:6" s="51" customFormat="1" ht="46.8">
      <c r="A373" s="94" t="s">
        <v>92</v>
      </c>
      <c r="B373" s="158" t="s">
        <v>215</v>
      </c>
      <c r="C373" s="200" t="s">
        <v>521</v>
      </c>
      <c r="D373" s="191" t="s">
        <v>526</v>
      </c>
      <c r="E373" s="70" t="s">
        <v>13</v>
      </c>
      <c r="F373" s="397">
        <f>SUM(прил7!H74)</f>
        <v>10965313</v>
      </c>
    </row>
    <row r="374" spans="1:6" s="51" customFormat="1" ht="16.5" customHeight="1">
      <c r="A374" s="94" t="s">
        <v>18</v>
      </c>
      <c r="B374" s="158" t="s">
        <v>215</v>
      </c>
      <c r="C374" s="200" t="s">
        <v>521</v>
      </c>
      <c r="D374" s="191" t="s">
        <v>526</v>
      </c>
      <c r="E374" s="70" t="s">
        <v>17</v>
      </c>
      <c r="F374" s="397">
        <f>SUM(прил7!H75)</f>
        <v>12000</v>
      </c>
    </row>
    <row r="375" spans="1:6" s="51" customFormat="1" ht="31.2">
      <c r="A375" s="90" t="s">
        <v>126</v>
      </c>
      <c r="B375" s="197" t="s">
        <v>242</v>
      </c>
      <c r="C375" s="328" t="s">
        <v>521</v>
      </c>
      <c r="D375" s="198" t="s">
        <v>522</v>
      </c>
      <c r="E375" s="171"/>
      <c r="F375" s="392">
        <f>SUM(F376)</f>
        <v>419309</v>
      </c>
    </row>
    <row r="376" spans="1:6" s="51" customFormat="1" ht="16.5" customHeight="1">
      <c r="A376" s="195" t="s">
        <v>127</v>
      </c>
      <c r="B376" s="196" t="s">
        <v>243</v>
      </c>
      <c r="C376" s="207" t="s">
        <v>521</v>
      </c>
      <c r="D376" s="192" t="s">
        <v>522</v>
      </c>
      <c r="E376" s="204"/>
      <c r="F376" s="491">
        <f>SUM(F377)</f>
        <v>419309</v>
      </c>
    </row>
    <row r="377" spans="1:6" s="51" customFormat="1" ht="31.2">
      <c r="A377" s="91" t="s">
        <v>91</v>
      </c>
      <c r="B377" s="157" t="s">
        <v>243</v>
      </c>
      <c r="C377" s="205" t="s">
        <v>521</v>
      </c>
      <c r="D377" s="194" t="s">
        <v>526</v>
      </c>
      <c r="E377" s="50"/>
      <c r="F377" s="394">
        <f>SUM(F378)</f>
        <v>419309</v>
      </c>
    </row>
    <row r="378" spans="1:6" s="51" customFormat="1" ht="46.8">
      <c r="A378" s="94" t="s">
        <v>92</v>
      </c>
      <c r="B378" s="158" t="s">
        <v>243</v>
      </c>
      <c r="C378" s="200" t="s">
        <v>521</v>
      </c>
      <c r="D378" s="191" t="s">
        <v>526</v>
      </c>
      <c r="E378" s="70" t="s">
        <v>13</v>
      </c>
      <c r="F378" s="397">
        <f>SUM(прил7!H30)</f>
        <v>419309</v>
      </c>
    </row>
    <row r="379" spans="1:6" s="51" customFormat="1" ht="31.2">
      <c r="A379" s="90" t="s">
        <v>128</v>
      </c>
      <c r="B379" s="197" t="s">
        <v>244</v>
      </c>
      <c r="C379" s="328" t="s">
        <v>521</v>
      </c>
      <c r="D379" s="198" t="s">
        <v>522</v>
      </c>
      <c r="E379" s="171"/>
      <c r="F379" s="392">
        <f>SUM(F380)</f>
        <v>407617</v>
      </c>
    </row>
    <row r="380" spans="1:6" s="51" customFormat="1" ht="15.75" customHeight="1">
      <c r="A380" s="195" t="s">
        <v>129</v>
      </c>
      <c r="B380" s="196" t="s">
        <v>245</v>
      </c>
      <c r="C380" s="207" t="s">
        <v>521</v>
      </c>
      <c r="D380" s="192" t="s">
        <v>522</v>
      </c>
      <c r="E380" s="204"/>
      <c r="F380" s="491">
        <f>SUM(F381)</f>
        <v>407617</v>
      </c>
    </row>
    <row r="381" spans="1:6" s="51" customFormat="1" ht="31.2">
      <c r="A381" s="91" t="s">
        <v>91</v>
      </c>
      <c r="B381" s="157" t="s">
        <v>245</v>
      </c>
      <c r="C381" s="205" t="s">
        <v>521</v>
      </c>
      <c r="D381" s="194" t="s">
        <v>526</v>
      </c>
      <c r="E381" s="50"/>
      <c r="F381" s="394">
        <f>SUM(F382:F383)</f>
        <v>407617</v>
      </c>
    </row>
    <row r="382" spans="1:6" s="51" customFormat="1" ht="46.8">
      <c r="A382" s="94" t="s">
        <v>92</v>
      </c>
      <c r="B382" s="158" t="s">
        <v>245</v>
      </c>
      <c r="C382" s="200" t="s">
        <v>521</v>
      </c>
      <c r="D382" s="191" t="s">
        <v>526</v>
      </c>
      <c r="E382" s="70" t="s">
        <v>13</v>
      </c>
      <c r="F382" s="397">
        <f>SUM(прил7!H34)</f>
        <v>407617</v>
      </c>
    </row>
    <row r="383" spans="1:6" s="51" customFormat="1" ht="18" hidden="1" customHeight="1">
      <c r="A383" s="94" t="s">
        <v>18</v>
      </c>
      <c r="B383" s="158" t="s">
        <v>245</v>
      </c>
      <c r="C383" s="200" t="s">
        <v>521</v>
      </c>
      <c r="D383" s="191" t="s">
        <v>526</v>
      </c>
      <c r="E383" s="70" t="s">
        <v>17</v>
      </c>
      <c r="F383" s="397">
        <f>SUM(прил7!H35)</f>
        <v>0</v>
      </c>
    </row>
    <row r="384" spans="1:6" s="51" customFormat="1" ht="31.2">
      <c r="A384" s="90" t="s">
        <v>24</v>
      </c>
      <c r="B384" s="197" t="s">
        <v>219</v>
      </c>
      <c r="C384" s="328" t="s">
        <v>521</v>
      </c>
      <c r="D384" s="198" t="s">
        <v>522</v>
      </c>
      <c r="E384" s="171"/>
      <c r="F384" s="392">
        <f>SUM(F385)</f>
        <v>3598800</v>
      </c>
    </row>
    <row r="385" spans="1:6" s="51" customFormat="1" ht="16.5" customHeight="1">
      <c r="A385" s="195" t="s">
        <v>101</v>
      </c>
      <c r="B385" s="196" t="s">
        <v>220</v>
      </c>
      <c r="C385" s="207" t="s">
        <v>521</v>
      </c>
      <c r="D385" s="192" t="s">
        <v>522</v>
      </c>
      <c r="E385" s="204"/>
      <c r="F385" s="491">
        <f>SUM(F386)</f>
        <v>3598800</v>
      </c>
    </row>
    <row r="386" spans="1:6" s="51" customFormat="1" ht="16.5" customHeight="1">
      <c r="A386" s="91" t="s">
        <v>119</v>
      </c>
      <c r="B386" s="157" t="s">
        <v>220</v>
      </c>
      <c r="C386" s="205" t="s">
        <v>521</v>
      </c>
      <c r="D386" s="194" t="s">
        <v>551</v>
      </c>
      <c r="E386" s="50"/>
      <c r="F386" s="394">
        <f>SUM(F387:F388)</f>
        <v>3598800</v>
      </c>
    </row>
    <row r="387" spans="1:6" s="51" customFormat="1" ht="33" customHeight="1">
      <c r="A387" s="94" t="s">
        <v>728</v>
      </c>
      <c r="B387" s="158" t="s">
        <v>220</v>
      </c>
      <c r="C387" s="200" t="s">
        <v>521</v>
      </c>
      <c r="D387" s="191" t="s">
        <v>551</v>
      </c>
      <c r="E387" s="70" t="s">
        <v>16</v>
      </c>
      <c r="F387" s="397">
        <f>SUM(прил7!H136)</f>
        <v>30000</v>
      </c>
    </row>
    <row r="388" spans="1:6" s="51" customFormat="1" ht="17.25" hidden="1" customHeight="1">
      <c r="A388" s="94" t="s">
        <v>18</v>
      </c>
      <c r="B388" s="158" t="s">
        <v>220</v>
      </c>
      <c r="C388" s="200" t="s">
        <v>521</v>
      </c>
      <c r="D388" s="191" t="s">
        <v>551</v>
      </c>
      <c r="E388" s="70" t="s">
        <v>17</v>
      </c>
      <c r="F388" s="397">
        <f>SUM(прил7!H137)</f>
        <v>3568800</v>
      </c>
    </row>
    <row r="389" spans="1:6" s="51" customFormat="1" ht="16.5" customHeight="1">
      <c r="A389" s="90" t="s">
        <v>202</v>
      </c>
      <c r="B389" s="197" t="s">
        <v>221</v>
      </c>
      <c r="C389" s="328" t="s">
        <v>521</v>
      </c>
      <c r="D389" s="198" t="s">
        <v>522</v>
      </c>
      <c r="E389" s="171"/>
      <c r="F389" s="392">
        <f>SUM(F390+F404)</f>
        <v>1925209</v>
      </c>
    </row>
    <row r="390" spans="1:6" s="51" customFormat="1" ht="16.5" customHeight="1">
      <c r="A390" s="195" t="s">
        <v>201</v>
      </c>
      <c r="B390" s="196" t="s">
        <v>222</v>
      </c>
      <c r="C390" s="207" t="s">
        <v>521</v>
      </c>
      <c r="D390" s="192" t="s">
        <v>522</v>
      </c>
      <c r="E390" s="204"/>
      <c r="F390" s="491">
        <f>SUM(F391+F393+F395+F397+F399+F401)</f>
        <v>1925209</v>
      </c>
    </row>
    <row r="391" spans="1:6" s="51" customFormat="1" ht="20.25" customHeight="1">
      <c r="A391" s="91" t="s">
        <v>734</v>
      </c>
      <c r="B391" s="157" t="s">
        <v>222</v>
      </c>
      <c r="C391" s="205" t="s">
        <v>521</v>
      </c>
      <c r="D391" s="194" t="s">
        <v>737</v>
      </c>
      <c r="E391" s="50"/>
      <c r="F391" s="394">
        <f>SUM(F392)</f>
        <v>26546</v>
      </c>
    </row>
    <row r="392" spans="1:6" s="51" customFormat="1" ht="31.5" customHeight="1">
      <c r="A392" s="94" t="s">
        <v>728</v>
      </c>
      <c r="B392" s="158" t="s">
        <v>222</v>
      </c>
      <c r="C392" s="200" t="s">
        <v>521</v>
      </c>
      <c r="D392" s="191" t="s">
        <v>737</v>
      </c>
      <c r="E392" s="70" t="s">
        <v>16</v>
      </c>
      <c r="F392" s="397">
        <f>SUM(прил7!H451)</f>
        <v>26546</v>
      </c>
    </row>
    <row r="393" spans="1:6" s="51" customFormat="1" ht="48.75" customHeight="1">
      <c r="A393" s="91" t="s">
        <v>736</v>
      </c>
      <c r="B393" s="157" t="s">
        <v>222</v>
      </c>
      <c r="C393" s="205" t="s">
        <v>521</v>
      </c>
      <c r="D393" s="194" t="s">
        <v>738</v>
      </c>
      <c r="E393" s="50"/>
      <c r="F393" s="394">
        <f>SUM(F394)</f>
        <v>23700</v>
      </c>
    </row>
    <row r="394" spans="1:6" s="51" customFormat="1" ht="51" customHeight="1">
      <c r="A394" s="94" t="s">
        <v>92</v>
      </c>
      <c r="B394" s="158" t="s">
        <v>222</v>
      </c>
      <c r="C394" s="200" t="s">
        <v>521</v>
      </c>
      <c r="D394" s="191" t="s">
        <v>738</v>
      </c>
      <c r="E394" s="70" t="s">
        <v>13</v>
      </c>
      <c r="F394" s="397">
        <f>SUM(прил7!H141)</f>
        <v>23700</v>
      </c>
    </row>
    <row r="395" spans="1:6" s="51" customFormat="1" ht="16.5" hidden="1" customHeight="1">
      <c r="A395" s="91" t="s">
        <v>735</v>
      </c>
      <c r="B395" s="157" t="s">
        <v>222</v>
      </c>
      <c r="C395" s="205" t="s">
        <v>521</v>
      </c>
      <c r="D395" s="194" t="s">
        <v>739</v>
      </c>
      <c r="E395" s="50"/>
      <c r="F395" s="394">
        <f>SUM(F396)</f>
        <v>0</v>
      </c>
    </row>
    <row r="396" spans="1:6" s="51" customFormat="1" ht="33" hidden="1" customHeight="1">
      <c r="A396" s="94" t="s">
        <v>728</v>
      </c>
      <c r="B396" s="158" t="s">
        <v>222</v>
      </c>
      <c r="C396" s="200" t="s">
        <v>521</v>
      </c>
      <c r="D396" s="191" t="s">
        <v>739</v>
      </c>
      <c r="E396" s="70" t="s">
        <v>16</v>
      </c>
      <c r="F396" s="397"/>
    </row>
    <row r="397" spans="1:6" s="51" customFormat="1" ht="16.5" customHeight="1">
      <c r="A397" s="91" t="s">
        <v>203</v>
      </c>
      <c r="B397" s="157" t="s">
        <v>222</v>
      </c>
      <c r="C397" s="205" t="s">
        <v>521</v>
      </c>
      <c r="D397" s="194" t="s">
        <v>552</v>
      </c>
      <c r="E397" s="50"/>
      <c r="F397" s="394">
        <f>SUM(F398)</f>
        <v>85000</v>
      </c>
    </row>
    <row r="398" spans="1:6" s="51" customFormat="1" ht="32.25" customHeight="1">
      <c r="A398" s="94" t="s">
        <v>728</v>
      </c>
      <c r="B398" s="158" t="s">
        <v>222</v>
      </c>
      <c r="C398" s="200" t="s">
        <v>521</v>
      </c>
      <c r="D398" s="191" t="s">
        <v>552</v>
      </c>
      <c r="E398" s="70" t="s">
        <v>16</v>
      </c>
      <c r="F398" s="397">
        <f>SUM(прил7!H143)</f>
        <v>85000</v>
      </c>
    </row>
    <row r="399" spans="1:6" s="51" customFormat="1" ht="33" customHeight="1">
      <c r="A399" s="91" t="s">
        <v>718</v>
      </c>
      <c r="B399" s="157" t="s">
        <v>222</v>
      </c>
      <c r="C399" s="205" t="s">
        <v>521</v>
      </c>
      <c r="D399" s="194" t="s">
        <v>588</v>
      </c>
      <c r="E399" s="50"/>
      <c r="F399" s="394">
        <f>SUM(F400)</f>
        <v>60000</v>
      </c>
    </row>
    <row r="400" spans="1:6" s="51" customFormat="1" ht="48" customHeight="1">
      <c r="A400" s="94" t="s">
        <v>92</v>
      </c>
      <c r="B400" s="158" t="s">
        <v>222</v>
      </c>
      <c r="C400" s="200" t="s">
        <v>521</v>
      </c>
      <c r="D400" s="191" t="s">
        <v>588</v>
      </c>
      <c r="E400" s="70" t="s">
        <v>13</v>
      </c>
      <c r="F400" s="397">
        <f>SUM(прил7!H145)</f>
        <v>60000</v>
      </c>
    </row>
    <row r="401" spans="1:6" s="51" customFormat="1" ht="78.75" customHeight="1">
      <c r="A401" s="91" t="s">
        <v>554</v>
      </c>
      <c r="B401" s="157" t="s">
        <v>222</v>
      </c>
      <c r="C401" s="205" t="s">
        <v>521</v>
      </c>
      <c r="D401" s="194" t="s">
        <v>553</v>
      </c>
      <c r="E401" s="50"/>
      <c r="F401" s="394">
        <f>SUM(F402:F403)</f>
        <v>1729963</v>
      </c>
    </row>
    <row r="402" spans="1:6" s="51" customFormat="1" ht="47.25" customHeight="1">
      <c r="A402" s="94" t="s">
        <v>92</v>
      </c>
      <c r="B402" s="158" t="s">
        <v>222</v>
      </c>
      <c r="C402" s="200" t="s">
        <v>521</v>
      </c>
      <c r="D402" s="191" t="s">
        <v>553</v>
      </c>
      <c r="E402" s="70" t="s">
        <v>13</v>
      </c>
      <c r="F402" s="397">
        <f>SUM(прил7!H147)</f>
        <v>886000</v>
      </c>
    </row>
    <row r="403" spans="1:6" s="51" customFormat="1" ht="30" customHeight="1">
      <c r="A403" s="94" t="s">
        <v>728</v>
      </c>
      <c r="B403" s="158" t="s">
        <v>222</v>
      </c>
      <c r="C403" s="200" t="s">
        <v>521</v>
      </c>
      <c r="D403" s="191" t="s">
        <v>553</v>
      </c>
      <c r="E403" s="70" t="s">
        <v>16</v>
      </c>
      <c r="F403" s="397">
        <f>SUM(прил7!H148)</f>
        <v>843963</v>
      </c>
    </row>
    <row r="404" spans="1:6" s="51" customFormat="1" ht="16.5" hidden="1" customHeight="1">
      <c r="A404" s="195" t="s">
        <v>730</v>
      </c>
      <c r="B404" s="196" t="s">
        <v>732</v>
      </c>
      <c r="C404" s="207" t="s">
        <v>521</v>
      </c>
      <c r="D404" s="192" t="s">
        <v>522</v>
      </c>
      <c r="E404" s="204"/>
      <c r="F404" s="491">
        <f>SUM(F405)</f>
        <v>0</v>
      </c>
    </row>
    <row r="405" spans="1:6" s="51" customFormat="1" ht="17.25" hidden="1" customHeight="1">
      <c r="A405" s="91" t="s">
        <v>731</v>
      </c>
      <c r="B405" s="157" t="s">
        <v>732</v>
      </c>
      <c r="C405" s="205" t="s">
        <v>521</v>
      </c>
      <c r="D405" s="194" t="s">
        <v>729</v>
      </c>
      <c r="E405" s="50"/>
      <c r="F405" s="394">
        <f>SUM(F406)</f>
        <v>0</v>
      </c>
    </row>
    <row r="406" spans="1:6" s="51" customFormat="1" ht="32.25" hidden="1" customHeight="1">
      <c r="A406" s="94" t="s">
        <v>728</v>
      </c>
      <c r="B406" s="158" t="s">
        <v>732</v>
      </c>
      <c r="C406" s="200" t="s">
        <v>521</v>
      </c>
      <c r="D406" s="191" t="s">
        <v>729</v>
      </c>
      <c r="E406" s="70" t="s">
        <v>16</v>
      </c>
      <c r="F406" s="397"/>
    </row>
    <row r="407" spans="1:6" s="51" customFormat="1" ht="15.75" customHeight="1">
      <c r="A407" s="90" t="s">
        <v>97</v>
      </c>
      <c r="B407" s="197" t="s">
        <v>216</v>
      </c>
      <c r="C407" s="328" t="s">
        <v>521</v>
      </c>
      <c r="D407" s="198" t="s">
        <v>522</v>
      </c>
      <c r="E407" s="171"/>
      <c r="F407" s="392">
        <f>SUM(F408)</f>
        <v>500000</v>
      </c>
    </row>
    <row r="408" spans="1:6" s="51" customFormat="1" ht="15.75" customHeight="1">
      <c r="A408" s="195" t="s">
        <v>98</v>
      </c>
      <c r="B408" s="196" t="s">
        <v>217</v>
      </c>
      <c r="C408" s="207" t="s">
        <v>521</v>
      </c>
      <c r="D408" s="192" t="s">
        <v>522</v>
      </c>
      <c r="E408" s="204"/>
      <c r="F408" s="491">
        <f>SUM(F409)</f>
        <v>500000</v>
      </c>
    </row>
    <row r="409" spans="1:6" s="51" customFormat="1" ht="15.75" customHeight="1">
      <c r="A409" s="91" t="s">
        <v>118</v>
      </c>
      <c r="B409" s="157" t="s">
        <v>217</v>
      </c>
      <c r="C409" s="205" t="s">
        <v>521</v>
      </c>
      <c r="D409" s="194" t="s">
        <v>544</v>
      </c>
      <c r="E409" s="50"/>
      <c r="F409" s="394">
        <f>SUM(F410)</f>
        <v>500000</v>
      </c>
    </row>
    <row r="410" spans="1:6" s="51" customFormat="1" ht="15.75" customHeight="1">
      <c r="A410" s="94" t="s">
        <v>18</v>
      </c>
      <c r="B410" s="158" t="s">
        <v>217</v>
      </c>
      <c r="C410" s="200" t="s">
        <v>521</v>
      </c>
      <c r="D410" s="191" t="s">
        <v>544</v>
      </c>
      <c r="E410" s="70" t="s">
        <v>17</v>
      </c>
      <c r="F410" s="397">
        <f>SUM(прил7!H97)</f>
        <v>500000</v>
      </c>
    </row>
    <row r="411" spans="1:6" s="51" customFormat="1" ht="31.2">
      <c r="A411" s="90" t="s">
        <v>147</v>
      </c>
      <c r="B411" s="197" t="s">
        <v>223</v>
      </c>
      <c r="C411" s="328" t="s">
        <v>521</v>
      </c>
      <c r="D411" s="198" t="s">
        <v>522</v>
      </c>
      <c r="E411" s="171"/>
      <c r="F411" s="392">
        <f>SUM(F412)</f>
        <v>5375566</v>
      </c>
    </row>
    <row r="412" spans="1:6" s="51" customFormat="1" ht="31.2">
      <c r="A412" s="195" t="s">
        <v>148</v>
      </c>
      <c r="B412" s="196" t="s">
        <v>224</v>
      </c>
      <c r="C412" s="207" t="s">
        <v>521</v>
      </c>
      <c r="D412" s="192" t="s">
        <v>522</v>
      </c>
      <c r="E412" s="204"/>
      <c r="F412" s="491">
        <f>SUM(F413)</f>
        <v>5375566</v>
      </c>
    </row>
    <row r="413" spans="1:6" s="51" customFormat="1" ht="31.2">
      <c r="A413" s="91" t="s">
        <v>102</v>
      </c>
      <c r="B413" s="157" t="s">
        <v>224</v>
      </c>
      <c r="C413" s="205" t="s">
        <v>521</v>
      </c>
      <c r="D413" s="194" t="s">
        <v>555</v>
      </c>
      <c r="E413" s="50"/>
      <c r="F413" s="394">
        <f>SUM(F414:F416)</f>
        <v>5375566</v>
      </c>
    </row>
    <row r="414" spans="1:6" s="51" customFormat="1" ht="46.8">
      <c r="A414" s="94" t="s">
        <v>92</v>
      </c>
      <c r="B414" s="158" t="s">
        <v>224</v>
      </c>
      <c r="C414" s="200" t="s">
        <v>521</v>
      </c>
      <c r="D414" s="191" t="s">
        <v>555</v>
      </c>
      <c r="E414" s="70" t="s">
        <v>13</v>
      </c>
      <c r="F414" s="397">
        <f>SUM(прил7!H152+прил7!H219)</f>
        <v>3271299</v>
      </c>
    </row>
    <row r="415" spans="1:6" s="51" customFormat="1" ht="31.5" customHeight="1">
      <c r="A415" s="94" t="s">
        <v>728</v>
      </c>
      <c r="B415" s="158" t="s">
        <v>224</v>
      </c>
      <c r="C415" s="200" t="s">
        <v>521</v>
      </c>
      <c r="D415" s="191" t="s">
        <v>555</v>
      </c>
      <c r="E415" s="70" t="s">
        <v>16</v>
      </c>
      <c r="F415" s="397">
        <f>SUM(прил7!H220+прил7!H153)</f>
        <v>2029267</v>
      </c>
    </row>
    <row r="416" spans="1:6" s="51" customFormat="1" ht="18" customHeight="1">
      <c r="A416" s="94" t="s">
        <v>18</v>
      </c>
      <c r="B416" s="158" t="s">
        <v>224</v>
      </c>
      <c r="C416" s="200" t="s">
        <v>521</v>
      </c>
      <c r="D416" s="191" t="s">
        <v>555</v>
      </c>
      <c r="E416" s="70" t="s">
        <v>17</v>
      </c>
      <c r="F416" s="397">
        <f>SUM(прил7!H154+прил7!H221)</f>
        <v>75000</v>
      </c>
    </row>
    <row r="417" spans="1:6" s="51" customFormat="1" ht="18" hidden="1" customHeight="1">
      <c r="A417" s="68" t="s">
        <v>742</v>
      </c>
      <c r="B417" s="197" t="s">
        <v>740</v>
      </c>
      <c r="C417" s="328" t="s">
        <v>521</v>
      </c>
      <c r="D417" s="198" t="s">
        <v>522</v>
      </c>
      <c r="E417" s="171"/>
      <c r="F417" s="392">
        <f>SUM(F418)</f>
        <v>0</v>
      </c>
    </row>
    <row r="418" spans="1:6" s="51" customFormat="1" ht="18" hidden="1" customHeight="1">
      <c r="A418" s="184" t="s">
        <v>22</v>
      </c>
      <c r="B418" s="196" t="s">
        <v>741</v>
      </c>
      <c r="C418" s="207" t="s">
        <v>521</v>
      </c>
      <c r="D418" s="192" t="s">
        <v>522</v>
      </c>
      <c r="E418" s="204"/>
      <c r="F418" s="491">
        <f>SUM(F419)</f>
        <v>0</v>
      </c>
    </row>
    <row r="419" spans="1:6" s="51" customFormat="1" ht="18" hidden="1" customHeight="1">
      <c r="A419" s="35" t="s">
        <v>743</v>
      </c>
      <c r="B419" s="157" t="s">
        <v>741</v>
      </c>
      <c r="C419" s="205" t="s">
        <v>521</v>
      </c>
      <c r="D419" s="194">
        <v>10030</v>
      </c>
      <c r="E419" s="50"/>
      <c r="F419" s="394">
        <f>SUM(F420)</f>
        <v>0</v>
      </c>
    </row>
    <row r="420" spans="1:6" s="51" customFormat="1" ht="15.75" hidden="1" customHeight="1">
      <c r="A420" s="74" t="s">
        <v>40</v>
      </c>
      <c r="B420" s="158" t="s">
        <v>741</v>
      </c>
      <c r="C420" s="200" t="s">
        <v>521</v>
      </c>
      <c r="D420" s="191">
        <v>10030</v>
      </c>
      <c r="E420" s="70" t="s">
        <v>39</v>
      </c>
      <c r="F420" s="397">
        <f>SUM(прил7!H158)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421"/>
  <sheetViews>
    <sheetView workbookViewId="0">
      <selection activeCell="A4" sqref="A4"/>
    </sheetView>
  </sheetViews>
  <sheetFormatPr defaultRowHeight="14.4"/>
  <cols>
    <col min="1" max="1" width="81.6640625" customWidth="1"/>
    <col min="2" max="2" width="4.6640625" customWidth="1"/>
    <col min="3" max="3" width="3.33203125" customWidth="1"/>
    <col min="4" max="4" width="7.109375" customWidth="1"/>
    <col min="5" max="5" width="5.44140625" customWidth="1"/>
    <col min="6" max="6" width="13.5546875" customWidth="1"/>
    <col min="7" max="7" width="12.88671875" customWidth="1"/>
    <col min="8" max="8" width="5.5546875" customWidth="1"/>
  </cols>
  <sheetData>
    <row r="1" spans="1:8">
      <c r="B1" s="655" t="s">
        <v>1037</v>
      </c>
      <c r="C1" s="655"/>
      <c r="D1" s="655"/>
      <c r="E1" s="655"/>
      <c r="F1" s="655"/>
    </row>
    <row r="2" spans="1:8">
      <c r="B2" s="655" t="s">
        <v>111</v>
      </c>
      <c r="C2" s="655"/>
      <c r="D2" s="655"/>
      <c r="E2" s="655"/>
      <c r="F2" s="655"/>
    </row>
    <row r="3" spans="1:8">
      <c r="B3" s="655" t="s">
        <v>112</v>
      </c>
      <c r="C3" s="655"/>
      <c r="D3" s="655"/>
      <c r="E3" s="655"/>
      <c r="F3" s="655"/>
    </row>
    <row r="4" spans="1:8">
      <c r="B4" s="625" t="s">
        <v>113</v>
      </c>
      <c r="C4" s="625"/>
      <c r="D4" s="625"/>
      <c r="E4" s="625"/>
      <c r="F4" s="625"/>
      <c r="G4" s="624"/>
      <c r="H4" s="624"/>
    </row>
    <row r="5" spans="1:8">
      <c r="B5" s="625" t="s">
        <v>951</v>
      </c>
      <c r="C5" s="625"/>
      <c r="D5" s="625"/>
      <c r="E5" s="625"/>
      <c r="F5" s="625"/>
      <c r="G5" s="624"/>
      <c r="H5" s="624"/>
    </row>
    <row r="6" spans="1:8">
      <c r="B6" s="623" t="s">
        <v>954</v>
      </c>
      <c r="C6" s="623"/>
      <c r="D6" s="623"/>
      <c r="E6" s="623"/>
      <c r="F6" s="623"/>
    </row>
    <row r="7" spans="1:8">
      <c r="B7" s="647" t="s">
        <v>1049</v>
      </c>
      <c r="C7" s="621"/>
      <c r="D7" s="621"/>
      <c r="E7" s="621"/>
      <c r="F7" s="621"/>
    </row>
    <row r="8" spans="1:8">
      <c r="B8" s="4"/>
      <c r="C8" s="4"/>
      <c r="D8" s="4"/>
      <c r="E8" s="4"/>
      <c r="F8" s="4"/>
    </row>
    <row r="9" spans="1:8" ht="18.75" customHeight="1">
      <c r="A9" s="663" t="s">
        <v>279</v>
      </c>
      <c r="B9" s="663"/>
      <c r="C9" s="663"/>
      <c r="D9" s="663"/>
      <c r="E9" s="663"/>
      <c r="F9" s="663"/>
    </row>
    <row r="10" spans="1:8" ht="18.75" customHeight="1">
      <c r="A10" s="663" t="s">
        <v>280</v>
      </c>
      <c r="B10" s="663"/>
      <c r="C10" s="663"/>
      <c r="D10" s="663"/>
      <c r="E10" s="663"/>
      <c r="F10" s="663"/>
    </row>
    <row r="11" spans="1:8" ht="18.75" customHeight="1">
      <c r="A11" s="663" t="s">
        <v>281</v>
      </c>
      <c r="B11" s="663"/>
      <c r="C11" s="663"/>
      <c r="D11" s="663"/>
      <c r="E11" s="663"/>
      <c r="F11" s="663"/>
    </row>
    <row r="12" spans="1:8" ht="18.75" customHeight="1">
      <c r="A12" s="663" t="s">
        <v>965</v>
      </c>
      <c r="B12" s="663"/>
      <c r="C12" s="663"/>
      <c r="D12" s="663"/>
      <c r="E12" s="663"/>
    </row>
    <row r="13" spans="1:8" ht="15.6">
      <c r="B13" s="626"/>
      <c r="C13" s="626"/>
      <c r="D13" s="626"/>
      <c r="E13" s="626"/>
      <c r="G13" t="s">
        <v>676</v>
      </c>
    </row>
    <row r="14" spans="1:8" ht="45.75" customHeight="1">
      <c r="A14" s="59" t="s">
        <v>0</v>
      </c>
      <c r="B14" s="673" t="s">
        <v>3</v>
      </c>
      <c r="C14" s="674"/>
      <c r="D14" s="675"/>
      <c r="E14" s="59" t="s">
        <v>4</v>
      </c>
      <c r="F14" s="627" t="s">
        <v>804</v>
      </c>
      <c r="G14" s="627" t="s">
        <v>805</v>
      </c>
    </row>
    <row r="15" spans="1:8" ht="15.6">
      <c r="A15" s="174" t="s">
        <v>477</v>
      </c>
      <c r="B15" s="154"/>
      <c r="C15" s="325"/>
      <c r="D15" s="177"/>
      <c r="E15" s="34"/>
      <c r="F15" s="402">
        <f>SUM(F16+F65+F106+F189+F196+F201+F216+F243+F261+F266+F275+F294+F307+F326+F339+F350+F361+F366+F370+F375+F379+F384+F389+F407+F411+F417+F421)</f>
        <v>261793263</v>
      </c>
      <c r="G15" s="402">
        <f>SUM(G16+G65+G106+G189+G196+G201+G216+G243+G261+G266+G275+G294+G307+G326+G339+G350+G361+G366+G370+G375+G379+G384+G389+G407+G411+G417+G421)</f>
        <v>267159276</v>
      </c>
    </row>
    <row r="16" spans="1:8" ht="33.75" customHeight="1">
      <c r="A16" s="175" t="s">
        <v>274</v>
      </c>
      <c r="B16" s="178" t="s">
        <v>252</v>
      </c>
      <c r="C16" s="326" t="s">
        <v>521</v>
      </c>
      <c r="D16" s="179" t="s">
        <v>522</v>
      </c>
      <c r="E16" s="176"/>
      <c r="F16" s="392">
        <f>SUM(F17+F30+F44+F53)</f>
        <v>26495569</v>
      </c>
      <c r="G16" s="392">
        <f>SUM(G17+G30+G44+G53)</f>
        <v>26495569</v>
      </c>
    </row>
    <row r="17" spans="1:7" ht="31.2">
      <c r="A17" s="173" t="s">
        <v>178</v>
      </c>
      <c r="B17" s="181" t="s">
        <v>255</v>
      </c>
      <c r="C17" s="457" t="s">
        <v>521</v>
      </c>
      <c r="D17" s="182" t="s">
        <v>522</v>
      </c>
      <c r="E17" s="180"/>
      <c r="F17" s="490">
        <f>SUM(F18)</f>
        <v>7407716</v>
      </c>
      <c r="G17" s="490">
        <f>SUM(G18)</f>
        <v>7407716</v>
      </c>
    </row>
    <row r="18" spans="1:7" ht="15.6">
      <c r="A18" s="447" t="s">
        <v>618</v>
      </c>
      <c r="B18" s="448" t="s">
        <v>255</v>
      </c>
      <c r="C18" s="449" t="s">
        <v>10</v>
      </c>
      <c r="D18" s="450" t="s">
        <v>522</v>
      </c>
      <c r="E18" s="451"/>
      <c r="F18" s="398">
        <f>SUM(F19+F22+F26+F28)</f>
        <v>7407716</v>
      </c>
      <c r="G18" s="398">
        <f>SUM(G19+G22+G26+G28)</f>
        <v>7407716</v>
      </c>
    </row>
    <row r="19" spans="1:7" ht="31.2">
      <c r="A19" s="35" t="s">
        <v>184</v>
      </c>
      <c r="B19" s="147" t="s">
        <v>255</v>
      </c>
      <c r="C19" s="285" t="s">
        <v>628</v>
      </c>
      <c r="D19" s="145" t="s">
        <v>631</v>
      </c>
      <c r="E19" s="183"/>
      <c r="F19" s="394">
        <f>SUM(F20:F21)</f>
        <v>451490</v>
      </c>
      <c r="G19" s="394">
        <f>SUM(G20:G21)</f>
        <v>451490</v>
      </c>
    </row>
    <row r="20" spans="1:7" ht="31.2">
      <c r="A20" s="64" t="s">
        <v>728</v>
      </c>
      <c r="B20" s="161" t="s">
        <v>255</v>
      </c>
      <c r="C20" s="288" t="s">
        <v>628</v>
      </c>
      <c r="D20" s="156" t="s">
        <v>631</v>
      </c>
      <c r="E20" s="168" t="s">
        <v>16</v>
      </c>
      <c r="F20" s="397">
        <f>SUM(прил8!H464)</f>
        <v>2000</v>
      </c>
      <c r="G20" s="397">
        <f>SUM(прил8!I464)</f>
        <v>2000</v>
      </c>
    </row>
    <row r="21" spans="1:7" ht="15.6">
      <c r="A21" s="64" t="s">
        <v>40</v>
      </c>
      <c r="B21" s="161" t="s">
        <v>255</v>
      </c>
      <c r="C21" s="288" t="s">
        <v>628</v>
      </c>
      <c r="D21" s="156" t="s">
        <v>631</v>
      </c>
      <c r="E21" s="168" t="s">
        <v>39</v>
      </c>
      <c r="F21" s="397">
        <f>SUM(прил8!H465)</f>
        <v>449490</v>
      </c>
      <c r="G21" s="397">
        <f>SUM(прил8!I465)</f>
        <v>449490</v>
      </c>
    </row>
    <row r="22" spans="1:7" ht="31.2">
      <c r="A22" s="35" t="s">
        <v>102</v>
      </c>
      <c r="B22" s="471" t="s">
        <v>255</v>
      </c>
      <c r="C22" s="472" t="s">
        <v>10</v>
      </c>
      <c r="D22" s="145" t="s">
        <v>555</v>
      </c>
      <c r="E22" s="183"/>
      <c r="F22" s="394">
        <f>SUM(F23:F25)</f>
        <v>6956226</v>
      </c>
      <c r="G22" s="394">
        <f>SUM(G23:G25)</f>
        <v>6956226</v>
      </c>
    </row>
    <row r="23" spans="1:7" ht="46.8">
      <c r="A23" s="64" t="s">
        <v>92</v>
      </c>
      <c r="B23" s="473" t="s">
        <v>255</v>
      </c>
      <c r="C23" s="474" t="s">
        <v>10</v>
      </c>
      <c r="D23" s="156" t="s">
        <v>555</v>
      </c>
      <c r="E23" s="168" t="s">
        <v>13</v>
      </c>
      <c r="F23" s="397">
        <f>SUM(прил8!H403)</f>
        <v>6203210</v>
      </c>
      <c r="G23" s="397">
        <f>SUM(прил8!I403)</f>
        <v>6203210</v>
      </c>
    </row>
    <row r="24" spans="1:7" ht="31.2">
      <c r="A24" s="64" t="s">
        <v>728</v>
      </c>
      <c r="B24" s="473" t="s">
        <v>255</v>
      </c>
      <c r="C24" s="474" t="s">
        <v>10</v>
      </c>
      <c r="D24" s="156" t="s">
        <v>555</v>
      </c>
      <c r="E24" s="168" t="s">
        <v>16</v>
      </c>
      <c r="F24" s="397">
        <f>SUM(прил8!H404)</f>
        <v>726016</v>
      </c>
      <c r="G24" s="397">
        <f>SUM(прил8!I404)</f>
        <v>726016</v>
      </c>
    </row>
    <row r="25" spans="1:7" ht="15.6">
      <c r="A25" s="64" t="s">
        <v>18</v>
      </c>
      <c r="B25" s="473" t="s">
        <v>255</v>
      </c>
      <c r="C25" s="474" t="s">
        <v>10</v>
      </c>
      <c r="D25" s="156" t="s">
        <v>555</v>
      </c>
      <c r="E25" s="168" t="s">
        <v>17</v>
      </c>
      <c r="F25" s="397">
        <f>SUM(прил8!H405)</f>
        <v>27000</v>
      </c>
      <c r="G25" s="397">
        <f>SUM(прил8!I405)</f>
        <v>27000</v>
      </c>
    </row>
    <row r="26" spans="1:7" ht="15.6" hidden="1">
      <c r="A26" s="35" t="s">
        <v>794</v>
      </c>
      <c r="B26" s="471" t="s">
        <v>255</v>
      </c>
      <c r="C26" s="472" t="s">
        <v>10</v>
      </c>
      <c r="D26" s="145" t="s">
        <v>793</v>
      </c>
      <c r="E26" s="183"/>
      <c r="F26" s="394">
        <f>SUM(F27)</f>
        <v>0</v>
      </c>
      <c r="G26" s="394">
        <f>SUM(G27)</f>
        <v>0</v>
      </c>
    </row>
    <row r="27" spans="1:7" ht="31.2" hidden="1">
      <c r="A27" s="64" t="s">
        <v>728</v>
      </c>
      <c r="B27" s="473" t="s">
        <v>255</v>
      </c>
      <c r="C27" s="474" t="s">
        <v>10</v>
      </c>
      <c r="D27" s="156" t="s">
        <v>793</v>
      </c>
      <c r="E27" s="168" t="s">
        <v>16</v>
      </c>
      <c r="F27" s="397">
        <f>SUM(прил8!H407)</f>
        <v>0</v>
      </c>
      <c r="G27" s="397">
        <f>SUM(прил8!I407)</f>
        <v>0</v>
      </c>
    </row>
    <row r="28" spans="1:7" ht="31.2" hidden="1">
      <c r="A28" s="35" t="s">
        <v>773</v>
      </c>
      <c r="B28" s="471" t="s">
        <v>255</v>
      </c>
      <c r="C28" s="472" t="s">
        <v>10</v>
      </c>
      <c r="D28" s="145" t="s">
        <v>772</v>
      </c>
      <c r="E28" s="183"/>
      <c r="F28" s="394">
        <f>SUM(F29)</f>
        <v>0</v>
      </c>
      <c r="G28" s="394">
        <f>SUM(G29)</f>
        <v>0</v>
      </c>
    </row>
    <row r="29" spans="1:7" ht="31.2" hidden="1">
      <c r="A29" s="64" t="s">
        <v>728</v>
      </c>
      <c r="B29" s="473" t="s">
        <v>255</v>
      </c>
      <c r="C29" s="474" t="s">
        <v>10</v>
      </c>
      <c r="D29" s="156" t="s">
        <v>772</v>
      </c>
      <c r="E29" s="168" t="s">
        <v>16</v>
      </c>
      <c r="F29" s="397">
        <f>SUM(прил8!H409)</f>
        <v>0</v>
      </c>
      <c r="G29" s="397">
        <f>SUM(прил8!I409)</f>
        <v>0</v>
      </c>
    </row>
    <row r="30" spans="1:7" ht="31.2">
      <c r="A30" s="184" t="s">
        <v>179</v>
      </c>
      <c r="B30" s="462" t="s">
        <v>619</v>
      </c>
      <c r="C30" s="327" t="s">
        <v>521</v>
      </c>
      <c r="D30" s="186" t="s">
        <v>522</v>
      </c>
      <c r="E30" s="187"/>
      <c r="F30" s="491">
        <f>SUM(F31+F39)</f>
        <v>7761277</v>
      </c>
      <c r="G30" s="491">
        <f>SUM(G31+G39)</f>
        <v>7761277</v>
      </c>
    </row>
    <row r="31" spans="1:7" ht="15.6">
      <c r="A31" s="452" t="s">
        <v>620</v>
      </c>
      <c r="B31" s="453" t="s">
        <v>256</v>
      </c>
      <c r="C31" s="454" t="s">
        <v>10</v>
      </c>
      <c r="D31" s="455" t="s">
        <v>522</v>
      </c>
      <c r="E31" s="456"/>
      <c r="F31" s="395">
        <f>SUM(F32+F35)</f>
        <v>7761277</v>
      </c>
      <c r="G31" s="395">
        <f>SUM(G32+G35)</f>
        <v>7761277</v>
      </c>
    </row>
    <row r="32" spans="1:7" ht="31.2">
      <c r="A32" s="35" t="s">
        <v>184</v>
      </c>
      <c r="B32" s="147" t="s">
        <v>256</v>
      </c>
      <c r="C32" s="285" t="s">
        <v>628</v>
      </c>
      <c r="D32" s="145" t="s">
        <v>631</v>
      </c>
      <c r="E32" s="183"/>
      <c r="F32" s="394">
        <f>SUM(F33:F34)</f>
        <v>405645</v>
      </c>
      <c r="G32" s="394">
        <f>SUM(G33:G34)</f>
        <v>405645</v>
      </c>
    </row>
    <row r="33" spans="1:7" ht="31.2">
      <c r="A33" s="64" t="s">
        <v>728</v>
      </c>
      <c r="B33" s="161" t="s">
        <v>256</v>
      </c>
      <c r="C33" s="288" t="s">
        <v>628</v>
      </c>
      <c r="D33" s="156" t="s">
        <v>631</v>
      </c>
      <c r="E33" s="168" t="s">
        <v>16</v>
      </c>
      <c r="F33" s="397">
        <f>SUM(прил8!H469)</f>
        <v>1800</v>
      </c>
      <c r="G33" s="397">
        <f>SUM(прил8!I469)</f>
        <v>1800</v>
      </c>
    </row>
    <row r="34" spans="1:7" ht="15.6">
      <c r="A34" s="64" t="s">
        <v>40</v>
      </c>
      <c r="B34" s="161" t="s">
        <v>256</v>
      </c>
      <c r="C34" s="288" t="s">
        <v>628</v>
      </c>
      <c r="D34" s="156" t="s">
        <v>631</v>
      </c>
      <c r="E34" s="168" t="s">
        <v>39</v>
      </c>
      <c r="F34" s="397">
        <f>SUM(прил8!H470)</f>
        <v>403845</v>
      </c>
      <c r="G34" s="397">
        <f>SUM(прил8!I470)</f>
        <v>403845</v>
      </c>
    </row>
    <row r="35" spans="1:7" ht="31.2">
      <c r="A35" s="35" t="s">
        <v>102</v>
      </c>
      <c r="B35" s="471" t="s">
        <v>256</v>
      </c>
      <c r="C35" s="472" t="s">
        <v>10</v>
      </c>
      <c r="D35" s="145" t="s">
        <v>555</v>
      </c>
      <c r="E35" s="183"/>
      <c r="F35" s="394">
        <f>SUM(F36:F38)</f>
        <v>7355632</v>
      </c>
      <c r="G35" s="394">
        <f>SUM(G36:G38)</f>
        <v>7355632</v>
      </c>
    </row>
    <row r="36" spans="1:7" ht="46.8">
      <c r="A36" s="64" t="s">
        <v>92</v>
      </c>
      <c r="B36" s="473" t="s">
        <v>256</v>
      </c>
      <c r="C36" s="474" t="s">
        <v>10</v>
      </c>
      <c r="D36" s="156" t="s">
        <v>555</v>
      </c>
      <c r="E36" s="168" t="s">
        <v>13</v>
      </c>
      <c r="F36" s="397">
        <f>SUM(прил8!H413)</f>
        <v>6699852</v>
      </c>
      <c r="G36" s="397">
        <f>SUM(прил8!I413)</f>
        <v>6699852</v>
      </c>
    </row>
    <row r="37" spans="1:7" ht="31.2">
      <c r="A37" s="64" t="s">
        <v>728</v>
      </c>
      <c r="B37" s="473" t="s">
        <v>256</v>
      </c>
      <c r="C37" s="474" t="s">
        <v>10</v>
      </c>
      <c r="D37" s="156" t="s">
        <v>555</v>
      </c>
      <c r="E37" s="168" t="s">
        <v>16</v>
      </c>
      <c r="F37" s="397">
        <f>SUM(прил8!H414)</f>
        <v>645580</v>
      </c>
      <c r="G37" s="397">
        <f>SUM(прил8!I414)</f>
        <v>645580</v>
      </c>
    </row>
    <row r="38" spans="1:7" ht="15.6">
      <c r="A38" s="64" t="s">
        <v>18</v>
      </c>
      <c r="B38" s="473" t="s">
        <v>256</v>
      </c>
      <c r="C38" s="474" t="s">
        <v>10</v>
      </c>
      <c r="D38" s="156" t="s">
        <v>555</v>
      </c>
      <c r="E38" s="168" t="s">
        <v>17</v>
      </c>
      <c r="F38" s="397">
        <f>SUM(прил8!H415)</f>
        <v>10200</v>
      </c>
      <c r="G38" s="397">
        <f>SUM(прил8!I415)</f>
        <v>10200</v>
      </c>
    </row>
    <row r="39" spans="1:7" ht="15.6" hidden="1">
      <c r="A39" s="452" t="s">
        <v>1034</v>
      </c>
      <c r="B39" s="629" t="s">
        <v>256</v>
      </c>
      <c r="C39" s="630" t="s">
        <v>12</v>
      </c>
      <c r="D39" s="455" t="s">
        <v>522</v>
      </c>
      <c r="E39" s="456"/>
      <c r="F39" s="395">
        <f>SUM(F40+F42)</f>
        <v>0</v>
      </c>
      <c r="G39" s="395">
        <f>SUM(G40+G42)</f>
        <v>0</v>
      </c>
    </row>
    <row r="40" spans="1:7" ht="31.2" hidden="1">
      <c r="A40" s="35" t="s">
        <v>1033</v>
      </c>
      <c r="B40" s="471" t="s">
        <v>256</v>
      </c>
      <c r="C40" s="472" t="s">
        <v>12</v>
      </c>
      <c r="D40" s="145" t="s">
        <v>1032</v>
      </c>
      <c r="E40" s="183"/>
      <c r="F40" s="394">
        <f>SUM(F41)</f>
        <v>0</v>
      </c>
      <c r="G40" s="394">
        <f>SUM(G41)</f>
        <v>0</v>
      </c>
    </row>
    <row r="41" spans="1:7" ht="15.6" hidden="1">
      <c r="A41" s="64" t="s">
        <v>21</v>
      </c>
      <c r="B41" s="473" t="s">
        <v>256</v>
      </c>
      <c r="C41" s="474" t="s">
        <v>12</v>
      </c>
      <c r="D41" s="156" t="s">
        <v>1032</v>
      </c>
      <c r="E41" s="168" t="s">
        <v>75</v>
      </c>
      <c r="F41" s="397">
        <f>SUM(прил8!H426)</f>
        <v>0</v>
      </c>
      <c r="G41" s="397">
        <f>SUM(прил8!I426)</f>
        <v>0</v>
      </c>
    </row>
    <row r="42" spans="1:7" ht="31.2" hidden="1">
      <c r="A42" s="35" t="s">
        <v>589</v>
      </c>
      <c r="B42" s="471" t="s">
        <v>256</v>
      </c>
      <c r="C42" s="472" t="s">
        <v>12</v>
      </c>
      <c r="D42" s="145" t="s">
        <v>588</v>
      </c>
      <c r="E42" s="183"/>
      <c r="F42" s="394">
        <f>SUM(F43)</f>
        <v>0</v>
      </c>
      <c r="G42" s="394">
        <f>SUM(G43)</f>
        <v>0</v>
      </c>
    </row>
    <row r="43" spans="1:7" ht="15.6" hidden="1">
      <c r="A43" s="64" t="s">
        <v>21</v>
      </c>
      <c r="B43" s="473" t="s">
        <v>256</v>
      </c>
      <c r="C43" s="474" t="s">
        <v>12</v>
      </c>
      <c r="D43" s="156" t="s">
        <v>588</v>
      </c>
      <c r="E43" s="168" t="s">
        <v>75</v>
      </c>
      <c r="F43" s="397">
        <f>SUM(прил8!H428)</f>
        <v>0</v>
      </c>
      <c r="G43" s="397">
        <f>SUM(прил8!I428)</f>
        <v>0</v>
      </c>
    </row>
    <row r="44" spans="1:7" s="51" customFormat="1" ht="46.8">
      <c r="A44" s="188" t="s">
        <v>172</v>
      </c>
      <c r="B44" s="464" t="s">
        <v>253</v>
      </c>
      <c r="C44" s="463" t="s">
        <v>521</v>
      </c>
      <c r="D44" s="186" t="s">
        <v>522</v>
      </c>
      <c r="E44" s="189"/>
      <c r="F44" s="491">
        <f>SUM(F46+F49)</f>
        <v>6353183</v>
      </c>
      <c r="G44" s="491">
        <f>SUM(G46+G49)</f>
        <v>6353183</v>
      </c>
    </row>
    <row r="45" spans="1:7" s="51" customFormat="1" ht="46.8">
      <c r="A45" s="458" t="s">
        <v>607</v>
      </c>
      <c r="B45" s="459" t="s">
        <v>253</v>
      </c>
      <c r="C45" s="460" t="s">
        <v>10</v>
      </c>
      <c r="D45" s="465" t="s">
        <v>522</v>
      </c>
      <c r="E45" s="461"/>
      <c r="F45" s="395">
        <f>SUM(F46+F49)</f>
        <v>6353183</v>
      </c>
      <c r="G45" s="395">
        <f>SUM(G46+G49)</f>
        <v>6353183</v>
      </c>
    </row>
    <row r="46" spans="1:7" s="51" customFormat="1" ht="78">
      <c r="A46" s="91" t="s">
        <v>114</v>
      </c>
      <c r="B46" s="466" t="s">
        <v>253</v>
      </c>
      <c r="C46" s="467" t="s">
        <v>10</v>
      </c>
      <c r="D46" s="468" t="s">
        <v>632</v>
      </c>
      <c r="E46" s="38"/>
      <c r="F46" s="394">
        <f>SUM(F47:F48)</f>
        <v>143692</v>
      </c>
      <c r="G46" s="394">
        <f>SUM(G47:G48)</f>
        <v>143692</v>
      </c>
    </row>
    <row r="47" spans="1:7" s="51" customFormat="1" ht="31.2">
      <c r="A47" s="169" t="s">
        <v>728</v>
      </c>
      <c r="B47" s="469" t="s">
        <v>253</v>
      </c>
      <c r="C47" s="470" t="s">
        <v>10</v>
      </c>
      <c r="D47" s="156" t="s">
        <v>632</v>
      </c>
      <c r="E47" s="63">
        <v>200</v>
      </c>
      <c r="F47" s="397">
        <f>SUM(прил8!H474)</f>
        <v>718</v>
      </c>
      <c r="G47" s="397">
        <f>SUM(прил8!I474)</f>
        <v>718</v>
      </c>
    </row>
    <row r="48" spans="1:7" s="51" customFormat="1" ht="15.6">
      <c r="A48" s="169" t="s">
        <v>40</v>
      </c>
      <c r="B48" s="469" t="s">
        <v>253</v>
      </c>
      <c r="C48" s="470" t="s">
        <v>10</v>
      </c>
      <c r="D48" s="156" t="s">
        <v>632</v>
      </c>
      <c r="E48" s="63">
        <v>300</v>
      </c>
      <c r="F48" s="397">
        <f>SUM(прил8!H475)</f>
        <v>142974</v>
      </c>
      <c r="G48" s="397">
        <f>SUM(прил8!I475)</f>
        <v>142974</v>
      </c>
    </row>
    <row r="49" spans="1:7" s="51" customFormat="1" ht="31.2">
      <c r="A49" s="193" t="s">
        <v>102</v>
      </c>
      <c r="B49" s="475" t="s">
        <v>253</v>
      </c>
      <c r="C49" s="476" t="s">
        <v>10</v>
      </c>
      <c r="D49" s="194" t="s">
        <v>555</v>
      </c>
      <c r="E49" s="38"/>
      <c r="F49" s="394">
        <f>SUM(F50:F52)</f>
        <v>6209491</v>
      </c>
      <c r="G49" s="394">
        <f>SUM(G50:G52)</f>
        <v>6209491</v>
      </c>
    </row>
    <row r="50" spans="1:7" s="51" customFormat="1" ht="46.8">
      <c r="A50" s="169" t="s">
        <v>92</v>
      </c>
      <c r="B50" s="477" t="s">
        <v>253</v>
      </c>
      <c r="C50" s="478" t="s">
        <v>10</v>
      </c>
      <c r="D50" s="191" t="s">
        <v>555</v>
      </c>
      <c r="E50" s="63">
        <v>100</v>
      </c>
      <c r="F50" s="397">
        <f>SUM(прил8!H338)</f>
        <v>5891191</v>
      </c>
      <c r="G50" s="397">
        <f>SUM(прил8!I338)</f>
        <v>5891191</v>
      </c>
    </row>
    <row r="51" spans="1:7" s="51" customFormat="1" ht="31.2">
      <c r="A51" s="169" t="s">
        <v>728</v>
      </c>
      <c r="B51" s="477" t="s">
        <v>253</v>
      </c>
      <c r="C51" s="478" t="s">
        <v>10</v>
      </c>
      <c r="D51" s="190" t="s">
        <v>555</v>
      </c>
      <c r="E51" s="63">
        <v>200</v>
      </c>
      <c r="F51" s="397">
        <f>SUM(прил8!H339)</f>
        <v>308000</v>
      </c>
      <c r="G51" s="397">
        <f>SUM(прил8!I339)</f>
        <v>308000</v>
      </c>
    </row>
    <row r="52" spans="1:7" s="51" customFormat="1" ht="31.2">
      <c r="A52" s="169" t="s">
        <v>18</v>
      </c>
      <c r="B52" s="477" t="s">
        <v>253</v>
      </c>
      <c r="C52" s="478" t="s">
        <v>10</v>
      </c>
      <c r="D52" s="191" t="s">
        <v>555</v>
      </c>
      <c r="E52" s="63">
        <v>800</v>
      </c>
      <c r="F52" s="397">
        <f>SUM(прил8!H340)</f>
        <v>10300</v>
      </c>
      <c r="G52" s="397">
        <f>SUM(прил8!I340)</f>
        <v>10300</v>
      </c>
    </row>
    <row r="53" spans="1:7" s="51" customFormat="1" ht="46.8">
      <c r="A53" s="195" t="s">
        <v>181</v>
      </c>
      <c r="B53" s="196" t="s">
        <v>258</v>
      </c>
      <c r="C53" s="207" t="s">
        <v>521</v>
      </c>
      <c r="D53" s="192" t="s">
        <v>522</v>
      </c>
      <c r="E53" s="189"/>
      <c r="F53" s="491">
        <f>SUM(F54+F58)</f>
        <v>4973393</v>
      </c>
      <c r="G53" s="491">
        <f>SUM(G54+G58)</f>
        <v>4973393</v>
      </c>
    </row>
    <row r="54" spans="1:7" s="51" customFormat="1" ht="78">
      <c r="A54" s="479" t="s">
        <v>627</v>
      </c>
      <c r="B54" s="483" t="s">
        <v>258</v>
      </c>
      <c r="C54" s="484" t="s">
        <v>10</v>
      </c>
      <c r="D54" s="482" t="s">
        <v>522</v>
      </c>
      <c r="E54" s="461"/>
      <c r="F54" s="395">
        <f>SUM(F55)</f>
        <v>1080600</v>
      </c>
      <c r="G54" s="395">
        <f>SUM(G55)</f>
        <v>1080600</v>
      </c>
    </row>
    <row r="55" spans="1:7" s="51" customFormat="1" ht="31.2">
      <c r="A55" s="91" t="s">
        <v>91</v>
      </c>
      <c r="B55" s="485" t="s">
        <v>258</v>
      </c>
      <c r="C55" s="486" t="s">
        <v>628</v>
      </c>
      <c r="D55" s="194" t="s">
        <v>526</v>
      </c>
      <c r="E55" s="38"/>
      <c r="F55" s="394">
        <f>SUM(F56:F57)</f>
        <v>1080600</v>
      </c>
      <c r="G55" s="394">
        <f>SUM(G56:G57)</f>
        <v>1080600</v>
      </c>
    </row>
    <row r="56" spans="1:7" s="51" customFormat="1" ht="46.8">
      <c r="A56" s="94" t="s">
        <v>92</v>
      </c>
      <c r="B56" s="487" t="s">
        <v>258</v>
      </c>
      <c r="C56" s="488" t="s">
        <v>628</v>
      </c>
      <c r="D56" s="191" t="s">
        <v>526</v>
      </c>
      <c r="E56" s="63">
        <v>100</v>
      </c>
      <c r="F56" s="397">
        <f>SUM(прил8!H432)</f>
        <v>1080600</v>
      </c>
      <c r="G56" s="397">
        <f>SUM(прил8!I432)</f>
        <v>1080600</v>
      </c>
    </row>
    <row r="57" spans="1:7" s="51" customFormat="1" ht="31.2" hidden="1">
      <c r="A57" s="169" t="s">
        <v>18</v>
      </c>
      <c r="B57" s="487" t="s">
        <v>258</v>
      </c>
      <c r="C57" s="488" t="s">
        <v>628</v>
      </c>
      <c r="D57" s="191" t="s">
        <v>526</v>
      </c>
      <c r="E57" s="63">
        <v>800</v>
      </c>
      <c r="F57" s="397">
        <f>SUM(прил8!H433)</f>
        <v>0</v>
      </c>
      <c r="G57" s="397">
        <f>SUM(прил8!I433)</f>
        <v>0</v>
      </c>
    </row>
    <row r="58" spans="1:7" s="51" customFormat="1" ht="46.8">
      <c r="A58" s="479" t="s">
        <v>624</v>
      </c>
      <c r="B58" s="480" t="s">
        <v>258</v>
      </c>
      <c r="C58" s="481" t="s">
        <v>12</v>
      </c>
      <c r="D58" s="482" t="s">
        <v>522</v>
      </c>
      <c r="E58" s="461"/>
      <c r="F58" s="395">
        <f>SUM(F59+F61)</f>
        <v>3892793</v>
      </c>
      <c r="G58" s="395">
        <f>SUM(G59+G61)</f>
        <v>3892793</v>
      </c>
    </row>
    <row r="59" spans="1:7" s="51" customFormat="1" ht="46.8">
      <c r="A59" s="91" t="s">
        <v>104</v>
      </c>
      <c r="B59" s="485" t="s">
        <v>258</v>
      </c>
      <c r="C59" s="486" t="s">
        <v>625</v>
      </c>
      <c r="D59" s="194" t="s">
        <v>626</v>
      </c>
      <c r="E59" s="38"/>
      <c r="F59" s="394">
        <f>SUM(F60)</f>
        <v>24276</v>
      </c>
      <c r="G59" s="394">
        <f>SUM(G60)</f>
        <v>24276</v>
      </c>
    </row>
    <row r="60" spans="1:7" s="51" customFormat="1" ht="46.8">
      <c r="A60" s="94" t="s">
        <v>92</v>
      </c>
      <c r="B60" s="487" t="s">
        <v>258</v>
      </c>
      <c r="C60" s="488" t="s">
        <v>625</v>
      </c>
      <c r="D60" s="191" t="s">
        <v>626</v>
      </c>
      <c r="E60" s="63">
        <v>100</v>
      </c>
      <c r="F60" s="397">
        <f>SUM(прил8!H436)</f>
        <v>24276</v>
      </c>
      <c r="G60" s="397">
        <f>SUM(прил8!I436)</f>
        <v>24276</v>
      </c>
    </row>
    <row r="61" spans="1:7" s="51" customFormat="1" ht="31.2">
      <c r="A61" s="91" t="s">
        <v>102</v>
      </c>
      <c r="B61" s="485" t="s">
        <v>258</v>
      </c>
      <c r="C61" s="486" t="s">
        <v>625</v>
      </c>
      <c r="D61" s="194" t="s">
        <v>555</v>
      </c>
      <c r="E61" s="38"/>
      <c r="F61" s="394">
        <f>SUM(F62:F64)</f>
        <v>3868517</v>
      </c>
      <c r="G61" s="394">
        <f>SUM(G62:G64)</f>
        <v>3868517</v>
      </c>
    </row>
    <row r="62" spans="1:7" s="51" customFormat="1" ht="46.8">
      <c r="A62" s="94" t="s">
        <v>92</v>
      </c>
      <c r="B62" s="487" t="s">
        <v>258</v>
      </c>
      <c r="C62" s="488" t="s">
        <v>625</v>
      </c>
      <c r="D62" s="191" t="s">
        <v>555</v>
      </c>
      <c r="E62" s="63">
        <v>100</v>
      </c>
      <c r="F62" s="397">
        <f>SUM(прил8!H438)</f>
        <v>3696517</v>
      </c>
      <c r="G62" s="397">
        <f>SUM(прил8!I438)</f>
        <v>3696517</v>
      </c>
    </row>
    <row r="63" spans="1:7" s="51" customFormat="1" ht="31.2">
      <c r="A63" s="94" t="s">
        <v>728</v>
      </c>
      <c r="B63" s="487" t="s">
        <v>258</v>
      </c>
      <c r="C63" s="488" t="s">
        <v>625</v>
      </c>
      <c r="D63" s="191" t="s">
        <v>555</v>
      </c>
      <c r="E63" s="63">
        <v>200</v>
      </c>
      <c r="F63" s="397">
        <f>SUM(прил8!H439)</f>
        <v>171000</v>
      </c>
      <c r="G63" s="397">
        <f>SUM(прил8!I439)</f>
        <v>171000</v>
      </c>
    </row>
    <row r="64" spans="1:7" s="51" customFormat="1" ht="31.2">
      <c r="A64" s="94" t="s">
        <v>18</v>
      </c>
      <c r="B64" s="487" t="s">
        <v>258</v>
      </c>
      <c r="C64" s="488" t="s">
        <v>625</v>
      </c>
      <c r="D64" s="191" t="s">
        <v>555</v>
      </c>
      <c r="E64" s="63">
        <v>800</v>
      </c>
      <c r="F64" s="397">
        <f>SUM(прил8!H440)</f>
        <v>1000</v>
      </c>
      <c r="G64" s="397">
        <f>SUM(прил8!I440)</f>
        <v>1000</v>
      </c>
    </row>
    <row r="65" spans="1:7" s="51" customFormat="1" ht="31.2">
      <c r="A65" s="68" t="s">
        <v>130</v>
      </c>
      <c r="B65" s="197" t="s">
        <v>206</v>
      </c>
      <c r="C65" s="328" t="s">
        <v>521</v>
      </c>
      <c r="D65" s="198" t="s">
        <v>522</v>
      </c>
      <c r="E65" s="47"/>
      <c r="F65" s="392">
        <f>SUM(F66+F76+F96)</f>
        <v>13075796</v>
      </c>
      <c r="G65" s="392">
        <f>SUM(G66+G76+G96)</f>
        <v>13075796</v>
      </c>
    </row>
    <row r="66" spans="1:7" s="51" customFormat="1" ht="46.8">
      <c r="A66" s="184" t="s">
        <v>143</v>
      </c>
      <c r="B66" s="196" t="s">
        <v>240</v>
      </c>
      <c r="C66" s="207" t="s">
        <v>521</v>
      </c>
      <c r="D66" s="192" t="s">
        <v>522</v>
      </c>
      <c r="E66" s="189"/>
      <c r="F66" s="491">
        <f>SUM(F67)</f>
        <v>2403274</v>
      </c>
      <c r="G66" s="491">
        <f>SUM(G67)</f>
        <v>2403274</v>
      </c>
    </row>
    <row r="67" spans="1:7" s="51" customFormat="1" ht="46.8">
      <c r="A67" s="452" t="s">
        <v>545</v>
      </c>
      <c r="B67" s="480" t="s">
        <v>240</v>
      </c>
      <c r="C67" s="481" t="s">
        <v>10</v>
      </c>
      <c r="D67" s="482" t="s">
        <v>522</v>
      </c>
      <c r="E67" s="461"/>
      <c r="F67" s="395">
        <f>SUM(F68+F70+F74)</f>
        <v>2403274</v>
      </c>
      <c r="G67" s="395">
        <f>SUM(G68+G70+G74)</f>
        <v>2403274</v>
      </c>
    </row>
    <row r="68" spans="1:7" s="51" customFormat="1" ht="31.2">
      <c r="A68" s="35" t="s">
        <v>99</v>
      </c>
      <c r="B68" s="157" t="s">
        <v>240</v>
      </c>
      <c r="C68" s="205" t="s">
        <v>10</v>
      </c>
      <c r="D68" s="194" t="s">
        <v>546</v>
      </c>
      <c r="E68" s="38"/>
      <c r="F68" s="394">
        <f>SUM(F69)</f>
        <v>112400</v>
      </c>
      <c r="G68" s="394">
        <f>SUM(G69)</f>
        <v>112400</v>
      </c>
    </row>
    <row r="69" spans="1:7" s="51" customFormat="1" ht="31.2">
      <c r="A69" s="64" t="s">
        <v>100</v>
      </c>
      <c r="B69" s="158" t="s">
        <v>240</v>
      </c>
      <c r="C69" s="200" t="s">
        <v>10</v>
      </c>
      <c r="D69" s="191" t="s">
        <v>546</v>
      </c>
      <c r="E69" s="63">
        <v>600</v>
      </c>
      <c r="F69" s="397">
        <f>SUM(прил8!H108)</f>
        <v>112400</v>
      </c>
      <c r="G69" s="397">
        <f>SUM(прил8!I108)</f>
        <v>112400</v>
      </c>
    </row>
    <row r="70" spans="1:7" s="51" customFormat="1" ht="31.2">
      <c r="A70" s="35" t="s">
        <v>109</v>
      </c>
      <c r="B70" s="157" t="s">
        <v>240</v>
      </c>
      <c r="C70" s="205" t="s">
        <v>10</v>
      </c>
      <c r="D70" s="194" t="s">
        <v>641</v>
      </c>
      <c r="E70" s="38"/>
      <c r="F70" s="394">
        <f>SUM(F71:F73)</f>
        <v>1896000</v>
      </c>
      <c r="G70" s="394">
        <f>SUM(G71:G73)</f>
        <v>1896000</v>
      </c>
    </row>
    <row r="71" spans="1:7" s="51" customFormat="1" ht="46.8">
      <c r="A71" s="64" t="s">
        <v>92</v>
      </c>
      <c r="B71" s="158" t="s">
        <v>240</v>
      </c>
      <c r="C71" s="200" t="s">
        <v>10</v>
      </c>
      <c r="D71" s="191" t="s">
        <v>641</v>
      </c>
      <c r="E71" s="63">
        <v>100</v>
      </c>
      <c r="F71" s="397">
        <f>SUM(прил8!H547)</f>
        <v>1700000</v>
      </c>
      <c r="G71" s="397">
        <f>SUM(прил8!I547)</f>
        <v>1700000</v>
      </c>
    </row>
    <row r="72" spans="1:7" s="51" customFormat="1" ht="31.2">
      <c r="A72" s="64" t="s">
        <v>728</v>
      </c>
      <c r="B72" s="158" t="s">
        <v>240</v>
      </c>
      <c r="C72" s="200" t="s">
        <v>10</v>
      </c>
      <c r="D72" s="191" t="s">
        <v>641</v>
      </c>
      <c r="E72" s="63">
        <v>200</v>
      </c>
      <c r="F72" s="397">
        <f>SUM(прил8!H548)</f>
        <v>196000</v>
      </c>
      <c r="G72" s="397">
        <f>SUM(прил8!I548)</f>
        <v>196000</v>
      </c>
    </row>
    <row r="73" spans="1:7" s="51" customFormat="1" ht="31.2" hidden="1">
      <c r="A73" s="74" t="s">
        <v>18</v>
      </c>
      <c r="B73" s="158" t="s">
        <v>240</v>
      </c>
      <c r="C73" s="200" t="s">
        <v>10</v>
      </c>
      <c r="D73" s="191" t="s">
        <v>641</v>
      </c>
      <c r="E73" s="63">
        <v>800</v>
      </c>
      <c r="F73" s="397">
        <f>SUM(прил8!H549)</f>
        <v>0</v>
      </c>
      <c r="G73" s="397">
        <f>SUM(прил8!I549)</f>
        <v>0</v>
      </c>
    </row>
    <row r="74" spans="1:7" s="51" customFormat="1" ht="31.2">
      <c r="A74" s="91" t="s">
        <v>91</v>
      </c>
      <c r="B74" s="157" t="s">
        <v>240</v>
      </c>
      <c r="C74" s="205" t="s">
        <v>10</v>
      </c>
      <c r="D74" s="194" t="s">
        <v>526</v>
      </c>
      <c r="E74" s="38"/>
      <c r="F74" s="394">
        <f>SUM(F75)</f>
        <v>394874</v>
      </c>
      <c r="G74" s="394">
        <f>SUM(G75)</f>
        <v>394874</v>
      </c>
    </row>
    <row r="75" spans="1:7" s="51" customFormat="1" ht="46.8">
      <c r="A75" s="64" t="s">
        <v>92</v>
      </c>
      <c r="B75" s="158" t="s">
        <v>240</v>
      </c>
      <c r="C75" s="200" t="s">
        <v>10</v>
      </c>
      <c r="D75" s="191" t="s">
        <v>526</v>
      </c>
      <c r="E75" s="63">
        <v>100</v>
      </c>
      <c r="F75" s="397">
        <f>SUM(прил8!H551)</f>
        <v>394874</v>
      </c>
      <c r="G75" s="397">
        <f>SUM(прил8!I551)</f>
        <v>394874</v>
      </c>
    </row>
    <row r="76" spans="1:7" s="51" customFormat="1" ht="46.8">
      <c r="A76" s="184" t="s">
        <v>182</v>
      </c>
      <c r="B76" s="196" t="s">
        <v>208</v>
      </c>
      <c r="C76" s="207" t="s">
        <v>521</v>
      </c>
      <c r="D76" s="192" t="s">
        <v>522</v>
      </c>
      <c r="E76" s="189"/>
      <c r="F76" s="491">
        <f>SUM(F77)</f>
        <v>6805021</v>
      </c>
      <c r="G76" s="491">
        <f>SUM(G77)</f>
        <v>6805021</v>
      </c>
    </row>
    <row r="77" spans="1:7" s="51" customFormat="1" ht="46.8">
      <c r="A77" s="452" t="s">
        <v>629</v>
      </c>
      <c r="B77" s="480" t="s">
        <v>208</v>
      </c>
      <c r="C77" s="481" t="s">
        <v>10</v>
      </c>
      <c r="D77" s="482" t="s">
        <v>522</v>
      </c>
      <c r="E77" s="461"/>
      <c r="F77" s="395">
        <f>SUM(F78+F80+F83+F86+F89+F92+F94)</f>
        <v>6805021</v>
      </c>
      <c r="G77" s="395">
        <f>SUM(G78+G80+G83+G86+G89+G92+G94)</f>
        <v>6805021</v>
      </c>
    </row>
    <row r="78" spans="1:7" s="51" customFormat="1" ht="31.2">
      <c r="A78" s="35" t="s">
        <v>774</v>
      </c>
      <c r="B78" s="157" t="s">
        <v>208</v>
      </c>
      <c r="C78" s="205" t="s">
        <v>10</v>
      </c>
      <c r="D78" s="194" t="s">
        <v>634</v>
      </c>
      <c r="E78" s="38"/>
      <c r="F78" s="394">
        <f>SUM(F79)</f>
        <v>1453028</v>
      </c>
      <c r="G78" s="394">
        <f>SUM(G79)</f>
        <v>1453028</v>
      </c>
    </row>
    <row r="79" spans="1:7" s="51" customFormat="1" ht="31.2">
      <c r="A79" s="64" t="s">
        <v>40</v>
      </c>
      <c r="B79" s="158" t="s">
        <v>208</v>
      </c>
      <c r="C79" s="200" t="s">
        <v>10</v>
      </c>
      <c r="D79" s="191" t="s">
        <v>634</v>
      </c>
      <c r="E79" s="63" t="s">
        <v>39</v>
      </c>
      <c r="F79" s="397">
        <f>SUM(прил8!H480)</f>
        <v>1453028</v>
      </c>
      <c r="G79" s="397">
        <f>SUM(прил8!I480)</f>
        <v>1453028</v>
      </c>
    </row>
    <row r="80" spans="1:7" s="51" customFormat="1" ht="31.2">
      <c r="A80" s="35" t="s">
        <v>105</v>
      </c>
      <c r="B80" s="157" t="s">
        <v>208</v>
      </c>
      <c r="C80" s="205" t="s">
        <v>10</v>
      </c>
      <c r="D80" s="194" t="s">
        <v>635</v>
      </c>
      <c r="E80" s="38"/>
      <c r="F80" s="394">
        <f>SUM(F81:F82)</f>
        <v>65779</v>
      </c>
      <c r="G80" s="394">
        <f>SUM(G81:G82)</f>
        <v>65779</v>
      </c>
    </row>
    <row r="81" spans="1:7" s="51" customFormat="1" ht="31.2">
      <c r="A81" s="64" t="s">
        <v>728</v>
      </c>
      <c r="B81" s="158" t="s">
        <v>208</v>
      </c>
      <c r="C81" s="200" t="s">
        <v>10</v>
      </c>
      <c r="D81" s="191" t="s">
        <v>635</v>
      </c>
      <c r="E81" s="63" t="s">
        <v>16</v>
      </c>
      <c r="F81" s="397">
        <f>SUM(прил8!H482)</f>
        <v>1067</v>
      </c>
      <c r="G81" s="397">
        <f>SUM(прил8!I482)</f>
        <v>1067</v>
      </c>
    </row>
    <row r="82" spans="1:7" s="51" customFormat="1" ht="31.2">
      <c r="A82" s="64" t="s">
        <v>40</v>
      </c>
      <c r="B82" s="158" t="s">
        <v>208</v>
      </c>
      <c r="C82" s="200" t="s">
        <v>10</v>
      </c>
      <c r="D82" s="191" t="s">
        <v>635</v>
      </c>
      <c r="E82" s="63" t="s">
        <v>39</v>
      </c>
      <c r="F82" s="397">
        <f>SUM(прил8!H483)</f>
        <v>64712</v>
      </c>
      <c r="G82" s="397">
        <f>SUM(прил8!I483)</f>
        <v>64712</v>
      </c>
    </row>
    <row r="83" spans="1:7" s="51" customFormat="1" ht="31.2">
      <c r="A83" s="35" t="s">
        <v>106</v>
      </c>
      <c r="B83" s="157" t="s">
        <v>208</v>
      </c>
      <c r="C83" s="205" t="s">
        <v>10</v>
      </c>
      <c r="D83" s="194" t="s">
        <v>636</v>
      </c>
      <c r="E83" s="38"/>
      <c r="F83" s="394">
        <f>SUM(F84:F85)</f>
        <v>406253</v>
      </c>
      <c r="G83" s="394">
        <f>SUM(G84:G85)</f>
        <v>406253</v>
      </c>
    </row>
    <row r="84" spans="1:7" s="51" customFormat="1" ht="31.2">
      <c r="A84" s="64" t="s">
        <v>728</v>
      </c>
      <c r="B84" s="158" t="s">
        <v>208</v>
      </c>
      <c r="C84" s="200" t="s">
        <v>10</v>
      </c>
      <c r="D84" s="191" t="s">
        <v>636</v>
      </c>
      <c r="E84" s="63" t="s">
        <v>16</v>
      </c>
      <c r="F84" s="397">
        <f>SUM(прил8!H485)</f>
        <v>5733</v>
      </c>
      <c r="G84" s="397">
        <f>SUM(прил8!I485)</f>
        <v>5733</v>
      </c>
    </row>
    <row r="85" spans="1:7" s="51" customFormat="1" ht="31.2">
      <c r="A85" s="64" t="s">
        <v>40</v>
      </c>
      <c r="B85" s="158" t="s">
        <v>208</v>
      </c>
      <c r="C85" s="200" t="s">
        <v>10</v>
      </c>
      <c r="D85" s="191" t="s">
        <v>636</v>
      </c>
      <c r="E85" s="63" t="s">
        <v>39</v>
      </c>
      <c r="F85" s="397">
        <f>SUM(прил8!H486)</f>
        <v>400520</v>
      </c>
      <c r="G85" s="397">
        <f>SUM(прил8!I486)</f>
        <v>400520</v>
      </c>
    </row>
    <row r="86" spans="1:7" s="51" customFormat="1" ht="31.2">
      <c r="A86" s="35" t="s">
        <v>107</v>
      </c>
      <c r="B86" s="157" t="s">
        <v>208</v>
      </c>
      <c r="C86" s="205" t="s">
        <v>10</v>
      </c>
      <c r="D86" s="194" t="s">
        <v>637</v>
      </c>
      <c r="E86" s="38"/>
      <c r="F86" s="394">
        <f>SUM(F87:F88)</f>
        <v>3615507</v>
      </c>
      <c r="G86" s="394">
        <f>SUM(G87:G88)</f>
        <v>3615507</v>
      </c>
    </row>
    <row r="87" spans="1:7" s="51" customFormat="1" ht="31.2">
      <c r="A87" s="64" t="s">
        <v>728</v>
      </c>
      <c r="B87" s="158" t="s">
        <v>208</v>
      </c>
      <c r="C87" s="200" t="s">
        <v>10</v>
      </c>
      <c r="D87" s="191" t="s">
        <v>637</v>
      </c>
      <c r="E87" s="63" t="s">
        <v>16</v>
      </c>
      <c r="F87" s="397">
        <f>SUM(прил8!H488)</f>
        <v>56714</v>
      </c>
      <c r="G87" s="397">
        <f>SUM(прил8!I488)</f>
        <v>56714</v>
      </c>
    </row>
    <row r="88" spans="1:7" s="51" customFormat="1" ht="31.2">
      <c r="A88" s="64" t="s">
        <v>40</v>
      </c>
      <c r="B88" s="158" t="s">
        <v>208</v>
      </c>
      <c r="C88" s="200" t="s">
        <v>10</v>
      </c>
      <c r="D88" s="191" t="s">
        <v>637</v>
      </c>
      <c r="E88" s="63" t="s">
        <v>39</v>
      </c>
      <c r="F88" s="397">
        <f>SUM(прил8!H489)</f>
        <v>3558793</v>
      </c>
      <c r="G88" s="397">
        <f>SUM(прил8!I489)</f>
        <v>3558793</v>
      </c>
    </row>
    <row r="89" spans="1:7" s="51" customFormat="1" ht="31.2">
      <c r="A89" s="35" t="s">
        <v>108</v>
      </c>
      <c r="B89" s="157" t="s">
        <v>208</v>
      </c>
      <c r="C89" s="205" t="s">
        <v>10</v>
      </c>
      <c r="D89" s="194" t="s">
        <v>638</v>
      </c>
      <c r="E89" s="38"/>
      <c r="F89" s="394">
        <f>SUM(F90:F91)</f>
        <v>639834</v>
      </c>
      <c r="G89" s="394">
        <f>SUM(G90:G91)</f>
        <v>639834</v>
      </c>
    </row>
    <row r="90" spans="1:7" s="51" customFormat="1" ht="31.2">
      <c r="A90" s="64" t="s">
        <v>728</v>
      </c>
      <c r="B90" s="158" t="s">
        <v>208</v>
      </c>
      <c r="C90" s="200" t="s">
        <v>10</v>
      </c>
      <c r="D90" s="191" t="s">
        <v>638</v>
      </c>
      <c r="E90" s="63" t="s">
        <v>16</v>
      </c>
      <c r="F90" s="397">
        <f>SUM(прил8!H491)</f>
        <v>10644</v>
      </c>
      <c r="G90" s="397">
        <f>SUM(прил8!I491)</f>
        <v>10644</v>
      </c>
    </row>
    <row r="91" spans="1:7" s="51" customFormat="1" ht="31.2">
      <c r="A91" s="64" t="s">
        <v>40</v>
      </c>
      <c r="B91" s="158" t="s">
        <v>208</v>
      </c>
      <c r="C91" s="200" t="s">
        <v>10</v>
      </c>
      <c r="D91" s="191" t="s">
        <v>638</v>
      </c>
      <c r="E91" s="63" t="s">
        <v>39</v>
      </c>
      <c r="F91" s="397">
        <f>SUM(прил8!H492)</f>
        <v>629190</v>
      </c>
      <c r="G91" s="397">
        <f>SUM(прил8!I492)</f>
        <v>629190</v>
      </c>
    </row>
    <row r="92" spans="1:7" s="51" customFormat="1" ht="31.2">
      <c r="A92" s="35" t="s">
        <v>183</v>
      </c>
      <c r="B92" s="157" t="s">
        <v>208</v>
      </c>
      <c r="C92" s="205" t="s">
        <v>10</v>
      </c>
      <c r="D92" s="194" t="s">
        <v>630</v>
      </c>
      <c r="E92" s="38"/>
      <c r="F92" s="394">
        <f>SUM(F93)</f>
        <v>622620</v>
      </c>
      <c r="G92" s="394">
        <f>SUM(G93)</f>
        <v>622620</v>
      </c>
    </row>
    <row r="93" spans="1:7" s="51" customFormat="1" ht="31.2">
      <c r="A93" s="64" t="s">
        <v>40</v>
      </c>
      <c r="B93" s="158" t="s">
        <v>208</v>
      </c>
      <c r="C93" s="200" t="s">
        <v>10</v>
      </c>
      <c r="D93" s="191" t="s">
        <v>630</v>
      </c>
      <c r="E93" s="63">
        <v>300</v>
      </c>
      <c r="F93" s="397">
        <f>SUM(прил8!H458)</f>
        <v>622620</v>
      </c>
      <c r="G93" s="397">
        <f>SUM(прил8!I458)</f>
        <v>622620</v>
      </c>
    </row>
    <row r="94" spans="1:7" s="51" customFormat="1" ht="31.2">
      <c r="A94" s="35" t="s">
        <v>643</v>
      </c>
      <c r="B94" s="157" t="s">
        <v>208</v>
      </c>
      <c r="C94" s="205" t="s">
        <v>10</v>
      </c>
      <c r="D94" s="194" t="s">
        <v>642</v>
      </c>
      <c r="E94" s="38"/>
      <c r="F94" s="394">
        <f>SUM(F95)</f>
        <v>2000</v>
      </c>
      <c r="G94" s="394">
        <f>SUM(G95)</f>
        <v>2000</v>
      </c>
    </row>
    <row r="95" spans="1:7" s="51" customFormat="1" ht="31.2">
      <c r="A95" s="64" t="s">
        <v>728</v>
      </c>
      <c r="B95" s="158" t="s">
        <v>208</v>
      </c>
      <c r="C95" s="200" t="s">
        <v>10</v>
      </c>
      <c r="D95" s="191" t="s">
        <v>642</v>
      </c>
      <c r="E95" s="63">
        <v>200</v>
      </c>
      <c r="F95" s="397">
        <f>SUM(прил8!H567)</f>
        <v>2000</v>
      </c>
      <c r="G95" s="397">
        <f>SUM(прил8!I567)</f>
        <v>2000</v>
      </c>
    </row>
    <row r="96" spans="1:7" s="51" customFormat="1" ht="62.4">
      <c r="A96" s="184" t="s">
        <v>188</v>
      </c>
      <c r="B96" s="196" t="s">
        <v>239</v>
      </c>
      <c r="C96" s="207" t="s">
        <v>521</v>
      </c>
      <c r="D96" s="192" t="s">
        <v>522</v>
      </c>
      <c r="E96" s="189"/>
      <c r="F96" s="491">
        <f>SUM(F98+F100+F103)</f>
        <v>3867501</v>
      </c>
      <c r="G96" s="491">
        <f>SUM(G98+G100+G103)</f>
        <v>3867501</v>
      </c>
    </row>
    <row r="97" spans="1:7" s="51" customFormat="1" ht="46.8">
      <c r="A97" s="452" t="s">
        <v>529</v>
      </c>
      <c r="B97" s="480" t="s">
        <v>239</v>
      </c>
      <c r="C97" s="481" t="s">
        <v>10</v>
      </c>
      <c r="D97" s="482" t="s">
        <v>522</v>
      </c>
      <c r="E97" s="461"/>
      <c r="F97" s="395">
        <f>SUM(F98+F100+F103)</f>
        <v>3867501</v>
      </c>
      <c r="G97" s="395">
        <f>SUM(G98+G100+G103)</f>
        <v>3867501</v>
      </c>
    </row>
    <row r="98" spans="1:7" s="51" customFormat="1" ht="46.8">
      <c r="A98" s="35" t="s">
        <v>93</v>
      </c>
      <c r="B98" s="157" t="s">
        <v>239</v>
      </c>
      <c r="C98" s="205" t="s">
        <v>10</v>
      </c>
      <c r="D98" s="194" t="s">
        <v>530</v>
      </c>
      <c r="E98" s="38"/>
      <c r="F98" s="394">
        <f>SUM(F99)</f>
        <v>711000</v>
      </c>
      <c r="G98" s="394">
        <f>SUM(G99)</f>
        <v>711000</v>
      </c>
    </row>
    <row r="99" spans="1:7" s="51" customFormat="1" ht="46.8">
      <c r="A99" s="64" t="s">
        <v>92</v>
      </c>
      <c r="B99" s="158" t="s">
        <v>239</v>
      </c>
      <c r="C99" s="200" t="s">
        <v>10</v>
      </c>
      <c r="D99" s="191" t="s">
        <v>530</v>
      </c>
      <c r="E99" s="63">
        <v>100</v>
      </c>
      <c r="F99" s="397">
        <f>SUM(прил8!H41)</f>
        <v>711000</v>
      </c>
      <c r="G99" s="397">
        <f>SUM(прил8!I41)</f>
        <v>711000</v>
      </c>
    </row>
    <row r="100" spans="1:7" s="51" customFormat="1" ht="46.8">
      <c r="A100" s="35" t="s">
        <v>485</v>
      </c>
      <c r="B100" s="157" t="s">
        <v>239</v>
      </c>
      <c r="C100" s="205" t="s">
        <v>10</v>
      </c>
      <c r="D100" s="194" t="s">
        <v>639</v>
      </c>
      <c r="E100" s="38"/>
      <c r="F100" s="394">
        <f>SUM(F101:F102)</f>
        <v>3135501</v>
      </c>
      <c r="G100" s="394">
        <f>SUM(G101:G102)</f>
        <v>3135501</v>
      </c>
    </row>
    <row r="101" spans="1:7" s="51" customFormat="1" ht="31.2">
      <c r="A101" s="64" t="s">
        <v>728</v>
      </c>
      <c r="B101" s="158" t="s">
        <v>239</v>
      </c>
      <c r="C101" s="200" t="s">
        <v>10</v>
      </c>
      <c r="D101" s="191" t="s">
        <v>639</v>
      </c>
      <c r="E101" s="63">
        <v>200</v>
      </c>
      <c r="F101" s="397">
        <f>SUM(прил8!H534)</f>
        <v>0</v>
      </c>
      <c r="G101" s="397">
        <f>SUM(прил8!I534)</f>
        <v>0</v>
      </c>
    </row>
    <row r="102" spans="1:7" s="51" customFormat="1" ht="19.5" customHeight="1">
      <c r="A102" s="64" t="s">
        <v>40</v>
      </c>
      <c r="B102" s="158" t="s">
        <v>239</v>
      </c>
      <c r="C102" s="200" t="s">
        <v>10</v>
      </c>
      <c r="D102" s="191" t="s">
        <v>639</v>
      </c>
      <c r="E102" s="63">
        <v>300</v>
      </c>
      <c r="F102" s="397">
        <f>SUM(прил8!H535)</f>
        <v>3135501</v>
      </c>
      <c r="G102" s="397">
        <f>SUM(прил8!I535)</f>
        <v>3135501</v>
      </c>
    </row>
    <row r="103" spans="1:7" s="51" customFormat="1" ht="31.2">
      <c r="A103" s="35" t="s">
        <v>120</v>
      </c>
      <c r="B103" s="157" t="s">
        <v>239</v>
      </c>
      <c r="C103" s="205" t="s">
        <v>10</v>
      </c>
      <c r="D103" s="194" t="s">
        <v>531</v>
      </c>
      <c r="E103" s="38"/>
      <c r="F103" s="394">
        <f>SUM(F104)</f>
        <v>21000</v>
      </c>
      <c r="G103" s="394">
        <f>SUM(G104)</f>
        <v>21000</v>
      </c>
    </row>
    <row r="104" spans="1:7" s="51" customFormat="1" ht="31.2">
      <c r="A104" s="64" t="s">
        <v>728</v>
      </c>
      <c r="B104" s="158" t="s">
        <v>239</v>
      </c>
      <c r="C104" s="200" t="s">
        <v>10</v>
      </c>
      <c r="D104" s="191" t="s">
        <v>531</v>
      </c>
      <c r="E104" s="63">
        <v>200</v>
      </c>
      <c r="F104" s="397">
        <f>SUM(прил8!H43+прил8!H373+прил8!H555+прил8!H571)</f>
        <v>21000</v>
      </c>
      <c r="G104" s="397">
        <f>SUM(прил8!I43+прил8!I373+прил8!I555+прил8!I571)</f>
        <v>21000</v>
      </c>
    </row>
    <row r="105" spans="1:7" s="51" customFormat="1" ht="20.25" hidden="1" customHeight="1">
      <c r="A105" s="64" t="s">
        <v>18</v>
      </c>
      <c r="B105" s="158" t="s">
        <v>239</v>
      </c>
      <c r="C105" s="200"/>
      <c r="D105" s="191" t="s">
        <v>278</v>
      </c>
      <c r="E105" s="63">
        <v>800</v>
      </c>
      <c r="F105" s="397">
        <f>SUM(прил8!H549)</f>
        <v>0</v>
      </c>
      <c r="G105" s="397">
        <f>SUM(прил8!I549)</f>
        <v>0</v>
      </c>
    </row>
    <row r="106" spans="1:7" s="51" customFormat="1" ht="31.2">
      <c r="A106" s="170" t="s">
        <v>478</v>
      </c>
      <c r="B106" s="197" t="s">
        <v>591</v>
      </c>
      <c r="C106" s="328" t="s">
        <v>521</v>
      </c>
      <c r="D106" s="198" t="s">
        <v>522</v>
      </c>
      <c r="E106" s="47"/>
      <c r="F106" s="392">
        <f>SUM(F107+F160+F173+F177)</f>
        <v>179703126</v>
      </c>
      <c r="G106" s="392">
        <f>SUM(G107+G160+G173+G177)</f>
        <v>181423199</v>
      </c>
    </row>
    <row r="107" spans="1:7" s="51" customFormat="1" ht="46.8">
      <c r="A107" s="188" t="s">
        <v>275</v>
      </c>
      <c r="B107" s="196" t="s">
        <v>246</v>
      </c>
      <c r="C107" s="207" t="s">
        <v>521</v>
      </c>
      <c r="D107" s="192" t="s">
        <v>522</v>
      </c>
      <c r="E107" s="189"/>
      <c r="F107" s="491">
        <f>SUM(F108+F130)</f>
        <v>165093272</v>
      </c>
      <c r="G107" s="491">
        <f>SUM(G108+G130)</f>
        <v>166813345</v>
      </c>
    </row>
    <row r="108" spans="1:7" s="51" customFormat="1" ht="31.2">
      <c r="A108" s="479" t="s">
        <v>592</v>
      </c>
      <c r="B108" s="480" t="s">
        <v>246</v>
      </c>
      <c r="C108" s="481" t="s">
        <v>10</v>
      </c>
      <c r="D108" s="482" t="s">
        <v>522</v>
      </c>
      <c r="E108" s="461"/>
      <c r="F108" s="395">
        <f>SUM(F109+F112+F115+F117+F119+F122+F124+F126)</f>
        <v>21080282</v>
      </c>
      <c r="G108" s="395">
        <f>SUM(G109+G112+G115+G117+G119+G122+G124+G126)</f>
        <v>21080282</v>
      </c>
    </row>
    <row r="109" spans="1:7" s="51" customFormat="1" ht="31.2">
      <c r="A109" s="91" t="s">
        <v>187</v>
      </c>
      <c r="B109" s="157" t="s">
        <v>246</v>
      </c>
      <c r="C109" s="205" t="s">
        <v>10</v>
      </c>
      <c r="D109" s="194" t="s">
        <v>640</v>
      </c>
      <c r="E109" s="38"/>
      <c r="F109" s="394">
        <f>SUM(F110:F111)</f>
        <v>1134440</v>
      </c>
      <c r="G109" s="394">
        <f>SUM(G110:G111)</f>
        <v>1134440</v>
      </c>
    </row>
    <row r="110" spans="1:7" s="51" customFormat="1" ht="31.2" hidden="1">
      <c r="A110" s="94" t="s">
        <v>728</v>
      </c>
      <c r="B110" s="158" t="s">
        <v>246</v>
      </c>
      <c r="C110" s="200" t="s">
        <v>10</v>
      </c>
      <c r="D110" s="191" t="s">
        <v>640</v>
      </c>
      <c r="E110" s="63">
        <v>200</v>
      </c>
      <c r="F110" s="397">
        <f>SUM(прил8!H540)</f>
        <v>0</v>
      </c>
      <c r="G110" s="397">
        <f>SUM(прил8!I540)</f>
        <v>0</v>
      </c>
    </row>
    <row r="111" spans="1:7" s="51" customFormat="1" ht="31.2">
      <c r="A111" s="94" t="s">
        <v>40</v>
      </c>
      <c r="B111" s="158" t="s">
        <v>246</v>
      </c>
      <c r="C111" s="200" t="s">
        <v>10</v>
      </c>
      <c r="D111" s="191" t="s">
        <v>640</v>
      </c>
      <c r="E111" s="63">
        <v>300</v>
      </c>
      <c r="F111" s="397">
        <f>SUM(прил8!H541)</f>
        <v>1134440</v>
      </c>
      <c r="G111" s="397">
        <f>SUM(прил8!I541)</f>
        <v>1134440</v>
      </c>
    </row>
    <row r="112" spans="1:7" s="51" customFormat="1" ht="93.6">
      <c r="A112" s="193" t="s">
        <v>164</v>
      </c>
      <c r="B112" s="157" t="s">
        <v>246</v>
      </c>
      <c r="C112" s="205" t="s">
        <v>10</v>
      </c>
      <c r="D112" s="194" t="s">
        <v>594</v>
      </c>
      <c r="E112" s="38"/>
      <c r="F112" s="394">
        <f>SUM(F113:F114)</f>
        <v>9648913</v>
      </c>
      <c r="G112" s="394">
        <f>SUM(G113:G114)</f>
        <v>9648913</v>
      </c>
    </row>
    <row r="113" spans="1:7" s="51" customFormat="1" ht="46.8">
      <c r="A113" s="169" t="s">
        <v>92</v>
      </c>
      <c r="B113" s="158" t="s">
        <v>246</v>
      </c>
      <c r="C113" s="200" t="s">
        <v>10</v>
      </c>
      <c r="D113" s="191" t="s">
        <v>594</v>
      </c>
      <c r="E113" s="63">
        <v>100</v>
      </c>
      <c r="F113" s="397">
        <f>SUM(прил8!H267)</f>
        <v>9562758</v>
      </c>
      <c r="G113" s="397">
        <f>SUM(прил8!I267)</f>
        <v>9562758</v>
      </c>
    </row>
    <row r="114" spans="1:7" s="51" customFormat="1" ht="31.2">
      <c r="A114" s="94" t="s">
        <v>728</v>
      </c>
      <c r="B114" s="158" t="s">
        <v>246</v>
      </c>
      <c r="C114" s="200" t="s">
        <v>10</v>
      </c>
      <c r="D114" s="191" t="s">
        <v>594</v>
      </c>
      <c r="E114" s="63">
        <v>200</v>
      </c>
      <c r="F114" s="397">
        <f>SUM(прил8!H268)</f>
        <v>86155</v>
      </c>
      <c r="G114" s="397">
        <f>SUM(прил8!I268)</f>
        <v>86155</v>
      </c>
    </row>
    <row r="115" spans="1:7" s="51" customFormat="1" ht="31.2" hidden="1">
      <c r="A115" s="91" t="s">
        <v>767</v>
      </c>
      <c r="B115" s="157" t="s">
        <v>246</v>
      </c>
      <c r="C115" s="205" t="s">
        <v>10</v>
      </c>
      <c r="D115" s="194" t="s">
        <v>766</v>
      </c>
      <c r="E115" s="38"/>
      <c r="F115" s="567">
        <f>SUM(F116)</f>
        <v>0</v>
      </c>
      <c r="G115" s="567">
        <f>SUM(G116)</f>
        <v>0</v>
      </c>
    </row>
    <row r="116" spans="1:7" s="51" customFormat="1" ht="31.2" hidden="1">
      <c r="A116" s="94" t="s">
        <v>728</v>
      </c>
      <c r="B116" s="158" t="s">
        <v>246</v>
      </c>
      <c r="C116" s="200" t="s">
        <v>10</v>
      </c>
      <c r="D116" s="191" t="s">
        <v>766</v>
      </c>
      <c r="E116" s="63">
        <v>200</v>
      </c>
      <c r="F116" s="397">
        <f>SUM(прил8!H270)</f>
        <v>0</v>
      </c>
      <c r="G116" s="397">
        <f>SUM(прил8!I270)</f>
        <v>0</v>
      </c>
    </row>
    <row r="117" spans="1:7" s="51" customFormat="1" ht="31.2" hidden="1">
      <c r="A117" s="91" t="s">
        <v>759</v>
      </c>
      <c r="B117" s="157" t="s">
        <v>246</v>
      </c>
      <c r="C117" s="205" t="s">
        <v>10</v>
      </c>
      <c r="D117" s="194" t="s">
        <v>758</v>
      </c>
      <c r="E117" s="38"/>
      <c r="F117" s="394">
        <f>SUM(F118)</f>
        <v>0</v>
      </c>
      <c r="G117" s="394">
        <f>SUM(G118)</f>
        <v>0</v>
      </c>
    </row>
    <row r="118" spans="1:7" s="51" customFormat="1" ht="31.2" hidden="1">
      <c r="A118" s="94" t="s">
        <v>40</v>
      </c>
      <c r="B118" s="158" t="s">
        <v>246</v>
      </c>
      <c r="C118" s="200" t="s">
        <v>10</v>
      </c>
      <c r="D118" s="191" t="s">
        <v>758</v>
      </c>
      <c r="E118" s="63">
        <v>300</v>
      </c>
      <c r="F118" s="397">
        <f>SUM(прил8!H497)</f>
        <v>0</v>
      </c>
      <c r="G118" s="397">
        <f>SUM(прил8!I497)</f>
        <v>0</v>
      </c>
    </row>
    <row r="119" spans="1:7" s="51" customFormat="1" ht="78">
      <c r="A119" s="91" t="s">
        <v>114</v>
      </c>
      <c r="B119" s="157" t="s">
        <v>246</v>
      </c>
      <c r="C119" s="205" t="s">
        <v>10</v>
      </c>
      <c r="D119" s="194" t="s">
        <v>632</v>
      </c>
      <c r="E119" s="38"/>
      <c r="F119" s="394">
        <f>SUM(F120:F121)</f>
        <v>772450</v>
      </c>
      <c r="G119" s="394">
        <f>SUM(G120:G121)</f>
        <v>772450</v>
      </c>
    </row>
    <row r="120" spans="1:7" s="51" customFormat="1" ht="31.2">
      <c r="A120" s="94" t="s">
        <v>728</v>
      </c>
      <c r="B120" s="158" t="s">
        <v>246</v>
      </c>
      <c r="C120" s="200" t="s">
        <v>10</v>
      </c>
      <c r="D120" s="191" t="s">
        <v>632</v>
      </c>
      <c r="E120" s="63">
        <v>200</v>
      </c>
      <c r="F120" s="397">
        <f>SUM(прил8!H499)</f>
        <v>3862</v>
      </c>
      <c r="G120" s="397">
        <f>SUM(прил8!I499)</f>
        <v>3862</v>
      </c>
    </row>
    <row r="121" spans="1:7" s="51" customFormat="1" ht="31.2">
      <c r="A121" s="94" t="s">
        <v>40</v>
      </c>
      <c r="B121" s="158" t="s">
        <v>246</v>
      </c>
      <c r="C121" s="200" t="s">
        <v>10</v>
      </c>
      <c r="D121" s="191" t="s">
        <v>632</v>
      </c>
      <c r="E121" s="63">
        <v>300</v>
      </c>
      <c r="F121" s="397">
        <f>SUM(прил8!H500)</f>
        <v>768588</v>
      </c>
      <c r="G121" s="397">
        <f>SUM(прил8!I500)</f>
        <v>768588</v>
      </c>
    </row>
    <row r="122" spans="1:7" s="51" customFormat="1" ht="31.2" hidden="1">
      <c r="A122" s="91" t="s">
        <v>725</v>
      </c>
      <c r="B122" s="157" t="s">
        <v>246</v>
      </c>
      <c r="C122" s="205" t="s">
        <v>10</v>
      </c>
      <c r="D122" s="194" t="s">
        <v>724</v>
      </c>
      <c r="E122" s="38"/>
      <c r="F122" s="394">
        <f>SUM(F123)</f>
        <v>0</v>
      </c>
      <c r="G122" s="394">
        <f>SUM(G123)</f>
        <v>0</v>
      </c>
    </row>
    <row r="123" spans="1:7" s="51" customFormat="1" ht="31.2" hidden="1">
      <c r="A123" s="94" t="s">
        <v>728</v>
      </c>
      <c r="B123" s="158" t="s">
        <v>246</v>
      </c>
      <c r="C123" s="200" t="s">
        <v>10</v>
      </c>
      <c r="D123" s="191" t="s">
        <v>724</v>
      </c>
      <c r="E123" s="63">
        <v>200</v>
      </c>
      <c r="F123" s="397">
        <f>SUM(прил8!H272)</f>
        <v>0</v>
      </c>
      <c r="G123" s="397">
        <f>SUM(прил8!I272)</f>
        <v>0</v>
      </c>
    </row>
    <row r="124" spans="1:7" s="51" customFormat="1" ht="31.2">
      <c r="A124" s="91" t="s">
        <v>597</v>
      </c>
      <c r="B124" s="157" t="s">
        <v>246</v>
      </c>
      <c r="C124" s="205" t="s">
        <v>10</v>
      </c>
      <c r="D124" s="194" t="s">
        <v>598</v>
      </c>
      <c r="E124" s="38"/>
      <c r="F124" s="394">
        <f>SUM(F125)</f>
        <v>60000</v>
      </c>
      <c r="G124" s="394">
        <f>SUM(G125)</f>
        <v>60000</v>
      </c>
    </row>
    <row r="125" spans="1:7" s="51" customFormat="1" ht="31.2">
      <c r="A125" s="94" t="s">
        <v>728</v>
      </c>
      <c r="B125" s="158" t="s">
        <v>246</v>
      </c>
      <c r="C125" s="200" t="s">
        <v>10</v>
      </c>
      <c r="D125" s="191" t="s">
        <v>598</v>
      </c>
      <c r="E125" s="63">
        <v>200</v>
      </c>
      <c r="F125" s="397">
        <f>SUM(прил8!H502)</f>
        <v>60000</v>
      </c>
      <c r="G125" s="397">
        <f>SUM(прил8!I502)</f>
        <v>60000</v>
      </c>
    </row>
    <row r="126" spans="1:7" s="51" customFormat="1" ht="31.2">
      <c r="A126" s="91" t="s">
        <v>102</v>
      </c>
      <c r="B126" s="157" t="s">
        <v>246</v>
      </c>
      <c r="C126" s="205" t="s">
        <v>10</v>
      </c>
      <c r="D126" s="194" t="s">
        <v>555</v>
      </c>
      <c r="E126" s="38"/>
      <c r="F126" s="394">
        <f>SUM(F127:F129)</f>
        <v>9464479</v>
      </c>
      <c r="G126" s="394">
        <f>SUM(G127:G129)</f>
        <v>9464479</v>
      </c>
    </row>
    <row r="127" spans="1:7" s="51" customFormat="1" ht="46.8">
      <c r="A127" s="94" t="s">
        <v>92</v>
      </c>
      <c r="B127" s="158" t="s">
        <v>246</v>
      </c>
      <c r="C127" s="200" t="s">
        <v>10</v>
      </c>
      <c r="D127" s="191" t="s">
        <v>555</v>
      </c>
      <c r="E127" s="63">
        <v>100</v>
      </c>
      <c r="F127" s="397">
        <f>SUM(прил8!H274)</f>
        <v>4093042</v>
      </c>
      <c r="G127" s="397">
        <f>SUM(прил8!I274)</f>
        <v>4093042</v>
      </c>
    </row>
    <row r="128" spans="1:7" s="51" customFormat="1" ht="31.2">
      <c r="A128" s="94" t="s">
        <v>728</v>
      </c>
      <c r="B128" s="158" t="s">
        <v>246</v>
      </c>
      <c r="C128" s="200" t="s">
        <v>10</v>
      </c>
      <c r="D128" s="191" t="s">
        <v>555</v>
      </c>
      <c r="E128" s="63">
        <v>200</v>
      </c>
      <c r="F128" s="397">
        <f>SUM(прил8!H275)</f>
        <v>5280133</v>
      </c>
      <c r="G128" s="397">
        <f>SUM(прил8!I275)</f>
        <v>5280133</v>
      </c>
    </row>
    <row r="129" spans="1:7" s="51" customFormat="1" ht="31.2">
      <c r="A129" s="94" t="s">
        <v>18</v>
      </c>
      <c r="B129" s="158" t="s">
        <v>246</v>
      </c>
      <c r="C129" s="200" t="s">
        <v>10</v>
      </c>
      <c r="D129" s="191" t="s">
        <v>555</v>
      </c>
      <c r="E129" s="63">
        <v>800</v>
      </c>
      <c r="F129" s="397">
        <f>SUM(прил8!H276)</f>
        <v>91304</v>
      </c>
      <c r="G129" s="397">
        <f>SUM(прил8!I276)</f>
        <v>91304</v>
      </c>
    </row>
    <row r="130" spans="1:7" s="51" customFormat="1" ht="31.2">
      <c r="A130" s="479" t="s">
        <v>604</v>
      </c>
      <c r="B130" s="480" t="s">
        <v>246</v>
      </c>
      <c r="C130" s="481" t="s">
        <v>12</v>
      </c>
      <c r="D130" s="482" t="s">
        <v>522</v>
      </c>
      <c r="E130" s="461"/>
      <c r="F130" s="395">
        <f>SUM(F131+F134+F136+F138+F141+F143+F145+F147+F158+F150+F152+F156)</f>
        <v>144012990</v>
      </c>
      <c r="G130" s="395">
        <f>SUM(G131+G134+G136+G138+G141+G143+G145+G147+G158+G150+G152+G156)</f>
        <v>145733063</v>
      </c>
    </row>
    <row r="131" spans="1:7" s="51" customFormat="1" ht="78">
      <c r="A131" s="91" t="s">
        <v>166</v>
      </c>
      <c r="B131" s="157" t="s">
        <v>246</v>
      </c>
      <c r="C131" s="205" t="s">
        <v>12</v>
      </c>
      <c r="D131" s="194" t="s">
        <v>595</v>
      </c>
      <c r="E131" s="38"/>
      <c r="F131" s="394">
        <f>SUM(F132:F133)</f>
        <v>115808769</v>
      </c>
      <c r="G131" s="394">
        <f>SUM(G132:G133)</f>
        <v>115808769</v>
      </c>
    </row>
    <row r="132" spans="1:7" s="51" customFormat="1" ht="46.8">
      <c r="A132" s="169" t="s">
        <v>92</v>
      </c>
      <c r="B132" s="158" t="s">
        <v>246</v>
      </c>
      <c r="C132" s="200" t="s">
        <v>12</v>
      </c>
      <c r="D132" s="191" t="s">
        <v>595</v>
      </c>
      <c r="E132" s="63">
        <v>100</v>
      </c>
      <c r="F132" s="397">
        <f>SUM(прил8!H287)</f>
        <v>111408066</v>
      </c>
      <c r="G132" s="397">
        <f>SUM(прил8!I287)</f>
        <v>111408066</v>
      </c>
    </row>
    <row r="133" spans="1:7" s="51" customFormat="1" ht="31.2">
      <c r="A133" s="94" t="s">
        <v>728</v>
      </c>
      <c r="B133" s="158" t="s">
        <v>246</v>
      </c>
      <c r="C133" s="200" t="s">
        <v>12</v>
      </c>
      <c r="D133" s="191" t="s">
        <v>595</v>
      </c>
      <c r="E133" s="63">
        <v>200</v>
      </c>
      <c r="F133" s="397">
        <f>SUM(прил8!H288)</f>
        <v>4400703</v>
      </c>
      <c r="G133" s="397">
        <f>SUM(прил8!I288)</f>
        <v>4400703</v>
      </c>
    </row>
    <row r="134" spans="1:7" s="51" customFormat="1" ht="31.2" hidden="1">
      <c r="A134" s="91" t="s">
        <v>767</v>
      </c>
      <c r="B134" s="157" t="s">
        <v>246</v>
      </c>
      <c r="C134" s="205" t="s">
        <v>12</v>
      </c>
      <c r="D134" s="194" t="s">
        <v>766</v>
      </c>
      <c r="E134" s="38"/>
      <c r="F134" s="394">
        <f>SUM(F135)</f>
        <v>0</v>
      </c>
      <c r="G134" s="394">
        <f>SUM(G135)</f>
        <v>0</v>
      </c>
    </row>
    <row r="135" spans="1:7" s="51" customFormat="1" ht="31.2" hidden="1">
      <c r="A135" s="94" t="s">
        <v>728</v>
      </c>
      <c r="B135" s="158" t="s">
        <v>246</v>
      </c>
      <c r="C135" s="200" t="s">
        <v>12</v>
      </c>
      <c r="D135" s="191" t="s">
        <v>766</v>
      </c>
      <c r="E135" s="63">
        <v>200</v>
      </c>
      <c r="F135" s="397">
        <f>SUM(прил8!H290)</f>
        <v>0</v>
      </c>
      <c r="G135" s="397">
        <f>SUM(прил8!I290)</f>
        <v>0</v>
      </c>
    </row>
    <row r="136" spans="1:7" s="51" customFormat="1" ht="31.2" hidden="1">
      <c r="A136" s="91" t="s">
        <v>759</v>
      </c>
      <c r="B136" s="157" t="s">
        <v>246</v>
      </c>
      <c r="C136" s="205" t="s">
        <v>12</v>
      </c>
      <c r="D136" s="194" t="s">
        <v>758</v>
      </c>
      <c r="E136" s="38"/>
      <c r="F136" s="394">
        <f>SUM(F137)</f>
        <v>0</v>
      </c>
      <c r="G136" s="394">
        <f>SUM(G137)</f>
        <v>0</v>
      </c>
    </row>
    <row r="137" spans="1:7" s="51" customFormat="1" ht="46.8" hidden="1">
      <c r="A137" s="94" t="s">
        <v>92</v>
      </c>
      <c r="B137" s="158" t="s">
        <v>246</v>
      </c>
      <c r="C137" s="200" t="s">
        <v>12</v>
      </c>
      <c r="D137" s="191" t="s">
        <v>758</v>
      </c>
      <c r="E137" s="63">
        <v>100</v>
      </c>
      <c r="F137" s="397">
        <f>SUM(прил8!H292+прил8!H505)</f>
        <v>0</v>
      </c>
      <c r="G137" s="397">
        <f>SUM(прил8!I292+прил8!I505)</f>
        <v>0</v>
      </c>
    </row>
    <row r="138" spans="1:7" s="51" customFormat="1" ht="78">
      <c r="A138" s="91" t="s">
        <v>114</v>
      </c>
      <c r="B138" s="157" t="s">
        <v>246</v>
      </c>
      <c r="C138" s="205" t="s">
        <v>12</v>
      </c>
      <c r="D138" s="194" t="s">
        <v>632</v>
      </c>
      <c r="E138" s="38"/>
      <c r="F138" s="394">
        <f>SUM(F139:F140)</f>
        <v>7093439</v>
      </c>
      <c r="G138" s="394">
        <f>SUM(G139:G140)</f>
        <v>7093439</v>
      </c>
    </row>
    <row r="139" spans="1:7" s="51" customFormat="1" ht="31.2">
      <c r="A139" s="94" t="s">
        <v>728</v>
      </c>
      <c r="B139" s="158" t="s">
        <v>246</v>
      </c>
      <c r="C139" s="200" t="s">
        <v>12</v>
      </c>
      <c r="D139" s="191" t="s">
        <v>632</v>
      </c>
      <c r="E139" s="63">
        <v>200</v>
      </c>
      <c r="F139" s="397">
        <f>SUM(прил8!H507)</f>
        <v>30043</v>
      </c>
      <c r="G139" s="397">
        <f>SUM(прил8!I507)</f>
        <v>30043</v>
      </c>
    </row>
    <row r="140" spans="1:7" s="51" customFormat="1" ht="31.2">
      <c r="A140" s="94" t="s">
        <v>40</v>
      </c>
      <c r="B140" s="158" t="s">
        <v>246</v>
      </c>
      <c r="C140" s="200" t="s">
        <v>12</v>
      </c>
      <c r="D140" s="191" t="s">
        <v>632</v>
      </c>
      <c r="E140" s="63">
        <v>300</v>
      </c>
      <c r="F140" s="397">
        <f>SUM(прил8!H508)</f>
        <v>7063396</v>
      </c>
      <c r="G140" s="397">
        <f>SUM(прил8!I508)</f>
        <v>7063396</v>
      </c>
    </row>
    <row r="141" spans="1:7" s="51" customFormat="1" ht="62.4" hidden="1">
      <c r="A141" s="91" t="s">
        <v>760</v>
      </c>
      <c r="B141" s="157" t="s">
        <v>246</v>
      </c>
      <c r="C141" s="205" t="s">
        <v>12</v>
      </c>
      <c r="D141" s="194" t="s">
        <v>757</v>
      </c>
      <c r="E141" s="38"/>
      <c r="F141" s="394">
        <f>SUM(F142)</f>
        <v>0</v>
      </c>
      <c r="G141" s="394">
        <f>SUM(G142)</f>
        <v>0</v>
      </c>
    </row>
    <row r="142" spans="1:7" s="51" customFormat="1" ht="31.2" hidden="1">
      <c r="A142" s="94" t="s">
        <v>728</v>
      </c>
      <c r="B142" s="158" t="s">
        <v>246</v>
      </c>
      <c r="C142" s="200" t="s">
        <v>12</v>
      </c>
      <c r="D142" s="191" t="s">
        <v>757</v>
      </c>
      <c r="E142" s="63">
        <v>200</v>
      </c>
      <c r="F142" s="397">
        <f>SUM(прил8!H294)</f>
        <v>0</v>
      </c>
      <c r="G142" s="397">
        <f>SUM(прил8!I294)</f>
        <v>0</v>
      </c>
    </row>
    <row r="143" spans="1:7" s="51" customFormat="1" ht="31.2">
      <c r="A143" s="193" t="s">
        <v>484</v>
      </c>
      <c r="B143" s="157" t="s">
        <v>246</v>
      </c>
      <c r="C143" s="205" t="s">
        <v>12</v>
      </c>
      <c r="D143" s="194" t="s">
        <v>596</v>
      </c>
      <c r="E143" s="38"/>
      <c r="F143" s="394">
        <f>SUM(F144)</f>
        <v>895700</v>
      </c>
      <c r="G143" s="394">
        <f>SUM(G144)</f>
        <v>895700</v>
      </c>
    </row>
    <row r="144" spans="1:7" s="51" customFormat="1" ht="46.8">
      <c r="A144" s="169" t="s">
        <v>92</v>
      </c>
      <c r="B144" s="158" t="s">
        <v>246</v>
      </c>
      <c r="C144" s="200" t="s">
        <v>12</v>
      </c>
      <c r="D144" s="191" t="s">
        <v>596</v>
      </c>
      <c r="E144" s="63">
        <v>100</v>
      </c>
      <c r="F144" s="397">
        <f>SUM(прил8!H303)</f>
        <v>895700</v>
      </c>
      <c r="G144" s="397">
        <f>SUM(прил8!I303)</f>
        <v>895700</v>
      </c>
    </row>
    <row r="145" spans="1:7" s="51" customFormat="1" ht="31.2" hidden="1">
      <c r="A145" s="193" t="s">
        <v>725</v>
      </c>
      <c r="B145" s="157" t="s">
        <v>246</v>
      </c>
      <c r="C145" s="205" t="s">
        <v>12</v>
      </c>
      <c r="D145" s="194" t="s">
        <v>724</v>
      </c>
      <c r="E145" s="38"/>
      <c r="F145" s="394">
        <f>SUM(F146)</f>
        <v>0</v>
      </c>
      <c r="G145" s="394">
        <f>SUM(G146)</f>
        <v>0</v>
      </c>
    </row>
    <row r="146" spans="1:7" s="51" customFormat="1" ht="31.2" hidden="1">
      <c r="A146" s="94" t="s">
        <v>728</v>
      </c>
      <c r="B146" s="158" t="s">
        <v>246</v>
      </c>
      <c r="C146" s="200" t="s">
        <v>12</v>
      </c>
      <c r="D146" s="191" t="s">
        <v>724</v>
      </c>
      <c r="E146" s="63">
        <v>200</v>
      </c>
      <c r="F146" s="397">
        <f>SUM(прил8!H295)</f>
        <v>0</v>
      </c>
      <c r="G146" s="397">
        <f>SUM(прил8!I295)</f>
        <v>0</v>
      </c>
    </row>
    <row r="147" spans="1:7" s="51" customFormat="1" ht="31.2">
      <c r="A147" s="91" t="s">
        <v>597</v>
      </c>
      <c r="B147" s="157" t="s">
        <v>246</v>
      </c>
      <c r="C147" s="205" t="s">
        <v>12</v>
      </c>
      <c r="D147" s="194" t="s">
        <v>598</v>
      </c>
      <c r="E147" s="38"/>
      <c r="F147" s="394">
        <f>SUM(F148:F149)</f>
        <v>638081</v>
      </c>
      <c r="G147" s="394">
        <f>SUM(G148:G149)</f>
        <v>638081</v>
      </c>
    </row>
    <row r="148" spans="1:7" s="51" customFormat="1" ht="46.8">
      <c r="A148" s="94" t="s">
        <v>92</v>
      </c>
      <c r="B148" s="158" t="s">
        <v>246</v>
      </c>
      <c r="C148" s="200" t="s">
        <v>12</v>
      </c>
      <c r="D148" s="191" t="s">
        <v>598</v>
      </c>
      <c r="E148" s="63">
        <v>100</v>
      </c>
      <c r="F148" s="397">
        <f>SUM(прил8!H298)</f>
        <v>463781</v>
      </c>
      <c r="G148" s="397">
        <f>SUM(прил8!I298)</f>
        <v>463781</v>
      </c>
    </row>
    <row r="149" spans="1:7" s="51" customFormat="1" ht="31.2">
      <c r="A149" s="94" t="s">
        <v>40</v>
      </c>
      <c r="B149" s="158" t="s">
        <v>246</v>
      </c>
      <c r="C149" s="200" t="s">
        <v>12</v>
      </c>
      <c r="D149" s="191" t="s">
        <v>598</v>
      </c>
      <c r="E149" s="63">
        <v>300</v>
      </c>
      <c r="F149" s="397">
        <f>SUM(прил8!H299+прил8!H510)</f>
        <v>174300</v>
      </c>
      <c r="G149" s="397">
        <f>SUM(прил8!I299+прил8!I510)</f>
        <v>174300</v>
      </c>
    </row>
    <row r="150" spans="1:7" s="51" customFormat="1" ht="46.8">
      <c r="A150" s="91" t="s">
        <v>599</v>
      </c>
      <c r="B150" s="157" t="s">
        <v>246</v>
      </c>
      <c r="C150" s="205" t="s">
        <v>12</v>
      </c>
      <c r="D150" s="194" t="s">
        <v>600</v>
      </c>
      <c r="E150" s="38"/>
      <c r="F150" s="394">
        <f>SUM(F151)</f>
        <v>1475000</v>
      </c>
      <c r="G150" s="394">
        <f>SUM(G151)</f>
        <v>1475000</v>
      </c>
    </row>
    <row r="151" spans="1:7" s="51" customFormat="1" ht="31.2">
      <c r="A151" s="94" t="s">
        <v>728</v>
      </c>
      <c r="B151" s="158" t="s">
        <v>246</v>
      </c>
      <c r="C151" s="200" t="s">
        <v>12</v>
      </c>
      <c r="D151" s="191" t="s">
        <v>600</v>
      </c>
      <c r="E151" s="63">
        <v>200</v>
      </c>
      <c r="F151" s="397">
        <f>SUM(прил8!H301)</f>
        <v>1475000</v>
      </c>
      <c r="G151" s="397">
        <f>SUM(прил8!I301)</f>
        <v>1475000</v>
      </c>
    </row>
    <row r="152" spans="1:7" s="51" customFormat="1" ht="31.2">
      <c r="A152" s="91" t="s">
        <v>102</v>
      </c>
      <c r="B152" s="157" t="s">
        <v>246</v>
      </c>
      <c r="C152" s="205" t="s">
        <v>12</v>
      </c>
      <c r="D152" s="194" t="s">
        <v>555</v>
      </c>
      <c r="E152" s="38"/>
      <c r="F152" s="394">
        <f>SUM(F153:F155)</f>
        <v>17967001</v>
      </c>
      <c r="G152" s="394">
        <f>SUM(G153:G155)</f>
        <v>19687074</v>
      </c>
    </row>
    <row r="153" spans="1:7" s="51" customFormat="1" ht="46.8">
      <c r="A153" s="94" t="s">
        <v>92</v>
      </c>
      <c r="B153" s="158" t="s">
        <v>246</v>
      </c>
      <c r="C153" s="200" t="s">
        <v>12</v>
      </c>
      <c r="D153" s="191" t="s">
        <v>555</v>
      </c>
      <c r="E153" s="63">
        <v>100</v>
      </c>
      <c r="F153" s="397">
        <f>SUM(прил8!H305)</f>
        <v>166000</v>
      </c>
      <c r="G153" s="397">
        <f>SUM(прил8!I305)</f>
        <v>166000</v>
      </c>
    </row>
    <row r="154" spans="1:7" s="51" customFormat="1" ht="31.2">
      <c r="A154" s="94" t="s">
        <v>728</v>
      </c>
      <c r="B154" s="158" t="s">
        <v>246</v>
      </c>
      <c r="C154" s="200" t="s">
        <v>12</v>
      </c>
      <c r="D154" s="191" t="s">
        <v>555</v>
      </c>
      <c r="E154" s="63">
        <v>200</v>
      </c>
      <c r="F154" s="397">
        <f>SUM(прил8!H306)</f>
        <v>14708668</v>
      </c>
      <c r="G154" s="397">
        <f>SUM(прил8!I306)</f>
        <v>16428741</v>
      </c>
    </row>
    <row r="155" spans="1:7" s="51" customFormat="1" ht="31.2">
      <c r="A155" s="94" t="s">
        <v>18</v>
      </c>
      <c r="B155" s="158" t="s">
        <v>246</v>
      </c>
      <c r="C155" s="200" t="s">
        <v>12</v>
      </c>
      <c r="D155" s="191" t="s">
        <v>555</v>
      </c>
      <c r="E155" s="63">
        <v>800</v>
      </c>
      <c r="F155" s="397">
        <f>SUM(прил8!H307)</f>
        <v>3092333</v>
      </c>
      <c r="G155" s="397">
        <f>SUM(прил8!I307)</f>
        <v>3092333</v>
      </c>
    </row>
    <row r="156" spans="1:7" s="51" customFormat="1" ht="31.2" hidden="1">
      <c r="A156" s="91" t="s">
        <v>723</v>
      </c>
      <c r="B156" s="157" t="s">
        <v>246</v>
      </c>
      <c r="C156" s="205" t="s">
        <v>12</v>
      </c>
      <c r="D156" s="194" t="s">
        <v>722</v>
      </c>
      <c r="E156" s="38"/>
      <c r="F156" s="394">
        <f>SUM(F157)</f>
        <v>0</v>
      </c>
      <c r="G156" s="394">
        <f>SUM(G157)</f>
        <v>0</v>
      </c>
    </row>
    <row r="157" spans="1:7" s="51" customFormat="1" ht="31.2" hidden="1">
      <c r="A157" s="94" t="s">
        <v>728</v>
      </c>
      <c r="B157" s="158" t="s">
        <v>246</v>
      </c>
      <c r="C157" s="200" t="s">
        <v>12</v>
      </c>
      <c r="D157" s="191" t="s">
        <v>722</v>
      </c>
      <c r="E157" s="63" t="s">
        <v>16</v>
      </c>
      <c r="F157" s="397">
        <f>SUM(прил8!H309)</f>
        <v>0</v>
      </c>
      <c r="G157" s="397">
        <f>SUM(прил8!I309)</f>
        <v>0</v>
      </c>
    </row>
    <row r="158" spans="1:7" s="51" customFormat="1" ht="31.2">
      <c r="A158" s="91" t="s">
        <v>727</v>
      </c>
      <c r="B158" s="157" t="s">
        <v>246</v>
      </c>
      <c r="C158" s="205" t="s">
        <v>12</v>
      </c>
      <c r="D158" s="194" t="s">
        <v>726</v>
      </c>
      <c r="E158" s="38"/>
      <c r="F158" s="394">
        <f>SUM(F159)</f>
        <v>135000</v>
      </c>
      <c r="G158" s="394">
        <f>SUM(G159)</f>
        <v>135000</v>
      </c>
    </row>
    <row r="159" spans="1:7" s="51" customFormat="1" ht="31.2">
      <c r="A159" s="94" t="s">
        <v>728</v>
      </c>
      <c r="B159" s="158" t="s">
        <v>246</v>
      </c>
      <c r="C159" s="200" t="s">
        <v>12</v>
      </c>
      <c r="D159" s="191" t="s">
        <v>726</v>
      </c>
      <c r="E159" s="63">
        <v>200</v>
      </c>
      <c r="F159" s="397">
        <f>SUM(прил8!H311)</f>
        <v>135000</v>
      </c>
      <c r="G159" s="397">
        <f>SUM(прил8!I311)</f>
        <v>135000</v>
      </c>
    </row>
    <row r="160" spans="1:7" s="51" customFormat="1" ht="46.8">
      <c r="A160" s="188" t="s">
        <v>276</v>
      </c>
      <c r="B160" s="196" t="s">
        <v>247</v>
      </c>
      <c r="C160" s="207" t="s">
        <v>521</v>
      </c>
      <c r="D160" s="192" t="s">
        <v>522</v>
      </c>
      <c r="E160" s="189"/>
      <c r="F160" s="491">
        <f>SUM(F161)</f>
        <v>7432346</v>
      </c>
      <c r="G160" s="491">
        <f>SUM(G161)</f>
        <v>7432346</v>
      </c>
    </row>
    <row r="161" spans="1:7" s="51" customFormat="1" ht="31.2">
      <c r="A161" s="458" t="s">
        <v>608</v>
      </c>
      <c r="B161" s="480" t="s">
        <v>247</v>
      </c>
      <c r="C161" s="481" t="s">
        <v>10</v>
      </c>
      <c r="D161" s="482" t="s">
        <v>522</v>
      </c>
      <c r="E161" s="461"/>
      <c r="F161" s="395">
        <f>SUM(F162+F164+F167+F171)</f>
        <v>7432346</v>
      </c>
      <c r="G161" s="395">
        <f>SUM(G162+G164+G167+G171)</f>
        <v>7432346</v>
      </c>
    </row>
    <row r="162" spans="1:7" s="51" customFormat="1" ht="31.2" hidden="1">
      <c r="A162" s="193" t="s">
        <v>759</v>
      </c>
      <c r="B162" s="157" t="s">
        <v>247</v>
      </c>
      <c r="C162" s="205" t="s">
        <v>10</v>
      </c>
      <c r="D162" s="194" t="s">
        <v>758</v>
      </c>
      <c r="E162" s="38"/>
      <c r="F162" s="394">
        <f>SUM(F163)</f>
        <v>0</v>
      </c>
      <c r="G162" s="394">
        <f>SUM(G163)</f>
        <v>0</v>
      </c>
    </row>
    <row r="163" spans="1:7" s="51" customFormat="1" ht="31.2" hidden="1">
      <c r="A163" s="94" t="s">
        <v>40</v>
      </c>
      <c r="B163" s="158" t="s">
        <v>247</v>
      </c>
      <c r="C163" s="200" t="s">
        <v>10</v>
      </c>
      <c r="D163" s="191" t="s">
        <v>758</v>
      </c>
      <c r="E163" s="63">
        <v>300</v>
      </c>
      <c r="F163" s="397">
        <f>SUM(прил8!H514)</f>
        <v>0</v>
      </c>
      <c r="G163" s="397">
        <f>SUM(прил8!I514)</f>
        <v>0</v>
      </c>
    </row>
    <row r="164" spans="1:7" s="51" customFormat="1" ht="78">
      <c r="A164" s="91" t="s">
        <v>114</v>
      </c>
      <c r="B164" s="157" t="s">
        <v>247</v>
      </c>
      <c r="C164" s="205" t="s">
        <v>10</v>
      </c>
      <c r="D164" s="194" t="s">
        <v>632</v>
      </c>
      <c r="E164" s="38"/>
      <c r="F164" s="394">
        <f>SUM(F165:F166)</f>
        <v>95359</v>
      </c>
      <c r="G164" s="394">
        <f>SUM(G165:G166)</f>
        <v>95359</v>
      </c>
    </row>
    <row r="165" spans="1:7" s="51" customFormat="1" ht="31.2" hidden="1">
      <c r="A165" s="94" t="s">
        <v>728</v>
      </c>
      <c r="B165" s="158" t="s">
        <v>247</v>
      </c>
      <c r="C165" s="200" t="s">
        <v>10</v>
      </c>
      <c r="D165" s="191" t="s">
        <v>632</v>
      </c>
      <c r="E165" s="63">
        <v>200</v>
      </c>
      <c r="F165" s="397">
        <f>SUM(прил8!H516)</f>
        <v>0</v>
      </c>
      <c r="G165" s="397">
        <f>SUM(прил8!I516)</f>
        <v>0</v>
      </c>
    </row>
    <row r="166" spans="1:7" s="51" customFormat="1" ht="31.2">
      <c r="A166" s="94" t="s">
        <v>40</v>
      </c>
      <c r="B166" s="158" t="s">
        <v>247</v>
      </c>
      <c r="C166" s="200" t="s">
        <v>10</v>
      </c>
      <c r="D166" s="191" t="s">
        <v>632</v>
      </c>
      <c r="E166" s="63">
        <v>300</v>
      </c>
      <c r="F166" s="397">
        <f>SUM(прил8!H517)</f>
        <v>95359</v>
      </c>
      <c r="G166" s="397">
        <f>SUM(прил8!I517)</f>
        <v>95359</v>
      </c>
    </row>
    <row r="167" spans="1:7" s="51" customFormat="1" ht="31.2">
      <c r="A167" s="91" t="s">
        <v>102</v>
      </c>
      <c r="B167" s="157" t="s">
        <v>247</v>
      </c>
      <c r="C167" s="205" t="s">
        <v>10</v>
      </c>
      <c r="D167" s="194" t="s">
        <v>555</v>
      </c>
      <c r="E167" s="38"/>
      <c r="F167" s="394">
        <f>SUM(F168:F170)</f>
        <v>7314987</v>
      </c>
      <c r="G167" s="394">
        <f>SUM(G168:G170)</f>
        <v>7314987</v>
      </c>
    </row>
    <row r="168" spans="1:7" s="51" customFormat="1" ht="46.8">
      <c r="A168" s="94" t="s">
        <v>92</v>
      </c>
      <c r="B168" s="158" t="s">
        <v>247</v>
      </c>
      <c r="C168" s="200" t="s">
        <v>10</v>
      </c>
      <c r="D168" s="191" t="s">
        <v>555</v>
      </c>
      <c r="E168" s="63">
        <v>100</v>
      </c>
      <c r="F168" s="397">
        <f>SUM(прил8!H345)</f>
        <v>4199000</v>
      </c>
      <c r="G168" s="397">
        <f>SUM(прил8!I345)</f>
        <v>4199000</v>
      </c>
    </row>
    <row r="169" spans="1:7" s="51" customFormat="1" ht="31.2">
      <c r="A169" s="94" t="s">
        <v>728</v>
      </c>
      <c r="B169" s="158" t="s">
        <v>247</v>
      </c>
      <c r="C169" s="200" t="s">
        <v>10</v>
      </c>
      <c r="D169" s="191" t="s">
        <v>555</v>
      </c>
      <c r="E169" s="63">
        <v>200</v>
      </c>
      <c r="F169" s="397">
        <f>SUM(прил8!H346)</f>
        <v>1701739</v>
      </c>
      <c r="G169" s="397">
        <f>SUM(прил8!I346)</f>
        <v>1701739</v>
      </c>
    </row>
    <row r="170" spans="1:7" s="51" customFormat="1" ht="31.2">
      <c r="A170" s="94" t="s">
        <v>18</v>
      </c>
      <c r="B170" s="158" t="s">
        <v>247</v>
      </c>
      <c r="C170" s="200" t="s">
        <v>10</v>
      </c>
      <c r="D170" s="191" t="s">
        <v>555</v>
      </c>
      <c r="E170" s="63">
        <v>800</v>
      </c>
      <c r="F170" s="397">
        <f>SUM(прил8!H347)</f>
        <v>1414248</v>
      </c>
      <c r="G170" s="397">
        <f>SUM(прил8!I347)</f>
        <v>1414248</v>
      </c>
    </row>
    <row r="171" spans="1:7" s="51" customFormat="1" ht="31.2">
      <c r="A171" s="91" t="s">
        <v>597</v>
      </c>
      <c r="B171" s="157" t="s">
        <v>247</v>
      </c>
      <c r="C171" s="205" t="s">
        <v>10</v>
      </c>
      <c r="D171" s="194" t="s">
        <v>598</v>
      </c>
      <c r="E171" s="38"/>
      <c r="F171" s="394">
        <f>SUM(F172)</f>
        <v>22000</v>
      </c>
      <c r="G171" s="394">
        <f>SUM(G172)</f>
        <v>22000</v>
      </c>
    </row>
    <row r="172" spans="1:7" s="51" customFormat="1" ht="31.2">
      <c r="A172" s="94" t="s">
        <v>40</v>
      </c>
      <c r="B172" s="158" t="s">
        <v>247</v>
      </c>
      <c r="C172" s="200" t="s">
        <v>10</v>
      </c>
      <c r="D172" s="191" t="s">
        <v>598</v>
      </c>
      <c r="E172" s="63">
        <v>300</v>
      </c>
      <c r="F172" s="397">
        <f>SUM(прил8!H519)</f>
        <v>22000</v>
      </c>
      <c r="G172" s="397">
        <f>SUM(прил8!I519)</f>
        <v>22000</v>
      </c>
    </row>
    <row r="173" spans="1:7" s="51" customFormat="1" ht="62.4">
      <c r="A173" s="188" t="s">
        <v>277</v>
      </c>
      <c r="B173" s="196" t="s">
        <v>248</v>
      </c>
      <c r="C173" s="207" t="s">
        <v>521</v>
      </c>
      <c r="D173" s="192" t="s">
        <v>522</v>
      </c>
      <c r="E173" s="189"/>
      <c r="F173" s="491">
        <f t="shared" ref="F173:G175" si="0">SUM(F174)</f>
        <v>200000</v>
      </c>
      <c r="G173" s="491">
        <f t="shared" si="0"/>
        <v>200000</v>
      </c>
    </row>
    <row r="174" spans="1:7" s="51" customFormat="1" ht="31.2">
      <c r="A174" s="458" t="s">
        <v>601</v>
      </c>
      <c r="B174" s="480" t="s">
        <v>248</v>
      </c>
      <c r="C174" s="481" t="s">
        <v>10</v>
      </c>
      <c r="D174" s="482" t="s">
        <v>522</v>
      </c>
      <c r="E174" s="461"/>
      <c r="F174" s="395">
        <f t="shared" si="0"/>
        <v>200000</v>
      </c>
      <c r="G174" s="395">
        <f t="shared" si="0"/>
        <v>200000</v>
      </c>
    </row>
    <row r="175" spans="1:7" s="51" customFormat="1" ht="31.2">
      <c r="A175" s="91" t="s">
        <v>602</v>
      </c>
      <c r="B175" s="157" t="s">
        <v>248</v>
      </c>
      <c r="C175" s="205" t="s">
        <v>10</v>
      </c>
      <c r="D175" s="194" t="s">
        <v>603</v>
      </c>
      <c r="E175" s="38"/>
      <c r="F175" s="394">
        <f t="shared" si="0"/>
        <v>200000</v>
      </c>
      <c r="G175" s="394">
        <f t="shared" si="0"/>
        <v>200000</v>
      </c>
    </row>
    <row r="176" spans="1:7" s="51" customFormat="1" ht="31.2">
      <c r="A176" s="94" t="s">
        <v>728</v>
      </c>
      <c r="B176" s="158" t="s">
        <v>248</v>
      </c>
      <c r="C176" s="200" t="s">
        <v>10</v>
      </c>
      <c r="D176" s="191" t="s">
        <v>603</v>
      </c>
      <c r="E176" s="63">
        <v>200</v>
      </c>
      <c r="F176" s="397">
        <f>SUM(прил8!H315)</f>
        <v>200000</v>
      </c>
      <c r="G176" s="397">
        <f>SUM(прил8!I315)</f>
        <v>200000</v>
      </c>
    </row>
    <row r="177" spans="1:7" s="51" customFormat="1" ht="46.8">
      <c r="A177" s="195" t="s">
        <v>176</v>
      </c>
      <c r="B177" s="196" t="s">
        <v>251</v>
      </c>
      <c r="C177" s="207" t="s">
        <v>521</v>
      </c>
      <c r="D177" s="192" t="s">
        <v>522</v>
      </c>
      <c r="E177" s="189"/>
      <c r="F177" s="491">
        <f>SUM(F178+F185)</f>
        <v>6977508</v>
      </c>
      <c r="G177" s="491">
        <f>SUM(G178+G185)</f>
        <v>6977508</v>
      </c>
    </row>
    <row r="178" spans="1:7" s="51" customFormat="1" ht="31.2">
      <c r="A178" s="479" t="s">
        <v>615</v>
      </c>
      <c r="B178" s="480" t="s">
        <v>251</v>
      </c>
      <c r="C178" s="481" t="s">
        <v>10</v>
      </c>
      <c r="D178" s="482" t="s">
        <v>522</v>
      </c>
      <c r="E178" s="461"/>
      <c r="F178" s="395">
        <f>SUM(F179+F181)</f>
        <v>5874682</v>
      </c>
      <c r="G178" s="395">
        <f>SUM(G179+G181)</f>
        <v>5874682</v>
      </c>
    </row>
    <row r="179" spans="1:7" s="51" customFormat="1" ht="31.2">
      <c r="A179" s="89" t="s">
        <v>177</v>
      </c>
      <c r="B179" s="157" t="s">
        <v>251</v>
      </c>
      <c r="C179" s="205" t="s">
        <v>10</v>
      </c>
      <c r="D179" s="194" t="s">
        <v>616</v>
      </c>
      <c r="E179" s="38"/>
      <c r="F179" s="394">
        <f>SUM(F180)</f>
        <v>38436</v>
      </c>
      <c r="G179" s="394">
        <f>SUM(G180)</f>
        <v>38436</v>
      </c>
    </row>
    <row r="180" spans="1:7" s="51" customFormat="1" ht="46.8">
      <c r="A180" s="201" t="s">
        <v>92</v>
      </c>
      <c r="B180" s="158" t="s">
        <v>251</v>
      </c>
      <c r="C180" s="200" t="s">
        <v>10</v>
      </c>
      <c r="D180" s="191" t="s">
        <v>616</v>
      </c>
      <c r="E180" s="63">
        <v>100</v>
      </c>
      <c r="F180" s="397">
        <f>SUM(прил8!H378)</f>
        <v>38436</v>
      </c>
      <c r="G180" s="397">
        <f>SUM(прил8!I378)</f>
        <v>38436</v>
      </c>
    </row>
    <row r="181" spans="1:7" s="51" customFormat="1" ht="31.2">
      <c r="A181" s="89" t="s">
        <v>102</v>
      </c>
      <c r="B181" s="157" t="s">
        <v>251</v>
      </c>
      <c r="C181" s="205" t="s">
        <v>10</v>
      </c>
      <c r="D181" s="194" t="s">
        <v>555</v>
      </c>
      <c r="E181" s="38"/>
      <c r="F181" s="394">
        <f>SUM(F182:F184)</f>
        <v>5836246</v>
      </c>
      <c r="G181" s="394">
        <f>SUM(G182:G184)</f>
        <v>5836246</v>
      </c>
    </row>
    <row r="182" spans="1:7" s="51" customFormat="1" ht="46.8">
      <c r="A182" s="201" t="s">
        <v>92</v>
      </c>
      <c r="B182" s="158" t="s">
        <v>251</v>
      </c>
      <c r="C182" s="200" t="s">
        <v>10</v>
      </c>
      <c r="D182" s="191" t="s">
        <v>555</v>
      </c>
      <c r="E182" s="63">
        <v>100</v>
      </c>
      <c r="F182" s="397">
        <f>SUM(прил8!H380)</f>
        <v>4883802</v>
      </c>
      <c r="G182" s="397">
        <f>SUM(прил8!I380)</f>
        <v>4883802</v>
      </c>
    </row>
    <row r="183" spans="1:7" s="51" customFormat="1" ht="31.2">
      <c r="A183" s="94" t="s">
        <v>728</v>
      </c>
      <c r="B183" s="158" t="s">
        <v>251</v>
      </c>
      <c r="C183" s="200" t="s">
        <v>10</v>
      </c>
      <c r="D183" s="191" t="s">
        <v>555</v>
      </c>
      <c r="E183" s="63">
        <v>200</v>
      </c>
      <c r="F183" s="397">
        <f>SUM(прил8!H381)</f>
        <v>948884</v>
      </c>
      <c r="G183" s="397">
        <f>SUM(прил8!I381)</f>
        <v>948884</v>
      </c>
    </row>
    <row r="184" spans="1:7" s="51" customFormat="1" ht="31.2">
      <c r="A184" s="94" t="s">
        <v>18</v>
      </c>
      <c r="B184" s="158" t="s">
        <v>251</v>
      </c>
      <c r="C184" s="200" t="s">
        <v>10</v>
      </c>
      <c r="D184" s="191" t="s">
        <v>555</v>
      </c>
      <c r="E184" s="63">
        <v>800</v>
      </c>
      <c r="F184" s="397">
        <f>SUM(прил8!H382)</f>
        <v>3560</v>
      </c>
      <c r="G184" s="397">
        <f>SUM(прил8!I382)</f>
        <v>3560</v>
      </c>
    </row>
    <row r="185" spans="1:7" s="51" customFormat="1" ht="62.4">
      <c r="A185" s="479" t="s">
        <v>617</v>
      </c>
      <c r="B185" s="480" t="s">
        <v>251</v>
      </c>
      <c r="C185" s="481" t="s">
        <v>12</v>
      </c>
      <c r="D185" s="482" t="s">
        <v>522</v>
      </c>
      <c r="E185" s="461"/>
      <c r="F185" s="395">
        <f>SUM(F186)</f>
        <v>1102826</v>
      </c>
      <c r="G185" s="395">
        <f>SUM(G186)</f>
        <v>1102826</v>
      </c>
    </row>
    <row r="186" spans="1:7" s="51" customFormat="1" ht="31.2">
      <c r="A186" s="89" t="s">
        <v>91</v>
      </c>
      <c r="B186" s="157" t="s">
        <v>251</v>
      </c>
      <c r="C186" s="205" t="s">
        <v>12</v>
      </c>
      <c r="D186" s="194" t="s">
        <v>526</v>
      </c>
      <c r="E186" s="38"/>
      <c r="F186" s="394">
        <f>SUM(F187:F188)</f>
        <v>1102826</v>
      </c>
      <c r="G186" s="394">
        <f>SUM(G187:G188)</f>
        <v>1102826</v>
      </c>
    </row>
    <row r="187" spans="1:7" s="51" customFormat="1" ht="46.8">
      <c r="A187" s="201" t="s">
        <v>92</v>
      </c>
      <c r="B187" s="158" t="s">
        <v>251</v>
      </c>
      <c r="C187" s="200" t="s">
        <v>12</v>
      </c>
      <c r="D187" s="191" t="s">
        <v>526</v>
      </c>
      <c r="E187" s="63">
        <v>100</v>
      </c>
      <c r="F187" s="397">
        <f>SUM(прил8!H385)</f>
        <v>1102826</v>
      </c>
      <c r="G187" s="397">
        <f>SUM(прил8!I385)</f>
        <v>1102826</v>
      </c>
    </row>
    <row r="188" spans="1:7" s="51" customFormat="1" ht="31.2" hidden="1">
      <c r="A188" s="94" t="s">
        <v>728</v>
      </c>
      <c r="B188" s="158" t="s">
        <v>251</v>
      </c>
      <c r="C188" s="200" t="s">
        <v>12</v>
      </c>
      <c r="D188" s="191" t="s">
        <v>526</v>
      </c>
      <c r="E188" s="63">
        <v>200</v>
      </c>
      <c r="F188" s="397">
        <f>SUM(прил8!H386)</f>
        <v>0</v>
      </c>
      <c r="G188" s="397">
        <f>SUM(прил8!I386)</f>
        <v>0</v>
      </c>
    </row>
    <row r="189" spans="1:7" ht="46.8">
      <c r="A189" s="68" t="s">
        <v>145</v>
      </c>
      <c r="B189" s="197" t="s">
        <v>547</v>
      </c>
      <c r="C189" s="328" t="s">
        <v>521</v>
      </c>
      <c r="D189" s="198" t="s">
        <v>522</v>
      </c>
      <c r="E189" s="171"/>
      <c r="F189" s="392">
        <f>SUM(F190)</f>
        <v>384800</v>
      </c>
      <c r="G189" s="392">
        <f>SUM(G190)</f>
        <v>384800</v>
      </c>
    </row>
    <row r="190" spans="1:7" s="51" customFormat="1" ht="62.4">
      <c r="A190" s="184" t="s">
        <v>146</v>
      </c>
      <c r="B190" s="196" t="s">
        <v>218</v>
      </c>
      <c r="C190" s="207" t="s">
        <v>521</v>
      </c>
      <c r="D190" s="192" t="s">
        <v>522</v>
      </c>
      <c r="E190" s="204"/>
      <c r="F190" s="491">
        <f>SUM(F191)</f>
        <v>384800</v>
      </c>
      <c r="G190" s="491">
        <f>SUM(G191)</f>
        <v>384800</v>
      </c>
    </row>
    <row r="191" spans="1:7" s="51" customFormat="1" ht="46.8">
      <c r="A191" s="452" t="s">
        <v>548</v>
      </c>
      <c r="B191" s="480" t="s">
        <v>218</v>
      </c>
      <c r="C191" s="481" t="s">
        <v>10</v>
      </c>
      <c r="D191" s="482" t="s">
        <v>522</v>
      </c>
      <c r="E191" s="492"/>
      <c r="F191" s="395">
        <f>SUM(F192+F194)</f>
        <v>384800</v>
      </c>
      <c r="G191" s="395">
        <f>SUM(G192+G194)</f>
        <v>384800</v>
      </c>
    </row>
    <row r="192" spans="1:7" s="51" customFormat="1" ht="31.2">
      <c r="A192" s="35" t="s">
        <v>550</v>
      </c>
      <c r="B192" s="157" t="s">
        <v>218</v>
      </c>
      <c r="C192" s="205" t="s">
        <v>10</v>
      </c>
      <c r="D192" s="194" t="s">
        <v>549</v>
      </c>
      <c r="E192" s="50"/>
      <c r="F192" s="394">
        <f>SUM(F193)</f>
        <v>203000</v>
      </c>
      <c r="G192" s="394">
        <f>SUM(G193)</f>
        <v>203000</v>
      </c>
    </row>
    <row r="193" spans="1:7" s="51" customFormat="1" ht="31.2">
      <c r="A193" s="64" t="s">
        <v>728</v>
      </c>
      <c r="B193" s="158" t="s">
        <v>218</v>
      </c>
      <c r="C193" s="200" t="s">
        <v>10</v>
      </c>
      <c r="D193" s="191" t="s">
        <v>549</v>
      </c>
      <c r="E193" s="70" t="s">
        <v>16</v>
      </c>
      <c r="F193" s="397">
        <f>SUM(прил8!H113+прил8!H198)</f>
        <v>203000</v>
      </c>
      <c r="G193" s="397">
        <f>SUM(прил8!I113+прил8!I198)</f>
        <v>203000</v>
      </c>
    </row>
    <row r="194" spans="1:7" s="51" customFormat="1" ht="31.2">
      <c r="A194" s="35" t="s">
        <v>661</v>
      </c>
      <c r="B194" s="157" t="s">
        <v>218</v>
      </c>
      <c r="C194" s="205" t="s">
        <v>10</v>
      </c>
      <c r="D194" s="194" t="s">
        <v>660</v>
      </c>
      <c r="E194" s="50"/>
      <c r="F194" s="394">
        <f>SUM(F195)</f>
        <v>181800</v>
      </c>
      <c r="G194" s="394">
        <f>SUM(G195)</f>
        <v>181800</v>
      </c>
    </row>
    <row r="195" spans="1:7" s="51" customFormat="1" ht="31.2">
      <c r="A195" s="64" t="s">
        <v>728</v>
      </c>
      <c r="B195" s="158" t="s">
        <v>218</v>
      </c>
      <c r="C195" s="200" t="s">
        <v>10</v>
      </c>
      <c r="D195" s="191" t="s">
        <v>660</v>
      </c>
      <c r="E195" s="70" t="s">
        <v>16</v>
      </c>
      <c r="F195" s="397">
        <f>SUM(прил8!H48)</f>
        <v>181800</v>
      </c>
      <c r="G195" s="397">
        <f>SUM(прил8!I48)</f>
        <v>181800</v>
      </c>
    </row>
    <row r="196" spans="1:7" ht="46.8" hidden="1">
      <c r="A196" s="68" t="s">
        <v>158</v>
      </c>
      <c r="B196" s="197" t="s">
        <v>570</v>
      </c>
      <c r="C196" s="328" t="s">
        <v>521</v>
      </c>
      <c r="D196" s="198" t="s">
        <v>522</v>
      </c>
      <c r="E196" s="171"/>
      <c r="F196" s="392">
        <f t="shared" ref="F196:G199" si="1">SUM(F197)</f>
        <v>0</v>
      </c>
      <c r="G196" s="392">
        <f t="shared" si="1"/>
        <v>0</v>
      </c>
    </row>
    <row r="197" spans="1:7" ht="62.4" hidden="1">
      <c r="A197" s="206" t="s">
        <v>159</v>
      </c>
      <c r="B197" s="207" t="s">
        <v>229</v>
      </c>
      <c r="C197" s="207" t="s">
        <v>521</v>
      </c>
      <c r="D197" s="192" t="s">
        <v>522</v>
      </c>
      <c r="E197" s="204"/>
      <c r="F197" s="491">
        <f t="shared" si="1"/>
        <v>0</v>
      </c>
      <c r="G197" s="491">
        <f t="shared" si="1"/>
        <v>0</v>
      </c>
    </row>
    <row r="198" spans="1:7" ht="31.2" hidden="1">
      <c r="A198" s="493" t="s">
        <v>571</v>
      </c>
      <c r="B198" s="481" t="s">
        <v>229</v>
      </c>
      <c r="C198" s="481" t="s">
        <v>10</v>
      </c>
      <c r="D198" s="482" t="s">
        <v>522</v>
      </c>
      <c r="E198" s="492"/>
      <c r="F198" s="395">
        <f t="shared" si="1"/>
        <v>0</v>
      </c>
      <c r="G198" s="395">
        <f t="shared" si="1"/>
        <v>0</v>
      </c>
    </row>
    <row r="199" spans="1:7" ht="31.2" hidden="1">
      <c r="A199" s="208" t="s">
        <v>115</v>
      </c>
      <c r="B199" s="205" t="s">
        <v>229</v>
      </c>
      <c r="C199" s="205" t="s">
        <v>10</v>
      </c>
      <c r="D199" s="194" t="s">
        <v>572</v>
      </c>
      <c r="E199" s="50"/>
      <c r="F199" s="394">
        <f t="shared" si="1"/>
        <v>0</v>
      </c>
      <c r="G199" s="394">
        <f t="shared" si="1"/>
        <v>0</v>
      </c>
    </row>
    <row r="200" spans="1:7" ht="31.2" hidden="1">
      <c r="A200" s="209" t="s">
        <v>728</v>
      </c>
      <c r="B200" s="200" t="s">
        <v>229</v>
      </c>
      <c r="C200" s="200" t="s">
        <v>10</v>
      </c>
      <c r="D200" s="191" t="s">
        <v>572</v>
      </c>
      <c r="E200" s="70" t="s">
        <v>16</v>
      </c>
      <c r="F200" s="397">
        <f>SUM(прил8!H203)</f>
        <v>0</v>
      </c>
      <c r="G200" s="397">
        <f>SUM(прил8!I203)</f>
        <v>0</v>
      </c>
    </row>
    <row r="201" spans="1:7" ht="31.2">
      <c r="A201" s="199" t="s">
        <v>193</v>
      </c>
      <c r="B201" s="496" t="s">
        <v>581</v>
      </c>
      <c r="C201" s="326" t="s">
        <v>521</v>
      </c>
      <c r="D201" s="179" t="s">
        <v>522</v>
      </c>
      <c r="E201" s="18"/>
      <c r="F201" s="392">
        <f>SUM(F202)</f>
        <v>518847</v>
      </c>
      <c r="G201" s="392">
        <f>SUM(G202)</f>
        <v>518847</v>
      </c>
    </row>
    <row r="202" spans="1:7" ht="46.8">
      <c r="A202" s="206" t="s">
        <v>194</v>
      </c>
      <c r="B202" s="196" t="s">
        <v>232</v>
      </c>
      <c r="C202" s="207" t="s">
        <v>521</v>
      </c>
      <c r="D202" s="192" t="s">
        <v>522</v>
      </c>
      <c r="E202" s="204"/>
      <c r="F202" s="491">
        <f>SUM(F203)</f>
        <v>518847</v>
      </c>
      <c r="G202" s="491">
        <f>SUM(G203)</f>
        <v>518847</v>
      </c>
    </row>
    <row r="203" spans="1:7" ht="31.2">
      <c r="A203" s="494" t="s">
        <v>582</v>
      </c>
      <c r="B203" s="480" t="s">
        <v>232</v>
      </c>
      <c r="C203" s="481" t="s">
        <v>10</v>
      </c>
      <c r="D203" s="482" t="s">
        <v>522</v>
      </c>
      <c r="E203" s="492"/>
      <c r="F203" s="395">
        <f>SUM(F204+F206+F208+F210+F212+F214)</f>
        <v>518847</v>
      </c>
      <c r="G203" s="395">
        <f>SUM(G204+G206+G208+G210+G212+G214)</f>
        <v>518847</v>
      </c>
    </row>
    <row r="204" spans="1:7" ht="46.8" hidden="1">
      <c r="A204" s="143" t="s">
        <v>745</v>
      </c>
      <c r="B204" s="157" t="s">
        <v>232</v>
      </c>
      <c r="C204" s="205" t="s">
        <v>10</v>
      </c>
      <c r="D204" s="194" t="s">
        <v>747</v>
      </c>
      <c r="E204" s="50"/>
      <c r="F204" s="394">
        <f>SUM(F205)</f>
        <v>0</v>
      </c>
      <c r="G204" s="394">
        <f>SUM(G205)</f>
        <v>0</v>
      </c>
    </row>
    <row r="205" spans="1:7" ht="31.2" hidden="1">
      <c r="A205" s="142" t="s">
        <v>21</v>
      </c>
      <c r="B205" s="158" t="s">
        <v>232</v>
      </c>
      <c r="C205" s="200" t="s">
        <v>10</v>
      </c>
      <c r="D205" s="191" t="s">
        <v>747</v>
      </c>
      <c r="E205" s="70" t="s">
        <v>75</v>
      </c>
      <c r="F205" s="397">
        <f>SUM(прил8!H236)</f>
        <v>0</v>
      </c>
      <c r="G205" s="397">
        <f>SUM(прил8!I236)</f>
        <v>0</v>
      </c>
    </row>
    <row r="206" spans="1:7" ht="46.8" hidden="1">
      <c r="A206" s="143" t="s">
        <v>746</v>
      </c>
      <c r="B206" s="157" t="s">
        <v>232</v>
      </c>
      <c r="C206" s="205" t="s">
        <v>10</v>
      </c>
      <c r="D206" s="194" t="s">
        <v>748</v>
      </c>
      <c r="E206" s="50"/>
      <c r="F206" s="394">
        <f>SUM(F207)</f>
        <v>0</v>
      </c>
      <c r="G206" s="394">
        <f>SUM(G207)</f>
        <v>0</v>
      </c>
    </row>
    <row r="207" spans="1:7" ht="31.2" hidden="1">
      <c r="A207" s="142" t="s">
        <v>21</v>
      </c>
      <c r="B207" s="158" t="s">
        <v>232</v>
      </c>
      <c r="C207" s="200" t="s">
        <v>10</v>
      </c>
      <c r="D207" s="191" t="s">
        <v>748</v>
      </c>
      <c r="E207" s="70" t="s">
        <v>75</v>
      </c>
      <c r="F207" s="397">
        <f>SUM(прил8!H238)</f>
        <v>0</v>
      </c>
      <c r="G207" s="397">
        <f>SUM(прил8!I238)</f>
        <v>0</v>
      </c>
    </row>
    <row r="208" spans="1:7" ht="31.2" hidden="1">
      <c r="A208" s="143" t="s">
        <v>720</v>
      </c>
      <c r="B208" s="157" t="s">
        <v>232</v>
      </c>
      <c r="C208" s="205" t="s">
        <v>10</v>
      </c>
      <c r="D208" s="194" t="s">
        <v>721</v>
      </c>
      <c r="E208" s="50"/>
      <c r="F208" s="394">
        <f>SUM(F209)</f>
        <v>0</v>
      </c>
      <c r="G208" s="394">
        <f>SUM(G209)</f>
        <v>0</v>
      </c>
    </row>
    <row r="209" spans="1:7" ht="31.2" hidden="1">
      <c r="A209" s="142" t="s">
        <v>21</v>
      </c>
      <c r="B209" s="158" t="s">
        <v>232</v>
      </c>
      <c r="C209" s="200" t="s">
        <v>10</v>
      </c>
      <c r="D209" s="191" t="s">
        <v>721</v>
      </c>
      <c r="E209" s="70" t="s">
        <v>75</v>
      </c>
      <c r="F209" s="397">
        <f>SUM(прил8!H240)</f>
        <v>0</v>
      </c>
      <c r="G209" s="397">
        <f>SUM(прил8!I240)</f>
        <v>0</v>
      </c>
    </row>
    <row r="210" spans="1:7" ht="31.2" hidden="1">
      <c r="A210" s="143" t="s">
        <v>701</v>
      </c>
      <c r="B210" s="157" t="s">
        <v>232</v>
      </c>
      <c r="C210" s="205" t="s">
        <v>10</v>
      </c>
      <c r="D210" s="194" t="s">
        <v>700</v>
      </c>
      <c r="E210" s="50"/>
      <c r="F210" s="394">
        <f>SUM(F211)</f>
        <v>0</v>
      </c>
      <c r="G210" s="394">
        <f>SUM(G211)</f>
        <v>0</v>
      </c>
    </row>
    <row r="211" spans="1:7" ht="31.2" hidden="1">
      <c r="A211" s="142" t="s">
        <v>197</v>
      </c>
      <c r="B211" s="158" t="s">
        <v>232</v>
      </c>
      <c r="C211" s="200" t="s">
        <v>10</v>
      </c>
      <c r="D211" s="191" t="s">
        <v>700</v>
      </c>
      <c r="E211" s="70" t="s">
        <v>192</v>
      </c>
      <c r="F211" s="397"/>
      <c r="G211" s="397"/>
    </row>
    <row r="212" spans="1:7" ht="62.4">
      <c r="A212" s="143" t="s">
        <v>586</v>
      </c>
      <c r="B212" s="157" t="s">
        <v>232</v>
      </c>
      <c r="C212" s="205" t="s">
        <v>10</v>
      </c>
      <c r="D212" s="194" t="s">
        <v>587</v>
      </c>
      <c r="E212" s="50"/>
      <c r="F212" s="394">
        <f>SUM(F213)</f>
        <v>167518</v>
      </c>
      <c r="G212" s="394">
        <f>SUM(G213)</f>
        <v>167518</v>
      </c>
    </row>
    <row r="213" spans="1:7" ht="18.75" customHeight="1">
      <c r="A213" s="142" t="s">
        <v>21</v>
      </c>
      <c r="B213" s="158" t="s">
        <v>232</v>
      </c>
      <c r="C213" s="200" t="s">
        <v>10</v>
      </c>
      <c r="D213" s="191" t="s">
        <v>587</v>
      </c>
      <c r="E213" s="70" t="s">
        <v>75</v>
      </c>
      <c r="F213" s="397">
        <f>SUM(прил8!H242)</f>
        <v>167518</v>
      </c>
      <c r="G213" s="397">
        <f>SUM(прил8!I242)</f>
        <v>167518</v>
      </c>
    </row>
    <row r="214" spans="1:7" ht="46.8">
      <c r="A214" s="143" t="s">
        <v>715</v>
      </c>
      <c r="B214" s="157" t="s">
        <v>232</v>
      </c>
      <c r="C214" s="205" t="s">
        <v>10</v>
      </c>
      <c r="D214" s="194" t="s">
        <v>714</v>
      </c>
      <c r="E214" s="50"/>
      <c r="F214" s="394">
        <f>SUM(F215)</f>
        <v>351329</v>
      </c>
      <c r="G214" s="394">
        <f>SUM(G215)</f>
        <v>351329</v>
      </c>
    </row>
    <row r="215" spans="1:7" ht="20.25" customHeight="1">
      <c r="A215" s="142" t="s">
        <v>21</v>
      </c>
      <c r="B215" s="158" t="s">
        <v>232</v>
      </c>
      <c r="C215" s="200" t="s">
        <v>10</v>
      </c>
      <c r="D215" s="191" t="s">
        <v>714</v>
      </c>
      <c r="E215" s="70" t="s">
        <v>75</v>
      </c>
      <c r="F215" s="397">
        <f>SUM(прил8!H244)</f>
        <v>351329</v>
      </c>
      <c r="G215" s="397">
        <f>SUM(прил8!I244)</f>
        <v>351329</v>
      </c>
    </row>
    <row r="216" spans="1:7" ht="46.8" hidden="1">
      <c r="A216" s="68" t="s">
        <v>204</v>
      </c>
      <c r="B216" s="496" t="s">
        <v>576</v>
      </c>
      <c r="C216" s="326" t="s">
        <v>521</v>
      </c>
      <c r="D216" s="179" t="s">
        <v>522</v>
      </c>
      <c r="E216" s="18"/>
      <c r="F216" s="392">
        <f>SUM(F217+F227)</f>
        <v>0</v>
      </c>
      <c r="G216" s="392">
        <f>SUM(G217+G227)</f>
        <v>0</v>
      </c>
    </row>
    <row r="217" spans="1:7" ht="78" hidden="1">
      <c r="A217" s="184" t="s">
        <v>262</v>
      </c>
      <c r="B217" s="196" t="s">
        <v>261</v>
      </c>
      <c r="C217" s="207" t="s">
        <v>521</v>
      </c>
      <c r="D217" s="192" t="s">
        <v>522</v>
      </c>
      <c r="E217" s="211"/>
      <c r="F217" s="491">
        <f>SUM(F218)</f>
        <v>0</v>
      </c>
      <c r="G217" s="491">
        <f>SUM(G218)</f>
        <v>0</v>
      </c>
    </row>
    <row r="218" spans="1:7" ht="46.8" hidden="1">
      <c r="A218" s="452" t="s">
        <v>577</v>
      </c>
      <c r="B218" s="480" t="s">
        <v>261</v>
      </c>
      <c r="C218" s="481" t="s">
        <v>10</v>
      </c>
      <c r="D218" s="482" t="s">
        <v>522</v>
      </c>
      <c r="E218" s="495"/>
      <c r="F218" s="395">
        <f>SUM(F219+F221+F223+F225)</f>
        <v>0</v>
      </c>
      <c r="G218" s="395">
        <f>SUM(G219+G221+G223+G225)</f>
        <v>0</v>
      </c>
    </row>
    <row r="219" spans="1:7" ht="31.2" hidden="1">
      <c r="A219" s="35" t="s">
        <v>272</v>
      </c>
      <c r="B219" s="157" t="s">
        <v>261</v>
      </c>
      <c r="C219" s="205" t="s">
        <v>10</v>
      </c>
      <c r="D219" s="194" t="s">
        <v>578</v>
      </c>
      <c r="E219" s="210"/>
      <c r="F219" s="394">
        <f>SUM(F220)</f>
        <v>0</v>
      </c>
      <c r="G219" s="394">
        <f>SUM(G220)</f>
        <v>0</v>
      </c>
    </row>
    <row r="220" spans="1:7" ht="31.2" hidden="1">
      <c r="A220" s="64" t="s">
        <v>728</v>
      </c>
      <c r="B220" s="158" t="s">
        <v>261</v>
      </c>
      <c r="C220" s="200" t="s">
        <v>10</v>
      </c>
      <c r="D220" s="191" t="s">
        <v>578</v>
      </c>
      <c r="E220" s="172" t="s">
        <v>16</v>
      </c>
      <c r="F220" s="397">
        <f>SUM(прил8!H228)</f>
        <v>0</v>
      </c>
      <c r="G220" s="397">
        <f>SUM(прил8!I228)</f>
        <v>0</v>
      </c>
    </row>
    <row r="221" spans="1:7" ht="31.2" hidden="1">
      <c r="A221" s="35" t="s">
        <v>579</v>
      </c>
      <c r="B221" s="157" t="s">
        <v>261</v>
      </c>
      <c r="C221" s="205" t="s">
        <v>10</v>
      </c>
      <c r="D221" s="194" t="s">
        <v>580</v>
      </c>
      <c r="E221" s="210"/>
      <c r="F221" s="394">
        <f>SUM(F222)</f>
        <v>0</v>
      </c>
      <c r="G221" s="394">
        <f>SUM(G222)</f>
        <v>0</v>
      </c>
    </row>
    <row r="222" spans="1:7" ht="31.2" hidden="1">
      <c r="A222" s="64" t="s">
        <v>21</v>
      </c>
      <c r="B222" s="158" t="s">
        <v>261</v>
      </c>
      <c r="C222" s="200" t="s">
        <v>10</v>
      </c>
      <c r="D222" s="191" t="s">
        <v>580</v>
      </c>
      <c r="E222" s="172" t="s">
        <v>75</v>
      </c>
      <c r="F222" s="397">
        <f>SUM(прил8!H230)</f>
        <v>0</v>
      </c>
      <c r="G222" s="397">
        <f>SUM(прил8!I230)</f>
        <v>0</v>
      </c>
    </row>
    <row r="223" spans="1:7" ht="31.2" hidden="1">
      <c r="A223" s="35" t="s">
        <v>662</v>
      </c>
      <c r="B223" s="157" t="s">
        <v>261</v>
      </c>
      <c r="C223" s="205" t="s">
        <v>10</v>
      </c>
      <c r="D223" s="194" t="s">
        <v>663</v>
      </c>
      <c r="E223" s="210"/>
      <c r="F223" s="394">
        <f>SUM(F224)</f>
        <v>0</v>
      </c>
      <c r="G223" s="394">
        <f>SUM(G224)</f>
        <v>0</v>
      </c>
    </row>
    <row r="224" spans="1:7" ht="31.2" hidden="1">
      <c r="A224" s="64" t="s">
        <v>21</v>
      </c>
      <c r="B224" s="158" t="s">
        <v>261</v>
      </c>
      <c r="C224" s="200" t="s">
        <v>10</v>
      </c>
      <c r="D224" s="191" t="s">
        <v>663</v>
      </c>
      <c r="E224" s="172" t="s">
        <v>75</v>
      </c>
      <c r="F224" s="397">
        <f>SUM(прил8!H249)</f>
        <v>0</v>
      </c>
      <c r="G224" s="397">
        <f>SUM(прил8!I249)</f>
        <v>0</v>
      </c>
    </row>
    <row r="225" spans="1:7" ht="31.2" hidden="1">
      <c r="A225" s="35" t="s">
        <v>589</v>
      </c>
      <c r="B225" s="157" t="s">
        <v>261</v>
      </c>
      <c r="C225" s="205" t="s">
        <v>10</v>
      </c>
      <c r="D225" s="194" t="s">
        <v>588</v>
      </c>
      <c r="E225" s="210"/>
      <c r="F225" s="394">
        <f>SUM(F226)</f>
        <v>0</v>
      </c>
      <c r="G225" s="394">
        <f>SUM(G226)</f>
        <v>0</v>
      </c>
    </row>
    <row r="226" spans="1:7" ht="31.2" hidden="1">
      <c r="A226" s="64" t="s">
        <v>21</v>
      </c>
      <c r="B226" s="158" t="s">
        <v>261</v>
      </c>
      <c r="C226" s="200" t="s">
        <v>10</v>
      </c>
      <c r="D226" s="191" t="s">
        <v>588</v>
      </c>
      <c r="E226" s="172" t="s">
        <v>75</v>
      </c>
      <c r="F226" s="397">
        <f>SUM(прил8!H118)</f>
        <v>0</v>
      </c>
      <c r="G226" s="397">
        <f>SUM(прил8!I118)</f>
        <v>0</v>
      </c>
    </row>
    <row r="227" spans="1:7" ht="78" hidden="1">
      <c r="A227" s="206" t="s">
        <v>205</v>
      </c>
      <c r="B227" s="196" t="s">
        <v>235</v>
      </c>
      <c r="C227" s="207" t="s">
        <v>521</v>
      </c>
      <c r="D227" s="192" t="s">
        <v>522</v>
      </c>
      <c r="E227" s="211"/>
      <c r="F227" s="491">
        <f>SUM(F228)</f>
        <v>0</v>
      </c>
      <c r="G227" s="491">
        <f>SUM(G228)</f>
        <v>0</v>
      </c>
    </row>
    <row r="228" spans="1:7" ht="31.2" hidden="1">
      <c r="A228" s="494" t="s">
        <v>590</v>
      </c>
      <c r="B228" s="480" t="s">
        <v>235</v>
      </c>
      <c r="C228" s="481" t="s">
        <v>10</v>
      </c>
      <c r="D228" s="482" t="s">
        <v>522</v>
      </c>
      <c r="E228" s="495"/>
      <c r="F228" s="395">
        <f>SUM(F229+F231+F233+F235+F237+F241+F239)</f>
        <v>0</v>
      </c>
      <c r="G228" s="395">
        <f>SUM(G229+G231+G233+G235+G237+G241+G239)</f>
        <v>0</v>
      </c>
    </row>
    <row r="229" spans="1:7" ht="46.8" hidden="1">
      <c r="A229" s="143" t="s">
        <v>754</v>
      </c>
      <c r="B229" s="157" t="s">
        <v>235</v>
      </c>
      <c r="C229" s="205" t="s">
        <v>10</v>
      </c>
      <c r="D229" s="194" t="s">
        <v>752</v>
      </c>
      <c r="E229" s="210"/>
      <c r="F229" s="394">
        <f>SUM(F230)</f>
        <v>0</v>
      </c>
      <c r="G229" s="394">
        <f>SUM(G230)</f>
        <v>0</v>
      </c>
    </row>
    <row r="230" spans="1:7" ht="31.2" hidden="1">
      <c r="A230" s="142" t="s">
        <v>21</v>
      </c>
      <c r="B230" s="158" t="s">
        <v>235</v>
      </c>
      <c r="C230" s="200" t="s">
        <v>10</v>
      </c>
      <c r="D230" s="191" t="s">
        <v>752</v>
      </c>
      <c r="E230" s="172" t="s">
        <v>75</v>
      </c>
      <c r="F230" s="397">
        <f>SUM(прил8!H524)</f>
        <v>0</v>
      </c>
      <c r="G230" s="397">
        <f>SUM(прил8!I524)</f>
        <v>0</v>
      </c>
    </row>
    <row r="231" spans="1:7" ht="31.2" hidden="1">
      <c r="A231" s="143" t="s">
        <v>687</v>
      </c>
      <c r="B231" s="157" t="s">
        <v>235</v>
      </c>
      <c r="C231" s="205" t="s">
        <v>10</v>
      </c>
      <c r="D231" s="194" t="s">
        <v>686</v>
      </c>
      <c r="E231" s="210"/>
      <c r="F231" s="394">
        <f>SUM(F232)</f>
        <v>0</v>
      </c>
      <c r="G231" s="394">
        <f>SUM(G232)</f>
        <v>0</v>
      </c>
    </row>
    <row r="232" spans="1:7" ht="31.2" hidden="1">
      <c r="A232" s="142" t="s">
        <v>21</v>
      </c>
      <c r="B232" s="158" t="s">
        <v>235</v>
      </c>
      <c r="C232" s="200" t="s">
        <v>10</v>
      </c>
      <c r="D232" s="191" t="s">
        <v>686</v>
      </c>
      <c r="E232" s="172" t="s">
        <v>75</v>
      </c>
      <c r="F232" s="397">
        <f>SUM(прил8!H526)</f>
        <v>0</v>
      </c>
      <c r="G232" s="397">
        <f>SUM(прил8!I526)</f>
        <v>0</v>
      </c>
    </row>
    <row r="233" spans="1:7" ht="31.2" hidden="1">
      <c r="A233" s="143" t="s">
        <v>755</v>
      </c>
      <c r="B233" s="157" t="s">
        <v>235</v>
      </c>
      <c r="C233" s="205" t="s">
        <v>10</v>
      </c>
      <c r="D233" s="194" t="s">
        <v>753</v>
      </c>
      <c r="E233" s="210"/>
      <c r="F233" s="394">
        <f>SUM(F234)</f>
        <v>0</v>
      </c>
      <c r="G233" s="394">
        <f>SUM(G234)</f>
        <v>0</v>
      </c>
    </row>
    <row r="234" spans="1:7" ht="31.2" hidden="1">
      <c r="A234" s="142" t="s">
        <v>21</v>
      </c>
      <c r="B234" s="158" t="s">
        <v>235</v>
      </c>
      <c r="C234" s="200" t="s">
        <v>10</v>
      </c>
      <c r="D234" s="191" t="s">
        <v>753</v>
      </c>
      <c r="E234" s="172" t="s">
        <v>75</v>
      </c>
      <c r="F234" s="397">
        <f>SUM(прил8!H528)</f>
        <v>0</v>
      </c>
      <c r="G234" s="397">
        <f>SUM(прил8!I528)</f>
        <v>0</v>
      </c>
    </row>
    <row r="235" spans="1:7" ht="31.2" hidden="1">
      <c r="A235" s="143" t="s">
        <v>791</v>
      </c>
      <c r="B235" s="157" t="s">
        <v>235</v>
      </c>
      <c r="C235" s="205" t="s">
        <v>10</v>
      </c>
      <c r="D235" s="194" t="s">
        <v>792</v>
      </c>
      <c r="E235" s="210"/>
      <c r="F235" s="394">
        <f>SUM(F236)</f>
        <v>0</v>
      </c>
      <c r="G235" s="394">
        <f>SUM(G236)</f>
        <v>0</v>
      </c>
    </row>
    <row r="236" spans="1:7" ht="31.2" hidden="1">
      <c r="A236" s="142" t="s">
        <v>197</v>
      </c>
      <c r="B236" s="158" t="s">
        <v>235</v>
      </c>
      <c r="C236" s="200" t="s">
        <v>10</v>
      </c>
      <c r="D236" s="191" t="s">
        <v>792</v>
      </c>
      <c r="E236" s="172" t="s">
        <v>192</v>
      </c>
      <c r="F236" s="397">
        <f>SUM(прил8!H320)</f>
        <v>0</v>
      </c>
      <c r="G236" s="397">
        <f>SUM(прил8!I320)</f>
        <v>0</v>
      </c>
    </row>
    <row r="237" spans="1:7" ht="31.2" hidden="1">
      <c r="A237" s="143" t="s">
        <v>699</v>
      </c>
      <c r="B237" s="157" t="s">
        <v>235</v>
      </c>
      <c r="C237" s="205" t="s">
        <v>10</v>
      </c>
      <c r="D237" s="194" t="s">
        <v>698</v>
      </c>
      <c r="E237" s="210"/>
      <c r="F237" s="394">
        <f>SUM(F238)</f>
        <v>0</v>
      </c>
      <c r="G237" s="394">
        <f>SUM(G238)</f>
        <v>0</v>
      </c>
    </row>
    <row r="238" spans="1:7" ht="31.2" hidden="1">
      <c r="A238" s="142" t="s">
        <v>197</v>
      </c>
      <c r="B238" s="158" t="s">
        <v>235</v>
      </c>
      <c r="C238" s="200" t="s">
        <v>10</v>
      </c>
      <c r="D238" s="191" t="s">
        <v>698</v>
      </c>
      <c r="E238" s="172" t="s">
        <v>192</v>
      </c>
      <c r="F238" s="397">
        <f>SUM(прил8!H322)</f>
        <v>0</v>
      </c>
      <c r="G238" s="397">
        <f>SUM(прил8!I322)</f>
        <v>0</v>
      </c>
    </row>
    <row r="239" spans="1:7" ht="31.2" hidden="1">
      <c r="A239" s="143" t="s">
        <v>1031</v>
      </c>
      <c r="B239" s="157" t="s">
        <v>235</v>
      </c>
      <c r="C239" s="205" t="s">
        <v>10</v>
      </c>
      <c r="D239" s="194" t="s">
        <v>1030</v>
      </c>
      <c r="E239" s="210"/>
      <c r="F239" s="394">
        <f>SUM(F240)</f>
        <v>0</v>
      </c>
      <c r="G239" s="394">
        <f>SUM(G240)</f>
        <v>0</v>
      </c>
    </row>
    <row r="240" spans="1:7" ht="31.2" hidden="1">
      <c r="A240" s="142" t="s">
        <v>21</v>
      </c>
      <c r="B240" s="158" t="s">
        <v>235</v>
      </c>
      <c r="C240" s="200" t="s">
        <v>10</v>
      </c>
      <c r="D240" s="191" t="s">
        <v>1030</v>
      </c>
      <c r="E240" s="172"/>
      <c r="F240" s="397">
        <f>SUM(прил8!H208)</f>
        <v>0</v>
      </c>
      <c r="G240" s="397">
        <f>SUM(прил8!I208)</f>
        <v>0</v>
      </c>
    </row>
    <row r="241" spans="1:7" ht="31.2" hidden="1">
      <c r="A241" s="35" t="s">
        <v>589</v>
      </c>
      <c r="B241" s="157" t="s">
        <v>235</v>
      </c>
      <c r="C241" s="205" t="s">
        <v>10</v>
      </c>
      <c r="D241" s="194" t="s">
        <v>588</v>
      </c>
      <c r="E241" s="210"/>
      <c r="F241" s="394">
        <f>SUM(F242)</f>
        <v>0</v>
      </c>
      <c r="G241" s="394">
        <f>SUM(G242)</f>
        <v>0</v>
      </c>
    </row>
    <row r="242" spans="1:7" ht="31.2" hidden="1">
      <c r="A242" s="142" t="s">
        <v>21</v>
      </c>
      <c r="B242" s="158" t="s">
        <v>235</v>
      </c>
      <c r="C242" s="200" t="s">
        <v>10</v>
      </c>
      <c r="D242" s="191" t="s">
        <v>588</v>
      </c>
      <c r="E242" s="172" t="s">
        <v>75</v>
      </c>
      <c r="F242" s="397">
        <f>SUM(прил8!H122)</f>
        <v>0</v>
      </c>
      <c r="G242" s="397">
        <f>SUM(прил8!I122)</f>
        <v>0</v>
      </c>
    </row>
    <row r="243" spans="1:7" ht="62.4">
      <c r="A243" s="68" t="s">
        <v>173</v>
      </c>
      <c r="B243" s="496" t="s">
        <v>609</v>
      </c>
      <c r="C243" s="326" t="s">
        <v>521</v>
      </c>
      <c r="D243" s="179" t="s">
        <v>522</v>
      </c>
      <c r="E243" s="167"/>
      <c r="F243" s="392">
        <f>SUM(F244+F248+F252)</f>
        <v>1139000</v>
      </c>
      <c r="G243" s="392">
        <f>SUM(G244+G248+G252)</f>
        <v>1139000</v>
      </c>
    </row>
    <row r="244" spans="1:7" ht="78">
      <c r="A244" s="184" t="s">
        <v>174</v>
      </c>
      <c r="B244" s="185" t="s">
        <v>254</v>
      </c>
      <c r="C244" s="327" t="s">
        <v>521</v>
      </c>
      <c r="D244" s="186" t="s">
        <v>522</v>
      </c>
      <c r="E244" s="187"/>
      <c r="F244" s="491">
        <f t="shared" ref="F244:G246" si="2">SUM(F245)</f>
        <v>148000</v>
      </c>
      <c r="G244" s="491">
        <f t="shared" si="2"/>
        <v>148000</v>
      </c>
    </row>
    <row r="245" spans="1:7" ht="31.2">
      <c r="A245" s="452" t="s">
        <v>610</v>
      </c>
      <c r="B245" s="453" t="s">
        <v>254</v>
      </c>
      <c r="C245" s="454" t="s">
        <v>10</v>
      </c>
      <c r="D245" s="455" t="s">
        <v>522</v>
      </c>
      <c r="E245" s="456"/>
      <c r="F245" s="395">
        <f t="shared" si="2"/>
        <v>148000</v>
      </c>
      <c r="G245" s="395">
        <f t="shared" si="2"/>
        <v>148000</v>
      </c>
    </row>
    <row r="246" spans="1:7" ht="15.6">
      <c r="A246" s="35" t="s">
        <v>103</v>
      </c>
      <c r="B246" s="147" t="s">
        <v>254</v>
      </c>
      <c r="C246" s="285" t="s">
        <v>10</v>
      </c>
      <c r="D246" s="145" t="s">
        <v>611</v>
      </c>
      <c r="E246" s="183"/>
      <c r="F246" s="394">
        <f t="shared" si="2"/>
        <v>148000</v>
      </c>
      <c r="G246" s="394">
        <f t="shared" si="2"/>
        <v>148000</v>
      </c>
    </row>
    <row r="247" spans="1:7" ht="31.2">
      <c r="A247" s="64" t="s">
        <v>728</v>
      </c>
      <c r="B247" s="161" t="s">
        <v>254</v>
      </c>
      <c r="C247" s="288" t="s">
        <v>10</v>
      </c>
      <c r="D247" s="156" t="s">
        <v>611</v>
      </c>
      <c r="E247" s="168" t="s">
        <v>16</v>
      </c>
      <c r="F247" s="397">
        <f>SUM(прил8!H353)</f>
        <v>148000</v>
      </c>
      <c r="G247" s="397">
        <f>SUM(прил8!I353)</f>
        <v>148000</v>
      </c>
    </row>
    <row r="248" spans="1:7" ht="78">
      <c r="A248" s="184" t="s">
        <v>189</v>
      </c>
      <c r="B248" s="185" t="s">
        <v>259</v>
      </c>
      <c r="C248" s="327" t="s">
        <v>521</v>
      </c>
      <c r="D248" s="186" t="s">
        <v>522</v>
      </c>
      <c r="E248" s="187"/>
      <c r="F248" s="491">
        <f t="shared" ref="F248:G250" si="3">SUM(F249)</f>
        <v>150000</v>
      </c>
      <c r="G248" s="491">
        <f t="shared" si="3"/>
        <v>150000</v>
      </c>
    </row>
    <row r="249" spans="1:7" ht="31.2">
      <c r="A249" s="452" t="s">
        <v>644</v>
      </c>
      <c r="B249" s="453" t="s">
        <v>259</v>
      </c>
      <c r="C249" s="454" t="s">
        <v>10</v>
      </c>
      <c r="D249" s="455" t="s">
        <v>522</v>
      </c>
      <c r="E249" s="456"/>
      <c r="F249" s="395">
        <f t="shared" si="3"/>
        <v>150000</v>
      </c>
      <c r="G249" s="395">
        <f t="shared" si="3"/>
        <v>150000</v>
      </c>
    </row>
    <row r="250" spans="1:7" ht="46.8">
      <c r="A250" s="35" t="s">
        <v>190</v>
      </c>
      <c r="B250" s="147" t="s">
        <v>259</v>
      </c>
      <c r="C250" s="285" t="s">
        <v>10</v>
      </c>
      <c r="D250" s="145" t="s">
        <v>645</v>
      </c>
      <c r="E250" s="183"/>
      <c r="F250" s="394">
        <f t="shared" si="3"/>
        <v>150000</v>
      </c>
      <c r="G250" s="394">
        <f t="shared" si="3"/>
        <v>150000</v>
      </c>
    </row>
    <row r="251" spans="1:7" ht="31.2">
      <c r="A251" s="64" t="s">
        <v>728</v>
      </c>
      <c r="B251" s="161" t="s">
        <v>259</v>
      </c>
      <c r="C251" s="288" t="s">
        <v>10</v>
      </c>
      <c r="D251" s="156" t="s">
        <v>645</v>
      </c>
      <c r="E251" s="168" t="s">
        <v>16</v>
      </c>
      <c r="F251" s="397">
        <f>SUM(прил8!H576)</f>
        <v>150000</v>
      </c>
      <c r="G251" s="397">
        <f>SUM(прил8!I576)</f>
        <v>150000</v>
      </c>
    </row>
    <row r="252" spans="1:7" ht="62.4">
      <c r="A252" s="184" t="s">
        <v>175</v>
      </c>
      <c r="B252" s="185" t="s">
        <v>250</v>
      </c>
      <c r="C252" s="327" t="s">
        <v>521</v>
      </c>
      <c r="D252" s="186" t="s">
        <v>522</v>
      </c>
      <c r="E252" s="187"/>
      <c r="F252" s="491">
        <f>SUM(F253)</f>
        <v>841000</v>
      </c>
      <c r="G252" s="491">
        <f>SUM(G253)</f>
        <v>841000</v>
      </c>
    </row>
    <row r="253" spans="1:7" ht="31.2">
      <c r="A253" s="452" t="s">
        <v>612</v>
      </c>
      <c r="B253" s="453" t="s">
        <v>250</v>
      </c>
      <c r="C253" s="454" t="s">
        <v>10</v>
      </c>
      <c r="D253" s="455" t="s">
        <v>522</v>
      </c>
      <c r="E253" s="456"/>
      <c r="F253" s="395">
        <f>SUM(F254+F256+F259)</f>
        <v>841000</v>
      </c>
      <c r="G253" s="395">
        <f>SUM(G254+G256+G259)</f>
        <v>841000</v>
      </c>
    </row>
    <row r="254" spans="1:7" ht="15.6" hidden="1">
      <c r="A254" s="35" t="s">
        <v>764</v>
      </c>
      <c r="B254" s="147" t="s">
        <v>250</v>
      </c>
      <c r="C254" s="285" t="s">
        <v>10</v>
      </c>
      <c r="D254" s="145" t="s">
        <v>763</v>
      </c>
      <c r="E254" s="183"/>
      <c r="F254" s="394">
        <f>SUM(F255)</f>
        <v>0</v>
      </c>
      <c r="G254" s="394">
        <f>SUM(G255)</f>
        <v>0</v>
      </c>
    </row>
    <row r="255" spans="1:7" ht="15.6" hidden="1">
      <c r="A255" s="64" t="s">
        <v>40</v>
      </c>
      <c r="B255" s="161" t="s">
        <v>250</v>
      </c>
      <c r="C255" s="288" t="s">
        <v>10</v>
      </c>
      <c r="D255" s="156" t="s">
        <v>763</v>
      </c>
      <c r="E255" s="168" t="s">
        <v>39</v>
      </c>
      <c r="F255" s="397">
        <f>SUM(прил8!H357)</f>
        <v>0</v>
      </c>
      <c r="G255" s="397">
        <f>SUM(прил8!I357)</f>
        <v>0</v>
      </c>
    </row>
    <row r="256" spans="1:7" ht="15.6">
      <c r="A256" s="35" t="s">
        <v>613</v>
      </c>
      <c r="B256" s="147" t="s">
        <v>250</v>
      </c>
      <c r="C256" s="285" t="s">
        <v>10</v>
      </c>
      <c r="D256" s="145" t="s">
        <v>614</v>
      </c>
      <c r="E256" s="183"/>
      <c r="F256" s="394">
        <f>SUM(F257:F258)</f>
        <v>563997</v>
      </c>
      <c r="G256" s="394">
        <f>SUM(G257:G258)</f>
        <v>563997</v>
      </c>
    </row>
    <row r="257" spans="1:7" ht="31.2">
      <c r="A257" s="64" t="s">
        <v>728</v>
      </c>
      <c r="B257" s="161" t="s">
        <v>250</v>
      </c>
      <c r="C257" s="288" t="s">
        <v>10</v>
      </c>
      <c r="D257" s="156" t="s">
        <v>614</v>
      </c>
      <c r="E257" s="168" t="s">
        <v>16</v>
      </c>
      <c r="F257" s="397">
        <f>SUM(прил8!H359)</f>
        <v>388800</v>
      </c>
      <c r="G257" s="397">
        <f>SUM(прил8!I359)</f>
        <v>388800</v>
      </c>
    </row>
    <row r="258" spans="1:7" ht="15.6">
      <c r="A258" s="94" t="s">
        <v>40</v>
      </c>
      <c r="B258" s="161" t="s">
        <v>250</v>
      </c>
      <c r="C258" s="288" t="s">
        <v>10</v>
      </c>
      <c r="D258" s="156" t="s">
        <v>614</v>
      </c>
      <c r="E258" s="168" t="s">
        <v>39</v>
      </c>
      <c r="F258" s="397">
        <f>SUM(прил8!H360)</f>
        <v>175197</v>
      </c>
      <c r="G258" s="397">
        <f>SUM(прил8!I360)</f>
        <v>175197</v>
      </c>
    </row>
    <row r="259" spans="1:7" ht="15.6">
      <c r="A259" s="91" t="s">
        <v>762</v>
      </c>
      <c r="B259" s="147" t="s">
        <v>250</v>
      </c>
      <c r="C259" s="285" t="s">
        <v>10</v>
      </c>
      <c r="D259" s="145" t="s">
        <v>761</v>
      </c>
      <c r="E259" s="183"/>
      <c r="F259" s="394">
        <f>SUM(F260)</f>
        <v>277003</v>
      </c>
      <c r="G259" s="394">
        <f>SUM(G260)</f>
        <v>277003</v>
      </c>
    </row>
    <row r="260" spans="1:7" ht="31.2">
      <c r="A260" s="64" t="s">
        <v>728</v>
      </c>
      <c r="B260" s="161" t="s">
        <v>250</v>
      </c>
      <c r="C260" s="288" t="s">
        <v>10</v>
      </c>
      <c r="D260" s="156" t="s">
        <v>761</v>
      </c>
      <c r="E260" s="168" t="s">
        <v>16</v>
      </c>
      <c r="F260" s="397">
        <f>SUM(прил8!H362)</f>
        <v>277003</v>
      </c>
      <c r="G260" s="397">
        <f>SUM(прил8!I362)</f>
        <v>277003</v>
      </c>
    </row>
    <row r="261" spans="1:7" s="51" customFormat="1" ht="46.8">
      <c r="A261" s="68" t="s">
        <v>123</v>
      </c>
      <c r="B261" s="197" t="s">
        <v>524</v>
      </c>
      <c r="C261" s="328" t="s">
        <v>521</v>
      </c>
      <c r="D261" s="198" t="s">
        <v>522</v>
      </c>
      <c r="E261" s="171"/>
      <c r="F261" s="392">
        <f t="shared" ref="F261:G264" si="4">SUM(F262)</f>
        <v>1540900</v>
      </c>
      <c r="G261" s="392">
        <f t="shared" si="4"/>
        <v>1540900</v>
      </c>
    </row>
    <row r="262" spans="1:7" s="51" customFormat="1" ht="46.8">
      <c r="A262" s="195" t="s">
        <v>124</v>
      </c>
      <c r="B262" s="196" t="s">
        <v>525</v>
      </c>
      <c r="C262" s="207" t="s">
        <v>521</v>
      </c>
      <c r="D262" s="192" t="s">
        <v>522</v>
      </c>
      <c r="E262" s="204"/>
      <c r="F262" s="491">
        <f t="shared" si="4"/>
        <v>1540900</v>
      </c>
      <c r="G262" s="491">
        <f t="shared" si="4"/>
        <v>1540900</v>
      </c>
    </row>
    <row r="263" spans="1:7" s="51" customFormat="1" ht="46.8">
      <c r="A263" s="479" t="s">
        <v>528</v>
      </c>
      <c r="B263" s="480" t="s">
        <v>525</v>
      </c>
      <c r="C263" s="481" t="s">
        <v>10</v>
      </c>
      <c r="D263" s="482" t="s">
        <v>522</v>
      </c>
      <c r="E263" s="492"/>
      <c r="F263" s="395">
        <f t="shared" si="4"/>
        <v>1540900</v>
      </c>
      <c r="G263" s="395">
        <f t="shared" si="4"/>
        <v>1540900</v>
      </c>
    </row>
    <row r="264" spans="1:7" s="51" customFormat="1" ht="31.2">
      <c r="A264" s="91" t="s">
        <v>125</v>
      </c>
      <c r="B264" s="157" t="s">
        <v>525</v>
      </c>
      <c r="C264" s="205" t="s">
        <v>10</v>
      </c>
      <c r="D264" s="194" t="s">
        <v>527</v>
      </c>
      <c r="E264" s="50"/>
      <c r="F264" s="394">
        <f t="shared" si="4"/>
        <v>1540900</v>
      </c>
      <c r="G264" s="394">
        <f t="shared" si="4"/>
        <v>1540900</v>
      </c>
    </row>
    <row r="265" spans="1:7" s="51" customFormat="1" ht="31.2">
      <c r="A265" s="94" t="s">
        <v>728</v>
      </c>
      <c r="B265" s="158" t="s">
        <v>525</v>
      </c>
      <c r="C265" s="200" t="s">
        <v>10</v>
      </c>
      <c r="D265" s="191" t="s">
        <v>527</v>
      </c>
      <c r="E265" s="70" t="s">
        <v>16</v>
      </c>
      <c r="F265" s="397">
        <f>SUM(прил8!H26+прил8!H53+прил8!H81+прил8!H445+прил8!H560)</f>
        <v>1540900</v>
      </c>
      <c r="G265" s="397">
        <f>SUM(прил8!I26+прил8!I53+прил8!I81+прил8!I445+прил8!I560)</f>
        <v>1540900</v>
      </c>
    </row>
    <row r="266" spans="1:7" s="51" customFormat="1" ht="31.2">
      <c r="A266" s="170" t="s">
        <v>138</v>
      </c>
      <c r="B266" s="197" t="s">
        <v>533</v>
      </c>
      <c r="C266" s="328" t="s">
        <v>521</v>
      </c>
      <c r="D266" s="198" t="s">
        <v>522</v>
      </c>
      <c r="E266" s="171"/>
      <c r="F266" s="392">
        <f>SUM(F267+F271)</f>
        <v>196449</v>
      </c>
      <c r="G266" s="392">
        <f>SUM(G267+G271)</f>
        <v>196449</v>
      </c>
    </row>
    <row r="267" spans="1:7" s="51" customFormat="1" ht="46.8">
      <c r="A267" s="195" t="s">
        <v>733</v>
      </c>
      <c r="B267" s="196" t="s">
        <v>210</v>
      </c>
      <c r="C267" s="207" t="s">
        <v>521</v>
      </c>
      <c r="D267" s="192" t="s">
        <v>522</v>
      </c>
      <c r="E267" s="204"/>
      <c r="F267" s="491">
        <f t="shared" ref="F267:G269" si="5">SUM(F268)</f>
        <v>194449</v>
      </c>
      <c r="G267" s="491">
        <f t="shared" si="5"/>
        <v>194449</v>
      </c>
    </row>
    <row r="268" spans="1:7" s="51" customFormat="1" ht="31.2">
      <c r="A268" s="458" t="s">
        <v>532</v>
      </c>
      <c r="B268" s="480" t="s">
        <v>210</v>
      </c>
      <c r="C268" s="481" t="s">
        <v>10</v>
      </c>
      <c r="D268" s="482" t="s">
        <v>522</v>
      </c>
      <c r="E268" s="495"/>
      <c r="F268" s="395">
        <f t="shared" si="5"/>
        <v>194449</v>
      </c>
      <c r="G268" s="395">
        <f t="shared" si="5"/>
        <v>194449</v>
      </c>
    </row>
    <row r="269" spans="1:7" s="51" customFormat="1" ht="31.2">
      <c r="A269" s="91" t="s">
        <v>96</v>
      </c>
      <c r="B269" s="157" t="s">
        <v>210</v>
      </c>
      <c r="C269" s="205" t="s">
        <v>10</v>
      </c>
      <c r="D269" s="194" t="s">
        <v>534</v>
      </c>
      <c r="E269" s="210"/>
      <c r="F269" s="394">
        <f t="shared" si="5"/>
        <v>194449</v>
      </c>
      <c r="G269" s="394">
        <f t="shared" si="5"/>
        <v>194449</v>
      </c>
    </row>
    <row r="270" spans="1:7" s="51" customFormat="1" ht="46.8">
      <c r="A270" s="94" t="s">
        <v>92</v>
      </c>
      <c r="B270" s="158" t="s">
        <v>210</v>
      </c>
      <c r="C270" s="200" t="s">
        <v>10</v>
      </c>
      <c r="D270" s="191" t="s">
        <v>534</v>
      </c>
      <c r="E270" s="172" t="s">
        <v>13</v>
      </c>
      <c r="F270" s="397">
        <f>SUM(прил8!H58)</f>
        <v>194449</v>
      </c>
      <c r="G270" s="397">
        <f>SUM(прил8!I58)</f>
        <v>194449</v>
      </c>
    </row>
    <row r="271" spans="1:7" s="51" customFormat="1" ht="62.4">
      <c r="A271" s="188" t="s">
        <v>665</v>
      </c>
      <c r="B271" s="196" t="s">
        <v>664</v>
      </c>
      <c r="C271" s="207" t="s">
        <v>521</v>
      </c>
      <c r="D271" s="192" t="s">
        <v>522</v>
      </c>
      <c r="E271" s="204"/>
      <c r="F271" s="491">
        <f t="shared" ref="F271:G273" si="6">SUM(F272)</f>
        <v>2000</v>
      </c>
      <c r="G271" s="491">
        <f t="shared" si="6"/>
        <v>2000</v>
      </c>
    </row>
    <row r="272" spans="1:7" s="51" customFormat="1" ht="31.2">
      <c r="A272" s="479" t="s">
        <v>666</v>
      </c>
      <c r="B272" s="480" t="s">
        <v>664</v>
      </c>
      <c r="C272" s="481" t="s">
        <v>10</v>
      </c>
      <c r="D272" s="482" t="s">
        <v>522</v>
      </c>
      <c r="E272" s="495"/>
      <c r="F272" s="395">
        <f t="shared" si="6"/>
        <v>2000</v>
      </c>
      <c r="G272" s="395">
        <f t="shared" si="6"/>
        <v>2000</v>
      </c>
    </row>
    <row r="273" spans="1:7" s="51" customFormat="1" ht="31.2">
      <c r="A273" s="91" t="s">
        <v>668</v>
      </c>
      <c r="B273" s="157" t="s">
        <v>664</v>
      </c>
      <c r="C273" s="205" t="s">
        <v>10</v>
      </c>
      <c r="D273" s="194" t="s">
        <v>667</v>
      </c>
      <c r="E273" s="210"/>
      <c r="F273" s="394">
        <f t="shared" si="6"/>
        <v>2000</v>
      </c>
      <c r="G273" s="394">
        <f t="shared" si="6"/>
        <v>2000</v>
      </c>
    </row>
    <row r="274" spans="1:7" s="51" customFormat="1" ht="31.2">
      <c r="A274" s="94" t="s">
        <v>728</v>
      </c>
      <c r="B274" s="158" t="s">
        <v>664</v>
      </c>
      <c r="C274" s="200" t="s">
        <v>10</v>
      </c>
      <c r="D274" s="191" t="s">
        <v>667</v>
      </c>
      <c r="E274" s="172" t="s">
        <v>16</v>
      </c>
      <c r="F274" s="397">
        <f>SUM(прил8!H127)</f>
        <v>2000</v>
      </c>
      <c r="G274" s="397">
        <f>SUM(прил8!I127)</f>
        <v>2000</v>
      </c>
    </row>
    <row r="275" spans="1:7" ht="46.8">
      <c r="A275" s="68" t="s">
        <v>153</v>
      </c>
      <c r="B275" s="496" t="s">
        <v>559</v>
      </c>
      <c r="C275" s="326" t="s">
        <v>521</v>
      </c>
      <c r="D275" s="179" t="s">
        <v>522</v>
      </c>
      <c r="E275" s="167"/>
      <c r="F275" s="392">
        <f>SUM(F276+F286+F290)</f>
        <v>5123223</v>
      </c>
      <c r="G275" s="392">
        <f>SUM(G276+G286+G290)</f>
        <v>5701308</v>
      </c>
    </row>
    <row r="276" spans="1:7" s="51" customFormat="1" ht="62.4">
      <c r="A276" s="184" t="s">
        <v>154</v>
      </c>
      <c r="B276" s="185" t="s">
        <v>228</v>
      </c>
      <c r="C276" s="327" t="s">
        <v>521</v>
      </c>
      <c r="D276" s="186" t="s">
        <v>522</v>
      </c>
      <c r="E276" s="187"/>
      <c r="F276" s="491">
        <f>SUM(F277)</f>
        <v>4625223</v>
      </c>
      <c r="G276" s="491">
        <f>SUM(G277)</f>
        <v>5203308</v>
      </c>
    </row>
    <row r="277" spans="1:7" s="51" customFormat="1" ht="46.8">
      <c r="A277" s="452" t="s">
        <v>562</v>
      </c>
      <c r="B277" s="453" t="s">
        <v>228</v>
      </c>
      <c r="C277" s="454" t="s">
        <v>10</v>
      </c>
      <c r="D277" s="455" t="s">
        <v>522</v>
      </c>
      <c r="E277" s="456"/>
      <c r="F277" s="395">
        <f>SUM(F278+F280+F282+F284)</f>
        <v>4625223</v>
      </c>
      <c r="G277" s="395">
        <f>SUM(G278+G280+G282+G284)</f>
        <v>5203308</v>
      </c>
    </row>
    <row r="278" spans="1:7" s="51" customFormat="1" ht="31.2">
      <c r="A278" s="35" t="s">
        <v>155</v>
      </c>
      <c r="B278" s="147" t="s">
        <v>228</v>
      </c>
      <c r="C278" s="285" t="s">
        <v>10</v>
      </c>
      <c r="D278" s="145" t="s">
        <v>563</v>
      </c>
      <c r="E278" s="183"/>
      <c r="F278" s="394">
        <f>SUM(F279)</f>
        <v>4625223</v>
      </c>
      <c r="G278" s="394">
        <f>SUM(G279)</f>
        <v>5203308</v>
      </c>
    </row>
    <row r="279" spans="1:7" s="51" customFormat="1" ht="31.2">
      <c r="A279" s="64" t="s">
        <v>197</v>
      </c>
      <c r="B279" s="161" t="s">
        <v>228</v>
      </c>
      <c r="C279" s="288" t="s">
        <v>10</v>
      </c>
      <c r="D279" s="156" t="s">
        <v>563</v>
      </c>
      <c r="E279" s="168" t="s">
        <v>192</v>
      </c>
      <c r="F279" s="397">
        <f>SUM(прил8!H184)</f>
        <v>4625223</v>
      </c>
      <c r="G279" s="397">
        <f>SUM(прил8!I184)</f>
        <v>5203308</v>
      </c>
    </row>
    <row r="280" spans="1:7" s="51" customFormat="1" ht="31.2" hidden="1">
      <c r="A280" s="35" t="s">
        <v>717</v>
      </c>
      <c r="B280" s="147" t="s">
        <v>228</v>
      </c>
      <c r="C280" s="285" t="s">
        <v>10</v>
      </c>
      <c r="D280" s="145" t="s">
        <v>716</v>
      </c>
      <c r="E280" s="183"/>
      <c r="F280" s="394">
        <f>SUM(F281)</f>
        <v>0</v>
      </c>
      <c r="G280" s="394">
        <f>SUM(G281)</f>
        <v>0</v>
      </c>
    </row>
    <row r="281" spans="1:7" s="51" customFormat="1" ht="31.2" hidden="1">
      <c r="A281" s="94" t="s">
        <v>728</v>
      </c>
      <c r="B281" s="161" t="s">
        <v>228</v>
      </c>
      <c r="C281" s="288" t="s">
        <v>10</v>
      </c>
      <c r="D281" s="156" t="s">
        <v>716</v>
      </c>
      <c r="E281" s="168" t="s">
        <v>16</v>
      </c>
      <c r="F281" s="397"/>
      <c r="G281" s="397"/>
    </row>
    <row r="282" spans="1:7" s="51" customFormat="1" ht="46.8" hidden="1">
      <c r="A282" s="35" t="s">
        <v>564</v>
      </c>
      <c r="B282" s="147" t="s">
        <v>228</v>
      </c>
      <c r="C282" s="285" t="s">
        <v>10</v>
      </c>
      <c r="D282" s="145" t="s">
        <v>565</v>
      </c>
      <c r="E282" s="183"/>
      <c r="F282" s="394">
        <f>SUM(F283:F283)</f>
        <v>0</v>
      </c>
      <c r="G282" s="394">
        <f>SUM(G283:G283)</f>
        <v>0</v>
      </c>
    </row>
    <row r="283" spans="1:7" s="51" customFormat="1" ht="15.6" hidden="1">
      <c r="A283" s="64" t="s">
        <v>21</v>
      </c>
      <c r="B283" s="161" t="s">
        <v>228</v>
      </c>
      <c r="C283" s="288" t="s">
        <v>10</v>
      </c>
      <c r="D283" s="156" t="s">
        <v>565</v>
      </c>
      <c r="E283" s="168" t="s">
        <v>75</v>
      </c>
      <c r="F283" s="397">
        <f>SUM(прил8!H186)</f>
        <v>0</v>
      </c>
      <c r="G283" s="397">
        <f>SUM(прил8!I186)</f>
        <v>0</v>
      </c>
    </row>
    <row r="284" spans="1:7" s="51" customFormat="1" ht="46.8" hidden="1">
      <c r="A284" s="35" t="s">
        <v>566</v>
      </c>
      <c r="B284" s="147" t="s">
        <v>228</v>
      </c>
      <c r="C284" s="285" t="s">
        <v>10</v>
      </c>
      <c r="D284" s="145" t="s">
        <v>567</v>
      </c>
      <c r="E284" s="183"/>
      <c r="F284" s="394">
        <f>SUM(F285)</f>
        <v>0</v>
      </c>
      <c r="G284" s="394">
        <f>SUM(G285)</f>
        <v>0</v>
      </c>
    </row>
    <row r="285" spans="1:7" s="51" customFormat="1" ht="15.6" hidden="1">
      <c r="A285" s="64" t="s">
        <v>21</v>
      </c>
      <c r="B285" s="161" t="s">
        <v>228</v>
      </c>
      <c r="C285" s="288" t="s">
        <v>10</v>
      </c>
      <c r="D285" s="156" t="s">
        <v>567</v>
      </c>
      <c r="E285" s="168" t="s">
        <v>75</v>
      </c>
      <c r="F285" s="397">
        <f>SUM(прил8!H188)</f>
        <v>0</v>
      </c>
      <c r="G285" s="397">
        <f>SUM(прил8!I188)</f>
        <v>0</v>
      </c>
    </row>
    <row r="286" spans="1:7" s="51" customFormat="1" ht="62.4">
      <c r="A286" s="212" t="s">
        <v>198</v>
      </c>
      <c r="B286" s="185" t="s">
        <v>236</v>
      </c>
      <c r="C286" s="327" t="s">
        <v>521</v>
      </c>
      <c r="D286" s="186" t="s">
        <v>522</v>
      </c>
      <c r="E286" s="187"/>
      <c r="F286" s="491">
        <f t="shared" ref="F286:G288" si="7">SUM(F287)</f>
        <v>450000</v>
      </c>
      <c r="G286" s="491">
        <f t="shared" si="7"/>
        <v>450000</v>
      </c>
    </row>
    <row r="287" spans="1:7" s="51" customFormat="1" ht="31.2">
      <c r="A287" s="497" t="s">
        <v>560</v>
      </c>
      <c r="B287" s="453" t="s">
        <v>236</v>
      </c>
      <c r="C287" s="454" t="s">
        <v>10</v>
      </c>
      <c r="D287" s="455" t="s">
        <v>522</v>
      </c>
      <c r="E287" s="456"/>
      <c r="F287" s="395">
        <f t="shared" si="7"/>
        <v>450000</v>
      </c>
      <c r="G287" s="395">
        <f t="shared" si="7"/>
        <v>450000</v>
      </c>
    </row>
    <row r="288" spans="1:7" s="51" customFormat="1" ht="15.6">
      <c r="A288" s="80" t="s">
        <v>199</v>
      </c>
      <c r="B288" s="147" t="s">
        <v>236</v>
      </c>
      <c r="C288" s="285" t="s">
        <v>10</v>
      </c>
      <c r="D288" s="145" t="s">
        <v>561</v>
      </c>
      <c r="E288" s="183"/>
      <c r="F288" s="394">
        <f t="shared" si="7"/>
        <v>450000</v>
      </c>
      <c r="G288" s="394">
        <f t="shared" si="7"/>
        <v>450000</v>
      </c>
    </row>
    <row r="289" spans="1:7" s="51" customFormat="1" ht="15.6">
      <c r="A289" s="100" t="s">
        <v>18</v>
      </c>
      <c r="B289" s="161" t="s">
        <v>236</v>
      </c>
      <c r="C289" s="288" t="s">
        <v>10</v>
      </c>
      <c r="D289" s="156" t="s">
        <v>561</v>
      </c>
      <c r="E289" s="168" t="s">
        <v>17</v>
      </c>
      <c r="F289" s="397">
        <f>SUM(прил8!H178)</f>
        <v>450000</v>
      </c>
      <c r="G289" s="397">
        <f>SUM(прил8!I178)</f>
        <v>450000</v>
      </c>
    </row>
    <row r="290" spans="1:7" s="51" customFormat="1" ht="78">
      <c r="A290" s="195" t="s">
        <v>271</v>
      </c>
      <c r="B290" s="185" t="s">
        <v>269</v>
      </c>
      <c r="C290" s="327" t="s">
        <v>521</v>
      </c>
      <c r="D290" s="186" t="s">
        <v>522</v>
      </c>
      <c r="E290" s="187"/>
      <c r="F290" s="491">
        <f t="shared" ref="F290:G292" si="8">SUM(F291)</f>
        <v>48000</v>
      </c>
      <c r="G290" s="491">
        <f t="shared" si="8"/>
        <v>48000</v>
      </c>
    </row>
    <row r="291" spans="1:7" s="51" customFormat="1" ht="31.2">
      <c r="A291" s="479" t="s">
        <v>568</v>
      </c>
      <c r="B291" s="453" t="s">
        <v>269</v>
      </c>
      <c r="C291" s="454" t="s">
        <v>10</v>
      </c>
      <c r="D291" s="455" t="s">
        <v>522</v>
      </c>
      <c r="E291" s="456"/>
      <c r="F291" s="395">
        <f t="shared" si="8"/>
        <v>48000</v>
      </c>
      <c r="G291" s="395">
        <f t="shared" si="8"/>
        <v>48000</v>
      </c>
    </row>
    <row r="292" spans="1:7" s="51" customFormat="1" ht="31.2">
      <c r="A292" s="91" t="s">
        <v>270</v>
      </c>
      <c r="B292" s="147" t="s">
        <v>269</v>
      </c>
      <c r="C292" s="285" t="s">
        <v>10</v>
      </c>
      <c r="D292" s="145" t="s">
        <v>569</v>
      </c>
      <c r="E292" s="183"/>
      <c r="F292" s="394">
        <f t="shared" si="8"/>
        <v>48000</v>
      </c>
      <c r="G292" s="394">
        <f t="shared" si="8"/>
        <v>48000</v>
      </c>
    </row>
    <row r="293" spans="1:7" s="51" customFormat="1" ht="31.2">
      <c r="A293" s="94" t="s">
        <v>728</v>
      </c>
      <c r="B293" s="161" t="s">
        <v>269</v>
      </c>
      <c r="C293" s="288" t="s">
        <v>10</v>
      </c>
      <c r="D293" s="156" t="s">
        <v>569</v>
      </c>
      <c r="E293" s="168" t="s">
        <v>16</v>
      </c>
      <c r="F293" s="397">
        <f>SUM(прил8!H192)</f>
        <v>48000</v>
      </c>
      <c r="G293" s="397">
        <f>SUM(прил8!I192)</f>
        <v>48000</v>
      </c>
    </row>
    <row r="294" spans="1:7" s="51" customFormat="1" ht="31.2">
      <c r="A294" s="90" t="s">
        <v>132</v>
      </c>
      <c r="B294" s="197" t="s">
        <v>536</v>
      </c>
      <c r="C294" s="328" t="s">
        <v>521</v>
      </c>
      <c r="D294" s="198" t="s">
        <v>522</v>
      </c>
      <c r="E294" s="171"/>
      <c r="F294" s="392">
        <f>SUM(F295+F301)</f>
        <v>483500</v>
      </c>
      <c r="G294" s="392">
        <f>SUM(G295+G301)</f>
        <v>483500</v>
      </c>
    </row>
    <row r="295" spans="1:7" s="51" customFormat="1" ht="62.4">
      <c r="A295" s="188" t="s">
        <v>169</v>
      </c>
      <c r="B295" s="196" t="s">
        <v>249</v>
      </c>
      <c r="C295" s="207" t="s">
        <v>521</v>
      </c>
      <c r="D295" s="192" t="s">
        <v>522</v>
      </c>
      <c r="E295" s="204"/>
      <c r="F295" s="491">
        <f>SUM(F296)</f>
        <v>9500</v>
      </c>
      <c r="G295" s="491">
        <f>SUM(G296)</f>
        <v>9500</v>
      </c>
    </row>
    <row r="296" spans="1:7" s="51" customFormat="1" ht="31.2">
      <c r="A296" s="458" t="s">
        <v>605</v>
      </c>
      <c r="B296" s="480" t="s">
        <v>249</v>
      </c>
      <c r="C296" s="481" t="s">
        <v>10</v>
      </c>
      <c r="D296" s="482" t="s">
        <v>522</v>
      </c>
      <c r="E296" s="492"/>
      <c r="F296" s="395">
        <f>SUM(F297+F299)</f>
        <v>9500</v>
      </c>
      <c r="G296" s="395">
        <f>SUM(G297+G299)</f>
        <v>9500</v>
      </c>
    </row>
    <row r="297" spans="1:7" s="51" customFormat="1" ht="31.2">
      <c r="A297" s="91" t="s">
        <v>170</v>
      </c>
      <c r="B297" s="157" t="s">
        <v>249</v>
      </c>
      <c r="C297" s="205" t="s">
        <v>10</v>
      </c>
      <c r="D297" s="194" t="s">
        <v>606</v>
      </c>
      <c r="E297" s="50"/>
      <c r="F297" s="394">
        <f>SUM(F298)</f>
        <v>9500</v>
      </c>
      <c r="G297" s="394">
        <f>SUM(G298)</f>
        <v>9500</v>
      </c>
    </row>
    <row r="298" spans="1:7" s="51" customFormat="1" ht="31.2">
      <c r="A298" s="94" t="s">
        <v>728</v>
      </c>
      <c r="B298" s="158" t="s">
        <v>249</v>
      </c>
      <c r="C298" s="200" t="s">
        <v>10</v>
      </c>
      <c r="D298" s="191" t="s">
        <v>606</v>
      </c>
      <c r="E298" s="70" t="s">
        <v>16</v>
      </c>
      <c r="F298" s="397">
        <f>SUM(прил8!H327+прил8!H367+прил8!H391)</f>
        <v>9500</v>
      </c>
      <c r="G298" s="397">
        <f>SUM(прил8!I327+прил8!I367+прил8!I391)</f>
        <v>9500</v>
      </c>
    </row>
    <row r="299" spans="1:7" s="51" customFormat="1" ht="31.2" hidden="1">
      <c r="A299" s="91" t="s">
        <v>669</v>
      </c>
      <c r="B299" s="157" t="s">
        <v>249</v>
      </c>
      <c r="C299" s="205" t="s">
        <v>10</v>
      </c>
      <c r="D299" s="194" t="s">
        <v>670</v>
      </c>
      <c r="E299" s="50"/>
      <c r="F299" s="394">
        <f>SUM(F300)</f>
        <v>0</v>
      </c>
      <c r="G299" s="394">
        <f>SUM(G300)</f>
        <v>0</v>
      </c>
    </row>
    <row r="300" spans="1:7" s="51" customFormat="1" ht="31.2" hidden="1">
      <c r="A300" s="94" t="s">
        <v>728</v>
      </c>
      <c r="B300" s="158" t="s">
        <v>249</v>
      </c>
      <c r="C300" s="200" t="s">
        <v>10</v>
      </c>
      <c r="D300" s="191" t="s">
        <v>670</v>
      </c>
      <c r="E300" s="70" t="s">
        <v>16</v>
      </c>
      <c r="F300" s="397">
        <f>SUM(прил8!H132)</f>
        <v>0</v>
      </c>
      <c r="G300" s="397">
        <f>SUM(прил8!I132)</f>
        <v>0</v>
      </c>
    </row>
    <row r="301" spans="1:7" s="51" customFormat="1" ht="46.8">
      <c r="A301" s="195" t="s">
        <v>133</v>
      </c>
      <c r="B301" s="196" t="s">
        <v>211</v>
      </c>
      <c r="C301" s="207" t="s">
        <v>521</v>
      </c>
      <c r="D301" s="192" t="s">
        <v>522</v>
      </c>
      <c r="E301" s="204"/>
      <c r="F301" s="491">
        <f>SUM(F302)</f>
        <v>474000</v>
      </c>
      <c r="G301" s="491">
        <f>SUM(G302)</f>
        <v>474000</v>
      </c>
    </row>
    <row r="302" spans="1:7" s="51" customFormat="1" ht="46.8">
      <c r="A302" s="479" t="s">
        <v>535</v>
      </c>
      <c r="B302" s="480" t="s">
        <v>211</v>
      </c>
      <c r="C302" s="481" t="s">
        <v>10</v>
      </c>
      <c r="D302" s="482" t="s">
        <v>522</v>
      </c>
      <c r="E302" s="492"/>
      <c r="F302" s="395">
        <f>SUM(F303+F305)</f>
        <v>474000</v>
      </c>
      <c r="G302" s="395">
        <f>SUM(G303+G305)</f>
        <v>474000</v>
      </c>
    </row>
    <row r="303" spans="1:7" s="51" customFormat="1" ht="31.2">
      <c r="A303" s="91" t="s">
        <v>134</v>
      </c>
      <c r="B303" s="157" t="s">
        <v>211</v>
      </c>
      <c r="C303" s="205" t="s">
        <v>10</v>
      </c>
      <c r="D303" s="194" t="s">
        <v>537</v>
      </c>
      <c r="E303" s="50"/>
      <c r="F303" s="394">
        <f>SUM(F304)</f>
        <v>237000</v>
      </c>
      <c r="G303" s="394">
        <f>SUM(G304:H304)</f>
        <v>237000</v>
      </c>
    </row>
    <row r="304" spans="1:7" s="51" customFormat="1" ht="46.8">
      <c r="A304" s="94" t="s">
        <v>92</v>
      </c>
      <c r="B304" s="158" t="s">
        <v>211</v>
      </c>
      <c r="C304" s="200" t="s">
        <v>10</v>
      </c>
      <c r="D304" s="191" t="s">
        <v>537</v>
      </c>
      <c r="E304" s="70" t="s">
        <v>13</v>
      </c>
      <c r="F304" s="397">
        <f>SUM(прил8!H63)</f>
        <v>237000</v>
      </c>
      <c r="G304" s="397">
        <f>SUM(прил8!I63)</f>
        <v>237000</v>
      </c>
    </row>
    <row r="305" spans="1:7" s="51" customFormat="1" ht="31.2">
      <c r="A305" s="91" t="s">
        <v>95</v>
      </c>
      <c r="B305" s="157" t="s">
        <v>211</v>
      </c>
      <c r="C305" s="205" t="s">
        <v>10</v>
      </c>
      <c r="D305" s="194" t="s">
        <v>538</v>
      </c>
      <c r="E305" s="50"/>
      <c r="F305" s="394">
        <f>SUM(F306)</f>
        <v>237000</v>
      </c>
      <c r="G305" s="394">
        <f>SUM(G306)</f>
        <v>237000</v>
      </c>
    </row>
    <row r="306" spans="1:7" s="51" customFormat="1" ht="46.8">
      <c r="A306" s="94" t="s">
        <v>92</v>
      </c>
      <c r="B306" s="158" t="s">
        <v>211</v>
      </c>
      <c r="C306" s="200" t="s">
        <v>10</v>
      </c>
      <c r="D306" s="191" t="s">
        <v>538</v>
      </c>
      <c r="E306" s="70" t="s">
        <v>13</v>
      </c>
      <c r="F306" s="397">
        <f>SUM(прил8!H65)</f>
        <v>237000</v>
      </c>
      <c r="G306" s="397">
        <f>SUM(прил8!I65)</f>
        <v>237000</v>
      </c>
    </row>
    <row r="307" spans="1:7" ht="62.4">
      <c r="A307" s="68" t="s">
        <v>149</v>
      </c>
      <c r="B307" s="197" t="s">
        <v>225</v>
      </c>
      <c r="C307" s="328" t="s">
        <v>521</v>
      </c>
      <c r="D307" s="198" t="s">
        <v>522</v>
      </c>
      <c r="E307" s="171"/>
      <c r="F307" s="392">
        <f>SUM(F308+F314+F322)</f>
        <v>3059700</v>
      </c>
      <c r="G307" s="392">
        <f>SUM(G308+G314+G322)</f>
        <v>3059700</v>
      </c>
    </row>
    <row r="308" spans="1:7" s="51" customFormat="1" ht="93.6">
      <c r="A308" s="195" t="s">
        <v>150</v>
      </c>
      <c r="B308" s="196" t="s">
        <v>226</v>
      </c>
      <c r="C308" s="207" t="s">
        <v>521</v>
      </c>
      <c r="D308" s="192" t="s">
        <v>522</v>
      </c>
      <c r="E308" s="211"/>
      <c r="F308" s="491">
        <f>SUM(F309)</f>
        <v>1889500</v>
      </c>
      <c r="G308" s="491">
        <f>SUM(G309)</f>
        <v>1889500</v>
      </c>
    </row>
    <row r="309" spans="1:7" s="51" customFormat="1" ht="31.2">
      <c r="A309" s="479" t="s">
        <v>556</v>
      </c>
      <c r="B309" s="480" t="s">
        <v>226</v>
      </c>
      <c r="C309" s="481" t="s">
        <v>10</v>
      </c>
      <c r="D309" s="482" t="s">
        <v>522</v>
      </c>
      <c r="E309" s="495"/>
      <c r="F309" s="395">
        <f>SUM(F310)</f>
        <v>1889500</v>
      </c>
      <c r="G309" s="395">
        <f>SUM(G310)</f>
        <v>1889500</v>
      </c>
    </row>
    <row r="310" spans="1:7" s="51" customFormat="1" ht="31.2">
      <c r="A310" s="91" t="s">
        <v>102</v>
      </c>
      <c r="B310" s="157" t="s">
        <v>226</v>
      </c>
      <c r="C310" s="205" t="s">
        <v>10</v>
      </c>
      <c r="D310" s="194" t="s">
        <v>555</v>
      </c>
      <c r="E310" s="210"/>
      <c r="F310" s="394">
        <f>SUM(F311:F313)</f>
        <v>1889500</v>
      </c>
      <c r="G310" s="394">
        <f>SUM(G311:G313)</f>
        <v>1889500</v>
      </c>
    </row>
    <row r="311" spans="1:7" s="51" customFormat="1" ht="46.8">
      <c r="A311" s="94" t="s">
        <v>92</v>
      </c>
      <c r="B311" s="158" t="s">
        <v>226</v>
      </c>
      <c r="C311" s="200" t="s">
        <v>10</v>
      </c>
      <c r="D311" s="191" t="s">
        <v>555</v>
      </c>
      <c r="E311" s="172" t="s">
        <v>13</v>
      </c>
      <c r="F311" s="397">
        <f>SUM(прил8!H165)</f>
        <v>1764500</v>
      </c>
      <c r="G311" s="397">
        <f>SUM(прил8!I165)</f>
        <v>1764500</v>
      </c>
    </row>
    <row r="312" spans="1:7" s="51" customFormat="1" ht="31.2">
      <c r="A312" s="94" t="s">
        <v>728</v>
      </c>
      <c r="B312" s="158" t="s">
        <v>226</v>
      </c>
      <c r="C312" s="200" t="s">
        <v>10</v>
      </c>
      <c r="D312" s="191" t="s">
        <v>555</v>
      </c>
      <c r="E312" s="172" t="s">
        <v>16</v>
      </c>
      <c r="F312" s="397">
        <f>SUM(прил8!H166)</f>
        <v>123000</v>
      </c>
      <c r="G312" s="397">
        <f>SUM(прил8!I166)</f>
        <v>123000</v>
      </c>
    </row>
    <row r="313" spans="1:7" s="51" customFormat="1" ht="22.5" customHeight="1">
      <c r="A313" s="94" t="s">
        <v>18</v>
      </c>
      <c r="B313" s="158" t="s">
        <v>226</v>
      </c>
      <c r="C313" s="200" t="s">
        <v>10</v>
      </c>
      <c r="D313" s="191" t="s">
        <v>555</v>
      </c>
      <c r="E313" s="172" t="s">
        <v>17</v>
      </c>
      <c r="F313" s="397">
        <f>SUM(прил8!H167)</f>
        <v>2000</v>
      </c>
      <c r="G313" s="397">
        <f>SUM(прил8!I167)</f>
        <v>2000</v>
      </c>
    </row>
    <row r="314" spans="1:7" s="51" customFormat="1" ht="93.6">
      <c r="A314" s="195" t="s">
        <v>151</v>
      </c>
      <c r="B314" s="196" t="s">
        <v>227</v>
      </c>
      <c r="C314" s="207" t="s">
        <v>521</v>
      </c>
      <c r="D314" s="192" t="s">
        <v>522</v>
      </c>
      <c r="E314" s="211"/>
      <c r="F314" s="491">
        <f>SUM(F315)</f>
        <v>1008200</v>
      </c>
      <c r="G314" s="491">
        <f>SUM(G315)</f>
        <v>1008200</v>
      </c>
    </row>
    <row r="315" spans="1:7" s="51" customFormat="1" ht="46.8">
      <c r="A315" s="479" t="s">
        <v>541</v>
      </c>
      <c r="B315" s="480" t="s">
        <v>227</v>
      </c>
      <c r="C315" s="481" t="s">
        <v>10</v>
      </c>
      <c r="D315" s="482" t="s">
        <v>522</v>
      </c>
      <c r="E315" s="495"/>
      <c r="F315" s="395">
        <f>SUM(F316+F318+F320)</f>
        <v>1008200</v>
      </c>
      <c r="G315" s="395">
        <f>SUM(G316+G318+G320)</f>
        <v>1008200</v>
      </c>
    </row>
    <row r="316" spans="1:7" s="51" customFormat="1" ht="31.2">
      <c r="A316" s="91" t="s">
        <v>117</v>
      </c>
      <c r="B316" s="157" t="s">
        <v>227</v>
      </c>
      <c r="C316" s="205" t="s">
        <v>10</v>
      </c>
      <c r="D316" s="194" t="s">
        <v>542</v>
      </c>
      <c r="E316" s="210"/>
      <c r="F316" s="394">
        <f>SUM(F317)</f>
        <v>1008200</v>
      </c>
      <c r="G316" s="394">
        <f>SUM(G317)</f>
        <v>1008200</v>
      </c>
    </row>
    <row r="317" spans="1:7" s="51" customFormat="1" ht="31.2">
      <c r="A317" s="94" t="s">
        <v>728</v>
      </c>
      <c r="B317" s="158" t="s">
        <v>227</v>
      </c>
      <c r="C317" s="200" t="s">
        <v>10</v>
      </c>
      <c r="D317" s="191" t="s">
        <v>542</v>
      </c>
      <c r="E317" s="172" t="s">
        <v>16</v>
      </c>
      <c r="F317" s="397">
        <f>SUM(прил8!H86+прил8!H281+прил8!H332+прил8!H396)</f>
        <v>1008200</v>
      </c>
      <c r="G317" s="397">
        <f>SUM(прил8!I86+прил8!I281+прил8!I332+прил8!I396)</f>
        <v>1008200</v>
      </c>
    </row>
    <row r="318" spans="1:7" s="51" customFormat="1" ht="46.8" hidden="1">
      <c r="A318" s="91" t="s">
        <v>558</v>
      </c>
      <c r="B318" s="157" t="s">
        <v>227</v>
      </c>
      <c r="C318" s="205" t="s">
        <v>10</v>
      </c>
      <c r="D318" s="194" t="s">
        <v>557</v>
      </c>
      <c r="E318" s="210"/>
      <c r="F318" s="394">
        <f>SUM(F319)</f>
        <v>0</v>
      </c>
      <c r="G318" s="394">
        <f>SUM(G319)</f>
        <v>0</v>
      </c>
    </row>
    <row r="319" spans="1:7" s="51" customFormat="1" ht="31.2" hidden="1">
      <c r="A319" s="94" t="s">
        <v>21</v>
      </c>
      <c r="B319" s="158" t="s">
        <v>227</v>
      </c>
      <c r="C319" s="200" t="s">
        <v>10</v>
      </c>
      <c r="D319" s="191" t="s">
        <v>557</v>
      </c>
      <c r="E319" s="172" t="s">
        <v>75</v>
      </c>
      <c r="F319" s="397"/>
      <c r="G319" s="397"/>
    </row>
    <row r="320" spans="1:7" s="51" customFormat="1" ht="31.2" hidden="1">
      <c r="A320" s="91" t="s">
        <v>589</v>
      </c>
      <c r="B320" s="157" t="s">
        <v>227</v>
      </c>
      <c r="C320" s="205" t="s">
        <v>10</v>
      </c>
      <c r="D320" s="194" t="s">
        <v>588</v>
      </c>
      <c r="E320" s="210"/>
      <c r="F320" s="394">
        <f>SUM(F321)</f>
        <v>0</v>
      </c>
      <c r="G320" s="394">
        <f>SUM(G321)</f>
        <v>0</v>
      </c>
    </row>
    <row r="321" spans="1:7" s="51" customFormat="1" ht="31.2" hidden="1">
      <c r="A321" s="94" t="s">
        <v>21</v>
      </c>
      <c r="B321" s="158" t="s">
        <v>227</v>
      </c>
      <c r="C321" s="200" t="s">
        <v>10</v>
      </c>
      <c r="D321" s="191" t="s">
        <v>588</v>
      </c>
      <c r="E321" s="172" t="s">
        <v>75</v>
      </c>
      <c r="F321" s="397"/>
      <c r="G321" s="397"/>
    </row>
    <row r="322" spans="1:7" s="51" customFormat="1" ht="93.6">
      <c r="A322" s="195" t="s">
        <v>675</v>
      </c>
      <c r="B322" s="196" t="s">
        <v>671</v>
      </c>
      <c r="C322" s="207" t="s">
        <v>521</v>
      </c>
      <c r="D322" s="192" t="s">
        <v>522</v>
      </c>
      <c r="E322" s="211"/>
      <c r="F322" s="491">
        <f t="shared" ref="F322:G324" si="9">SUM(F323)</f>
        <v>162000</v>
      </c>
      <c r="G322" s="491">
        <f t="shared" si="9"/>
        <v>162000</v>
      </c>
    </row>
    <row r="323" spans="1:7" s="51" customFormat="1" ht="46.8">
      <c r="A323" s="479" t="s">
        <v>673</v>
      </c>
      <c r="B323" s="480" t="s">
        <v>671</v>
      </c>
      <c r="C323" s="481" t="s">
        <v>10</v>
      </c>
      <c r="D323" s="482" t="s">
        <v>522</v>
      </c>
      <c r="E323" s="495"/>
      <c r="F323" s="395">
        <f t="shared" si="9"/>
        <v>162000</v>
      </c>
      <c r="G323" s="395">
        <f t="shared" si="9"/>
        <v>162000</v>
      </c>
    </row>
    <row r="324" spans="1:7" s="51" customFormat="1" ht="31.2">
      <c r="A324" s="91" t="s">
        <v>674</v>
      </c>
      <c r="B324" s="157" t="s">
        <v>671</v>
      </c>
      <c r="C324" s="205" t="s">
        <v>10</v>
      </c>
      <c r="D324" s="194" t="s">
        <v>672</v>
      </c>
      <c r="E324" s="210"/>
      <c r="F324" s="394">
        <f t="shared" si="9"/>
        <v>162000</v>
      </c>
      <c r="G324" s="394">
        <f t="shared" si="9"/>
        <v>162000</v>
      </c>
    </row>
    <row r="325" spans="1:7" s="51" customFormat="1" ht="31.2">
      <c r="A325" s="94" t="s">
        <v>728</v>
      </c>
      <c r="B325" s="158" t="s">
        <v>671</v>
      </c>
      <c r="C325" s="200" t="s">
        <v>10</v>
      </c>
      <c r="D325" s="191" t="s">
        <v>672</v>
      </c>
      <c r="E325" s="172" t="s">
        <v>16</v>
      </c>
      <c r="F325" s="397">
        <f>SUM(прил8!H171)</f>
        <v>162000</v>
      </c>
      <c r="G325" s="397">
        <f>SUM(прил8!I171)</f>
        <v>162000</v>
      </c>
    </row>
    <row r="326" spans="1:7" s="51" customFormat="1" ht="46.8">
      <c r="A326" s="170" t="s">
        <v>141</v>
      </c>
      <c r="B326" s="197" t="s">
        <v>237</v>
      </c>
      <c r="C326" s="328" t="s">
        <v>521</v>
      </c>
      <c r="D326" s="198" t="s">
        <v>522</v>
      </c>
      <c r="E326" s="171"/>
      <c r="F326" s="392">
        <f>SUM(F327+F334)</f>
        <v>5714039</v>
      </c>
      <c r="G326" s="392">
        <f>SUM(G327+G334)</f>
        <v>5714039</v>
      </c>
    </row>
    <row r="327" spans="1:7" s="51" customFormat="1" ht="46.8">
      <c r="A327" s="195" t="s">
        <v>191</v>
      </c>
      <c r="B327" s="196" t="s">
        <v>241</v>
      </c>
      <c r="C327" s="207" t="s">
        <v>521</v>
      </c>
      <c r="D327" s="192" t="s">
        <v>522</v>
      </c>
      <c r="E327" s="204"/>
      <c r="F327" s="491">
        <f>SUM(F328+F331)</f>
        <v>3508778</v>
      </c>
      <c r="G327" s="491">
        <f>SUM(G328+G331)</f>
        <v>3508778</v>
      </c>
    </row>
    <row r="328" spans="1:7" s="51" customFormat="1" ht="46.8">
      <c r="A328" s="479" t="s">
        <v>646</v>
      </c>
      <c r="B328" s="480" t="s">
        <v>241</v>
      </c>
      <c r="C328" s="481" t="s">
        <v>12</v>
      </c>
      <c r="D328" s="482" t="s">
        <v>522</v>
      </c>
      <c r="E328" s="492"/>
      <c r="F328" s="395">
        <f>SUM(F329)</f>
        <v>3508778</v>
      </c>
      <c r="G328" s="395">
        <f>SUM(G329)</f>
        <v>3508778</v>
      </c>
    </row>
    <row r="329" spans="1:7" s="51" customFormat="1" ht="46.8">
      <c r="A329" s="91" t="s">
        <v>648</v>
      </c>
      <c r="B329" s="157" t="s">
        <v>241</v>
      </c>
      <c r="C329" s="205" t="s">
        <v>12</v>
      </c>
      <c r="D329" s="194" t="s">
        <v>647</v>
      </c>
      <c r="E329" s="50"/>
      <c r="F329" s="394">
        <f>SUM(F330)</f>
        <v>3508778</v>
      </c>
      <c r="G329" s="394">
        <f>SUM(G330)</f>
        <v>3508778</v>
      </c>
    </row>
    <row r="330" spans="1:7" s="51" customFormat="1" ht="31.2">
      <c r="A330" s="94" t="s">
        <v>21</v>
      </c>
      <c r="B330" s="158" t="s">
        <v>241</v>
      </c>
      <c r="C330" s="200" t="s">
        <v>12</v>
      </c>
      <c r="D330" s="191" t="s">
        <v>647</v>
      </c>
      <c r="E330" s="70" t="s">
        <v>75</v>
      </c>
      <c r="F330" s="397">
        <f>SUM(прил8!H583)</f>
        <v>3508778</v>
      </c>
      <c r="G330" s="397">
        <f>SUM(прил8!I583)</f>
        <v>3508778</v>
      </c>
    </row>
    <row r="331" spans="1:7" s="51" customFormat="1" ht="46.8" hidden="1">
      <c r="A331" s="479" t="s">
        <v>709</v>
      </c>
      <c r="B331" s="480" t="s">
        <v>241</v>
      </c>
      <c r="C331" s="481" t="s">
        <v>20</v>
      </c>
      <c r="D331" s="482" t="s">
        <v>522</v>
      </c>
      <c r="E331" s="492"/>
      <c r="F331" s="395">
        <f>SUM(F332)</f>
        <v>0</v>
      </c>
      <c r="G331" s="395">
        <f>SUM(G332)</f>
        <v>0</v>
      </c>
    </row>
    <row r="332" spans="1:7" s="51" customFormat="1" ht="46.8" hidden="1">
      <c r="A332" s="91" t="s">
        <v>711</v>
      </c>
      <c r="B332" s="157" t="s">
        <v>241</v>
      </c>
      <c r="C332" s="205" t="s">
        <v>20</v>
      </c>
      <c r="D332" s="194" t="s">
        <v>710</v>
      </c>
      <c r="E332" s="50"/>
      <c r="F332" s="394">
        <f>SUM(F333)</f>
        <v>0</v>
      </c>
      <c r="G332" s="394">
        <f>SUM(G333)</f>
        <v>0</v>
      </c>
    </row>
    <row r="333" spans="1:7" s="51" customFormat="1" ht="31.2" hidden="1">
      <c r="A333" s="94" t="s">
        <v>21</v>
      </c>
      <c r="B333" s="158" t="s">
        <v>241</v>
      </c>
      <c r="C333" s="200" t="s">
        <v>20</v>
      </c>
      <c r="D333" s="191" t="s">
        <v>710</v>
      </c>
      <c r="E333" s="70" t="s">
        <v>75</v>
      </c>
      <c r="F333" s="397">
        <f>SUM(прил8!H589)</f>
        <v>0</v>
      </c>
      <c r="G333" s="397">
        <f>SUM(прил8!I589)</f>
        <v>0</v>
      </c>
    </row>
    <row r="334" spans="1:7" s="51" customFormat="1" ht="62.4">
      <c r="A334" s="188" t="s">
        <v>142</v>
      </c>
      <c r="B334" s="196" t="s">
        <v>238</v>
      </c>
      <c r="C334" s="207" t="s">
        <v>521</v>
      </c>
      <c r="D334" s="192" t="s">
        <v>522</v>
      </c>
      <c r="E334" s="204"/>
      <c r="F334" s="491">
        <f>SUM(F335)</f>
        <v>2205261</v>
      </c>
      <c r="G334" s="491">
        <f>SUM(G335)</f>
        <v>2205261</v>
      </c>
    </row>
    <row r="335" spans="1:7" s="51" customFormat="1" ht="62.4">
      <c r="A335" s="479" t="s">
        <v>543</v>
      </c>
      <c r="B335" s="480" t="s">
        <v>238</v>
      </c>
      <c r="C335" s="481" t="s">
        <v>10</v>
      </c>
      <c r="D335" s="482" t="s">
        <v>522</v>
      </c>
      <c r="E335" s="492"/>
      <c r="F335" s="395">
        <f>SUM(F336)</f>
        <v>2205261</v>
      </c>
      <c r="G335" s="395">
        <f>SUM(G336)</f>
        <v>2205261</v>
      </c>
    </row>
    <row r="336" spans="1:7" s="51" customFormat="1" ht="31.2">
      <c r="A336" s="193" t="s">
        <v>91</v>
      </c>
      <c r="B336" s="157" t="s">
        <v>238</v>
      </c>
      <c r="C336" s="205" t="s">
        <v>10</v>
      </c>
      <c r="D336" s="194" t="s">
        <v>526</v>
      </c>
      <c r="E336" s="50"/>
      <c r="F336" s="394">
        <f>SUM(F337:F338)</f>
        <v>2205261</v>
      </c>
      <c r="G336" s="394">
        <f>SUM(G337:G338)</f>
        <v>2205261</v>
      </c>
    </row>
    <row r="337" spans="1:7" s="51" customFormat="1" ht="46.8">
      <c r="A337" s="169" t="s">
        <v>92</v>
      </c>
      <c r="B337" s="158" t="s">
        <v>238</v>
      </c>
      <c r="C337" s="200" t="s">
        <v>10</v>
      </c>
      <c r="D337" s="191" t="s">
        <v>526</v>
      </c>
      <c r="E337" s="70" t="s">
        <v>13</v>
      </c>
      <c r="F337" s="397">
        <f>SUM(прил8!H91)</f>
        <v>2202261</v>
      </c>
      <c r="G337" s="397">
        <f>SUM(прил8!I91)</f>
        <v>2202261</v>
      </c>
    </row>
    <row r="338" spans="1:7" s="51" customFormat="1" ht="31.2">
      <c r="A338" s="169" t="s">
        <v>18</v>
      </c>
      <c r="B338" s="158" t="s">
        <v>238</v>
      </c>
      <c r="C338" s="200" t="s">
        <v>10</v>
      </c>
      <c r="D338" s="191" t="s">
        <v>526</v>
      </c>
      <c r="E338" s="70" t="s">
        <v>17</v>
      </c>
      <c r="F338" s="397">
        <f>SUM(прил8!H92)</f>
        <v>3000</v>
      </c>
      <c r="G338" s="397">
        <f>SUM(прил8!I92)</f>
        <v>3000</v>
      </c>
    </row>
    <row r="339" spans="1:7" s="51" customFormat="1" ht="31.2">
      <c r="A339" s="68" t="s">
        <v>156</v>
      </c>
      <c r="B339" s="197" t="s">
        <v>230</v>
      </c>
      <c r="C339" s="328" t="s">
        <v>521</v>
      </c>
      <c r="D339" s="198" t="s">
        <v>522</v>
      </c>
      <c r="E339" s="171"/>
      <c r="F339" s="392">
        <f>SUM(F340+F344)</f>
        <v>25000</v>
      </c>
      <c r="G339" s="392">
        <f>SUM(G340+G344)</f>
        <v>25000</v>
      </c>
    </row>
    <row r="340" spans="1:7" s="51" customFormat="1" ht="62.4">
      <c r="A340" s="188" t="s">
        <v>180</v>
      </c>
      <c r="B340" s="196" t="s">
        <v>257</v>
      </c>
      <c r="C340" s="207" t="s">
        <v>521</v>
      </c>
      <c r="D340" s="192" t="s">
        <v>522</v>
      </c>
      <c r="E340" s="204"/>
      <c r="F340" s="491">
        <f t="shared" ref="F340:G342" si="10">SUM(F341)</f>
        <v>25000</v>
      </c>
      <c r="G340" s="491">
        <f t="shared" si="10"/>
        <v>25000</v>
      </c>
    </row>
    <row r="341" spans="1:7" s="51" customFormat="1" ht="31.2">
      <c r="A341" s="458" t="s">
        <v>621</v>
      </c>
      <c r="B341" s="480" t="s">
        <v>257</v>
      </c>
      <c r="C341" s="481" t="s">
        <v>12</v>
      </c>
      <c r="D341" s="482" t="s">
        <v>522</v>
      </c>
      <c r="E341" s="492"/>
      <c r="F341" s="395">
        <f t="shared" si="10"/>
        <v>25000</v>
      </c>
      <c r="G341" s="395">
        <f t="shared" si="10"/>
        <v>25000</v>
      </c>
    </row>
    <row r="342" spans="1:7" s="51" customFormat="1" ht="31.2">
      <c r="A342" s="193" t="s">
        <v>623</v>
      </c>
      <c r="B342" s="157" t="s">
        <v>257</v>
      </c>
      <c r="C342" s="205" t="s">
        <v>12</v>
      </c>
      <c r="D342" s="194" t="s">
        <v>622</v>
      </c>
      <c r="E342" s="50"/>
      <c r="F342" s="394">
        <f t="shared" si="10"/>
        <v>25000</v>
      </c>
      <c r="G342" s="394">
        <f t="shared" si="10"/>
        <v>25000</v>
      </c>
    </row>
    <row r="343" spans="1:7" s="51" customFormat="1" ht="31.2">
      <c r="A343" s="169" t="s">
        <v>728</v>
      </c>
      <c r="B343" s="158" t="s">
        <v>257</v>
      </c>
      <c r="C343" s="200" t="s">
        <v>12</v>
      </c>
      <c r="D343" s="191" t="s">
        <v>622</v>
      </c>
      <c r="E343" s="70" t="s">
        <v>16</v>
      </c>
      <c r="F343" s="397">
        <f>SUM(прил8!H420)</f>
        <v>25000</v>
      </c>
      <c r="G343" s="397">
        <f>SUM(прил8!I420)</f>
        <v>25000</v>
      </c>
    </row>
    <row r="344" spans="1:7" s="51" customFormat="1" ht="46.8" hidden="1">
      <c r="A344" s="195" t="s">
        <v>157</v>
      </c>
      <c r="B344" s="196" t="s">
        <v>231</v>
      </c>
      <c r="C344" s="207" t="s">
        <v>521</v>
      </c>
      <c r="D344" s="192" t="s">
        <v>522</v>
      </c>
      <c r="E344" s="204"/>
      <c r="F344" s="491">
        <f>SUM(F345)</f>
        <v>0</v>
      </c>
      <c r="G344" s="491">
        <f>SUM(G345)</f>
        <v>0</v>
      </c>
    </row>
    <row r="345" spans="1:7" s="51" customFormat="1" ht="62.4" hidden="1">
      <c r="A345" s="479" t="s">
        <v>573</v>
      </c>
      <c r="B345" s="480" t="s">
        <v>231</v>
      </c>
      <c r="C345" s="481" t="s">
        <v>10</v>
      </c>
      <c r="D345" s="482" t="s">
        <v>522</v>
      </c>
      <c r="E345" s="492"/>
      <c r="F345" s="395">
        <f>SUM(F346+F348)</f>
        <v>0</v>
      </c>
      <c r="G345" s="395">
        <f>SUM(G346+G348)</f>
        <v>0</v>
      </c>
    </row>
    <row r="346" spans="1:7" s="51" customFormat="1" ht="31.2" hidden="1">
      <c r="A346" s="91" t="s">
        <v>575</v>
      </c>
      <c r="B346" s="157" t="s">
        <v>231</v>
      </c>
      <c r="C346" s="205" t="s">
        <v>10</v>
      </c>
      <c r="D346" s="194" t="s">
        <v>574</v>
      </c>
      <c r="E346" s="50"/>
      <c r="F346" s="394">
        <f>SUM(F347)</f>
        <v>0</v>
      </c>
      <c r="G346" s="394">
        <f>SUM(G347)</f>
        <v>0</v>
      </c>
    </row>
    <row r="347" spans="1:7" s="51" customFormat="1" ht="31.2" hidden="1">
      <c r="A347" s="94" t="s">
        <v>18</v>
      </c>
      <c r="B347" s="158" t="s">
        <v>231</v>
      </c>
      <c r="C347" s="200" t="s">
        <v>10</v>
      </c>
      <c r="D347" s="191" t="s">
        <v>574</v>
      </c>
      <c r="E347" s="70" t="s">
        <v>17</v>
      </c>
      <c r="F347" s="397">
        <f>SUM(прил8!H213)</f>
        <v>0</v>
      </c>
      <c r="G347" s="397">
        <f>SUM(прил8!I213)</f>
        <v>0</v>
      </c>
    </row>
    <row r="348" spans="1:7" s="51" customFormat="1" ht="31.2" hidden="1">
      <c r="A348" s="91" t="s">
        <v>789</v>
      </c>
      <c r="B348" s="157" t="s">
        <v>231</v>
      </c>
      <c r="C348" s="205" t="s">
        <v>10</v>
      </c>
      <c r="D348" s="194" t="s">
        <v>788</v>
      </c>
      <c r="E348" s="50"/>
      <c r="F348" s="394">
        <f>SUM(F349)</f>
        <v>0</v>
      </c>
      <c r="G348" s="394">
        <f>SUM(G349)</f>
        <v>0</v>
      </c>
    </row>
    <row r="349" spans="1:7" s="51" customFormat="1" ht="31.2" hidden="1">
      <c r="A349" s="94" t="s">
        <v>18</v>
      </c>
      <c r="B349" s="158" t="s">
        <v>231</v>
      </c>
      <c r="C349" s="200" t="s">
        <v>10</v>
      </c>
      <c r="D349" s="191" t="s">
        <v>788</v>
      </c>
      <c r="E349" s="70" t="s">
        <v>17</v>
      </c>
      <c r="F349" s="397">
        <f>SUM(прил8!H215)</f>
        <v>0</v>
      </c>
      <c r="G349" s="397">
        <f>SUM(прил8!I215)</f>
        <v>0</v>
      </c>
    </row>
    <row r="350" spans="1:7" s="51" customFormat="1" ht="31.2" hidden="1">
      <c r="A350" s="68" t="s">
        <v>195</v>
      </c>
      <c r="B350" s="197" t="s">
        <v>233</v>
      </c>
      <c r="C350" s="328" t="s">
        <v>521</v>
      </c>
      <c r="D350" s="198" t="s">
        <v>522</v>
      </c>
      <c r="E350" s="171"/>
      <c r="F350" s="392">
        <f>SUM(F351)</f>
        <v>0</v>
      </c>
      <c r="G350" s="392">
        <f>SUM(G351)</f>
        <v>0</v>
      </c>
    </row>
    <row r="351" spans="1:7" s="51" customFormat="1" ht="46.8" hidden="1">
      <c r="A351" s="195" t="s">
        <v>196</v>
      </c>
      <c r="B351" s="196" t="s">
        <v>234</v>
      </c>
      <c r="C351" s="207" t="s">
        <v>521</v>
      </c>
      <c r="D351" s="192" t="s">
        <v>522</v>
      </c>
      <c r="E351" s="204"/>
      <c r="F351" s="491">
        <f>SUM(F352)</f>
        <v>0</v>
      </c>
      <c r="G351" s="491">
        <f>SUM(G352)</f>
        <v>0</v>
      </c>
    </row>
    <row r="352" spans="1:7" s="51" customFormat="1" ht="46.8" hidden="1">
      <c r="A352" s="479" t="s">
        <v>583</v>
      </c>
      <c r="B352" s="480" t="s">
        <v>234</v>
      </c>
      <c r="C352" s="481" t="s">
        <v>12</v>
      </c>
      <c r="D352" s="482" t="s">
        <v>522</v>
      </c>
      <c r="E352" s="492"/>
      <c r="F352" s="395">
        <f>SUM(F353+F355+F357+F359)</f>
        <v>0</v>
      </c>
      <c r="G352" s="395">
        <f>SUM(G353+G355+G357+G359)</f>
        <v>0</v>
      </c>
    </row>
    <row r="353" spans="1:7" s="51" customFormat="1" ht="46.8" hidden="1">
      <c r="A353" s="91" t="s">
        <v>751</v>
      </c>
      <c r="B353" s="157" t="s">
        <v>234</v>
      </c>
      <c r="C353" s="205" t="s">
        <v>12</v>
      </c>
      <c r="D353" s="194" t="s">
        <v>756</v>
      </c>
      <c r="E353" s="50"/>
      <c r="F353" s="394">
        <f>SUM(F354)</f>
        <v>0</v>
      </c>
      <c r="G353" s="394">
        <f>SUM(G354)</f>
        <v>0</v>
      </c>
    </row>
    <row r="354" spans="1:7" s="51" customFormat="1" ht="31.2" hidden="1">
      <c r="A354" s="94" t="s">
        <v>21</v>
      </c>
      <c r="B354" s="158" t="s">
        <v>234</v>
      </c>
      <c r="C354" s="200" t="s">
        <v>12</v>
      </c>
      <c r="D354" s="191" t="s">
        <v>756</v>
      </c>
      <c r="E354" s="70" t="s">
        <v>75</v>
      </c>
      <c r="F354" s="397">
        <f>SUM(прил8!H254)</f>
        <v>0</v>
      </c>
      <c r="G354" s="397">
        <f>SUM(прил8!I254)</f>
        <v>0</v>
      </c>
    </row>
    <row r="355" spans="1:7" s="51" customFormat="1" ht="31.2" hidden="1">
      <c r="A355" s="91" t="s">
        <v>584</v>
      </c>
      <c r="B355" s="157" t="s">
        <v>234</v>
      </c>
      <c r="C355" s="205" t="s">
        <v>12</v>
      </c>
      <c r="D355" s="194" t="s">
        <v>585</v>
      </c>
      <c r="E355" s="50"/>
      <c r="F355" s="394">
        <f>SUM(F356)</f>
        <v>0</v>
      </c>
      <c r="G355" s="394">
        <f>SUM(G356)</f>
        <v>0</v>
      </c>
    </row>
    <row r="356" spans="1:7" s="51" customFormat="1" ht="31.2" hidden="1">
      <c r="A356" s="94" t="s">
        <v>21</v>
      </c>
      <c r="B356" s="158" t="s">
        <v>234</v>
      </c>
      <c r="C356" s="200" t="s">
        <v>12</v>
      </c>
      <c r="D356" s="191" t="s">
        <v>585</v>
      </c>
      <c r="E356" s="70" t="s">
        <v>75</v>
      </c>
      <c r="F356" s="397">
        <f>SUM(прил8!H256)</f>
        <v>0</v>
      </c>
      <c r="G356" s="397">
        <f>SUM(прил8!I256)</f>
        <v>0</v>
      </c>
    </row>
    <row r="357" spans="1:7" s="51" customFormat="1" ht="31.2" hidden="1">
      <c r="A357" s="91" t="s">
        <v>713</v>
      </c>
      <c r="B357" s="157" t="s">
        <v>234</v>
      </c>
      <c r="C357" s="205" t="s">
        <v>12</v>
      </c>
      <c r="D357" s="194" t="s">
        <v>712</v>
      </c>
      <c r="E357" s="50"/>
      <c r="F357" s="394">
        <f>SUM(F358)</f>
        <v>0</v>
      </c>
      <c r="G357" s="394">
        <f>SUM(G358)</f>
        <v>0</v>
      </c>
    </row>
    <row r="358" spans="1:7" s="51" customFormat="1" ht="31.2" hidden="1">
      <c r="A358" s="94" t="s">
        <v>21</v>
      </c>
      <c r="B358" s="158" t="s">
        <v>234</v>
      </c>
      <c r="C358" s="200" t="s">
        <v>12</v>
      </c>
      <c r="D358" s="191" t="s">
        <v>712</v>
      </c>
      <c r="E358" s="70" t="s">
        <v>75</v>
      </c>
      <c r="F358" s="397">
        <f>SUM(прил8!H258)</f>
        <v>0</v>
      </c>
      <c r="G358" s="397">
        <f>SUM(прил8!I258)</f>
        <v>0</v>
      </c>
    </row>
    <row r="359" spans="1:7" s="51" customFormat="1" ht="46.8" hidden="1">
      <c r="A359" s="91" t="s">
        <v>750</v>
      </c>
      <c r="B359" s="157" t="s">
        <v>234</v>
      </c>
      <c r="C359" s="205" t="s">
        <v>12</v>
      </c>
      <c r="D359" s="194" t="s">
        <v>749</v>
      </c>
      <c r="E359" s="50"/>
      <c r="F359" s="394">
        <f>SUM(F360)</f>
        <v>0</v>
      </c>
      <c r="G359" s="394">
        <f>SUM(G360)</f>
        <v>0</v>
      </c>
    </row>
    <row r="360" spans="1:7" s="51" customFormat="1" ht="31.2" hidden="1">
      <c r="A360" s="94" t="s">
        <v>21</v>
      </c>
      <c r="B360" s="158" t="s">
        <v>234</v>
      </c>
      <c r="C360" s="200" t="s">
        <v>12</v>
      </c>
      <c r="D360" s="191" t="s">
        <v>749</v>
      </c>
      <c r="E360" s="70" t="s">
        <v>75</v>
      </c>
      <c r="F360" s="397">
        <f>SUM(прил8!H260)</f>
        <v>0</v>
      </c>
      <c r="G360" s="397">
        <f>SUM(прил8!I260)</f>
        <v>0</v>
      </c>
    </row>
    <row r="361" spans="1:7" ht="31.2">
      <c r="A361" s="68" t="s">
        <v>135</v>
      </c>
      <c r="B361" s="178" t="s">
        <v>212</v>
      </c>
      <c r="C361" s="326" t="s">
        <v>521</v>
      </c>
      <c r="D361" s="179" t="s">
        <v>522</v>
      </c>
      <c r="E361" s="18"/>
      <c r="F361" s="392">
        <f t="shared" ref="F361:G364" si="11">SUM(F362)</f>
        <v>237000</v>
      </c>
      <c r="G361" s="392">
        <f t="shared" si="11"/>
        <v>237000</v>
      </c>
    </row>
    <row r="362" spans="1:7" s="51" customFormat="1" ht="46.8">
      <c r="A362" s="195" t="s">
        <v>136</v>
      </c>
      <c r="B362" s="185" t="s">
        <v>213</v>
      </c>
      <c r="C362" s="327" t="s">
        <v>521</v>
      </c>
      <c r="D362" s="186" t="s">
        <v>522</v>
      </c>
      <c r="E362" s="213"/>
      <c r="F362" s="491">
        <f t="shared" si="11"/>
        <v>237000</v>
      </c>
      <c r="G362" s="491">
        <f t="shared" si="11"/>
        <v>237000</v>
      </c>
    </row>
    <row r="363" spans="1:7" s="51" customFormat="1" ht="46.8">
      <c r="A363" s="479" t="s">
        <v>539</v>
      </c>
      <c r="B363" s="453" t="s">
        <v>213</v>
      </c>
      <c r="C363" s="454" t="s">
        <v>12</v>
      </c>
      <c r="D363" s="455" t="s">
        <v>522</v>
      </c>
      <c r="E363" s="498"/>
      <c r="F363" s="395">
        <f t="shared" si="11"/>
        <v>237000</v>
      </c>
      <c r="G363" s="395">
        <f t="shared" si="11"/>
        <v>237000</v>
      </c>
    </row>
    <row r="364" spans="1:7" s="51" customFormat="1" ht="46.8">
      <c r="A364" s="91" t="s">
        <v>94</v>
      </c>
      <c r="B364" s="147" t="s">
        <v>213</v>
      </c>
      <c r="C364" s="285" t="s">
        <v>12</v>
      </c>
      <c r="D364" s="145" t="s">
        <v>540</v>
      </c>
      <c r="E364" s="36"/>
      <c r="F364" s="394">
        <f t="shared" si="11"/>
        <v>237000</v>
      </c>
      <c r="G364" s="394">
        <f t="shared" si="11"/>
        <v>237000</v>
      </c>
    </row>
    <row r="365" spans="1:7" s="51" customFormat="1" ht="46.8">
      <c r="A365" s="94" t="s">
        <v>92</v>
      </c>
      <c r="B365" s="161" t="s">
        <v>213</v>
      </c>
      <c r="C365" s="288" t="s">
        <v>12</v>
      </c>
      <c r="D365" s="156" t="s">
        <v>540</v>
      </c>
      <c r="E365" s="52" t="s">
        <v>13</v>
      </c>
      <c r="F365" s="397">
        <f>SUM(прил8!H70)</f>
        <v>237000</v>
      </c>
      <c r="G365" s="397">
        <f>SUM(прил8!I70)</f>
        <v>237000</v>
      </c>
    </row>
    <row r="366" spans="1:7" s="51" customFormat="1" ht="31.2">
      <c r="A366" s="90" t="s">
        <v>121</v>
      </c>
      <c r="B366" s="197" t="s">
        <v>523</v>
      </c>
      <c r="C366" s="328" t="s">
        <v>521</v>
      </c>
      <c r="D366" s="198" t="s">
        <v>522</v>
      </c>
      <c r="E366" s="171"/>
      <c r="F366" s="392">
        <f t="shared" ref="F366:G368" si="12">SUM(F367)</f>
        <v>1214200</v>
      </c>
      <c r="G366" s="392">
        <f t="shared" si="12"/>
        <v>1214200</v>
      </c>
    </row>
    <row r="367" spans="1:7" s="51" customFormat="1" ht="31.2">
      <c r="A367" s="195" t="s">
        <v>122</v>
      </c>
      <c r="B367" s="196" t="s">
        <v>207</v>
      </c>
      <c r="C367" s="207" t="s">
        <v>521</v>
      </c>
      <c r="D367" s="192" t="s">
        <v>522</v>
      </c>
      <c r="E367" s="204"/>
      <c r="F367" s="491">
        <f t="shared" si="12"/>
        <v>1214200</v>
      </c>
      <c r="G367" s="491">
        <f t="shared" si="12"/>
        <v>1214200</v>
      </c>
    </row>
    <row r="368" spans="1:7" s="51" customFormat="1" ht="31.2">
      <c r="A368" s="91" t="s">
        <v>91</v>
      </c>
      <c r="B368" s="157" t="s">
        <v>207</v>
      </c>
      <c r="C368" s="205" t="s">
        <v>521</v>
      </c>
      <c r="D368" s="194" t="s">
        <v>526</v>
      </c>
      <c r="E368" s="50"/>
      <c r="F368" s="394">
        <f t="shared" si="12"/>
        <v>1214200</v>
      </c>
      <c r="G368" s="394">
        <f t="shared" si="12"/>
        <v>1214200</v>
      </c>
    </row>
    <row r="369" spans="1:7" s="51" customFormat="1" ht="46.8">
      <c r="A369" s="94" t="s">
        <v>92</v>
      </c>
      <c r="B369" s="158" t="s">
        <v>207</v>
      </c>
      <c r="C369" s="200" t="s">
        <v>521</v>
      </c>
      <c r="D369" s="191" t="s">
        <v>526</v>
      </c>
      <c r="E369" s="70" t="s">
        <v>13</v>
      </c>
      <c r="F369" s="397">
        <f>SUM(прил8!H20)</f>
        <v>1214200</v>
      </c>
      <c r="G369" s="397">
        <f>SUM(прил8!I20)</f>
        <v>1214200</v>
      </c>
    </row>
    <row r="370" spans="1:7" s="51" customFormat="1" ht="31.2">
      <c r="A370" s="90" t="s">
        <v>139</v>
      </c>
      <c r="B370" s="197" t="s">
        <v>214</v>
      </c>
      <c r="C370" s="328" t="s">
        <v>521</v>
      </c>
      <c r="D370" s="198" t="s">
        <v>522</v>
      </c>
      <c r="E370" s="171"/>
      <c r="F370" s="392">
        <f>SUM(F371)</f>
        <v>11555063</v>
      </c>
      <c r="G370" s="392">
        <f>SUM(G371)</f>
        <v>11555063</v>
      </c>
    </row>
    <row r="371" spans="1:7" s="51" customFormat="1" ht="31.2">
      <c r="A371" s="195" t="s">
        <v>140</v>
      </c>
      <c r="B371" s="196" t="s">
        <v>215</v>
      </c>
      <c r="C371" s="207" t="s">
        <v>521</v>
      </c>
      <c r="D371" s="192" t="s">
        <v>522</v>
      </c>
      <c r="E371" s="204"/>
      <c r="F371" s="491">
        <f>SUM(F372)</f>
        <v>11555063</v>
      </c>
      <c r="G371" s="491">
        <f>SUM(G372)</f>
        <v>11555063</v>
      </c>
    </row>
    <row r="372" spans="1:7" s="51" customFormat="1" ht="31.2">
      <c r="A372" s="91" t="s">
        <v>91</v>
      </c>
      <c r="B372" s="157" t="s">
        <v>215</v>
      </c>
      <c r="C372" s="205" t="s">
        <v>521</v>
      </c>
      <c r="D372" s="194" t="s">
        <v>526</v>
      </c>
      <c r="E372" s="50"/>
      <c r="F372" s="394">
        <f>SUM(F373:F374)</f>
        <v>11555063</v>
      </c>
      <c r="G372" s="394">
        <f>SUM(G373:G374)</f>
        <v>11555063</v>
      </c>
    </row>
    <row r="373" spans="1:7" s="51" customFormat="1" ht="46.8">
      <c r="A373" s="94" t="s">
        <v>92</v>
      </c>
      <c r="B373" s="158" t="s">
        <v>215</v>
      </c>
      <c r="C373" s="200" t="s">
        <v>521</v>
      </c>
      <c r="D373" s="191" t="s">
        <v>526</v>
      </c>
      <c r="E373" s="70" t="s">
        <v>13</v>
      </c>
      <c r="F373" s="397">
        <f>SUM(прил8!H74)</f>
        <v>11543063</v>
      </c>
      <c r="G373" s="397">
        <f>SUM(прил8!I74)</f>
        <v>11543063</v>
      </c>
    </row>
    <row r="374" spans="1:7" s="51" customFormat="1" ht="31.2">
      <c r="A374" s="94" t="s">
        <v>18</v>
      </c>
      <c r="B374" s="158" t="s">
        <v>215</v>
      </c>
      <c r="C374" s="200" t="s">
        <v>521</v>
      </c>
      <c r="D374" s="191" t="s">
        <v>526</v>
      </c>
      <c r="E374" s="70" t="s">
        <v>17</v>
      </c>
      <c r="F374" s="397">
        <f>SUM(прил8!H75)</f>
        <v>12000</v>
      </c>
      <c r="G374" s="397">
        <f>SUM(прил8!I75)</f>
        <v>12000</v>
      </c>
    </row>
    <row r="375" spans="1:7" s="51" customFormat="1" ht="31.2">
      <c r="A375" s="90" t="s">
        <v>126</v>
      </c>
      <c r="B375" s="197" t="s">
        <v>242</v>
      </c>
      <c r="C375" s="328" t="s">
        <v>521</v>
      </c>
      <c r="D375" s="198" t="s">
        <v>522</v>
      </c>
      <c r="E375" s="171"/>
      <c r="F375" s="392">
        <f t="shared" ref="F375:G377" si="13">SUM(F376)</f>
        <v>419309</v>
      </c>
      <c r="G375" s="392">
        <f t="shared" si="13"/>
        <v>419309</v>
      </c>
    </row>
    <row r="376" spans="1:7" s="51" customFormat="1" ht="31.2">
      <c r="A376" s="195" t="s">
        <v>127</v>
      </c>
      <c r="B376" s="196" t="s">
        <v>243</v>
      </c>
      <c r="C376" s="207" t="s">
        <v>521</v>
      </c>
      <c r="D376" s="192" t="s">
        <v>522</v>
      </c>
      <c r="E376" s="204"/>
      <c r="F376" s="491">
        <f t="shared" si="13"/>
        <v>419309</v>
      </c>
      <c r="G376" s="491">
        <f t="shared" si="13"/>
        <v>419309</v>
      </c>
    </row>
    <row r="377" spans="1:7" s="51" customFormat="1" ht="31.2">
      <c r="A377" s="91" t="s">
        <v>91</v>
      </c>
      <c r="B377" s="157" t="s">
        <v>243</v>
      </c>
      <c r="C377" s="205" t="s">
        <v>521</v>
      </c>
      <c r="D377" s="194" t="s">
        <v>526</v>
      </c>
      <c r="E377" s="50"/>
      <c r="F377" s="394">
        <f t="shared" si="13"/>
        <v>419309</v>
      </c>
      <c r="G377" s="394">
        <f t="shared" si="13"/>
        <v>419309</v>
      </c>
    </row>
    <row r="378" spans="1:7" s="51" customFormat="1" ht="46.8">
      <c r="A378" s="94" t="s">
        <v>92</v>
      </c>
      <c r="B378" s="158" t="s">
        <v>243</v>
      </c>
      <c r="C378" s="200" t="s">
        <v>521</v>
      </c>
      <c r="D378" s="191" t="s">
        <v>526</v>
      </c>
      <c r="E378" s="70" t="s">
        <v>13</v>
      </c>
      <c r="F378" s="397">
        <f>SUM(прил8!H30)</f>
        <v>419309</v>
      </c>
      <c r="G378" s="397">
        <f>SUM(прил8!I30)</f>
        <v>419309</v>
      </c>
    </row>
    <row r="379" spans="1:7" s="51" customFormat="1" ht="31.2">
      <c r="A379" s="90" t="s">
        <v>128</v>
      </c>
      <c r="B379" s="197" t="s">
        <v>244</v>
      </c>
      <c r="C379" s="328" t="s">
        <v>521</v>
      </c>
      <c r="D379" s="198" t="s">
        <v>522</v>
      </c>
      <c r="E379" s="171"/>
      <c r="F379" s="392">
        <f>SUM(F380)</f>
        <v>457617</v>
      </c>
      <c r="G379" s="392">
        <f>SUM(G380)</f>
        <v>457617</v>
      </c>
    </row>
    <row r="380" spans="1:7" s="51" customFormat="1" ht="31.2">
      <c r="A380" s="195" t="s">
        <v>129</v>
      </c>
      <c r="B380" s="196" t="s">
        <v>245</v>
      </c>
      <c r="C380" s="207" t="s">
        <v>521</v>
      </c>
      <c r="D380" s="192" t="s">
        <v>522</v>
      </c>
      <c r="E380" s="204"/>
      <c r="F380" s="491">
        <f>SUM(F381)</f>
        <v>457617</v>
      </c>
      <c r="G380" s="491">
        <f>SUM(G381)</f>
        <v>457617</v>
      </c>
    </row>
    <row r="381" spans="1:7" s="51" customFormat="1" ht="31.2">
      <c r="A381" s="91" t="s">
        <v>91</v>
      </c>
      <c r="B381" s="157" t="s">
        <v>245</v>
      </c>
      <c r="C381" s="205" t="s">
        <v>521</v>
      </c>
      <c r="D381" s="194" t="s">
        <v>526</v>
      </c>
      <c r="E381" s="50"/>
      <c r="F381" s="394">
        <f>SUM(F382:F383)</f>
        <v>457617</v>
      </c>
      <c r="G381" s="394">
        <f>SUM(G382:G383)</f>
        <v>457617</v>
      </c>
    </row>
    <row r="382" spans="1:7" s="51" customFormat="1" ht="46.8">
      <c r="A382" s="94" t="s">
        <v>92</v>
      </c>
      <c r="B382" s="158" t="s">
        <v>245</v>
      </c>
      <c r="C382" s="200" t="s">
        <v>521</v>
      </c>
      <c r="D382" s="191" t="s">
        <v>526</v>
      </c>
      <c r="E382" s="70" t="s">
        <v>13</v>
      </c>
      <c r="F382" s="397">
        <f>SUM(прил8!H34)</f>
        <v>457617</v>
      </c>
      <c r="G382" s="397">
        <f>SUM(прил8!I34)</f>
        <v>457617</v>
      </c>
    </row>
    <row r="383" spans="1:7" s="51" customFormat="1" ht="31.2" hidden="1">
      <c r="A383" s="94" t="s">
        <v>18</v>
      </c>
      <c r="B383" s="158" t="s">
        <v>245</v>
      </c>
      <c r="C383" s="200" t="s">
        <v>521</v>
      </c>
      <c r="D383" s="191" t="s">
        <v>526</v>
      </c>
      <c r="E383" s="70" t="s">
        <v>17</v>
      </c>
      <c r="F383" s="397">
        <f>SUM(прил8!H35)</f>
        <v>0</v>
      </c>
      <c r="G383" s="397">
        <f>SUM(прил8!I35)</f>
        <v>0</v>
      </c>
    </row>
    <row r="384" spans="1:7" s="51" customFormat="1" ht="31.2">
      <c r="A384" s="90" t="s">
        <v>24</v>
      </c>
      <c r="B384" s="197" t="s">
        <v>219</v>
      </c>
      <c r="C384" s="328" t="s">
        <v>521</v>
      </c>
      <c r="D384" s="198" t="s">
        <v>522</v>
      </c>
      <c r="E384" s="171"/>
      <c r="F384" s="392">
        <f>SUM(F385)</f>
        <v>30000</v>
      </c>
      <c r="G384" s="392">
        <f>SUM(G385)</f>
        <v>30000</v>
      </c>
    </row>
    <row r="385" spans="1:7" s="51" customFormat="1" ht="31.2">
      <c r="A385" s="195" t="s">
        <v>101</v>
      </c>
      <c r="B385" s="196" t="s">
        <v>220</v>
      </c>
      <c r="C385" s="207" t="s">
        <v>521</v>
      </c>
      <c r="D385" s="192" t="s">
        <v>522</v>
      </c>
      <c r="E385" s="204"/>
      <c r="F385" s="491">
        <f>SUM(F386)</f>
        <v>30000</v>
      </c>
      <c r="G385" s="491">
        <f>SUM(G386)</f>
        <v>30000</v>
      </c>
    </row>
    <row r="386" spans="1:7" s="51" customFormat="1" ht="31.2">
      <c r="A386" s="91" t="s">
        <v>119</v>
      </c>
      <c r="B386" s="157" t="s">
        <v>220</v>
      </c>
      <c r="C386" s="205" t="s">
        <v>521</v>
      </c>
      <c r="D386" s="194" t="s">
        <v>551</v>
      </c>
      <c r="E386" s="50"/>
      <c r="F386" s="394">
        <f>SUM(F387:F388)</f>
        <v>30000</v>
      </c>
      <c r="G386" s="394">
        <f>SUM(G387:G388)</f>
        <v>30000</v>
      </c>
    </row>
    <row r="387" spans="1:7" s="51" customFormat="1" ht="31.2">
      <c r="A387" s="94" t="s">
        <v>728</v>
      </c>
      <c r="B387" s="158" t="s">
        <v>220</v>
      </c>
      <c r="C387" s="200" t="s">
        <v>521</v>
      </c>
      <c r="D387" s="191" t="s">
        <v>551</v>
      </c>
      <c r="E387" s="70" t="s">
        <v>16</v>
      </c>
      <c r="F387" s="397">
        <f>SUM(прил8!H136)</f>
        <v>30000</v>
      </c>
      <c r="G387" s="397">
        <f>SUM(прил8!I136)</f>
        <v>30000</v>
      </c>
    </row>
    <row r="388" spans="1:7" s="51" customFormat="1" ht="31.2" hidden="1">
      <c r="A388" s="94" t="s">
        <v>18</v>
      </c>
      <c r="B388" s="158" t="s">
        <v>220</v>
      </c>
      <c r="C388" s="200" t="s">
        <v>521</v>
      </c>
      <c r="D388" s="191" t="s">
        <v>551</v>
      </c>
      <c r="E388" s="70" t="s">
        <v>17</v>
      </c>
      <c r="F388" s="397">
        <f>SUM(прил8!H137)</f>
        <v>0</v>
      </c>
      <c r="G388" s="397">
        <f>SUM(прил8!I137)</f>
        <v>0</v>
      </c>
    </row>
    <row r="389" spans="1:7" s="51" customFormat="1" ht="31.2">
      <c r="A389" s="90" t="s">
        <v>202</v>
      </c>
      <c r="B389" s="197" t="s">
        <v>221</v>
      </c>
      <c r="C389" s="328" t="s">
        <v>521</v>
      </c>
      <c r="D389" s="198" t="s">
        <v>522</v>
      </c>
      <c r="E389" s="171"/>
      <c r="F389" s="392">
        <f>SUM(F390+F404)</f>
        <v>1745005</v>
      </c>
      <c r="G389" s="392">
        <f>SUM(G390+G404)</f>
        <v>1745005</v>
      </c>
    </row>
    <row r="390" spans="1:7" s="51" customFormat="1" ht="31.2">
      <c r="A390" s="195" t="s">
        <v>201</v>
      </c>
      <c r="B390" s="196" t="s">
        <v>222</v>
      </c>
      <c r="C390" s="207" t="s">
        <v>521</v>
      </c>
      <c r="D390" s="192" t="s">
        <v>522</v>
      </c>
      <c r="E390" s="204"/>
      <c r="F390" s="491">
        <f>SUM(F391+F393+F395+F397+F399+F401)</f>
        <v>1745005</v>
      </c>
      <c r="G390" s="491">
        <f>SUM(G391+G393+G395+G397+G399+G401)</f>
        <v>1745005</v>
      </c>
    </row>
    <row r="391" spans="1:7" s="51" customFormat="1" ht="31.2">
      <c r="A391" s="91" t="s">
        <v>734</v>
      </c>
      <c r="B391" s="157" t="s">
        <v>222</v>
      </c>
      <c r="C391" s="205" t="s">
        <v>521</v>
      </c>
      <c r="D391" s="194" t="s">
        <v>737</v>
      </c>
      <c r="E391" s="50"/>
      <c r="F391" s="394">
        <f>SUM(F392)</f>
        <v>26546</v>
      </c>
      <c r="G391" s="394">
        <f>SUM(G392)</f>
        <v>26546</v>
      </c>
    </row>
    <row r="392" spans="1:7" s="51" customFormat="1" ht="31.2">
      <c r="A392" s="94" t="s">
        <v>728</v>
      </c>
      <c r="B392" s="158" t="s">
        <v>222</v>
      </c>
      <c r="C392" s="200" t="s">
        <v>521</v>
      </c>
      <c r="D392" s="191" t="s">
        <v>737</v>
      </c>
      <c r="E392" s="70" t="s">
        <v>16</v>
      </c>
      <c r="F392" s="397">
        <f>SUM(прил8!H451)</f>
        <v>26546</v>
      </c>
      <c r="G392" s="397">
        <f>SUM(прил8!I451)</f>
        <v>26546</v>
      </c>
    </row>
    <row r="393" spans="1:7" s="51" customFormat="1" ht="46.8">
      <c r="A393" s="91" t="s">
        <v>736</v>
      </c>
      <c r="B393" s="157" t="s">
        <v>222</v>
      </c>
      <c r="C393" s="205" t="s">
        <v>521</v>
      </c>
      <c r="D393" s="194" t="s">
        <v>738</v>
      </c>
      <c r="E393" s="50"/>
      <c r="F393" s="394">
        <f>SUM(F394)</f>
        <v>23700</v>
      </c>
      <c r="G393" s="394">
        <f>SUM(G394)</f>
        <v>23700</v>
      </c>
    </row>
    <row r="394" spans="1:7" s="51" customFormat="1" ht="46.8">
      <c r="A394" s="94" t="s">
        <v>92</v>
      </c>
      <c r="B394" s="158" t="s">
        <v>222</v>
      </c>
      <c r="C394" s="200" t="s">
        <v>521</v>
      </c>
      <c r="D394" s="191" t="s">
        <v>738</v>
      </c>
      <c r="E394" s="70" t="s">
        <v>13</v>
      </c>
      <c r="F394" s="397">
        <f>SUM(прил8!H141)</f>
        <v>23700</v>
      </c>
      <c r="G394" s="397">
        <f>SUM(прил8!I141)</f>
        <v>23700</v>
      </c>
    </row>
    <row r="395" spans="1:7" s="51" customFormat="1" ht="31.2" hidden="1">
      <c r="A395" s="91" t="s">
        <v>735</v>
      </c>
      <c r="B395" s="157" t="s">
        <v>222</v>
      </c>
      <c r="C395" s="205" t="s">
        <v>521</v>
      </c>
      <c r="D395" s="194" t="s">
        <v>739</v>
      </c>
      <c r="E395" s="50"/>
      <c r="F395" s="394">
        <f>SUM(F396)</f>
        <v>0</v>
      </c>
      <c r="G395" s="394">
        <f>SUM(G396)</f>
        <v>0</v>
      </c>
    </row>
    <row r="396" spans="1:7" s="51" customFormat="1" ht="31.2" hidden="1">
      <c r="A396" s="94" t="s">
        <v>728</v>
      </c>
      <c r="B396" s="158" t="s">
        <v>222</v>
      </c>
      <c r="C396" s="200" t="s">
        <v>521</v>
      </c>
      <c r="D396" s="191" t="s">
        <v>739</v>
      </c>
      <c r="E396" s="70" t="s">
        <v>16</v>
      </c>
      <c r="F396" s="397"/>
      <c r="G396" s="397"/>
    </row>
    <row r="397" spans="1:7" s="51" customFormat="1" ht="31.2">
      <c r="A397" s="91" t="s">
        <v>203</v>
      </c>
      <c r="B397" s="157" t="s">
        <v>222</v>
      </c>
      <c r="C397" s="205" t="s">
        <v>521</v>
      </c>
      <c r="D397" s="194" t="s">
        <v>552</v>
      </c>
      <c r="E397" s="50"/>
      <c r="F397" s="394">
        <f>SUM(F398)</f>
        <v>85000</v>
      </c>
      <c r="G397" s="394">
        <f>SUM(G398)</f>
        <v>85000</v>
      </c>
    </row>
    <row r="398" spans="1:7" s="51" customFormat="1" ht="31.2">
      <c r="A398" s="94" t="s">
        <v>728</v>
      </c>
      <c r="B398" s="158" t="s">
        <v>222</v>
      </c>
      <c r="C398" s="200" t="s">
        <v>521</v>
      </c>
      <c r="D398" s="191" t="s">
        <v>552</v>
      </c>
      <c r="E398" s="70" t="s">
        <v>16</v>
      </c>
      <c r="F398" s="397">
        <f>SUM(прил8!H143)</f>
        <v>85000</v>
      </c>
      <c r="G398" s="397">
        <f>SUM(прил8!I143)</f>
        <v>85000</v>
      </c>
    </row>
    <row r="399" spans="1:7" s="51" customFormat="1" ht="31.2">
      <c r="A399" s="91" t="s">
        <v>718</v>
      </c>
      <c r="B399" s="157" t="s">
        <v>222</v>
      </c>
      <c r="C399" s="205" t="s">
        <v>521</v>
      </c>
      <c r="D399" s="194" t="s">
        <v>588</v>
      </c>
      <c r="E399" s="50"/>
      <c r="F399" s="394">
        <f>SUM(F400)</f>
        <v>60000</v>
      </c>
      <c r="G399" s="394">
        <f>SUM(G400)</f>
        <v>60000</v>
      </c>
    </row>
    <row r="400" spans="1:7" s="51" customFormat="1" ht="46.8">
      <c r="A400" s="94" t="s">
        <v>92</v>
      </c>
      <c r="B400" s="158" t="s">
        <v>222</v>
      </c>
      <c r="C400" s="200" t="s">
        <v>521</v>
      </c>
      <c r="D400" s="191" t="s">
        <v>588</v>
      </c>
      <c r="E400" s="70" t="s">
        <v>13</v>
      </c>
      <c r="F400" s="397">
        <f>SUM(прил8!H145)</f>
        <v>60000</v>
      </c>
      <c r="G400" s="397">
        <f>SUM(прил8!I145)</f>
        <v>60000</v>
      </c>
    </row>
    <row r="401" spans="1:7" s="51" customFormat="1" ht="78">
      <c r="A401" s="91" t="s">
        <v>554</v>
      </c>
      <c r="B401" s="157" t="s">
        <v>222</v>
      </c>
      <c r="C401" s="205" t="s">
        <v>521</v>
      </c>
      <c r="D401" s="194" t="s">
        <v>553</v>
      </c>
      <c r="E401" s="50"/>
      <c r="F401" s="394">
        <f>SUM(F402:F403)</f>
        <v>1549759</v>
      </c>
      <c r="G401" s="394">
        <f>SUM(G402:G403)</f>
        <v>1549759</v>
      </c>
    </row>
    <row r="402" spans="1:7" s="51" customFormat="1" ht="46.8">
      <c r="A402" s="94" t="s">
        <v>92</v>
      </c>
      <c r="B402" s="158" t="s">
        <v>222</v>
      </c>
      <c r="C402" s="200" t="s">
        <v>521</v>
      </c>
      <c r="D402" s="191" t="s">
        <v>553</v>
      </c>
      <c r="E402" s="70" t="s">
        <v>13</v>
      </c>
      <c r="F402" s="397">
        <f>SUM(прил8!H147)</f>
        <v>886000</v>
      </c>
      <c r="G402" s="397">
        <f>SUM(прил8!I147)</f>
        <v>886000</v>
      </c>
    </row>
    <row r="403" spans="1:7" s="51" customFormat="1" ht="31.2">
      <c r="A403" s="94" t="s">
        <v>728</v>
      </c>
      <c r="B403" s="158" t="s">
        <v>222</v>
      </c>
      <c r="C403" s="200" t="s">
        <v>521</v>
      </c>
      <c r="D403" s="191" t="s">
        <v>553</v>
      </c>
      <c r="E403" s="70" t="s">
        <v>16</v>
      </c>
      <c r="F403" s="397">
        <f>SUM(прил8!H148)</f>
        <v>663759</v>
      </c>
      <c r="G403" s="397">
        <f>SUM(прил8!I148)</f>
        <v>663759</v>
      </c>
    </row>
    <row r="404" spans="1:7" s="51" customFormat="1" ht="31.2" hidden="1">
      <c r="A404" s="195" t="s">
        <v>730</v>
      </c>
      <c r="B404" s="196" t="s">
        <v>732</v>
      </c>
      <c r="C404" s="207" t="s">
        <v>521</v>
      </c>
      <c r="D404" s="192" t="s">
        <v>522</v>
      </c>
      <c r="E404" s="204"/>
      <c r="F404" s="491">
        <f>SUM(F405)</f>
        <v>0</v>
      </c>
      <c r="G404" s="491">
        <f>SUM(G405)</f>
        <v>0</v>
      </c>
    </row>
    <row r="405" spans="1:7" s="51" customFormat="1" ht="31.2" hidden="1">
      <c r="A405" s="91" t="s">
        <v>731</v>
      </c>
      <c r="B405" s="157" t="s">
        <v>732</v>
      </c>
      <c r="C405" s="205" t="s">
        <v>521</v>
      </c>
      <c r="D405" s="194" t="s">
        <v>729</v>
      </c>
      <c r="E405" s="50"/>
      <c r="F405" s="394">
        <f>SUM(F406)</f>
        <v>0</v>
      </c>
      <c r="G405" s="394">
        <f>SUM(G406)</f>
        <v>0</v>
      </c>
    </row>
    <row r="406" spans="1:7" s="51" customFormat="1" ht="31.2" hidden="1">
      <c r="A406" s="94" t="s">
        <v>728</v>
      </c>
      <c r="B406" s="158" t="s">
        <v>732</v>
      </c>
      <c r="C406" s="200" t="s">
        <v>521</v>
      </c>
      <c r="D406" s="191" t="s">
        <v>729</v>
      </c>
      <c r="E406" s="70" t="s">
        <v>16</v>
      </c>
      <c r="F406" s="397"/>
      <c r="G406" s="397"/>
    </row>
    <row r="407" spans="1:7" s="51" customFormat="1" ht="31.2">
      <c r="A407" s="90" t="s">
        <v>97</v>
      </c>
      <c r="B407" s="197" t="s">
        <v>216</v>
      </c>
      <c r="C407" s="328" t="s">
        <v>521</v>
      </c>
      <c r="D407" s="198" t="s">
        <v>522</v>
      </c>
      <c r="E407" s="171"/>
      <c r="F407" s="392">
        <f t="shared" ref="F407:G409" si="14">SUM(F408)</f>
        <v>500000</v>
      </c>
      <c r="G407" s="392">
        <f t="shared" si="14"/>
        <v>500000</v>
      </c>
    </row>
    <row r="408" spans="1:7" s="51" customFormat="1" ht="31.2">
      <c r="A408" s="195" t="s">
        <v>98</v>
      </c>
      <c r="B408" s="196" t="s">
        <v>217</v>
      </c>
      <c r="C408" s="207" t="s">
        <v>521</v>
      </c>
      <c r="D408" s="192" t="s">
        <v>522</v>
      </c>
      <c r="E408" s="204"/>
      <c r="F408" s="491">
        <f t="shared" si="14"/>
        <v>500000</v>
      </c>
      <c r="G408" s="491">
        <f t="shared" si="14"/>
        <v>500000</v>
      </c>
    </row>
    <row r="409" spans="1:7" s="51" customFormat="1" ht="31.2">
      <c r="A409" s="91" t="s">
        <v>118</v>
      </c>
      <c r="B409" s="157" t="s">
        <v>217</v>
      </c>
      <c r="C409" s="205" t="s">
        <v>521</v>
      </c>
      <c r="D409" s="194" t="s">
        <v>544</v>
      </c>
      <c r="E409" s="50"/>
      <c r="F409" s="394">
        <f t="shared" si="14"/>
        <v>500000</v>
      </c>
      <c r="G409" s="394">
        <f t="shared" si="14"/>
        <v>500000</v>
      </c>
    </row>
    <row r="410" spans="1:7" s="51" customFormat="1" ht="31.2">
      <c r="A410" s="94" t="s">
        <v>18</v>
      </c>
      <c r="B410" s="158" t="s">
        <v>217</v>
      </c>
      <c r="C410" s="200" t="s">
        <v>521</v>
      </c>
      <c r="D410" s="191" t="s">
        <v>544</v>
      </c>
      <c r="E410" s="70" t="s">
        <v>17</v>
      </c>
      <c r="F410" s="397">
        <f>SUM(прил8!H97)</f>
        <v>500000</v>
      </c>
      <c r="G410" s="397">
        <f>SUM(прил8!I97)</f>
        <v>500000</v>
      </c>
    </row>
    <row r="411" spans="1:7" s="51" customFormat="1" ht="31.2">
      <c r="A411" s="90" t="s">
        <v>147</v>
      </c>
      <c r="B411" s="197" t="s">
        <v>223</v>
      </c>
      <c r="C411" s="328" t="s">
        <v>521</v>
      </c>
      <c r="D411" s="198" t="s">
        <v>522</v>
      </c>
      <c r="E411" s="171"/>
      <c r="F411" s="392">
        <f>SUM(F412)</f>
        <v>5375566</v>
      </c>
      <c r="G411" s="392">
        <f>SUM(G412)</f>
        <v>5375566</v>
      </c>
    </row>
    <row r="412" spans="1:7" s="51" customFormat="1" ht="31.2">
      <c r="A412" s="195" t="s">
        <v>148</v>
      </c>
      <c r="B412" s="196" t="s">
        <v>224</v>
      </c>
      <c r="C412" s="207" t="s">
        <v>521</v>
      </c>
      <c r="D412" s="192" t="s">
        <v>522</v>
      </c>
      <c r="E412" s="204"/>
      <c r="F412" s="491">
        <f>SUM(F413)</f>
        <v>5375566</v>
      </c>
      <c r="G412" s="491">
        <f>SUM(G413)</f>
        <v>5375566</v>
      </c>
    </row>
    <row r="413" spans="1:7" s="51" customFormat="1" ht="31.2">
      <c r="A413" s="91" t="s">
        <v>102</v>
      </c>
      <c r="B413" s="157" t="s">
        <v>224</v>
      </c>
      <c r="C413" s="205" t="s">
        <v>521</v>
      </c>
      <c r="D413" s="194" t="s">
        <v>555</v>
      </c>
      <c r="E413" s="50"/>
      <c r="F413" s="394">
        <f>SUM(F414:F416)</f>
        <v>5375566</v>
      </c>
      <c r="G413" s="394">
        <f>SUM(G414:G416)</f>
        <v>5375566</v>
      </c>
    </row>
    <row r="414" spans="1:7" s="51" customFormat="1" ht="46.8">
      <c r="A414" s="94" t="s">
        <v>92</v>
      </c>
      <c r="B414" s="158" t="s">
        <v>224</v>
      </c>
      <c r="C414" s="200" t="s">
        <v>521</v>
      </c>
      <c r="D414" s="191" t="s">
        <v>555</v>
      </c>
      <c r="E414" s="70" t="s">
        <v>13</v>
      </c>
      <c r="F414" s="397">
        <f>SUM(прил8!H152+прил8!H219)</f>
        <v>3271299</v>
      </c>
      <c r="G414" s="397">
        <f>SUM(прил8!I152+прил8!I219)</f>
        <v>3271299</v>
      </c>
    </row>
    <row r="415" spans="1:7" s="51" customFormat="1" ht="31.2">
      <c r="A415" s="94" t="s">
        <v>728</v>
      </c>
      <c r="B415" s="158" t="s">
        <v>224</v>
      </c>
      <c r="C415" s="200" t="s">
        <v>521</v>
      </c>
      <c r="D415" s="191" t="s">
        <v>555</v>
      </c>
      <c r="E415" s="70" t="s">
        <v>16</v>
      </c>
      <c r="F415" s="397">
        <f>SUM(прил8!H220+прил8!H153)</f>
        <v>2029267</v>
      </c>
      <c r="G415" s="397">
        <f>SUM(прил8!I220+прил8!I153)</f>
        <v>2029267</v>
      </c>
    </row>
    <row r="416" spans="1:7" s="51" customFormat="1" ht="17.25" customHeight="1">
      <c r="A416" s="94" t="s">
        <v>18</v>
      </c>
      <c r="B416" s="158" t="s">
        <v>224</v>
      </c>
      <c r="C416" s="200" t="s">
        <v>521</v>
      </c>
      <c r="D416" s="191" t="s">
        <v>555</v>
      </c>
      <c r="E416" s="70" t="s">
        <v>17</v>
      </c>
      <c r="F416" s="397">
        <f>SUM(прил8!H154+прил8!H221)</f>
        <v>75000</v>
      </c>
      <c r="G416" s="397">
        <f>SUM(прил8!I154+прил8!I221)</f>
        <v>75000</v>
      </c>
    </row>
    <row r="417" spans="1:7" s="51" customFormat="1" ht="20.25" hidden="1" customHeight="1">
      <c r="A417" s="68" t="s">
        <v>742</v>
      </c>
      <c r="B417" s="197" t="s">
        <v>740</v>
      </c>
      <c r="C417" s="328" t="s">
        <v>521</v>
      </c>
      <c r="D417" s="198" t="s">
        <v>522</v>
      </c>
      <c r="E417" s="171"/>
      <c r="F417" s="392">
        <f t="shared" ref="F417:G419" si="15">SUM(F418)</f>
        <v>0</v>
      </c>
      <c r="G417" s="392">
        <f t="shared" si="15"/>
        <v>0</v>
      </c>
    </row>
    <row r="418" spans="1:7" s="51" customFormat="1" ht="20.25" hidden="1" customHeight="1">
      <c r="A418" s="184" t="s">
        <v>22</v>
      </c>
      <c r="B418" s="196" t="s">
        <v>741</v>
      </c>
      <c r="C418" s="207" t="s">
        <v>521</v>
      </c>
      <c r="D418" s="192" t="s">
        <v>522</v>
      </c>
      <c r="E418" s="204"/>
      <c r="F418" s="491">
        <f t="shared" si="15"/>
        <v>0</v>
      </c>
      <c r="G418" s="491">
        <f t="shared" si="15"/>
        <v>0</v>
      </c>
    </row>
    <row r="419" spans="1:7" s="51" customFormat="1" ht="18" hidden="1" customHeight="1">
      <c r="A419" s="35" t="s">
        <v>743</v>
      </c>
      <c r="B419" s="157" t="s">
        <v>741</v>
      </c>
      <c r="C419" s="205" t="s">
        <v>521</v>
      </c>
      <c r="D419" s="194">
        <v>10030</v>
      </c>
      <c r="E419" s="50"/>
      <c r="F419" s="394">
        <f t="shared" si="15"/>
        <v>0</v>
      </c>
      <c r="G419" s="394">
        <f t="shared" si="15"/>
        <v>0</v>
      </c>
    </row>
    <row r="420" spans="1:7" s="51" customFormat="1" ht="21" hidden="1" customHeight="1">
      <c r="A420" s="74" t="s">
        <v>40</v>
      </c>
      <c r="B420" s="158" t="s">
        <v>741</v>
      </c>
      <c r="C420" s="200" t="s">
        <v>521</v>
      </c>
      <c r="D420" s="191">
        <v>10030</v>
      </c>
      <c r="E420" s="70" t="s">
        <v>39</v>
      </c>
      <c r="F420" s="397">
        <f>SUM(прил8!H158)</f>
        <v>0</v>
      </c>
      <c r="G420" s="397">
        <f>SUM(прил8!I158)</f>
        <v>0</v>
      </c>
    </row>
    <row r="421" spans="1:7" ht="15.6">
      <c r="A421" s="676" t="s">
        <v>1036</v>
      </c>
      <c r="B421" s="677"/>
      <c r="C421" s="677"/>
      <c r="D421" s="677"/>
      <c r="E421" s="678"/>
      <c r="F421" s="420">
        <f>SUM(прил8!H590)</f>
        <v>2799554</v>
      </c>
      <c r="G421" s="420">
        <f>SUM(прил8!I590)</f>
        <v>5867409</v>
      </c>
    </row>
  </sheetData>
  <mergeCells count="9">
    <mergeCell ref="A421:E421"/>
    <mergeCell ref="A12:E12"/>
    <mergeCell ref="B14:D14"/>
    <mergeCell ref="B1:F1"/>
    <mergeCell ref="B2:F2"/>
    <mergeCell ref="B3:F3"/>
    <mergeCell ref="A9:F9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11" sqref="C11"/>
    </sheetView>
  </sheetViews>
  <sheetFormatPr defaultRowHeight="14.4"/>
  <cols>
    <col min="2" max="2" width="80" customWidth="1"/>
    <col min="3" max="3" width="15.44140625" customWidth="1"/>
  </cols>
  <sheetData>
    <row r="1" spans="1:3">
      <c r="B1" s="655" t="s">
        <v>971</v>
      </c>
      <c r="C1" s="656"/>
    </row>
    <row r="2" spans="1:3">
      <c r="B2" s="655" t="s">
        <v>775</v>
      </c>
      <c r="C2" s="656"/>
    </row>
    <row r="3" spans="1:3">
      <c r="B3" s="655" t="s">
        <v>776</v>
      </c>
      <c r="C3" s="656"/>
    </row>
    <row r="4" spans="1:3">
      <c r="B4" s="655" t="s">
        <v>777</v>
      </c>
      <c r="C4" s="656"/>
    </row>
    <row r="5" spans="1:3">
      <c r="B5" s="655" t="s">
        <v>969</v>
      </c>
      <c r="C5" s="656"/>
    </row>
    <row r="6" spans="1:3">
      <c r="B6" s="655" t="s">
        <v>970</v>
      </c>
      <c r="C6" s="656"/>
    </row>
    <row r="7" spans="1:3">
      <c r="B7" s="651" t="s">
        <v>1050</v>
      </c>
      <c r="C7" s="654"/>
    </row>
    <row r="8" spans="1:3">
      <c r="B8" s="557"/>
      <c r="C8" s="165"/>
    </row>
    <row r="10" spans="1:3" ht="17.399999999999999">
      <c r="A10" s="659" t="s">
        <v>778</v>
      </c>
      <c r="B10" s="659"/>
      <c r="C10" s="659"/>
    </row>
    <row r="11" spans="1:3" ht="17.399999999999999">
      <c r="A11" s="559"/>
      <c r="B11" s="561" t="s">
        <v>966</v>
      </c>
    </row>
    <row r="12" spans="1:3" ht="17.399999999999999">
      <c r="A12" s="559"/>
      <c r="B12" s="561"/>
    </row>
    <row r="13" spans="1:3" ht="15.6">
      <c r="A13" s="559"/>
      <c r="B13" s="558"/>
    </row>
    <row r="14" spans="1:3" ht="18">
      <c r="B14" s="562" t="s">
        <v>779</v>
      </c>
    </row>
    <row r="15" spans="1:3" ht="15.6">
      <c r="A15" s="563"/>
      <c r="C15" s="275" t="s">
        <v>676</v>
      </c>
    </row>
    <row r="16" spans="1:3">
      <c r="A16" s="679" t="s">
        <v>489</v>
      </c>
      <c r="B16" s="679" t="s">
        <v>780</v>
      </c>
      <c r="C16" s="679" t="s">
        <v>967</v>
      </c>
    </row>
    <row r="17" spans="1:3">
      <c r="A17" s="679"/>
      <c r="B17" s="679"/>
      <c r="C17" s="679"/>
    </row>
    <row r="18" spans="1:3" ht="35.25" customHeight="1">
      <c r="A18" s="679"/>
      <c r="B18" s="679"/>
      <c r="C18" s="679"/>
    </row>
    <row r="19" spans="1:3" hidden="1">
      <c r="A19" s="679"/>
      <c r="B19" s="679"/>
      <c r="C19" s="679"/>
    </row>
    <row r="20" spans="1:3" ht="15.6">
      <c r="A20" s="527">
        <v>1</v>
      </c>
      <c r="B20" s="265" t="s">
        <v>781</v>
      </c>
      <c r="C20" s="527" t="s">
        <v>782</v>
      </c>
    </row>
    <row r="21" spans="1:3" ht="31.2">
      <c r="A21" s="527">
        <v>2</v>
      </c>
      <c r="B21" s="265" t="s">
        <v>435</v>
      </c>
      <c r="C21" s="527" t="s">
        <v>782</v>
      </c>
    </row>
    <row r="22" spans="1:3" ht="15.6">
      <c r="A22" s="527">
        <v>3</v>
      </c>
      <c r="B22" s="267" t="s">
        <v>783</v>
      </c>
      <c r="C22" s="527" t="s">
        <v>782</v>
      </c>
    </row>
    <row r="23" spans="1:3" ht="51.75" customHeight="1">
      <c r="A23" s="163">
        <v>4</v>
      </c>
      <c r="B23" s="105" t="s">
        <v>1040</v>
      </c>
      <c r="C23" s="442">
        <v>2000000</v>
      </c>
    </row>
    <row r="24" spans="1:3" ht="15.6">
      <c r="A24" s="527"/>
      <c r="B24" s="646" t="s">
        <v>784</v>
      </c>
      <c r="C24" s="527">
        <v>2000000</v>
      </c>
    </row>
    <row r="25" spans="1:3" ht="15.6">
      <c r="A25" s="563"/>
    </row>
    <row r="26" spans="1:3" ht="15.6">
      <c r="A26" s="563"/>
    </row>
    <row r="27" spans="1:3" ht="18">
      <c r="A27" s="563"/>
      <c r="B27" s="562" t="s">
        <v>785</v>
      </c>
    </row>
    <row r="28" spans="1:3" ht="18">
      <c r="A28" s="562"/>
    </row>
    <row r="29" spans="1:3" ht="15.6">
      <c r="A29" s="563"/>
    </row>
    <row r="30" spans="1:3">
      <c r="A30" s="679" t="s">
        <v>489</v>
      </c>
      <c r="B30" s="679" t="s">
        <v>780</v>
      </c>
      <c r="C30" s="679" t="s">
        <v>968</v>
      </c>
    </row>
    <row r="31" spans="1:3">
      <c r="A31" s="679"/>
      <c r="B31" s="679"/>
      <c r="C31" s="679"/>
    </row>
    <row r="32" spans="1:3">
      <c r="A32" s="679"/>
      <c r="B32" s="679"/>
      <c r="C32" s="679"/>
    </row>
    <row r="33" spans="1:3" ht="18.75" customHeight="1">
      <c r="A33" s="679"/>
      <c r="B33" s="679"/>
      <c r="C33" s="679"/>
    </row>
    <row r="34" spans="1:3" ht="15.6">
      <c r="A34" s="527">
        <v>1</v>
      </c>
      <c r="B34" s="265" t="s">
        <v>781</v>
      </c>
      <c r="C34" s="527" t="s">
        <v>782</v>
      </c>
    </row>
    <row r="35" spans="1:3" ht="31.2">
      <c r="A35" s="527">
        <v>2</v>
      </c>
      <c r="B35" s="265" t="s">
        <v>435</v>
      </c>
      <c r="C35" s="527" t="s">
        <v>782</v>
      </c>
    </row>
    <row r="36" spans="1:3" ht="15.6">
      <c r="A36" s="527">
        <v>3</v>
      </c>
      <c r="B36" s="267" t="s">
        <v>783</v>
      </c>
      <c r="C36" s="527" t="s">
        <v>782</v>
      </c>
    </row>
    <row r="37" spans="1:3" ht="46.8">
      <c r="A37" s="163">
        <v>4</v>
      </c>
      <c r="B37" s="105" t="s">
        <v>1040</v>
      </c>
      <c r="C37" s="442">
        <v>2000000</v>
      </c>
    </row>
    <row r="38" spans="1:3" ht="15.6">
      <c r="A38" s="527"/>
      <c r="B38" s="646" t="s">
        <v>784</v>
      </c>
      <c r="C38" s="527">
        <v>2000000</v>
      </c>
    </row>
    <row r="39" spans="1:3" ht="15.6">
      <c r="A39" s="565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39"/>
  <sheetViews>
    <sheetView workbookViewId="0">
      <selection activeCell="D5" sqref="D5"/>
    </sheetView>
  </sheetViews>
  <sheetFormatPr defaultRowHeight="14.4"/>
  <cols>
    <col min="1" max="1" width="6.44140625" customWidth="1"/>
    <col min="2" max="2" width="76.44140625" customWidth="1"/>
    <col min="3" max="3" width="15.5546875" customWidth="1"/>
    <col min="4" max="4" width="15.33203125" customWidth="1"/>
    <col min="257" max="257" width="6.44140625" customWidth="1"/>
    <col min="258" max="258" width="76.44140625" customWidth="1"/>
    <col min="259" max="259" width="13.44140625" customWidth="1"/>
    <col min="260" max="260" width="13.6640625" customWidth="1"/>
    <col min="513" max="513" width="6.44140625" customWidth="1"/>
    <col min="514" max="514" width="76.44140625" customWidth="1"/>
    <col min="515" max="515" width="13.44140625" customWidth="1"/>
    <col min="516" max="516" width="13.6640625" customWidth="1"/>
    <col min="769" max="769" width="6.44140625" customWidth="1"/>
    <col min="770" max="770" width="76.44140625" customWidth="1"/>
    <col min="771" max="771" width="13.44140625" customWidth="1"/>
    <col min="772" max="772" width="13.6640625" customWidth="1"/>
    <col min="1025" max="1025" width="6.44140625" customWidth="1"/>
    <col min="1026" max="1026" width="76.44140625" customWidth="1"/>
    <col min="1027" max="1027" width="13.44140625" customWidth="1"/>
    <col min="1028" max="1028" width="13.6640625" customWidth="1"/>
    <col min="1281" max="1281" width="6.44140625" customWidth="1"/>
    <col min="1282" max="1282" width="76.44140625" customWidth="1"/>
    <col min="1283" max="1283" width="13.44140625" customWidth="1"/>
    <col min="1284" max="1284" width="13.6640625" customWidth="1"/>
    <col min="1537" max="1537" width="6.44140625" customWidth="1"/>
    <col min="1538" max="1538" width="76.44140625" customWidth="1"/>
    <col min="1539" max="1539" width="13.44140625" customWidth="1"/>
    <col min="1540" max="1540" width="13.6640625" customWidth="1"/>
    <col min="1793" max="1793" width="6.44140625" customWidth="1"/>
    <col min="1794" max="1794" width="76.44140625" customWidth="1"/>
    <col min="1795" max="1795" width="13.44140625" customWidth="1"/>
    <col min="1796" max="1796" width="13.6640625" customWidth="1"/>
    <col min="2049" max="2049" width="6.44140625" customWidth="1"/>
    <col min="2050" max="2050" width="76.44140625" customWidth="1"/>
    <col min="2051" max="2051" width="13.44140625" customWidth="1"/>
    <col min="2052" max="2052" width="13.6640625" customWidth="1"/>
    <col min="2305" max="2305" width="6.44140625" customWidth="1"/>
    <col min="2306" max="2306" width="76.44140625" customWidth="1"/>
    <col min="2307" max="2307" width="13.44140625" customWidth="1"/>
    <col min="2308" max="2308" width="13.6640625" customWidth="1"/>
    <col min="2561" max="2561" width="6.44140625" customWidth="1"/>
    <col min="2562" max="2562" width="76.44140625" customWidth="1"/>
    <col min="2563" max="2563" width="13.44140625" customWidth="1"/>
    <col min="2564" max="2564" width="13.6640625" customWidth="1"/>
    <col min="2817" max="2817" width="6.44140625" customWidth="1"/>
    <col min="2818" max="2818" width="76.44140625" customWidth="1"/>
    <col min="2819" max="2819" width="13.44140625" customWidth="1"/>
    <col min="2820" max="2820" width="13.6640625" customWidth="1"/>
    <col min="3073" max="3073" width="6.44140625" customWidth="1"/>
    <col min="3074" max="3074" width="76.44140625" customWidth="1"/>
    <col min="3075" max="3075" width="13.44140625" customWidth="1"/>
    <col min="3076" max="3076" width="13.6640625" customWidth="1"/>
    <col min="3329" max="3329" width="6.44140625" customWidth="1"/>
    <col min="3330" max="3330" width="76.44140625" customWidth="1"/>
    <col min="3331" max="3331" width="13.44140625" customWidth="1"/>
    <col min="3332" max="3332" width="13.6640625" customWidth="1"/>
    <col min="3585" max="3585" width="6.44140625" customWidth="1"/>
    <col min="3586" max="3586" width="76.44140625" customWidth="1"/>
    <col min="3587" max="3587" width="13.44140625" customWidth="1"/>
    <col min="3588" max="3588" width="13.6640625" customWidth="1"/>
    <col min="3841" max="3841" width="6.44140625" customWidth="1"/>
    <col min="3842" max="3842" width="76.44140625" customWidth="1"/>
    <col min="3843" max="3843" width="13.44140625" customWidth="1"/>
    <col min="3844" max="3844" width="13.6640625" customWidth="1"/>
    <col min="4097" max="4097" width="6.44140625" customWidth="1"/>
    <col min="4098" max="4098" width="76.44140625" customWidth="1"/>
    <col min="4099" max="4099" width="13.44140625" customWidth="1"/>
    <col min="4100" max="4100" width="13.6640625" customWidth="1"/>
    <col min="4353" max="4353" width="6.44140625" customWidth="1"/>
    <col min="4354" max="4354" width="76.44140625" customWidth="1"/>
    <col min="4355" max="4355" width="13.44140625" customWidth="1"/>
    <col min="4356" max="4356" width="13.6640625" customWidth="1"/>
    <col min="4609" max="4609" width="6.44140625" customWidth="1"/>
    <col min="4610" max="4610" width="76.44140625" customWidth="1"/>
    <col min="4611" max="4611" width="13.44140625" customWidth="1"/>
    <col min="4612" max="4612" width="13.6640625" customWidth="1"/>
    <col min="4865" max="4865" width="6.44140625" customWidth="1"/>
    <col min="4866" max="4866" width="76.44140625" customWidth="1"/>
    <col min="4867" max="4867" width="13.44140625" customWidth="1"/>
    <col min="4868" max="4868" width="13.6640625" customWidth="1"/>
    <col min="5121" max="5121" width="6.44140625" customWidth="1"/>
    <col min="5122" max="5122" width="76.44140625" customWidth="1"/>
    <col min="5123" max="5123" width="13.44140625" customWidth="1"/>
    <col min="5124" max="5124" width="13.6640625" customWidth="1"/>
    <col min="5377" max="5377" width="6.44140625" customWidth="1"/>
    <col min="5378" max="5378" width="76.44140625" customWidth="1"/>
    <col min="5379" max="5379" width="13.44140625" customWidth="1"/>
    <col min="5380" max="5380" width="13.6640625" customWidth="1"/>
    <col min="5633" max="5633" width="6.44140625" customWidth="1"/>
    <col min="5634" max="5634" width="76.44140625" customWidth="1"/>
    <col min="5635" max="5635" width="13.44140625" customWidth="1"/>
    <col min="5636" max="5636" width="13.6640625" customWidth="1"/>
    <col min="5889" max="5889" width="6.44140625" customWidth="1"/>
    <col min="5890" max="5890" width="76.44140625" customWidth="1"/>
    <col min="5891" max="5891" width="13.44140625" customWidth="1"/>
    <col min="5892" max="5892" width="13.6640625" customWidth="1"/>
    <col min="6145" max="6145" width="6.44140625" customWidth="1"/>
    <col min="6146" max="6146" width="76.44140625" customWidth="1"/>
    <col min="6147" max="6147" width="13.44140625" customWidth="1"/>
    <col min="6148" max="6148" width="13.6640625" customWidth="1"/>
    <col min="6401" max="6401" width="6.44140625" customWidth="1"/>
    <col min="6402" max="6402" width="76.44140625" customWidth="1"/>
    <col min="6403" max="6403" width="13.44140625" customWidth="1"/>
    <col min="6404" max="6404" width="13.6640625" customWidth="1"/>
    <col min="6657" max="6657" width="6.44140625" customWidth="1"/>
    <col min="6658" max="6658" width="76.44140625" customWidth="1"/>
    <col min="6659" max="6659" width="13.44140625" customWidth="1"/>
    <col min="6660" max="6660" width="13.6640625" customWidth="1"/>
    <col min="6913" max="6913" width="6.44140625" customWidth="1"/>
    <col min="6914" max="6914" width="76.44140625" customWidth="1"/>
    <col min="6915" max="6915" width="13.44140625" customWidth="1"/>
    <col min="6916" max="6916" width="13.6640625" customWidth="1"/>
    <col min="7169" max="7169" width="6.44140625" customWidth="1"/>
    <col min="7170" max="7170" width="76.44140625" customWidth="1"/>
    <col min="7171" max="7171" width="13.44140625" customWidth="1"/>
    <col min="7172" max="7172" width="13.6640625" customWidth="1"/>
    <col min="7425" max="7425" width="6.44140625" customWidth="1"/>
    <col min="7426" max="7426" width="76.44140625" customWidth="1"/>
    <col min="7427" max="7427" width="13.44140625" customWidth="1"/>
    <col min="7428" max="7428" width="13.6640625" customWidth="1"/>
    <col min="7681" max="7681" width="6.44140625" customWidth="1"/>
    <col min="7682" max="7682" width="76.44140625" customWidth="1"/>
    <col min="7683" max="7683" width="13.44140625" customWidth="1"/>
    <col min="7684" max="7684" width="13.6640625" customWidth="1"/>
    <col min="7937" max="7937" width="6.44140625" customWidth="1"/>
    <col min="7938" max="7938" width="76.44140625" customWidth="1"/>
    <col min="7939" max="7939" width="13.44140625" customWidth="1"/>
    <col min="7940" max="7940" width="13.6640625" customWidth="1"/>
    <col min="8193" max="8193" width="6.44140625" customWidth="1"/>
    <col min="8194" max="8194" width="76.44140625" customWidth="1"/>
    <col min="8195" max="8195" width="13.44140625" customWidth="1"/>
    <col min="8196" max="8196" width="13.6640625" customWidth="1"/>
    <col min="8449" max="8449" width="6.44140625" customWidth="1"/>
    <col min="8450" max="8450" width="76.44140625" customWidth="1"/>
    <col min="8451" max="8451" width="13.44140625" customWidth="1"/>
    <col min="8452" max="8452" width="13.6640625" customWidth="1"/>
    <col min="8705" max="8705" width="6.44140625" customWidth="1"/>
    <col min="8706" max="8706" width="76.44140625" customWidth="1"/>
    <col min="8707" max="8707" width="13.44140625" customWidth="1"/>
    <col min="8708" max="8708" width="13.6640625" customWidth="1"/>
    <col min="8961" max="8961" width="6.44140625" customWidth="1"/>
    <col min="8962" max="8962" width="76.44140625" customWidth="1"/>
    <col min="8963" max="8963" width="13.44140625" customWidth="1"/>
    <col min="8964" max="8964" width="13.6640625" customWidth="1"/>
    <col min="9217" max="9217" width="6.44140625" customWidth="1"/>
    <col min="9218" max="9218" width="76.44140625" customWidth="1"/>
    <col min="9219" max="9219" width="13.44140625" customWidth="1"/>
    <col min="9220" max="9220" width="13.6640625" customWidth="1"/>
    <col min="9473" max="9473" width="6.44140625" customWidth="1"/>
    <col min="9474" max="9474" width="76.44140625" customWidth="1"/>
    <col min="9475" max="9475" width="13.44140625" customWidth="1"/>
    <col min="9476" max="9476" width="13.6640625" customWidth="1"/>
    <col min="9729" max="9729" width="6.44140625" customWidth="1"/>
    <col min="9730" max="9730" width="76.44140625" customWidth="1"/>
    <col min="9731" max="9731" width="13.44140625" customWidth="1"/>
    <col min="9732" max="9732" width="13.6640625" customWidth="1"/>
    <col min="9985" max="9985" width="6.44140625" customWidth="1"/>
    <col min="9986" max="9986" width="76.44140625" customWidth="1"/>
    <col min="9987" max="9987" width="13.44140625" customWidth="1"/>
    <col min="9988" max="9988" width="13.6640625" customWidth="1"/>
    <col min="10241" max="10241" width="6.44140625" customWidth="1"/>
    <col min="10242" max="10242" width="76.44140625" customWidth="1"/>
    <col min="10243" max="10243" width="13.44140625" customWidth="1"/>
    <col min="10244" max="10244" width="13.6640625" customWidth="1"/>
    <col min="10497" max="10497" width="6.44140625" customWidth="1"/>
    <col min="10498" max="10498" width="76.44140625" customWidth="1"/>
    <col min="10499" max="10499" width="13.44140625" customWidth="1"/>
    <col min="10500" max="10500" width="13.6640625" customWidth="1"/>
    <col min="10753" max="10753" width="6.44140625" customWidth="1"/>
    <col min="10754" max="10754" width="76.44140625" customWidth="1"/>
    <col min="10755" max="10755" width="13.44140625" customWidth="1"/>
    <col min="10756" max="10756" width="13.6640625" customWidth="1"/>
    <col min="11009" max="11009" width="6.44140625" customWidth="1"/>
    <col min="11010" max="11010" width="76.44140625" customWidth="1"/>
    <col min="11011" max="11011" width="13.44140625" customWidth="1"/>
    <col min="11012" max="11012" width="13.6640625" customWidth="1"/>
    <col min="11265" max="11265" width="6.44140625" customWidth="1"/>
    <col min="11266" max="11266" width="76.44140625" customWidth="1"/>
    <col min="11267" max="11267" width="13.44140625" customWidth="1"/>
    <col min="11268" max="11268" width="13.6640625" customWidth="1"/>
    <col min="11521" max="11521" width="6.44140625" customWidth="1"/>
    <col min="11522" max="11522" width="76.44140625" customWidth="1"/>
    <col min="11523" max="11523" width="13.44140625" customWidth="1"/>
    <col min="11524" max="11524" width="13.6640625" customWidth="1"/>
    <col min="11777" max="11777" width="6.44140625" customWidth="1"/>
    <col min="11778" max="11778" width="76.44140625" customWidth="1"/>
    <col min="11779" max="11779" width="13.44140625" customWidth="1"/>
    <col min="11780" max="11780" width="13.6640625" customWidth="1"/>
    <col min="12033" max="12033" width="6.44140625" customWidth="1"/>
    <col min="12034" max="12034" width="76.44140625" customWidth="1"/>
    <col min="12035" max="12035" width="13.44140625" customWidth="1"/>
    <col min="12036" max="12036" width="13.6640625" customWidth="1"/>
    <col min="12289" max="12289" width="6.44140625" customWidth="1"/>
    <col min="12290" max="12290" width="76.44140625" customWidth="1"/>
    <col min="12291" max="12291" width="13.44140625" customWidth="1"/>
    <col min="12292" max="12292" width="13.6640625" customWidth="1"/>
    <col min="12545" max="12545" width="6.44140625" customWidth="1"/>
    <col min="12546" max="12546" width="76.44140625" customWidth="1"/>
    <col min="12547" max="12547" width="13.44140625" customWidth="1"/>
    <col min="12548" max="12548" width="13.6640625" customWidth="1"/>
    <col min="12801" max="12801" width="6.44140625" customWidth="1"/>
    <col min="12802" max="12802" width="76.44140625" customWidth="1"/>
    <col min="12803" max="12803" width="13.44140625" customWidth="1"/>
    <col min="12804" max="12804" width="13.6640625" customWidth="1"/>
    <col min="13057" max="13057" width="6.44140625" customWidth="1"/>
    <col min="13058" max="13058" width="76.44140625" customWidth="1"/>
    <col min="13059" max="13059" width="13.44140625" customWidth="1"/>
    <col min="13060" max="13060" width="13.6640625" customWidth="1"/>
    <col min="13313" max="13313" width="6.44140625" customWidth="1"/>
    <col min="13314" max="13314" width="76.44140625" customWidth="1"/>
    <col min="13315" max="13315" width="13.44140625" customWidth="1"/>
    <col min="13316" max="13316" width="13.6640625" customWidth="1"/>
    <col min="13569" max="13569" width="6.44140625" customWidth="1"/>
    <col min="13570" max="13570" width="76.44140625" customWidth="1"/>
    <col min="13571" max="13571" width="13.44140625" customWidth="1"/>
    <col min="13572" max="13572" width="13.6640625" customWidth="1"/>
    <col min="13825" max="13825" width="6.44140625" customWidth="1"/>
    <col min="13826" max="13826" width="76.44140625" customWidth="1"/>
    <col min="13827" max="13827" width="13.44140625" customWidth="1"/>
    <col min="13828" max="13828" width="13.6640625" customWidth="1"/>
    <col min="14081" max="14081" width="6.44140625" customWidth="1"/>
    <col min="14082" max="14082" width="76.44140625" customWidth="1"/>
    <col min="14083" max="14083" width="13.44140625" customWidth="1"/>
    <col min="14084" max="14084" width="13.6640625" customWidth="1"/>
    <col min="14337" max="14337" width="6.44140625" customWidth="1"/>
    <col min="14338" max="14338" width="76.44140625" customWidth="1"/>
    <col min="14339" max="14339" width="13.44140625" customWidth="1"/>
    <col min="14340" max="14340" width="13.6640625" customWidth="1"/>
    <col min="14593" max="14593" width="6.44140625" customWidth="1"/>
    <col min="14594" max="14594" width="76.44140625" customWidth="1"/>
    <col min="14595" max="14595" width="13.44140625" customWidth="1"/>
    <col min="14596" max="14596" width="13.6640625" customWidth="1"/>
    <col min="14849" max="14849" width="6.44140625" customWidth="1"/>
    <col min="14850" max="14850" width="76.44140625" customWidth="1"/>
    <col min="14851" max="14851" width="13.44140625" customWidth="1"/>
    <col min="14852" max="14852" width="13.6640625" customWidth="1"/>
    <col min="15105" max="15105" width="6.44140625" customWidth="1"/>
    <col min="15106" max="15106" width="76.44140625" customWidth="1"/>
    <col min="15107" max="15107" width="13.44140625" customWidth="1"/>
    <col min="15108" max="15108" width="13.6640625" customWidth="1"/>
    <col min="15361" max="15361" width="6.44140625" customWidth="1"/>
    <col min="15362" max="15362" width="76.44140625" customWidth="1"/>
    <col min="15363" max="15363" width="13.44140625" customWidth="1"/>
    <col min="15364" max="15364" width="13.6640625" customWidth="1"/>
    <col min="15617" max="15617" width="6.44140625" customWidth="1"/>
    <col min="15618" max="15618" width="76.44140625" customWidth="1"/>
    <col min="15619" max="15619" width="13.44140625" customWidth="1"/>
    <col min="15620" max="15620" width="13.6640625" customWidth="1"/>
    <col min="15873" max="15873" width="6.44140625" customWidth="1"/>
    <col min="15874" max="15874" width="76.44140625" customWidth="1"/>
    <col min="15875" max="15875" width="13.44140625" customWidth="1"/>
    <col min="15876" max="15876" width="13.6640625" customWidth="1"/>
    <col min="16129" max="16129" width="6.44140625" customWidth="1"/>
    <col min="16130" max="16130" width="76.44140625" customWidth="1"/>
    <col min="16131" max="16131" width="13.44140625" customWidth="1"/>
    <col min="16132" max="16132" width="13.6640625" customWidth="1"/>
  </cols>
  <sheetData>
    <row r="1" spans="1:4">
      <c r="B1" s="655" t="s">
        <v>972</v>
      </c>
      <c r="C1" s="656"/>
    </row>
    <row r="2" spans="1:4">
      <c r="B2" s="655" t="s">
        <v>775</v>
      </c>
      <c r="C2" s="656"/>
    </row>
    <row r="3" spans="1:4">
      <c r="B3" s="655" t="s">
        <v>776</v>
      </c>
      <c r="C3" s="656"/>
    </row>
    <row r="4" spans="1:4">
      <c r="B4" s="655" t="s">
        <v>777</v>
      </c>
      <c r="C4" s="656"/>
    </row>
    <row r="5" spans="1:4">
      <c r="B5" s="655" t="s">
        <v>973</v>
      </c>
      <c r="C5" s="656"/>
    </row>
    <row r="6" spans="1:4">
      <c r="B6" s="655" t="s">
        <v>974</v>
      </c>
      <c r="C6" s="656"/>
    </row>
    <row r="7" spans="1:4">
      <c r="B7" s="651" t="s">
        <v>1051</v>
      </c>
      <c r="C7" s="654"/>
    </row>
    <row r="8" spans="1:4">
      <c r="B8" s="591"/>
      <c r="C8" s="594"/>
    </row>
    <row r="10" spans="1:4" ht="17.399999999999999">
      <c r="A10" s="659" t="s">
        <v>778</v>
      </c>
      <c r="B10" s="659"/>
      <c r="C10" s="659"/>
    </row>
    <row r="11" spans="1:4" ht="17.399999999999999">
      <c r="A11" s="598"/>
      <c r="B11" s="561" t="s">
        <v>975</v>
      </c>
    </row>
    <row r="12" spans="1:4" ht="17.399999999999999">
      <c r="A12" s="598"/>
      <c r="B12" s="561"/>
    </row>
    <row r="13" spans="1:4" ht="15.6">
      <c r="A13" s="598"/>
      <c r="B13" s="597"/>
    </row>
    <row r="14" spans="1:4" ht="18">
      <c r="B14" s="562" t="s">
        <v>779</v>
      </c>
    </row>
    <row r="15" spans="1:4" ht="15.6">
      <c r="A15" s="563"/>
      <c r="D15" s="275" t="s">
        <v>676</v>
      </c>
    </row>
    <row r="16" spans="1:4">
      <c r="A16" s="679" t="s">
        <v>489</v>
      </c>
      <c r="B16" s="679" t="s">
        <v>780</v>
      </c>
      <c r="C16" s="680" t="s">
        <v>976</v>
      </c>
      <c r="D16" s="680" t="s">
        <v>977</v>
      </c>
    </row>
    <row r="17" spans="1:4" ht="15" customHeight="1">
      <c r="A17" s="679"/>
      <c r="B17" s="679"/>
      <c r="C17" s="681"/>
      <c r="D17" s="681"/>
    </row>
    <row r="18" spans="1:4" ht="31.5" customHeight="1">
      <c r="A18" s="679"/>
      <c r="B18" s="679"/>
      <c r="C18" s="681"/>
      <c r="D18" s="681"/>
    </row>
    <row r="19" spans="1:4" ht="15.6" hidden="1">
      <c r="A19" s="679"/>
      <c r="B19" s="679"/>
      <c r="C19" s="600"/>
      <c r="D19" s="600"/>
    </row>
    <row r="20" spans="1:4" ht="15.6">
      <c r="A20" s="599">
        <v>1</v>
      </c>
      <c r="B20" s="265" t="s">
        <v>781</v>
      </c>
      <c r="C20" s="599" t="s">
        <v>782</v>
      </c>
      <c r="D20" s="599" t="s">
        <v>782</v>
      </c>
    </row>
    <row r="21" spans="1:4" ht="31.2">
      <c r="A21" s="599">
        <v>2</v>
      </c>
      <c r="B21" s="265" t="s">
        <v>435</v>
      </c>
      <c r="C21" s="599" t="s">
        <v>782</v>
      </c>
      <c r="D21" s="599" t="s">
        <v>782</v>
      </c>
    </row>
    <row r="22" spans="1:4" ht="15.6">
      <c r="A22" s="599">
        <v>3</v>
      </c>
      <c r="B22" s="265" t="s">
        <v>783</v>
      </c>
      <c r="C22" s="599" t="s">
        <v>782</v>
      </c>
      <c r="D22" s="599" t="s">
        <v>782</v>
      </c>
    </row>
    <row r="23" spans="1:4" ht="62.4">
      <c r="A23" s="599">
        <v>4</v>
      </c>
      <c r="B23" s="265" t="s">
        <v>1044</v>
      </c>
      <c r="C23" s="599">
        <v>2000000</v>
      </c>
      <c r="D23" s="599">
        <v>2000000</v>
      </c>
    </row>
    <row r="24" spans="1:4" ht="15.6">
      <c r="A24" s="599"/>
      <c r="B24" s="265" t="s">
        <v>784</v>
      </c>
      <c r="C24" s="599">
        <v>2000000</v>
      </c>
      <c r="D24" s="599">
        <v>2000000</v>
      </c>
    </row>
    <row r="25" spans="1:4" ht="15.6">
      <c r="A25" s="563"/>
    </row>
    <row r="26" spans="1:4" ht="15.6">
      <c r="A26" s="563"/>
    </row>
    <row r="27" spans="1:4" ht="18">
      <c r="A27" s="563"/>
      <c r="B27" s="562" t="s">
        <v>785</v>
      </c>
    </row>
    <row r="28" spans="1:4" ht="18">
      <c r="A28" s="562"/>
    </row>
    <row r="29" spans="1:4" ht="15.6">
      <c r="A29" s="563"/>
    </row>
    <row r="30" spans="1:4">
      <c r="A30" s="679" t="s">
        <v>489</v>
      </c>
      <c r="B30" s="679" t="s">
        <v>780</v>
      </c>
      <c r="C30" s="679" t="s">
        <v>976</v>
      </c>
      <c r="D30" s="679" t="s">
        <v>977</v>
      </c>
    </row>
    <row r="31" spans="1:4">
      <c r="A31" s="679"/>
      <c r="B31" s="679"/>
      <c r="C31" s="679"/>
      <c r="D31" s="679"/>
    </row>
    <row r="32" spans="1:4">
      <c r="A32" s="679"/>
      <c r="B32" s="679"/>
      <c r="C32" s="679"/>
      <c r="D32" s="679"/>
    </row>
    <row r="33" spans="1:4" ht="18.75" customHeight="1">
      <c r="A33" s="679"/>
      <c r="B33" s="679"/>
      <c r="C33" s="679"/>
      <c r="D33" s="679"/>
    </row>
    <row r="34" spans="1:4" ht="15.6">
      <c r="A34" s="599">
        <v>1</v>
      </c>
      <c r="B34" s="265" t="s">
        <v>781</v>
      </c>
      <c r="C34" s="599" t="s">
        <v>782</v>
      </c>
      <c r="D34" s="599" t="s">
        <v>782</v>
      </c>
    </row>
    <row r="35" spans="1:4" ht="31.2">
      <c r="A35" s="599">
        <v>2</v>
      </c>
      <c r="B35" s="265" t="s">
        <v>435</v>
      </c>
      <c r="C35" s="599" t="s">
        <v>782</v>
      </c>
      <c r="D35" s="599" t="s">
        <v>782</v>
      </c>
    </row>
    <row r="36" spans="1:4" ht="15.6">
      <c r="A36" s="599">
        <v>3</v>
      </c>
      <c r="B36" s="265" t="s">
        <v>783</v>
      </c>
      <c r="C36" s="599" t="s">
        <v>782</v>
      </c>
      <c r="D36" s="599" t="s">
        <v>782</v>
      </c>
    </row>
    <row r="37" spans="1:4" ht="62.4">
      <c r="A37" s="599">
        <v>4</v>
      </c>
      <c r="B37" s="265" t="s">
        <v>1044</v>
      </c>
      <c r="C37" s="599">
        <v>2000000</v>
      </c>
      <c r="D37" s="599">
        <v>2000000</v>
      </c>
    </row>
    <row r="38" spans="1:4" ht="15.6">
      <c r="A38" s="599"/>
      <c r="B38" s="265" t="s">
        <v>784</v>
      </c>
      <c r="C38" s="599">
        <v>2000000</v>
      </c>
      <c r="D38" s="599">
        <v>2000000</v>
      </c>
    </row>
    <row r="39" spans="1:4" ht="15.6">
      <c r="A39" s="565"/>
    </row>
  </sheetData>
  <mergeCells count="16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G9" sqref="G9"/>
    </sheetView>
  </sheetViews>
  <sheetFormatPr defaultRowHeight="14.4"/>
  <cols>
    <col min="1" max="1" width="14.109375" customWidth="1"/>
    <col min="2" max="2" width="16" customWidth="1"/>
    <col min="3" max="3" width="16.6640625" customWidth="1"/>
    <col min="4" max="4" width="16.109375" customWidth="1"/>
    <col min="5" max="5" width="15.5546875" customWidth="1"/>
    <col min="6" max="6" width="14.33203125" customWidth="1"/>
    <col min="7" max="7" width="17.44140625" customWidth="1"/>
    <col min="257" max="257" width="14.109375" customWidth="1"/>
    <col min="258" max="258" width="16" customWidth="1"/>
    <col min="259" max="259" width="16.6640625" customWidth="1"/>
    <col min="260" max="260" width="16.109375" customWidth="1"/>
    <col min="261" max="261" width="15.5546875" customWidth="1"/>
    <col min="262" max="262" width="14.33203125" customWidth="1"/>
    <col min="263" max="263" width="17.44140625" customWidth="1"/>
    <col min="513" max="513" width="14.109375" customWidth="1"/>
    <col min="514" max="514" width="16" customWidth="1"/>
    <col min="515" max="515" width="16.6640625" customWidth="1"/>
    <col min="516" max="516" width="16.109375" customWidth="1"/>
    <col min="517" max="517" width="15.5546875" customWidth="1"/>
    <col min="518" max="518" width="14.33203125" customWidth="1"/>
    <col min="519" max="519" width="17.44140625" customWidth="1"/>
    <col min="769" max="769" width="14.109375" customWidth="1"/>
    <col min="770" max="770" width="16" customWidth="1"/>
    <col min="771" max="771" width="16.6640625" customWidth="1"/>
    <col min="772" max="772" width="16.109375" customWidth="1"/>
    <col min="773" max="773" width="15.5546875" customWidth="1"/>
    <col min="774" max="774" width="14.33203125" customWidth="1"/>
    <col min="775" max="775" width="17.44140625" customWidth="1"/>
    <col min="1025" max="1025" width="14.109375" customWidth="1"/>
    <col min="1026" max="1026" width="16" customWidth="1"/>
    <col min="1027" max="1027" width="16.6640625" customWidth="1"/>
    <col min="1028" max="1028" width="16.109375" customWidth="1"/>
    <col min="1029" max="1029" width="15.5546875" customWidth="1"/>
    <col min="1030" max="1030" width="14.33203125" customWidth="1"/>
    <col min="1031" max="1031" width="17.44140625" customWidth="1"/>
    <col min="1281" max="1281" width="14.109375" customWidth="1"/>
    <col min="1282" max="1282" width="16" customWidth="1"/>
    <col min="1283" max="1283" width="16.6640625" customWidth="1"/>
    <col min="1284" max="1284" width="16.109375" customWidth="1"/>
    <col min="1285" max="1285" width="15.5546875" customWidth="1"/>
    <col min="1286" max="1286" width="14.33203125" customWidth="1"/>
    <col min="1287" max="1287" width="17.44140625" customWidth="1"/>
    <col min="1537" max="1537" width="14.109375" customWidth="1"/>
    <col min="1538" max="1538" width="16" customWidth="1"/>
    <col min="1539" max="1539" width="16.6640625" customWidth="1"/>
    <col min="1540" max="1540" width="16.109375" customWidth="1"/>
    <col min="1541" max="1541" width="15.5546875" customWidth="1"/>
    <col min="1542" max="1542" width="14.33203125" customWidth="1"/>
    <col min="1543" max="1543" width="17.44140625" customWidth="1"/>
    <col min="1793" max="1793" width="14.109375" customWidth="1"/>
    <col min="1794" max="1794" width="16" customWidth="1"/>
    <col min="1795" max="1795" width="16.6640625" customWidth="1"/>
    <col min="1796" max="1796" width="16.109375" customWidth="1"/>
    <col min="1797" max="1797" width="15.5546875" customWidth="1"/>
    <col min="1798" max="1798" width="14.33203125" customWidth="1"/>
    <col min="1799" max="1799" width="17.44140625" customWidth="1"/>
    <col min="2049" max="2049" width="14.109375" customWidth="1"/>
    <col min="2050" max="2050" width="16" customWidth="1"/>
    <col min="2051" max="2051" width="16.6640625" customWidth="1"/>
    <col min="2052" max="2052" width="16.109375" customWidth="1"/>
    <col min="2053" max="2053" width="15.5546875" customWidth="1"/>
    <col min="2054" max="2054" width="14.33203125" customWidth="1"/>
    <col min="2055" max="2055" width="17.44140625" customWidth="1"/>
    <col min="2305" max="2305" width="14.109375" customWidth="1"/>
    <col min="2306" max="2306" width="16" customWidth="1"/>
    <col min="2307" max="2307" width="16.6640625" customWidth="1"/>
    <col min="2308" max="2308" width="16.109375" customWidth="1"/>
    <col min="2309" max="2309" width="15.5546875" customWidth="1"/>
    <col min="2310" max="2310" width="14.33203125" customWidth="1"/>
    <col min="2311" max="2311" width="17.44140625" customWidth="1"/>
    <col min="2561" max="2561" width="14.109375" customWidth="1"/>
    <col min="2562" max="2562" width="16" customWidth="1"/>
    <col min="2563" max="2563" width="16.6640625" customWidth="1"/>
    <col min="2564" max="2564" width="16.109375" customWidth="1"/>
    <col min="2565" max="2565" width="15.5546875" customWidth="1"/>
    <col min="2566" max="2566" width="14.33203125" customWidth="1"/>
    <col min="2567" max="2567" width="17.44140625" customWidth="1"/>
    <col min="2817" max="2817" width="14.109375" customWidth="1"/>
    <col min="2818" max="2818" width="16" customWidth="1"/>
    <col min="2819" max="2819" width="16.6640625" customWidth="1"/>
    <col min="2820" max="2820" width="16.109375" customWidth="1"/>
    <col min="2821" max="2821" width="15.5546875" customWidth="1"/>
    <col min="2822" max="2822" width="14.33203125" customWidth="1"/>
    <col min="2823" max="2823" width="17.44140625" customWidth="1"/>
    <col min="3073" max="3073" width="14.109375" customWidth="1"/>
    <col min="3074" max="3074" width="16" customWidth="1"/>
    <col min="3075" max="3075" width="16.6640625" customWidth="1"/>
    <col min="3076" max="3076" width="16.109375" customWidth="1"/>
    <col min="3077" max="3077" width="15.5546875" customWidth="1"/>
    <col min="3078" max="3078" width="14.33203125" customWidth="1"/>
    <col min="3079" max="3079" width="17.44140625" customWidth="1"/>
    <col min="3329" max="3329" width="14.109375" customWidth="1"/>
    <col min="3330" max="3330" width="16" customWidth="1"/>
    <col min="3331" max="3331" width="16.6640625" customWidth="1"/>
    <col min="3332" max="3332" width="16.109375" customWidth="1"/>
    <col min="3333" max="3333" width="15.5546875" customWidth="1"/>
    <col min="3334" max="3334" width="14.33203125" customWidth="1"/>
    <col min="3335" max="3335" width="17.44140625" customWidth="1"/>
    <col min="3585" max="3585" width="14.109375" customWidth="1"/>
    <col min="3586" max="3586" width="16" customWidth="1"/>
    <col min="3587" max="3587" width="16.6640625" customWidth="1"/>
    <col min="3588" max="3588" width="16.109375" customWidth="1"/>
    <col min="3589" max="3589" width="15.5546875" customWidth="1"/>
    <col min="3590" max="3590" width="14.33203125" customWidth="1"/>
    <col min="3591" max="3591" width="17.44140625" customWidth="1"/>
    <col min="3841" max="3841" width="14.109375" customWidth="1"/>
    <col min="3842" max="3842" width="16" customWidth="1"/>
    <col min="3843" max="3843" width="16.6640625" customWidth="1"/>
    <col min="3844" max="3844" width="16.109375" customWidth="1"/>
    <col min="3845" max="3845" width="15.5546875" customWidth="1"/>
    <col min="3846" max="3846" width="14.33203125" customWidth="1"/>
    <col min="3847" max="3847" width="17.44140625" customWidth="1"/>
    <col min="4097" max="4097" width="14.109375" customWidth="1"/>
    <col min="4098" max="4098" width="16" customWidth="1"/>
    <col min="4099" max="4099" width="16.6640625" customWidth="1"/>
    <col min="4100" max="4100" width="16.109375" customWidth="1"/>
    <col min="4101" max="4101" width="15.5546875" customWidth="1"/>
    <col min="4102" max="4102" width="14.33203125" customWidth="1"/>
    <col min="4103" max="4103" width="17.44140625" customWidth="1"/>
    <col min="4353" max="4353" width="14.109375" customWidth="1"/>
    <col min="4354" max="4354" width="16" customWidth="1"/>
    <col min="4355" max="4355" width="16.6640625" customWidth="1"/>
    <col min="4356" max="4356" width="16.109375" customWidth="1"/>
    <col min="4357" max="4357" width="15.5546875" customWidth="1"/>
    <col min="4358" max="4358" width="14.33203125" customWidth="1"/>
    <col min="4359" max="4359" width="17.44140625" customWidth="1"/>
    <col min="4609" max="4609" width="14.109375" customWidth="1"/>
    <col min="4610" max="4610" width="16" customWidth="1"/>
    <col min="4611" max="4611" width="16.6640625" customWidth="1"/>
    <col min="4612" max="4612" width="16.109375" customWidth="1"/>
    <col min="4613" max="4613" width="15.5546875" customWidth="1"/>
    <col min="4614" max="4614" width="14.33203125" customWidth="1"/>
    <col min="4615" max="4615" width="17.44140625" customWidth="1"/>
    <col min="4865" max="4865" width="14.109375" customWidth="1"/>
    <col min="4866" max="4866" width="16" customWidth="1"/>
    <col min="4867" max="4867" width="16.6640625" customWidth="1"/>
    <col min="4868" max="4868" width="16.109375" customWidth="1"/>
    <col min="4869" max="4869" width="15.5546875" customWidth="1"/>
    <col min="4870" max="4870" width="14.33203125" customWidth="1"/>
    <col min="4871" max="4871" width="17.44140625" customWidth="1"/>
    <col min="5121" max="5121" width="14.109375" customWidth="1"/>
    <col min="5122" max="5122" width="16" customWidth="1"/>
    <col min="5123" max="5123" width="16.6640625" customWidth="1"/>
    <col min="5124" max="5124" width="16.109375" customWidth="1"/>
    <col min="5125" max="5125" width="15.5546875" customWidth="1"/>
    <col min="5126" max="5126" width="14.33203125" customWidth="1"/>
    <col min="5127" max="5127" width="17.44140625" customWidth="1"/>
    <col min="5377" max="5377" width="14.109375" customWidth="1"/>
    <col min="5378" max="5378" width="16" customWidth="1"/>
    <col min="5379" max="5379" width="16.6640625" customWidth="1"/>
    <col min="5380" max="5380" width="16.109375" customWidth="1"/>
    <col min="5381" max="5381" width="15.5546875" customWidth="1"/>
    <col min="5382" max="5382" width="14.33203125" customWidth="1"/>
    <col min="5383" max="5383" width="17.44140625" customWidth="1"/>
    <col min="5633" max="5633" width="14.109375" customWidth="1"/>
    <col min="5634" max="5634" width="16" customWidth="1"/>
    <col min="5635" max="5635" width="16.6640625" customWidth="1"/>
    <col min="5636" max="5636" width="16.109375" customWidth="1"/>
    <col min="5637" max="5637" width="15.5546875" customWidth="1"/>
    <col min="5638" max="5638" width="14.33203125" customWidth="1"/>
    <col min="5639" max="5639" width="17.44140625" customWidth="1"/>
    <col min="5889" max="5889" width="14.109375" customWidth="1"/>
    <col min="5890" max="5890" width="16" customWidth="1"/>
    <col min="5891" max="5891" width="16.6640625" customWidth="1"/>
    <col min="5892" max="5892" width="16.109375" customWidth="1"/>
    <col min="5893" max="5893" width="15.5546875" customWidth="1"/>
    <col min="5894" max="5894" width="14.33203125" customWidth="1"/>
    <col min="5895" max="5895" width="17.44140625" customWidth="1"/>
    <col min="6145" max="6145" width="14.109375" customWidth="1"/>
    <col min="6146" max="6146" width="16" customWidth="1"/>
    <col min="6147" max="6147" width="16.6640625" customWidth="1"/>
    <col min="6148" max="6148" width="16.109375" customWidth="1"/>
    <col min="6149" max="6149" width="15.5546875" customWidth="1"/>
    <col min="6150" max="6150" width="14.33203125" customWidth="1"/>
    <col min="6151" max="6151" width="17.44140625" customWidth="1"/>
    <col min="6401" max="6401" width="14.109375" customWidth="1"/>
    <col min="6402" max="6402" width="16" customWidth="1"/>
    <col min="6403" max="6403" width="16.6640625" customWidth="1"/>
    <col min="6404" max="6404" width="16.109375" customWidth="1"/>
    <col min="6405" max="6405" width="15.5546875" customWidth="1"/>
    <col min="6406" max="6406" width="14.33203125" customWidth="1"/>
    <col min="6407" max="6407" width="17.44140625" customWidth="1"/>
    <col min="6657" max="6657" width="14.109375" customWidth="1"/>
    <col min="6658" max="6658" width="16" customWidth="1"/>
    <col min="6659" max="6659" width="16.6640625" customWidth="1"/>
    <col min="6660" max="6660" width="16.109375" customWidth="1"/>
    <col min="6661" max="6661" width="15.5546875" customWidth="1"/>
    <col min="6662" max="6662" width="14.33203125" customWidth="1"/>
    <col min="6663" max="6663" width="17.44140625" customWidth="1"/>
    <col min="6913" max="6913" width="14.109375" customWidth="1"/>
    <col min="6914" max="6914" width="16" customWidth="1"/>
    <col min="6915" max="6915" width="16.6640625" customWidth="1"/>
    <col min="6916" max="6916" width="16.109375" customWidth="1"/>
    <col min="6917" max="6917" width="15.5546875" customWidth="1"/>
    <col min="6918" max="6918" width="14.33203125" customWidth="1"/>
    <col min="6919" max="6919" width="17.44140625" customWidth="1"/>
    <col min="7169" max="7169" width="14.109375" customWidth="1"/>
    <col min="7170" max="7170" width="16" customWidth="1"/>
    <col min="7171" max="7171" width="16.6640625" customWidth="1"/>
    <col min="7172" max="7172" width="16.109375" customWidth="1"/>
    <col min="7173" max="7173" width="15.5546875" customWidth="1"/>
    <col min="7174" max="7174" width="14.33203125" customWidth="1"/>
    <col min="7175" max="7175" width="17.44140625" customWidth="1"/>
    <col min="7425" max="7425" width="14.109375" customWidth="1"/>
    <col min="7426" max="7426" width="16" customWidth="1"/>
    <col min="7427" max="7427" width="16.6640625" customWidth="1"/>
    <col min="7428" max="7428" width="16.109375" customWidth="1"/>
    <col min="7429" max="7429" width="15.5546875" customWidth="1"/>
    <col min="7430" max="7430" width="14.33203125" customWidth="1"/>
    <col min="7431" max="7431" width="17.44140625" customWidth="1"/>
    <col min="7681" max="7681" width="14.109375" customWidth="1"/>
    <col min="7682" max="7682" width="16" customWidth="1"/>
    <col min="7683" max="7683" width="16.6640625" customWidth="1"/>
    <col min="7684" max="7684" width="16.109375" customWidth="1"/>
    <col min="7685" max="7685" width="15.5546875" customWidth="1"/>
    <col min="7686" max="7686" width="14.33203125" customWidth="1"/>
    <col min="7687" max="7687" width="17.44140625" customWidth="1"/>
    <col min="7937" max="7937" width="14.109375" customWidth="1"/>
    <col min="7938" max="7938" width="16" customWidth="1"/>
    <col min="7939" max="7939" width="16.6640625" customWidth="1"/>
    <col min="7940" max="7940" width="16.109375" customWidth="1"/>
    <col min="7941" max="7941" width="15.5546875" customWidth="1"/>
    <col min="7942" max="7942" width="14.33203125" customWidth="1"/>
    <col min="7943" max="7943" width="17.44140625" customWidth="1"/>
    <col min="8193" max="8193" width="14.109375" customWidth="1"/>
    <col min="8194" max="8194" width="16" customWidth="1"/>
    <col min="8195" max="8195" width="16.6640625" customWidth="1"/>
    <col min="8196" max="8196" width="16.109375" customWidth="1"/>
    <col min="8197" max="8197" width="15.5546875" customWidth="1"/>
    <col min="8198" max="8198" width="14.33203125" customWidth="1"/>
    <col min="8199" max="8199" width="17.44140625" customWidth="1"/>
    <col min="8449" max="8449" width="14.109375" customWidth="1"/>
    <col min="8450" max="8450" width="16" customWidth="1"/>
    <col min="8451" max="8451" width="16.6640625" customWidth="1"/>
    <col min="8452" max="8452" width="16.109375" customWidth="1"/>
    <col min="8453" max="8453" width="15.5546875" customWidth="1"/>
    <col min="8454" max="8454" width="14.33203125" customWidth="1"/>
    <col min="8455" max="8455" width="17.44140625" customWidth="1"/>
    <col min="8705" max="8705" width="14.109375" customWidth="1"/>
    <col min="8706" max="8706" width="16" customWidth="1"/>
    <col min="8707" max="8707" width="16.6640625" customWidth="1"/>
    <col min="8708" max="8708" width="16.109375" customWidth="1"/>
    <col min="8709" max="8709" width="15.5546875" customWidth="1"/>
    <col min="8710" max="8710" width="14.33203125" customWidth="1"/>
    <col min="8711" max="8711" width="17.44140625" customWidth="1"/>
    <col min="8961" max="8961" width="14.109375" customWidth="1"/>
    <col min="8962" max="8962" width="16" customWidth="1"/>
    <col min="8963" max="8963" width="16.6640625" customWidth="1"/>
    <col min="8964" max="8964" width="16.109375" customWidth="1"/>
    <col min="8965" max="8965" width="15.5546875" customWidth="1"/>
    <col min="8966" max="8966" width="14.33203125" customWidth="1"/>
    <col min="8967" max="8967" width="17.44140625" customWidth="1"/>
    <col min="9217" max="9217" width="14.109375" customWidth="1"/>
    <col min="9218" max="9218" width="16" customWidth="1"/>
    <col min="9219" max="9219" width="16.6640625" customWidth="1"/>
    <col min="9220" max="9220" width="16.109375" customWidth="1"/>
    <col min="9221" max="9221" width="15.5546875" customWidth="1"/>
    <col min="9222" max="9222" width="14.33203125" customWidth="1"/>
    <col min="9223" max="9223" width="17.44140625" customWidth="1"/>
    <col min="9473" max="9473" width="14.109375" customWidth="1"/>
    <col min="9474" max="9474" width="16" customWidth="1"/>
    <col min="9475" max="9475" width="16.6640625" customWidth="1"/>
    <col min="9476" max="9476" width="16.109375" customWidth="1"/>
    <col min="9477" max="9477" width="15.5546875" customWidth="1"/>
    <col min="9478" max="9478" width="14.33203125" customWidth="1"/>
    <col min="9479" max="9479" width="17.44140625" customWidth="1"/>
    <col min="9729" max="9729" width="14.109375" customWidth="1"/>
    <col min="9730" max="9730" width="16" customWidth="1"/>
    <col min="9731" max="9731" width="16.6640625" customWidth="1"/>
    <col min="9732" max="9732" width="16.109375" customWidth="1"/>
    <col min="9733" max="9733" width="15.5546875" customWidth="1"/>
    <col min="9734" max="9734" width="14.33203125" customWidth="1"/>
    <col min="9735" max="9735" width="17.44140625" customWidth="1"/>
    <col min="9985" max="9985" width="14.109375" customWidth="1"/>
    <col min="9986" max="9986" width="16" customWidth="1"/>
    <col min="9987" max="9987" width="16.6640625" customWidth="1"/>
    <col min="9988" max="9988" width="16.109375" customWidth="1"/>
    <col min="9989" max="9989" width="15.5546875" customWidth="1"/>
    <col min="9990" max="9990" width="14.33203125" customWidth="1"/>
    <col min="9991" max="9991" width="17.44140625" customWidth="1"/>
    <col min="10241" max="10241" width="14.109375" customWidth="1"/>
    <col min="10242" max="10242" width="16" customWidth="1"/>
    <col min="10243" max="10243" width="16.6640625" customWidth="1"/>
    <col min="10244" max="10244" width="16.109375" customWidth="1"/>
    <col min="10245" max="10245" width="15.5546875" customWidth="1"/>
    <col min="10246" max="10246" width="14.33203125" customWidth="1"/>
    <col min="10247" max="10247" width="17.44140625" customWidth="1"/>
    <col min="10497" max="10497" width="14.109375" customWidth="1"/>
    <col min="10498" max="10498" width="16" customWidth="1"/>
    <col min="10499" max="10499" width="16.6640625" customWidth="1"/>
    <col min="10500" max="10500" width="16.109375" customWidth="1"/>
    <col min="10501" max="10501" width="15.5546875" customWidth="1"/>
    <col min="10502" max="10502" width="14.33203125" customWidth="1"/>
    <col min="10503" max="10503" width="17.44140625" customWidth="1"/>
    <col min="10753" max="10753" width="14.109375" customWidth="1"/>
    <col min="10754" max="10754" width="16" customWidth="1"/>
    <col min="10755" max="10755" width="16.6640625" customWidth="1"/>
    <col min="10756" max="10756" width="16.109375" customWidth="1"/>
    <col min="10757" max="10757" width="15.5546875" customWidth="1"/>
    <col min="10758" max="10758" width="14.33203125" customWidth="1"/>
    <col min="10759" max="10759" width="17.44140625" customWidth="1"/>
    <col min="11009" max="11009" width="14.109375" customWidth="1"/>
    <col min="11010" max="11010" width="16" customWidth="1"/>
    <col min="11011" max="11011" width="16.6640625" customWidth="1"/>
    <col min="11012" max="11012" width="16.109375" customWidth="1"/>
    <col min="11013" max="11013" width="15.5546875" customWidth="1"/>
    <col min="11014" max="11014" width="14.33203125" customWidth="1"/>
    <col min="11015" max="11015" width="17.44140625" customWidth="1"/>
    <col min="11265" max="11265" width="14.109375" customWidth="1"/>
    <col min="11266" max="11266" width="16" customWidth="1"/>
    <col min="11267" max="11267" width="16.6640625" customWidth="1"/>
    <col min="11268" max="11268" width="16.109375" customWidth="1"/>
    <col min="11269" max="11269" width="15.5546875" customWidth="1"/>
    <col min="11270" max="11270" width="14.33203125" customWidth="1"/>
    <col min="11271" max="11271" width="17.44140625" customWidth="1"/>
    <col min="11521" max="11521" width="14.109375" customWidth="1"/>
    <col min="11522" max="11522" width="16" customWidth="1"/>
    <col min="11523" max="11523" width="16.6640625" customWidth="1"/>
    <col min="11524" max="11524" width="16.109375" customWidth="1"/>
    <col min="11525" max="11525" width="15.5546875" customWidth="1"/>
    <col min="11526" max="11526" width="14.33203125" customWidth="1"/>
    <col min="11527" max="11527" width="17.44140625" customWidth="1"/>
    <col min="11777" max="11777" width="14.109375" customWidth="1"/>
    <col min="11778" max="11778" width="16" customWidth="1"/>
    <col min="11779" max="11779" width="16.6640625" customWidth="1"/>
    <col min="11780" max="11780" width="16.109375" customWidth="1"/>
    <col min="11781" max="11781" width="15.5546875" customWidth="1"/>
    <col min="11782" max="11782" width="14.33203125" customWidth="1"/>
    <col min="11783" max="11783" width="17.44140625" customWidth="1"/>
    <col min="12033" max="12033" width="14.109375" customWidth="1"/>
    <col min="12034" max="12034" width="16" customWidth="1"/>
    <col min="12035" max="12035" width="16.6640625" customWidth="1"/>
    <col min="12036" max="12036" width="16.109375" customWidth="1"/>
    <col min="12037" max="12037" width="15.5546875" customWidth="1"/>
    <col min="12038" max="12038" width="14.33203125" customWidth="1"/>
    <col min="12039" max="12039" width="17.44140625" customWidth="1"/>
    <col min="12289" max="12289" width="14.109375" customWidth="1"/>
    <col min="12290" max="12290" width="16" customWidth="1"/>
    <col min="12291" max="12291" width="16.6640625" customWidth="1"/>
    <col min="12292" max="12292" width="16.109375" customWidth="1"/>
    <col min="12293" max="12293" width="15.5546875" customWidth="1"/>
    <col min="12294" max="12294" width="14.33203125" customWidth="1"/>
    <col min="12295" max="12295" width="17.44140625" customWidth="1"/>
    <col min="12545" max="12545" width="14.109375" customWidth="1"/>
    <col min="12546" max="12546" width="16" customWidth="1"/>
    <col min="12547" max="12547" width="16.6640625" customWidth="1"/>
    <col min="12548" max="12548" width="16.109375" customWidth="1"/>
    <col min="12549" max="12549" width="15.5546875" customWidth="1"/>
    <col min="12550" max="12550" width="14.33203125" customWidth="1"/>
    <col min="12551" max="12551" width="17.44140625" customWidth="1"/>
    <col min="12801" max="12801" width="14.109375" customWidth="1"/>
    <col min="12802" max="12802" width="16" customWidth="1"/>
    <col min="12803" max="12803" width="16.6640625" customWidth="1"/>
    <col min="12804" max="12804" width="16.109375" customWidth="1"/>
    <col min="12805" max="12805" width="15.5546875" customWidth="1"/>
    <col min="12806" max="12806" width="14.33203125" customWidth="1"/>
    <col min="12807" max="12807" width="17.44140625" customWidth="1"/>
    <col min="13057" max="13057" width="14.109375" customWidth="1"/>
    <col min="13058" max="13058" width="16" customWidth="1"/>
    <col min="13059" max="13059" width="16.6640625" customWidth="1"/>
    <col min="13060" max="13060" width="16.109375" customWidth="1"/>
    <col min="13061" max="13061" width="15.5546875" customWidth="1"/>
    <col min="13062" max="13062" width="14.33203125" customWidth="1"/>
    <col min="13063" max="13063" width="17.44140625" customWidth="1"/>
    <col min="13313" max="13313" width="14.109375" customWidth="1"/>
    <col min="13314" max="13314" width="16" customWidth="1"/>
    <col min="13315" max="13315" width="16.6640625" customWidth="1"/>
    <col min="13316" max="13316" width="16.109375" customWidth="1"/>
    <col min="13317" max="13317" width="15.5546875" customWidth="1"/>
    <col min="13318" max="13318" width="14.33203125" customWidth="1"/>
    <col min="13319" max="13319" width="17.44140625" customWidth="1"/>
    <col min="13569" max="13569" width="14.109375" customWidth="1"/>
    <col min="13570" max="13570" width="16" customWidth="1"/>
    <col min="13571" max="13571" width="16.6640625" customWidth="1"/>
    <col min="13572" max="13572" width="16.109375" customWidth="1"/>
    <col min="13573" max="13573" width="15.5546875" customWidth="1"/>
    <col min="13574" max="13574" width="14.33203125" customWidth="1"/>
    <col min="13575" max="13575" width="17.44140625" customWidth="1"/>
    <col min="13825" max="13825" width="14.109375" customWidth="1"/>
    <col min="13826" max="13826" width="16" customWidth="1"/>
    <col min="13827" max="13827" width="16.6640625" customWidth="1"/>
    <col min="13828" max="13828" width="16.109375" customWidth="1"/>
    <col min="13829" max="13829" width="15.5546875" customWidth="1"/>
    <col min="13830" max="13830" width="14.33203125" customWidth="1"/>
    <col min="13831" max="13831" width="17.44140625" customWidth="1"/>
    <col min="14081" max="14081" width="14.109375" customWidth="1"/>
    <col min="14082" max="14082" width="16" customWidth="1"/>
    <col min="14083" max="14083" width="16.6640625" customWidth="1"/>
    <col min="14084" max="14084" width="16.109375" customWidth="1"/>
    <col min="14085" max="14085" width="15.5546875" customWidth="1"/>
    <col min="14086" max="14086" width="14.33203125" customWidth="1"/>
    <col min="14087" max="14087" width="17.44140625" customWidth="1"/>
    <col min="14337" max="14337" width="14.109375" customWidth="1"/>
    <col min="14338" max="14338" width="16" customWidth="1"/>
    <col min="14339" max="14339" width="16.6640625" customWidth="1"/>
    <col min="14340" max="14340" width="16.109375" customWidth="1"/>
    <col min="14341" max="14341" width="15.5546875" customWidth="1"/>
    <col min="14342" max="14342" width="14.33203125" customWidth="1"/>
    <col min="14343" max="14343" width="17.44140625" customWidth="1"/>
    <col min="14593" max="14593" width="14.109375" customWidth="1"/>
    <col min="14594" max="14594" width="16" customWidth="1"/>
    <col min="14595" max="14595" width="16.6640625" customWidth="1"/>
    <col min="14596" max="14596" width="16.109375" customWidth="1"/>
    <col min="14597" max="14597" width="15.5546875" customWidth="1"/>
    <col min="14598" max="14598" width="14.33203125" customWidth="1"/>
    <col min="14599" max="14599" width="17.44140625" customWidth="1"/>
    <col min="14849" max="14849" width="14.109375" customWidth="1"/>
    <col min="14850" max="14850" width="16" customWidth="1"/>
    <col min="14851" max="14851" width="16.6640625" customWidth="1"/>
    <col min="14852" max="14852" width="16.109375" customWidth="1"/>
    <col min="14853" max="14853" width="15.5546875" customWidth="1"/>
    <col min="14854" max="14854" width="14.33203125" customWidth="1"/>
    <col min="14855" max="14855" width="17.44140625" customWidth="1"/>
    <col min="15105" max="15105" width="14.109375" customWidth="1"/>
    <col min="15106" max="15106" width="16" customWidth="1"/>
    <col min="15107" max="15107" width="16.6640625" customWidth="1"/>
    <col min="15108" max="15108" width="16.109375" customWidth="1"/>
    <col min="15109" max="15109" width="15.5546875" customWidth="1"/>
    <col min="15110" max="15110" width="14.33203125" customWidth="1"/>
    <col min="15111" max="15111" width="17.44140625" customWidth="1"/>
    <col min="15361" max="15361" width="14.109375" customWidth="1"/>
    <col min="15362" max="15362" width="16" customWidth="1"/>
    <col min="15363" max="15363" width="16.6640625" customWidth="1"/>
    <col min="15364" max="15364" width="16.109375" customWidth="1"/>
    <col min="15365" max="15365" width="15.5546875" customWidth="1"/>
    <col min="15366" max="15366" width="14.33203125" customWidth="1"/>
    <col min="15367" max="15367" width="17.44140625" customWidth="1"/>
    <col min="15617" max="15617" width="14.109375" customWidth="1"/>
    <col min="15618" max="15618" width="16" customWidth="1"/>
    <col min="15619" max="15619" width="16.6640625" customWidth="1"/>
    <col min="15620" max="15620" width="16.109375" customWidth="1"/>
    <col min="15621" max="15621" width="15.5546875" customWidth="1"/>
    <col min="15622" max="15622" width="14.33203125" customWidth="1"/>
    <col min="15623" max="15623" width="17.44140625" customWidth="1"/>
    <col min="15873" max="15873" width="14.109375" customWidth="1"/>
    <col min="15874" max="15874" width="16" customWidth="1"/>
    <col min="15875" max="15875" width="16.6640625" customWidth="1"/>
    <col min="15876" max="15876" width="16.109375" customWidth="1"/>
    <col min="15877" max="15877" width="15.5546875" customWidth="1"/>
    <col min="15878" max="15878" width="14.33203125" customWidth="1"/>
    <col min="15879" max="15879" width="17.44140625" customWidth="1"/>
    <col min="16129" max="16129" width="14.109375" customWidth="1"/>
    <col min="16130" max="16130" width="16" customWidth="1"/>
    <col min="16131" max="16131" width="16.6640625" customWidth="1"/>
    <col min="16132" max="16132" width="16.109375" customWidth="1"/>
    <col min="16133" max="16133" width="15.5546875" customWidth="1"/>
    <col min="16134" max="16134" width="14.33203125" customWidth="1"/>
    <col min="16135" max="16135" width="17.44140625" customWidth="1"/>
  </cols>
  <sheetData>
    <row r="1" spans="1:7">
      <c r="E1" s="592" t="s">
        <v>978</v>
      </c>
    </row>
    <row r="2" spans="1:7">
      <c r="E2" s="592" t="s">
        <v>111</v>
      </c>
    </row>
    <row r="3" spans="1:7">
      <c r="E3" s="592" t="s">
        <v>112</v>
      </c>
    </row>
    <row r="4" spans="1:7">
      <c r="E4" s="592" t="s">
        <v>113</v>
      </c>
    </row>
    <row r="5" spans="1:7">
      <c r="E5" s="592" t="s">
        <v>989</v>
      </c>
    </row>
    <row r="6" spans="1:7">
      <c r="E6" s="592" t="s">
        <v>990</v>
      </c>
    </row>
    <row r="7" spans="1:7">
      <c r="E7" s="4" t="s">
        <v>1052</v>
      </c>
    </row>
    <row r="10" spans="1:7" ht="17.399999999999999">
      <c r="A10" s="598"/>
      <c r="B10" s="686" t="s">
        <v>979</v>
      </c>
      <c r="C10" s="686"/>
      <c r="D10" s="686"/>
      <c r="E10" s="686"/>
      <c r="F10" s="686"/>
    </row>
    <row r="11" spans="1:7" ht="17.399999999999999">
      <c r="A11" s="659" t="s">
        <v>991</v>
      </c>
      <c r="B11" s="659"/>
      <c r="C11" s="659"/>
      <c r="D11" s="659"/>
      <c r="E11" s="659"/>
      <c r="F11" s="659"/>
      <c r="G11" s="659"/>
    </row>
    <row r="12" spans="1:7" ht="15.6">
      <c r="A12" s="214"/>
    </row>
    <row r="13" spans="1:7" ht="15.6">
      <c r="A13" s="565" t="s">
        <v>992</v>
      </c>
    </row>
    <row r="14" spans="1:7" ht="15.6">
      <c r="A14" s="565"/>
    </row>
    <row r="15" spans="1:7" ht="41.4">
      <c r="A15" s="603"/>
      <c r="B15" s="604" t="s">
        <v>980</v>
      </c>
      <c r="C15" s="604" t="s">
        <v>981</v>
      </c>
      <c r="D15" s="604" t="s">
        <v>994</v>
      </c>
      <c r="E15" s="604" t="s">
        <v>982</v>
      </c>
      <c r="F15" s="604" t="s">
        <v>983</v>
      </c>
      <c r="G15" s="604" t="s">
        <v>984</v>
      </c>
    </row>
    <row r="16" spans="1:7">
      <c r="A16" s="604">
        <v>1</v>
      </c>
      <c r="B16" s="604">
        <v>2</v>
      </c>
      <c r="C16" s="604">
        <v>3</v>
      </c>
      <c r="D16" s="604">
        <v>4</v>
      </c>
      <c r="E16" s="604">
        <v>5</v>
      </c>
      <c r="F16" s="604">
        <v>6</v>
      </c>
      <c r="G16" s="604">
        <v>7</v>
      </c>
    </row>
    <row r="17" spans="1:7">
      <c r="A17" s="604"/>
      <c r="B17" s="604" t="s">
        <v>782</v>
      </c>
      <c r="C17" s="604" t="s">
        <v>782</v>
      </c>
      <c r="D17" s="604">
        <v>0</v>
      </c>
      <c r="E17" s="604" t="s">
        <v>782</v>
      </c>
      <c r="F17" s="604" t="s">
        <v>782</v>
      </c>
      <c r="G17" s="604" t="s">
        <v>782</v>
      </c>
    </row>
    <row r="18" spans="1:7" ht="15.6">
      <c r="A18" s="565"/>
    </row>
    <row r="19" spans="1:7" ht="15.6">
      <c r="A19" s="687" t="s">
        <v>985</v>
      </c>
      <c r="B19" s="687"/>
      <c r="C19" s="687"/>
      <c r="D19" s="687"/>
      <c r="E19" s="687"/>
      <c r="F19" s="687"/>
      <c r="G19" s="687"/>
    </row>
    <row r="20" spans="1:7" ht="15.6">
      <c r="A20" s="688" t="s">
        <v>993</v>
      </c>
      <c r="B20" s="688"/>
      <c r="C20" s="688"/>
      <c r="D20" s="688"/>
      <c r="E20" s="688"/>
      <c r="F20" s="688"/>
      <c r="G20" s="688"/>
    </row>
    <row r="21" spans="1:7" ht="15.6">
      <c r="A21" s="605" t="s">
        <v>986</v>
      </c>
    </row>
    <row r="22" spans="1:7" ht="43.5" customHeight="1">
      <c r="A22" s="682" t="s">
        <v>987</v>
      </c>
      <c r="B22" s="682"/>
      <c r="C22" s="682"/>
      <c r="D22" s="689" t="s">
        <v>995</v>
      </c>
      <c r="E22" s="690"/>
      <c r="F22" s="690"/>
      <c r="G22" s="691"/>
    </row>
    <row r="23" spans="1:7" ht="15" customHeight="1">
      <c r="A23" s="682" t="s">
        <v>988</v>
      </c>
      <c r="B23" s="682"/>
      <c r="C23" s="682"/>
      <c r="D23" s="683">
        <v>0</v>
      </c>
      <c r="E23" s="684"/>
      <c r="F23" s="684"/>
      <c r="G23" s="685"/>
    </row>
    <row r="24" spans="1:7" ht="15.6">
      <c r="A24" s="605"/>
      <c r="D24" s="606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E7" sqref="E7"/>
    </sheetView>
  </sheetViews>
  <sheetFormatPr defaultRowHeight="14.4"/>
  <cols>
    <col min="1" max="1" width="14.109375" customWidth="1"/>
    <col min="2" max="2" width="16" customWidth="1"/>
    <col min="3" max="3" width="16.6640625" customWidth="1"/>
    <col min="4" max="4" width="16.109375" customWidth="1"/>
    <col min="5" max="5" width="15.5546875" customWidth="1"/>
    <col min="6" max="6" width="14.33203125" customWidth="1"/>
    <col min="7" max="7" width="22.6640625" customWidth="1"/>
    <col min="257" max="257" width="14.109375" customWidth="1"/>
    <col min="258" max="258" width="16" customWidth="1"/>
    <col min="259" max="259" width="16.6640625" customWidth="1"/>
    <col min="260" max="260" width="16.109375" customWidth="1"/>
    <col min="261" max="261" width="15.5546875" customWidth="1"/>
    <col min="262" max="262" width="14.33203125" customWidth="1"/>
    <col min="263" max="263" width="22.6640625" customWidth="1"/>
    <col min="513" max="513" width="14.109375" customWidth="1"/>
    <col min="514" max="514" width="16" customWidth="1"/>
    <col min="515" max="515" width="16.6640625" customWidth="1"/>
    <col min="516" max="516" width="16.109375" customWidth="1"/>
    <col min="517" max="517" width="15.5546875" customWidth="1"/>
    <col min="518" max="518" width="14.33203125" customWidth="1"/>
    <col min="519" max="519" width="22.6640625" customWidth="1"/>
    <col min="769" max="769" width="14.109375" customWidth="1"/>
    <col min="770" max="770" width="16" customWidth="1"/>
    <col min="771" max="771" width="16.6640625" customWidth="1"/>
    <col min="772" max="772" width="16.109375" customWidth="1"/>
    <col min="773" max="773" width="15.5546875" customWidth="1"/>
    <col min="774" max="774" width="14.33203125" customWidth="1"/>
    <col min="775" max="775" width="22.6640625" customWidth="1"/>
    <col min="1025" max="1025" width="14.109375" customWidth="1"/>
    <col min="1026" max="1026" width="16" customWidth="1"/>
    <col min="1027" max="1027" width="16.6640625" customWidth="1"/>
    <col min="1028" max="1028" width="16.109375" customWidth="1"/>
    <col min="1029" max="1029" width="15.5546875" customWidth="1"/>
    <col min="1030" max="1030" width="14.33203125" customWidth="1"/>
    <col min="1031" max="1031" width="22.6640625" customWidth="1"/>
    <col min="1281" max="1281" width="14.109375" customWidth="1"/>
    <col min="1282" max="1282" width="16" customWidth="1"/>
    <col min="1283" max="1283" width="16.6640625" customWidth="1"/>
    <col min="1284" max="1284" width="16.109375" customWidth="1"/>
    <col min="1285" max="1285" width="15.5546875" customWidth="1"/>
    <col min="1286" max="1286" width="14.33203125" customWidth="1"/>
    <col min="1287" max="1287" width="22.6640625" customWidth="1"/>
    <col min="1537" max="1537" width="14.109375" customWidth="1"/>
    <col min="1538" max="1538" width="16" customWidth="1"/>
    <col min="1539" max="1539" width="16.6640625" customWidth="1"/>
    <col min="1540" max="1540" width="16.109375" customWidth="1"/>
    <col min="1541" max="1541" width="15.5546875" customWidth="1"/>
    <col min="1542" max="1542" width="14.33203125" customWidth="1"/>
    <col min="1543" max="1543" width="22.6640625" customWidth="1"/>
    <col min="1793" max="1793" width="14.109375" customWidth="1"/>
    <col min="1794" max="1794" width="16" customWidth="1"/>
    <col min="1795" max="1795" width="16.6640625" customWidth="1"/>
    <col min="1796" max="1796" width="16.109375" customWidth="1"/>
    <col min="1797" max="1797" width="15.5546875" customWidth="1"/>
    <col min="1798" max="1798" width="14.33203125" customWidth="1"/>
    <col min="1799" max="1799" width="22.6640625" customWidth="1"/>
    <col min="2049" max="2049" width="14.109375" customWidth="1"/>
    <col min="2050" max="2050" width="16" customWidth="1"/>
    <col min="2051" max="2051" width="16.6640625" customWidth="1"/>
    <col min="2052" max="2052" width="16.109375" customWidth="1"/>
    <col min="2053" max="2053" width="15.5546875" customWidth="1"/>
    <col min="2054" max="2054" width="14.33203125" customWidth="1"/>
    <col min="2055" max="2055" width="22.6640625" customWidth="1"/>
    <col min="2305" max="2305" width="14.109375" customWidth="1"/>
    <col min="2306" max="2306" width="16" customWidth="1"/>
    <col min="2307" max="2307" width="16.6640625" customWidth="1"/>
    <col min="2308" max="2308" width="16.109375" customWidth="1"/>
    <col min="2309" max="2309" width="15.5546875" customWidth="1"/>
    <col min="2310" max="2310" width="14.33203125" customWidth="1"/>
    <col min="2311" max="2311" width="22.6640625" customWidth="1"/>
    <col min="2561" max="2561" width="14.109375" customWidth="1"/>
    <col min="2562" max="2562" width="16" customWidth="1"/>
    <col min="2563" max="2563" width="16.6640625" customWidth="1"/>
    <col min="2564" max="2564" width="16.109375" customWidth="1"/>
    <col min="2565" max="2565" width="15.5546875" customWidth="1"/>
    <col min="2566" max="2566" width="14.33203125" customWidth="1"/>
    <col min="2567" max="2567" width="22.6640625" customWidth="1"/>
    <col min="2817" max="2817" width="14.109375" customWidth="1"/>
    <col min="2818" max="2818" width="16" customWidth="1"/>
    <col min="2819" max="2819" width="16.6640625" customWidth="1"/>
    <col min="2820" max="2820" width="16.109375" customWidth="1"/>
    <col min="2821" max="2821" width="15.5546875" customWidth="1"/>
    <col min="2822" max="2822" width="14.33203125" customWidth="1"/>
    <col min="2823" max="2823" width="22.6640625" customWidth="1"/>
    <col min="3073" max="3073" width="14.109375" customWidth="1"/>
    <col min="3074" max="3074" width="16" customWidth="1"/>
    <col min="3075" max="3075" width="16.6640625" customWidth="1"/>
    <col min="3076" max="3076" width="16.109375" customWidth="1"/>
    <col min="3077" max="3077" width="15.5546875" customWidth="1"/>
    <col min="3078" max="3078" width="14.33203125" customWidth="1"/>
    <col min="3079" max="3079" width="22.6640625" customWidth="1"/>
    <col min="3329" max="3329" width="14.109375" customWidth="1"/>
    <col min="3330" max="3330" width="16" customWidth="1"/>
    <col min="3331" max="3331" width="16.6640625" customWidth="1"/>
    <col min="3332" max="3332" width="16.109375" customWidth="1"/>
    <col min="3333" max="3333" width="15.5546875" customWidth="1"/>
    <col min="3334" max="3334" width="14.33203125" customWidth="1"/>
    <col min="3335" max="3335" width="22.6640625" customWidth="1"/>
    <col min="3585" max="3585" width="14.109375" customWidth="1"/>
    <col min="3586" max="3586" width="16" customWidth="1"/>
    <col min="3587" max="3587" width="16.6640625" customWidth="1"/>
    <col min="3588" max="3588" width="16.109375" customWidth="1"/>
    <col min="3589" max="3589" width="15.5546875" customWidth="1"/>
    <col min="3590" max="3590" width="14.33203125" customWidth="1"/>
    <col min="3591" max="3591" width="22.6640625" customWidth="1"/>
    <col min="3841" max="3841" width="14.109375" customWidth="1"/>
    <col min="3842" max="3842" width="16" customWidth="1"/>
    <col min="3843" max="3843" width="16.6640625" customWidth="1"/>
    <col min="3844" max="3844" width="16.109375" customWidth="1"/>
    <col min="3845" max="3845" width="15.5546875" customWidth="1"/>
    <col min="3846" max="3846" width="14.33203125" customWidth="1"/>
    <col min="3847" max="3847" width="22.6640625" customWidth="1"/>
    <col min="4097" max="4097" width="14.109375" customWidth="1"/>
    <col min="4098" max="4098" width="16" customWidth="1"/>
    <col min="4099" max="4099" width="16.6640625" customWidth="1"/>
    <col min="4100" max="4100" width="16.109375" customWidth="1"/>
    <col min="4101" max="4101" width="15.5546875" customWidth="1"/>
    <col min="4102" max="4102" width="14.33203125" customWidth="1"/>
    <col min="4103" max="4103" width="22.6640625" customWidth="1"/>
    <col min="4353" max="4353" width="14.109375" customWidth="1"/>
    <col min="4354" max="4354" width="16" customWidth="1"/>
    <col min="4355" max="4355" width="16.6640625" customWidth="1"/>
    <col min="4356" max="4356" width="16.109375" customWidth="1"/>
    <col min="4357" max="4357" width="15.5546875" customWidth="1"/>
    <col min="4358" max="4358" width="14.33203125" customWidth="1"/>
    <col min="4359" max="4359" width="22.6640625" customWidth="1"/>
    <col min="4609" max="4609" width="14.109375" customWidth="1"/>
    <col min="4610" max="4610" width="16" customWidth="1"/>
    <col min="4611" max="4611" width="16.6640625" customWidth="1"/>
    <col min="4612" max="4612" width="16.109375" customWidth="1"/>
    <col min="4613" max="4613" width="15.5546875" customWidth="1"/>
    <col min="4614" max="4614" width="14.33203125" customWidth="1"/>
    <col min="4615" max="4615" width="22.6640625" customWidth="1"/>
    <col min="4865" max="4865" width="14.109375" customWidth="1"/>
    <col min="4866" max="4866" width="16" customWidth="1"/>
    <col min="4867" max="4867" width="16.6640625" customWidth="1"/>
    <col min="4868" max="4868" width="16.109375" customWidth="1"/>
    <col min="4869" max="4869" width="15.5546875" customWidth="1"/>
    <col min="4870" max="4870" width="14.33203125" customWidth="1"/>
    <col min="4871" max="4871" width="22.6640625" customWidth="1"/>
    <col min="5121" max="5121" width="14.109375" customWidth="1"/>
    <col min="5122" max="5122" width="16" customWidth="1"/>
    <col min="5123" max="5123" width="16.6640625" customWidth="1"/>
    <col min="5124" max="5124" width="16.109375" customWidth="1"/>
    <col min="5125" max="5125" width="15.5546875" customWidth="1"/>
    <col min="5126" max="5126" width="14.33203125" customWidth="1"/>
    <col min="5127" max="5127" width="22.6640625" customWidth="1"/>
    <col min="5377" max="5377" width="14.109375" customWidth="1"/>
    <col min="5378" max="5378" width="16" customWidth="1"/>
    <col min="5379" max="5379" width="16.6640625" customWidth="1"/>
    <col min="5380" max="5380" width="16.109375" customWidth="1"/>
    <col min="5381" max="5381" width="15.5546875" customWidth="1"/>
    <col min="5382" max="5382" width="14.33203125" customWidth="1"/>
    <col min="5383" max="5383" width="22.6640625" customWidth="1"/>
    <col min="5633" max="5633" width="14.109375" customWidth="1"/>
    <col min="5634" max="5634" width="16" customWidth="1"/>
    <col min="5635" max="5635" width="16.6640625" customWidth="1"/>
    <col min="5636" max="5636" width="16.109375" customWidth="1"/>
    <col min="5637" max="5637" width="15.5546875" customWidth="1"/>
    <col min="5638" max="5638" width="14.33203125" customWidth="1"/>
    <col min="5639" max="5639" width="22.6640625" customWidth="1"/>
    <col min="5889" max="5889" width="14.109375" customWidth="1"/>
    <col min="5890" max="5890" width="16" customWidth="1"/>
    <col min="5891" max="5891" width="16.6640625" customWidth="1"/>
    <col min="5892" max="5892" width="16.109375" customWidth="1"/>
    <col min="5893" max="5893" width="15.5546875" customWidth="1"/>
    <col min="5894" max="5894" width="14.33203125" customWidth="1"/>
    <col min="5895" max="5895" width="22.6640625" customWidth="1"/>
    <col min="6145" max="6145" width="14.109375" customWidth="1"/>
    <col min="6146" max="6146" width="16" customWidth="1"/>
    <col min="6147" max="6147" width="16.6640625" customWidth="1"/>
    <col min="6148" max="6148" width="16.109375" customWidth="1"/>
    <col min="6149" max="6149" width="15.5546875" customWidth="1"/>
    <col min="6150" max="6150" width="14.33203125" customWidth="1"/>
    <col min="6151" max="6151" width="22.6640625" customWidth="1"/>
    <col min="6401" max="6401" width="14.109375" customWidth="1"/>
    <col min="6402" max="6402" width="16" customWidth="1"/>
    <col min="6403" max="6403" width="16.6640625" customWidth="1"/>
    <col min="6404" max="6404" width="16.109375" customWidth="1"/>
    <col min="6405" max="6405" width="15.5546875" customWidth="1"/>
    <col min="6406" max="6406" width="14.33203125" customWidth="1"/>
    <col min="6407" max="6407" width="22.6640625" customWidth="1"/>
    <col min="6657" max="6657" width="14.109375" customWidth="1"/>
    <col min="6658" max="6658" width="16" customWidth="1"/>
    <col min="6659" max="6659" width="16.6640625" customWidth="1"/>
    <col min="6660" max="6660" width="16.109375" customWidth="1"/>
    <col min="6661" max="6661" width="15.5546875" customWidth="1"/>
    <col min="6662" max="6662" width="14.33203125" customWidth="1"/>
    <col min="6663" max="6663" width="22.6640625" customWidth="1"/>
    <col min="6913" max="6913" width="14.109375" customWidth="1"/>
    <col min="6914" max="6914" width="16" customWidth="1"/>
    <col min="6915" max="6915" width="16.6640625" customWidth="1"/>
    <col min="6916" max="6916" width="16.109375" customWidth="1"/>
    <col min="6917" max="6917" width="15.5546875" customWidth="1"/>
    <col min="6918" max="6918" width="14.33203125" customWidth="1"/>
    <col min="6919" max="6919" width="22.6640625" customWidth="1"/>
    <col min="7169" max="7169" width="14.109375" customWidth="1"/>
    <col min="7170" max="7170" width="16" customWidth="1"/>
    <col min="7171" max="7171" width="16.6640625" customWidth="1"/>
    <col min="7172" max="7172" width="16.109375" customWidth="1"/>
    <col min="7173" max="7173" width="15.5546875" customWidth="1"/>
    <col min="7174" max="7174" width="14.33203125" customWidth="1"/>
    <col min="7175" max="7175" width="22.6640625" customWidth="1"/>
    <col min="7425" max="7425" width="14.109375" customWidth="1"/>
    <col min="7426" max="7426" width="16" customWidth="1"/>
    <col min="7427" max="7427" width="16.6640625" customWidth="1"/>
    <col min="7428" max="7428" width="16.109375" customWidth="1"/>
    <col min="7429" max="7429" width="15.5546875" customWidth="1"/>
    <col min="7430" max="7430" width="14.33203125" customWidth="1"/>
    <col min="7431" max="7431" width="22.6640625" customWidth="1"/>
    <col min="7681" max="7681" width="14.109375" customWidth="1"/>
    <col min="7682" max="7682" width="16" customWidth="1"/>
    <col min="7683" max="7683" width="16.6640625" customWidth="1"/>
    <col min="7684" max="7684" width="16.109375" customWidth="1"/>
    <col min="7685" max="7685" width="15.5546875" customWidth="1"/>
    <col min="7686" max="7686" width="14.33203125" customWidth="1"/>
    <col min="7687" max="7687" width="22.6640625" customWidth="1"/>
    <col min="7937" max="7937" width="14.109375" customWidth="1"/>
    <col min="7938" max="7938" width="16" customWidth="1"/>
    <col min="7939" max="7939" width="16.6640625" customWidth="1"/>
    <col min="7940" max="7940" width="16.109375" customWidth="1"/>
    <col min="7941" max="7941" width="15.5546875" customWidth="1"/>
    <col min="7942" max="7942" width="14.33203125" customWidth="1"/>
    <col min="7943" max="7943" width="22.6640625" customWidth="1"/>
    <col min="8193" max="8193" width="14.109375" customWidth="1"/>
    <col min="8194" max="8194" width="16" customWidth="1"/>
    <col min="8195" max="8195" width="16.6640625" customWidth="1"/>
    <col min="8196" max="8196" width="16.109375" customWidth="1"/>
    <col min="8197" max="8197" width="15.5546875" customWidth="1"/>
    <col min="8198" max="8198" width="14.33203125" customWidth="1"/>
    <col min="8199" max="8199" width="22.6640625" customWidth="1"/>
    <col min="8449" max="8449" width="14.109375" customWidth="1"/>
    <col min="8450" max="8450" width="16" customWidth="1"/>
    <col min="8451" max="8451" width="16.6640625" customWidth="1"/>
    <col min="8452" max="8452" width="16.109375" customWidth="1"/>
    <col min="8453" max="8453" width="15.5546875" customWidth="1"/>
    <col min="8454" max="8454" width="14.33203125" customWidth="1"/>
    <col min="8455" max="8455" width="22.6640625" customWidth="1"/>
    <col min="8705" max="8705" width="14.109375" customWidth="1"/>
    <col min="8706" max="8706" width="16" customWidth="1"/>
    <col min="8707" max="8707" width="16.6640625" customWidth="1"/>
    <col min="8708" max="8708" width="16.109375" customWidth="1"/>
    <col min="8709" max="8709" width="15.5546875" customWidth="1"/>
    <col min="8710" max="8710" width="14.33203125" customWidth="1"/>
    <col min="8711" max="8711" width="22.6640625" customWidth="1"/>
    <col min="8961" max="8961" width="14.109375" customWidth="1"/>
    <col min="8962" max="8962" width="16" customWidth="1"/>
    <col min="8963" max="8963" width="16.6640625" customWidth="1"/>
    <col min="8964" max="8964" width="16.109375" customWidth="1"/>
    <col min="8965" max="8965" width="15.5546875" customWidth="1"/>
    <col min="8966" max="8966" width="14.33203125" customWidth="1"/>
    <col min="8967" max="8967" width="22.6640625" customWidth="1"/>
    <col min="9217" max="9217" width="14.109375" customWidth="1"/>
    <col min="9218" max="9218" width="16" customWidth="1"/>
    <col min="9219" max="9219" width="16.6640625" customWidth="1"/>
    <col min="9220" max="9220" width="16.109375" customWidth="1"/>
    <col min="9221" max="9221" width="15.5546875" customWidth="1"/>
    <col min="9222" max="9222" width="14.33203125" customWidth="1"/>
    <col min="9223" max="9223" width="22.6640625" customWidth="1"/>
    <col min="9473" max="9473" width="14.109375" customWidth="1"/>
    <col min="9474" max="9474" width="16" customWidth="1"/>
    <col min="9475" max="9475" width="16.6640625" customWidth="1"/>
    <col min="9476" max="9476" width="16.109375" customWidth="1"/>
    <col min="9477" max="9477" width="15.5546875" customWidth="1"/>
    <col min="9478" max="9478" width="14.33203125" customWidth="1"/>
    <col min="9479" max="9479" width="22.6640625" customWidth="1"/>
    <col min="9729" max="9729" width="14.109375" customWidth="1"/>
    <col min="9730" max="9730" width="16" customWidth="1"/>
    <col min="9731" max="9731" width="16.6640625" customWidth="1"/>
    <col min="9732" max="9732" width="16.109375" customWidth="1"/>
    <col min="9733" max="9733" width="15.5546875" customWidth="1"/>
    <col min="9734" max="9734" width="14.33203125" customWidth="1"/>
    <col min="9735" max="9735" width="22.6640625" customWidth="1"/>
    <col min="9985" max="9985" width="14.109375" customWidth="1"/>
    <col min="9986" max="9986" width="16" customWidth="1"/>
    <col min="9987" max="9987" width="16.6640625" customWidth="1"/>
    <col min="9988" max="9988" width="16.109375" customWidth="1"/>
    <col min="9989" max="9989" width="15.5546875" customWidth="1"/>
    <col min="9990" max="9990" width="14.33203125" customWidth="1"/>
    <col min="9991" max="9991" width="22.6640625" customWidth="1"/>
    <col min="10241" max="10241" width="14.109375" customWidth="1"/>
    <col min="10242" max="10242" width="16" customWidth="1"/>
    <col min="10243" max="10243" width="16.6640625" customWidth="1"/>
    <col min="10244" max="10244" width="16.109375" customWidth="1"/>
    <col min="10245" max="10245" width="15.5546875" customWidth="1"/>
    <col min="10246" max="10246" width="14.33203125" customWidth="1"/>
    <col min="10247" max="10247" width="22.6640625" customWidth="1"/>
    <col min="10497" max="10497" width="14.109375" customWidth="1"/>
    <col min="10498" max="10498" width="16" customWidth="1"/>
    <col min="10499" max="10499" width="16.6640625" customWidth="1"/>
    <col min="10500" max="10500" width="16.109375" customWidth="1"/>
    <col min="10501" max="10501" width="15.5546875" customWidth="1"/>
    <col min="10502" max="10502" width="14.33203125" customWidth="1"/>
    <col min="10503" max="10503" width="22.6640625" customWidth="1"/>
    <col min="10753" max="10753" width="14.109375" customWidth="1"/>
    <col min="10754" max="10754" width="16" customWidth="1"/>
    <col min="10755" max="10755" width="16.6640625" customWidth="1"/>
    <col min="10756" max="10756" width="16.109375" customWidth="1"/>
    <col min="10757" max="10757" width="15.5546875" customWidth="1"/>
    <col min="10758" max="10758" width="14.33203125" customWidth="1"/>
    <col min="10759" max="10759" width="22.6640625" customWidth="1"/>
    <col min="11009" max="11009" width="14.109375" customWidth="1"/>
    <col min="11010" max="11010" width="16" customWidth="1"/>
    <col min="11011" max="11011" width="16.6640625" customWidth="1"/>
    <col min="11012" max="11012" width="16.109375" customWidth="1"/>
    <col min="11013" max="11013" width="15.5546875" customWidth="1"/>
    <col min="11014" max="11014" width="14.33203125" customWidth="1"/>
    <col min="11015" max="11015" width="22.6640625" customWidth="1"/>
    <col min="11265" max="11265" width="14.109375" customWidth="1"/>
    <col min="11266" max="11266" width="16" customWidth="1"/>
    <col min="11267" max="11267" width="16.6640625" customWidth="1"/>
    <col min="11268" max="11268" width="16.109375" customWidth="1"/>
    <col min="11269" max="11269" width="15.5546875" customWidth="1"/>
    <col min="11270" max="11270" width="14.33203125" customWidth="1"/>
    <col min="11271" max="11271" width="22.6640625" customWidth="1"/>
    <col min="11521" max="11521" width="14.109375" customWidth="1"/>
    <col min="11522" max="11522" width="16" customWidth="1"/>
    <col min="11523" max="11523" width="16.6640625" customWidth="1"/>
    <col min="11524" max="11524" width="16.109375" customWidth="1"/>
    <col min="11525" max="11525" width="15.5546875" customWidth="1"/>
    <col min="11526" max="11526" width="14.33203125" customWidth="1"/>
    <col min="11527" max="11527" width="22.6640625" customWidth="1"/>
    <col min="11777" max="11777" width="14.109375" customWidth="1"/>
    <col min="11778" max="11778" width="16" customWidth="1"/>
    <col min="11779" max="11779" width="16.6640625" customWidth="1"/>
    <col min="11780" max="11780" width="16.109375" customWidth="1"/>
    <col min="11781" max="11781" width="15.5546875" customWidth="1"/>
    <col min="11782" max="11782" width="14.33203125" customWidth="1"/>
    <col min="11783" max="11783" width="22.6640625" customWidth="1"/>
    <col min="12033" max="12033" width="14.109375" customWidth="1"/>
    <col min="12034" max="12034" width="16" customWidth="1"/>
    <col min="12035" max="12035" width="16.6640625" customWidth="1"/>
    <col min="12036" max="12036" width="16.109375" customWidth="1"/>
    <col min="12037" max="12037" width="15.5546875" customWidth="1"/>
    <col min="12038" max="12038" width="14.33203125" customWidth="1"/>
    <col min="12039" max="12039" width="22.6640625" customWidth="1"/>
    <col min="12289" max="12289" width="14.109375" customWidth="1"/>
    <col min="12290" max="12290" width="16" customWidth="1"/>
    <col min="12291" max="12291" width="16.6640625" customWidth="1"/>
    <col min="12292" max="12292" width="16.109375" customWidth="1"/>
    <col min="12293" max="12293" width="15.5546875" customWidth="1"/>
    <col min="12294" max="12294" width="14.33203125" customWidth="1"/>
    <col min="12295" max="12295" width="22.6640625" customWidth="1"/>
    <col min="12545" max="12545" width="14.109375" customWidth="1"/>
    <col min="12546" max="12546" width="16" customWidth="1"/>
    <col min="12547" max="12547" width="16.6640625" customWidth="1"/>
    <col min="12548" max="12548" width="16.109375" customWidth="1"/>
    <col min="12549" max="12549" width="15.5546875" customWidth="1"/>
    <col min="12550" max="12550" width="14.33203125" customWidth="1"/>
    <col min="12551" max="12551" width="22.6640625" customWidth="1"/>
    <col min="12801" max="12801" width="14.109375" customWidth="1"/>
    <col min="12802" max="12802" width="16" customWidth="1"/>
    <col min="12803" max="12803" width="16.6640625" customWidth="1"/>
    <col min="12804" max="12804" width="16.109375" customWidth="1"/>
    <col min="12805" max="12805" width="15.5546875" customWidth="1"/>
    <col min="12806" max="12806" width="14.33203125" customWidth="1"/>
    <col min="12807" max="12807" width="22.6640625" customWidth="1"/>
    <col min="13057" max="13057" width="14.109375" customWidth="1"/>
    <col min="13058" max="13058" width="16" customWidth="1"/>
    <col min="13059" max="13059" width="16.6640625" customWidth="1"/>
    <col min="13060" max="13060" width="16.109375" customWidth="1"/>
    <col min="13061" max="13061" width="15.5546875" customWidth="1"/>
    <col min="13062" max="13062" width="14.33203125" customWidth="1"/>
    <col min="13063" max="13063" width="22.6640625" customWidth="1"/>
    <col min="13313" max="13313" width="14.109375" customWidth="1"/>
    <col min="13314" max="13314" width="16" customWidth="1"/>
    <col min="13315" max="13315" width="16.6640625" customWidth="1"/>
    <col min="13316" max="13316" width="16.109375" customWidth="1"/>
    <col min="13317" max="13317" width="15.5546875" customWidth="1"/>
    <col min="13318" max="13318" width="14.33203125" customWidth="1"/>
    <col min="13319" max="13319" width="22.6640625" customWidth="1"/>
    <col min="13569" max="13569" width="14.109375" customWidth="1"/>
    <col min="13570" max="13570" width="16" customWidth="1"/>
    <col min="13571" max="13571" width="16.6640625" customWidth="1"/>
    <col min="13572" max="13572" width="16.109375" customWidth="1"/>
    <col min="13573" max="13573" width="15.5546875" customWidth="1"/>
    <col min="13574" max="13574" width="14.33203125" customWidth="1"/>
    <col min="13575" max="13575" width="22.6640625" customWidth="1"/>
    <col min="13825" max="13825" width="14.109375" customWidth="1"/>
    <col min="13826" max="13826" width="16" customWidth="1"/>
    <col min="13827" max="13827" width="16.6640625" customWidth="1"/>
    <col min="13828" max="13828" width="16.109375" customWidth="1"/>
    <col min="13829" max="13829" width="15.5546875" customWidth="1"/>
    <col min="13830" max="13830" width="14.33203125" customWidth="1"/>
    <col min="13831" max="13831" width="22.6640625" customWidth="1"/>
    <col min="14081" max="14081" width="14.109375" customWidth="1"/>
    <col min="14082" max="14082" width="16" customWidth="1"/>
    <col min="14083" max="14083" width="16.6640625" customWidth="1"/>
    <col min="14084" max="14084" width="16.109375" customWidth="1"/>
    <col min="14085" max="14085" width="15.5546875" customWidth="1"/>
    <col min="14086" max="14086" width="14.33203125" customWidth="1"/>
    <col min="14087" max="14087" width="22.6640625" customWidth="1"/>
    <col min="14337" max="14337" width="14.109375" customWidth="1"/>
    <col min="14338" max="14338" width="16" customWidth="1"/>
    <col min="14339" max="14339" width="16.6640625" customWidth="1"/>
    <col min="14340" max="14340" width="16.109375" customWidth="1"/>
    <col min="14341" max="14341" width="15.5546875" customWidth="1"/>
    <col min="14342" max="14342" width="14.33203125" customWidth="1"/>
    <col min="14343" max="14343" width="22.6640625" customWidth="1"/>
    <col min="14593" max="14593" width="14.109375" customWidth="1"/>
    <col min="14594" max="14594" width="16" customWidth="1"/>
    <col min="14595" max="14595" width="16.6640625" customWidth="1"/>
    <col min="14596" max="14596" width="16.109375" customWidth="1"/>
    <col min="14597" max="14597" width="15.5546875" customWidth="1"/>
    <col min="14598" max="14598" width="14.33203125" customWidth="1"/>
    <col min="14599" max="14599" width="22.6640625" customWidth="1"/>
    <col min="14849" max="14849" width="14.109375" customWidth="1"/>
    <col min="14850" max="14850" width="16" customWidth="1"/>
    <col min="14851" max="14851" width="16.6640625" customWidth="1"/>
    <col min="14852" max="14852" width="16.109375" customWidth="1"/>
    <col min="14853" max="14853" width="15.5546875" customWidth="1"/>
    <col min="14854" max="14854" width="14.33203125" customWidth="1"/>
    <col min="14855" max="14855" width="22.6640625" customWidth="1"/>
    <col min="15105" max="15105" width="14.109375" customWidth="1"/>
    <col min="15106" max="15106" width="16" customWidth="1"/>
    <col min="15107" max="15107" width="16.6640625" customWidth="1"/>
    <col min="15108" max="15108" width="16.109375" customWidth="1"/>
    <col min="15109" max="15109" width="15.5546875" customWidth="1"/>
    <col min="15110" max="15110" width="14.33203125" customWidth="1"/>
    <col min="15111" max="15111" width="22.6640625" customWidth="1"/>
    <col min="15361" max="15361" width="14.109375" customWidth="1"/>
    <col min="15362" max="15362" width="16" customWidth="1"/>
    <col min="15363" max="15363" width="16.6640625" customWidth="1"/>
    <col min="15364" max="15364" width="16.109375" customWidth="1"/>
    <col min="15365" max="15365" width="15.5546875" customWidth="1"/>
    <col min="15366" max="15366" width="14.33203125" customWidth="1"/>
    <col min="15367" max="15367" width="22.6640625" customWidth="1"/>
    <col min="15617" max="15617" width="14.109375" customWidth="1"/>
    <col min="15618" max="15618" width="16" customWidth="1"/>
    <col min="15619" max="15619" width="16.6640625" customWidth="1"/>
    <col min="15620" max="15620" width="16.109375" customWidth="1"/>
    <col min="15621" max="15621" width="15.5546875" customWidth="1"/>
    <col min="15622" max="15622" width="14.33203125" customWidth="1"/>
    <col min="15623" max="15623" width="22.6640625" customWidth="1"/>
    <col min="15873" max="15873" width="14.109375" customWidth="1"/>
    <col min="15874" max="15874" width="16" customWidth="1"/>
    <col min="15875" max="15875" width="16.6640625" customWidth="1"/>
    <col min="15876" max="15876" width="16.109375" customWidth="1"/>
    <col min="15877" max="15877" width="15.5546875" customWidth="1"/>
    <col min="15878" max="15878" width="14.33203125" customWidth="1"/>
    <col min="15879" max="15879" width="22.6640625" customWidth="1"/>
    <col min="16129" max="16129" width="14.109375" customWidth="1"/>
    <col min="16130" max="16130" width="16" customWidth="1"/>
    <col min="16131" max="16131" width="16.6640625" customWidth="1"/>
    <col min="16132" max="16132" width="16.109375" customWidth="1"/>
    <col min="16133" max="16133" width="15.5546875" customWidth="1"/>
    <col min="16134" max="16134" width="14.33203125" customWidth="1"/>
    <col min="16135" max="16135" width="22.6640625" customWidth="1"/>
  </cols>
  <sheetData>
    <row r="1" spans="1:7">
      <c r="E1" s="592" t="s">
        <v>996</v>
      </c>
    </row>
    <row r="2" spans="1:7">
      <c r="E2" s="592" t="s">
        <v>111</v>
      </c>
    </row>
    <row r="3" spans="1:7">
      <c r="E3" s="592" t="s">
        <v>112</v>
      </c>
    </row>
    <row r="4" spans="1:7">
      <c r="E4" s="592" t="s">
        <v>113</v>
      </c>
    </row>
    <row r="5" spans="1:7">
      <c r="E5" s="592" t="s">
        <v>989</v>
      </c>
    </row>
    <row r="6" spans="1:7">
      <c r="E6" s="592" t="s">
        <v>990</v>
      </c>
    </row>
    <row r="7" spans="1:7">
      <c r="E7" s="4" t="s">
        <v>1053</v>
      </c>
    </row>
    <row r="10" spans="1:7" ht="17.399999999999999">
      <c r="A10" s="598"/>
      <c r="B10" s="686" t="s">
        <v>979</v>
      </c>
      <c r="C10" s="686"/>
      <c r="D10" s="686"/>
      <c r="E10" s="686"/>
      <c r="F10" s="686"/>
    </row>
    <row r="11" spans="1:7" ht="17.399999999999999">
      <c r="A11" s="659" t="s">
        <v>997</v>
      </c>
      <c r="B11" s="659"/>
      <c r="C11" s="659"/>
      <c r="D11" s="659"/>
      <c r="E11" s="659"/>
      <c r="F11" s="659"/>
      <c r="G11" s="659"/>
    </row>
    <row r="12" spans="1:7" ht="15.6">
      <c r="A12" s="214"/>
    </row>
    <row r="13" spans="1:7" ht="15.6">
      <c r="A13" s="565" t="s">
        <v>998</v>
      </c>
    </row>
    <row r="14" spans="1:7" ht="15.6">
      <c r="A14" s="565"/>
    </row>
    <row r="15" spans="1:7" ht="41.4">
      <c r="A15" s="603"/>
      <c r="B15" s="604" t="s">
        <v>980</v>
      </c>
      <c r="C15" s="604" t="s">
        <v>981</v>
      </c>
      <c r="D15" s="604" t="s">
        <v>994</v>
      </c>
      <c r="E15" s="604" t="s">
        <v>982</v>
      </c>
      <c r="F15" s="604" t="s">
        <v>983</v>
      </c>
      <c r="G15" s="604" t="s">
        <v>984</v>
      </c>
    </row>
    <row r="16" spans="1:7">
      <c r="A16" s="604">
        <v>1</v>
      </c>
      <c r="B16" s="604">
        <v>2</v>
      </c>
      <c r="C16" s="604">
        <v>3</v>
      </c>
      <c r="D16" s="604">
        <v>4</v>
      </c>
      <c r="E16" s="604">
        <v>5</v>
      </c>
      <c r="F16" s="604">
        <v>6</v>
      </c>
      <c r="G16" s="604">
        <v>7</v>
      </c>
    </row>
    <row r="17" spans="1:7">
      <c r="A17" s="604"/>
      <c r="B17" s="604" t="s">
        <v>782</v>
      </c>
      <c r="C17" s="604" t="s">
        <v>782</v>
      </c>
      <c r="D17" s="604">
        <v>0</v>
      </c>
      <c r="E17" s="604" t="s">
        <v>782</v>
      </c>
      <c r="F17" s="604" t="s">
        <v>782</v>
      </c>
      <c r="G17" s="604" t="s">
        <v>782</v>
      </c>
    </row>
    <row r="18" spans="1:7" ht="15.6">
      <c r="A18" s="565"/>
    </row>
    <row r="19" spans="1:7" ht="15.6">
      <c r="A19" s="687" t="s">
        <v>985</v>
      </c>
      <c r="B19" s="687"/>
      <c r="C19" s="687"/>
      <c r="D19" s="687"/>
      <c r="E19" s="687"/>
      <c r="F19" s="687"/>
      <c r="G19" s="687"/>
    </row>
    <row r="20" spans="1:7" ht="15.6">
      <c r="A20" s="688" t="s">
        <v>999</v>
      </c>
      <c r="B20" s="688"/>
      <c r="C20" s="688"/>
      <c r="D20" s="688"/>
      <c r="E20" s="688"/>
      <c r="F20" s="688"/>
      <c r="G20" s="688"/>
    </row>
    <row r="21" spans="1:7" ht="15.6">
      <c r="A21" s="605" t="s">
        <v>986</v>
      </c>
    </row>
    <row r="22" spans="1:7" ht="63" customHeight="1">
      <c r="A22" s="682" t="s">
        <v>987</v>
      </c>
      <c r="B22" s="682"/>
      <c r="C22" s="682"/>
      <c r="D22" s="689" t="s">
        <v>1000</v>
      </c>
      <c r="E22" s="690"/>
      <c r="F22" s="682" t="s">
        <v>1001</v>
      </c>
      <c r="G22" s="682"/>
    </row>
    <row r="23" spans="1:7">
      <c r="A23" s="682" t="s">
        <v>988</v>
      </c>
      <c r="B23" s="682"/>
      <c r="C23" s="682"/>
      <c r="D23" s="692">
        <v>0</v>
      </c>
      <c r="E23" s="692"/>
      <c r="F23" s="692">
        <v>0</v>
      </c>
      <c r="G23" s="692"/>
    </row>
    <row r="24" spans="1:7" ht="15.6">
      <c r="A24" s="605"/>
      <c r="D24" s="606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D25"/>
  <sheetViews>
    <sheetView workbookViewId="0">
      <selection activeCell="F11" sqref="F11"/>
    </sheetView>
  </sheetViews>
  <sheetFormatPr defaultRowHeight="14.4"/>
  <cols>
    <col min="2" max="2" width="7.109375" customWidth="1"/>
    <col min="3" max="3" width="61.5546875" customWidth="1"/>
    <col min="4" max="4" width="18" customWidth="1"/>
    <col min="258" max="258" width="7.109375" customWidth="1"/>
    <col min="259" max="259" width="61.5546875" customWidth="1"/>
    <col min="260" max="260" width="18" customWidth="1"/>
    <col min="514" max="514" width="7.109375" customWidth="1"/>
    <col min="515" max="515" width="61.5546875" customWidth="1"/>
    <col min="516" max="516" width="18" customWidth="1"/>
    <col min="770" max="770" width="7.109375" customWidth="1"/>
    <col min="771" max="771" width="61.5546875" customWidth="1"/>
    <col min="772" max="772" width="18" customWidth="1"/>
    <col min="1026" max="1026" width="7.109375" customWidth="1"/>
    <col min="1027" max="1027" width="61.5546875" customWidth="1"/>
    <col min="1028" max="1028" width="18" customWidth="1"/>
    <col min="1282" max="1282" width="7.109375" customWidth="1"/>
    <col min="1283" max="1283" width="61.5546875" customWidth="1"/>
    <col min="1284" max="1284" width="18" customWidth="1"/>
    <col min="1538" max="1538" width="7.109375" customWidth="1"/>
    <col min="1539" max="1539" width="61.5546875" customWidth="1"/>
    <col min="1540" max="1540" width="18" customWidth="1"/>
    <col min="1794" max="1794" width="7.109375" customWidth="1"/>
    <col min="1795" max="1795" width="61.5546875" customWidth="1"/>
    <col min="1796" max="1796" width="18" customWidth="1"/>
    <col min="2050" max="2050" width="7.109375" customWidth="1"/>
    <col min="2051" max="2051" width="61.5546875" customWidth="1"/>
    <col min="2052" max="2052" width="18" customWidth="1"/>
    <col min="2306" max="2306" width="7.109375" customWidth="1"/>
    <col min="2307" max="2307" width="61.5546875" customWidth="1"/>
    <col min="2308" max="2308" width="18" customWidth="1"/>
    <col min="2562" max="2562" width="7.109375" customWidth="1"/>
    <col min="2563" max="2563" width="61.5546875" customWidth="1"/>
    <col min="2564" max="2564" width="18" customWidth="1"/>
    <col min="2818" max="2818" width="7.109375" customWidth="1"/>
    <col min="2819" max="2819" width="61.5546875" customWidth="1"/>
    <col min="2820" max="2820" width="18" customWidth="1"/>
    <col min="3074" max="3074" width="7.109375" customWidth="1"/>
    <col min="3075" max="3075" width="61.5546875" customWidth="1"/>
    <col min="3076" max="3076" width="18" customWidth="1"/>
    <col min="3330" max="3330" width="7.109375" customWidth="1"/>
    <col min="3331" max="3331" width="61.5546875" customWidth="1"/>
    <col min="3332" max="3332" width="18" customWidth="1"/>
    <col min="3586" max="3586" width="7.109375" customWidth="1"/>
    <col min="3587" max="3587" width="61.5546875" customWidth="1"/>
    <col min="3588" max="3588" width="18" customWidth="1"/>
    <col min="3842" max="3842" width="7.109375" customWidth="1"/>
    <col min="3843" max="3843" width="61.5546875" customWidth="1"/>
    <col min="3844" max="3844" width="18" customWidth="1"/>
    <col min="4098" max="4098" width="7.109375" customWidth="1"/>
    <col min="4099" max="4099" width="61.5546875" customWidth="1"/>
    <col min="4100" max="4100" width="18" customWidth="1"/>
    <col min="4354" max="4354" width="7.109375" customWidth="1"/>
    <col min="4355" max="4355" width="61.5546875" customWidth="1"/>
    <col min="4356" max="4356" width="18" customWidth="1"/>
    <col min="4610" max="4610" width="7.109375" customWidth="1"/>
    <col min="4611" max="4611" width="61.5546875" customWidth="1"/>
    <col min="4612" max="4612" width="18" customWidth="1"/>
    <col min="4866" max="4866" width="7.109375" customWidth="1"/>
    <col min="4867" max="4867" width="61.5546875" customWidth="1"/>
    <col min="4868" max="4868" width="18" customWidth="1"/>
    <col min="5122" max="5122" width="7.109375" customWidth="1"/>
    <col min="5123" max="5123" width="61.5546875" customWidth="1"/>
    <col min="5124" max="5124" width="18" customWidth="1"/>
    <col min="5378" max="5378" width="7.109375" customWidth="1"/>
    <col min="5379" max="5379" width="61.5546875" customWidth="1"/>
    <col min="5380" max="5380" width="18" customWidth="1"/>
    <col min="5634" max="5634" width="7.109375" customWidth="1"/>
    <col min="5635" max="5635" width="61.5546875" customWidth="1"/>
    <col min="5636" max="5636" width="18" customWidth="1"/>
    <col min="5890" max="5890" width="7.109375" customWidth="1"/>
    <col min="5891" max="5891" width="61.5546875" customWidth="1"/>
    <col min="5892" max="5892" width="18" customWidth="1"/>
    <col min="6146" max="6146" width="7.109375" customWidth="1"/>
    <col min="6147" max="6147" width="61.5546875" customWidth="1"/>
    <col min="6148" max="6148" width="18" customWidth="1"/>
    <col min="6402" max="6402" width="7.109375" customWidth="1"/>
    <col min="6403" max="6403" width="61.5546875" customWidth="1"/>
    <col min="6404" max="6404" width="18" customWidth="1"/>
    <col min="6658" max="6658" width="7.109375" customWidth="1"/>
    <col min="6659" max="6659" width="61.5546875" customWidth="1"/>
    <col min="6660" max="6660" width="18" customWidth="1"/>
    <col min="6914" max="6914" width="7.109375" customWidth="1"/>
    <col min="6915" max="6915" width="61.5546875" customWidth="1"/>
    <col min="6916" max="6916" width="18" customWidth="1"/>
    <col min="7170" max="7170" width="7.109375" customWidth="1"/>
    <col min="7171" max="7171" width="61.5546875" customWidth="1"/>
    <col min="7172" max="7172" width="18" customWidth="1"/>
    <col min="7426" max="7426" width="7.109375" customWidth="1"/>
    <col min="7427" max="7427" width="61.5546875" customWidth="1"/>
    <col min="7428" max="7428" width="18" customWidth="1"/>
    <col min="7682" max="7682" width="7.109375" customWidth="1"/>
    <col min="7683" max="7683" width="61.5546875" customWidth="1"/>
    <col min="7684" max="7684" width="18" customWidth="1"/>
    <col min="7938" max="7938" width="7.109375" customWidth="1"/>
    <col min="7939" max="7939" width="61.5546875" customWidth="1"/>
    <col min="7940" max="7940" width="18" customWidth="1"/>
    <col min="8194" max="8194" width="7.109375" customWidth="1"/>
    <col min="8195" max="8195" width="61.5546875" customWidth="1"/>
    <col min="8196" max="8196" width="18" customWidth="1"/>
    <col min="8450" max="8450" width="7.109375" customWidth="1"/>
    <col min="8451" max="8451" width="61.5546875" customWidth="1"/>
    <col min="8452" max="8452" width="18" customWidth="1"/>
    <col min="8706" max="8706" width="7.109375" customWidth="1"/>
    <col min="8707" max="8707" width="61.5546875" customWidth="1"/>
    <col min="8708" max="8708" width="18" customWidth="1"/>
    <col min="8962" max="8962" width="7.109375" customWidth="1"/>
    <col min="8963" max="8963" width="61.5546875" customWidth="1"/>
    <col min="8964" max="8964" width="18" customWidth="1"/>
    <col min="9218" max="9218" width="7.109375" customWidth="1"/>
    <col min="9219" max="9219" width="61.5546875" customWidth="1"/>
    <col min="9220" max="9220" width="18" customWidth="1"/>
    <col min="9474" max="9474" width="7.109375" customWidth="1"/>
    <col min="9475" max="9475" width="61.5546875" customWidth="1"/>
    <col min="9476" max="9476" width="18" customWidth="1"/>
    <col min="9730" max="9730" width="7.109375" customWidth="1"/>
    <col min="9731" max="9731" width="61.5546875" customWidth="1"/>
    <col min="9732" max="9732" width="18" customWidth="1"/>
    <col min="9986" max="9986" width="7.109375" customWidth="1"/>
    <col min="9987" max="9987" width="61.5546875" customWidth="1"/>
    <col min="9988" max="9988" width="18" customWidth="1"/>
    <col min="10242" max="10242" width="7.109375" customWidth="1"/>
    <col min="10243" max="10243" width="61.5546875" customWidth="1"/>
    <col min="10244" max="10244" width="18" customWidth="1"/>
    <col min="10498" max="10498" width="7.109375" customWidth="1"/>
    <col min="10499" max="10499" width="61.5546875" customWidth="1"/>
    <col min="10500" max="10500" width="18" customWidth="1"/>
    <col min="10754" max="10754" width="7.109375" customWidth="1"/>
    <col min="10755" max="10755" width="61.5546875" customWidth="1"/>
    <col min="10756" max="10756" width="18" customWidth="1"/>
    <col min="11010" max="11010" width="7.109375" customWidth="1"/>
    <col min="11011" max="11011" width="61.5546875" customWidth="1"/>
    <col min="11012" max="11012" width="18" customWidth="1"/>
    <col min="11266" max="11266" width="7.109375" customWidth="1"/>
    <col min="11267" max="11267" width="61.5546875" customWidth="1"/>
    <col min="11268" max="11268" width="18" customWidth="1"/>
    <col min="11522" max="11522" width="7.109375" customWidth="1"/>
    <col min="11523" max="11523" width="61.5546875" customWidth="1"/>
    <col min="11524" max="11524" width="18" customWidth="1"/>
    <col min="11778" max="11778" width="7.109375" customWidth="1"/>
    <col min="11779" max="11779" width="61.5546875" customWidth="1"/>
    <col min="11780" max="11780" width="18" customWidth="1"/>
    <col min="12034" max="12034" width="7.109375" customWidth="1"/>
    <col min="12035" max="12035" width="61.5546875" customWidth="1"/>
    <col min="12036" max="12036" width="18" customWidth="1"/>
    <col min="12290" max="12290" width="7.109375" customWidth="1"/>
    <col min="12291" max="12291" width="61.5546875" customWidth="1"/>
    <col min="12292" max="12292" width="18" customWidth="1"/>
    <col min="12546" max="12546" width="7.109375" customWidth="1"/>
    <col min="12547" max="12547" width="61.5546875" customWidth="1"/>
    <col min="12548" max="12548" width="18" customWidth="1"/>
    <col min="12802" max="12802" width="7.109375" customWidth="1"/>
    <col min="12803" max="12803" width="61.5546875" customWidth="1"/>
    <col min="12804" max="12804" width="18" customWidth="1"/>
    <col min="13058" max="13058" width="7.109375" customWidth="1"/>
    <col min="13059" max="13059" width="61.5546875" customWidth="1"/>
    <col min="13060" max="13060" width="18" customWidth="1"/>
    <col min="13314" max="13314" width="7.109375" customWidth="1"/>
    <col min="13315" max="13315" width="61.5546875" customWidth="1"/>
    <col min="13316" max="13316" width="18" customWidth="1"/>
    <col min="13570" max="13570" width="7.109375" customWidth="1"/>
    <col min="13571" max="13571" width="61.5546875" customWidth="1"/>
    <col min="13572" max="13572" width="18" customWidth="1"/>
    <col min="13826" max="13826" width="7.109375" customWidth="1"/>
    <col min="13827" max="13827" width="61.5546875" customWidth="1"/>
    <col min="13828" max="13828" width="18" customWidth="1"/>
    <col min="14082" max="14082" width="7.109375" customWidth="1"/>
    <col min="14083" max="14083" width="61.5546875" customWidth="1"/>
    <col min="14084" max="14084" width="18" customWidth="1"/>
    <col min="14338" max="14338" width="7.109375" customWidth="1"/>
    <col min="14339" max="14339" width="61.5546875" customWidth="1"/>
    <col min="14340" max="14340" width="18" customWidth="1"/>
    <col min="14594" max="14594" width="7.109375" customWidth="1"/>
    <col min="14595" max="14595" width="61.5546875" customWidth="1"/>
    <col min="14596" max="14596" width="18" customWidth="1"/>
    <col min="14850" max="14850" width="7.109375" customWidth="1"/>
    <col min="14851" max="14851" width="61.5546875" customWidth="1"/>
    <col min="14852" max="14852" width="18" customWidth="1"/>
    <col min="15106" max="15106" width="7.109375" customWidth="1"/>
    <col min="15107" max="15107" width="61.5546875" customWidth="1"/>
    <col min="15108" max="15108" width="18" customWidth="1"/>
    <col min="15362" max="15362" width="7.109375" customWidth="1"/>
    <col min="15363" max="15363" width="61.5546875" customWidth="1"/>
    <col min="15364" max="15364" width="18" customWidth="1"/>
    <col min="15618" max="15618" width="7.109375" customWidth="1"/>
    <col min="15619" max="15619" width="61.5546875" customWidth="1"/>
    <col min="15620" max="15620" width="18" customWidth="1"/>
    <col min="15874" max="15874" width="7.109375" customWidth="1"/>
    <col min="15875" max="15875" width="61.5546875" customWidth="1"/>
    <col min="15876" max="15876" width="18" customWidth="1"/>
    <col min="16130" max="16130" width="7.109375" customWidth="1"/>
    <col min="16131" max="16131" width="61.5546875" customWidth="1"/>
    <col min="16132" max="16132" width="18" customWidth="1"/>
  </cols>
  <sheetData>
    <row r="1" spans="2:4">
      <c r="C1" s="655" t="s">
        <v>1002</v>
      </c>
      <c r="D1" s="656"/>
    </row>
    <row r="2" spans="2:4">
      <c r="C2" s="655" t="s">
        <v>486</v>
      </c>
      <c r="D2" s="656"/>
    </row>
    <row r="3" spans="2:4">
      <c r="C3" s="655" t="s">
        <v>487</v>
      </c>
      <c r="D3" s="656"/>
    </row>
    <row r="4" spans="2:4">
      <c r="C4" s="655" t="s">
        <v>488</v>
      </c>
      <c r="D4" s="656"/>
    </row>
    <row r="5" spans="2:4">
      <c r="C5" s="655" t="s">
        <v>1006</v>
      </c>
      <c r="D5" s="656"/>
    </row>
    <row r="6" spans="2:4">
      <c r="C6" s="655" t="s">
        <v>1007</v>
      </c>
      <c r="D6" s="656"/>
    </row>
    <row r="7" spans="2:4">
      <c r="C7" s="651" t="s">
        <v>1054</v>
      </c>
      <c r="D7" s="654"/>
    </row>
    <row r="8" spans="2:4">
      <c r="C8" s="591"/>
      <c r="D8" s="594"/>
    </row>
    <row r="9" spans="2:4">
      <c r="C9" s="693"/>
      <c r="D9" s="693"/>
    </row>
    <row r="10" spans="2:4" ht="15.6">
      <c r="C10" s="694" t="s">
        <v>1003</v>
      </c>
      <c r="D10" s="694"/>
    </row>
    <row r="11" spans="2:4" ht="15.6">
      <c r="C11" s="597" t="s">
        <v>1004</v>
      </c>
      <c r="D11" s="607"/>
    </row>
    <row r="12" spans="2:4" ht="15.6">
      <c r="C12" s="695" t="s">
        <v>1008</v>
      </c>
      <c r="D12" s="695"/>
    </row>
    <row r="13" spans="2:4">
      <c r="C13" s="601"/>
      <c r="D13" s="601"/>
    </row>
    <row r="14" spans="2:4">
      <c r="C14" s="693"/>
      <c r="D14" s="693"/>
    </row>
    <row r="15" spans="2:4">
      <c r="D15" s="275" t="s">
        <v>676</v>
      </c>
    </row>
    <row r="16" spans="2:4" ht="15.6">
      <c r="B16" s="599" t="s">
        <v>489</v>
      </c>
      <c r="C16" s="599" t="s">
        <v>490</v>
      </c>
      <c r="D16" s="599" t="s">
        <v>5</v>
      </c>
    </row>
    <row r="17" spans="2:4" ht="15.6">
      <c r="B17" s="599">
        <v>1</v>
      </c>
      <c r="C17" s="579" t="s">
        <v>1005</v>
      </c>
      <c r="D17" s="546">
        <v>1878679</v>
      </c>
    </row>
    <row r="18" spans="2:4" ht="15.6">
      <c r="B18" s="599">
        <v>2</v>
      </c>
      <c r="C18" s="265" t="s">
        <v>491</v>
      </c>
      <c r="D18" s="546">
        <v>315303</v>
      </c>
    </row>
    <row r="19" spans="2:4" ht="15.6">
      <c r="B19" s="599">
        <v>3</v>
      </c>
      <c r="C19" s="265" t="s">
        <v>492</v>
      </c>
      <c r="D19" s="546">
        <v>691516</v>
      </c>
    </row>
    <row r="20" spans="2:4" ht="15.6">
      <c r="B20" s="599">
        <v>4</v>
      </c>
      <c r="C20" s="265" t="s">
        <v>493</v>
      </c>
      <c r="D20" s="546">
        <v>277084</v>
      </c>
    </row>
    <row r="21" spans="2:4" ht="15.6">
      <c r="B21" s="599">
        <v>5</v>
      </c>
      <c r="C21" s="265" t="s">
        <v>494</v>
      </c>
      <c r="D21" s="546">
        <v>350336</v>
      </c>
    </row>
    <row r="22" spans="2:4" ht="15.6">
      <c r="B22" s="599">
        <v>6</v>
      </c>
      <c r="C22" s="265" t="s">
        <v>495</v>
      </c>
      <c r="D22" s="546">
        <v>256382</v>
      </c>
    </row>
    <row r="23" spans="2:4" ht="15.6">
      <c r="B23" s="599">
        <v>7</v>
      </c>
      <c r="C23" s="265" t="s">
        <v>496</v>
      </c>
      <c r="D23" s="546">
        <v>351929</v>
      </c>
    </row>
    <row r="24" spans="2:4" ht="15.6">
      <c r="B24" s="599">
        <v>8</v>
      </c>
      <c r="C24" s="265" t="s">
        <v>497</v>
      </c>
      <c r="D24" s="546">
        <v>264743</v>
      </c>
    </row>
    <row r="25" spans="2:4" ht="15.6">
      <c r="B25" s="276"/>
      <c r="C25" s="271" t="s">
        <v>498</v>
      </c>
      <c r="D25" s="516">
        <f>SUM(D17:D24)</f>
        <v>4385972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E26"/>
  <sheetViews>
    <sheetView workbookViewId="0">
      <selection activeCell="E9" sqref="E9"/>
    </sheetView>
  </sheetViews>
  <sheetFormatPr defaultRowHeight="14.4"/>
  <cols>
    <col min="2" max="2" width="6.44140625" customWidth="1"/>
    <col min="3" max="3" width="60.6640625" customWidth="1"/>
    <col min="4" max="4" width="14" customWidth="1"/>
    <col min="5" max="5" width="12.88671875" customWidth="1"/>
    <col min="258" max="258" width="6.44140625" customWidth="1"/>
    <col min="259" max="259" width="60.6640625" customWidth="1"/>
    <col min="260" max="260" width="14" customWidth="1"/>
    <col min="261" max="261" width="12.88671875" customWidth="1"/>
    <col min="514" max="514" width="6.44140625" customWidth="1"/>
    <col min="515" max="515" width="60.6640625" customWidth="1"/>
    <col min="516" max="516" width="14" customWidth="1"/>
    <col min="517" max="517" width="12.88671875" customWidth="1"/>
    <col min="770" max="770" width="6.44140625" customWidth="1"/>
    <col min="771" max="771" width="60.6640625" customWidth="1"/>
    <col min="772" max="772" width="14" customWidth="1"/>
    <col min="773" max="773" width="12.88671875" customWidth="1"/>
    <col min="1026" max="1026" width="6.44140625" customWidth="1"/>
    <col min="1027" max="1027" width="60.6640625" customWidth="1"/>
    <col min="1028" max="1028" width="14" customWidth="1"/>
    <col min="1029" max="1029" width="12.88671875" customWidth="1"/>
    <col min="1282" max="1282" width="6.44140625" customWidth="1"/>
    <col min="1283" max="1283" width="60.6640625" customWidth="1"/>
    <col min="1284" max="1284" width="14" customWidth="1"/>
    <col min="1285" max="1285" width="12.88671875" customWidth="1"/>
    <col min="1538" max="1538" width="6.44140625" customWidth="1"/>
    <col min="1539" max="1539" width="60.6640625" customWidth="1"/>
    <col min="1540" max="1540" width="14" customWidth="1"/>
    <col min="1541" max="1541" width="12.88671875" customWidth="1"/>
    <col min="1794" max="1794" width="6.44140625" customWidth="1"/>
    <col min="1795" max="1795" width="60.6640625" customWidth="1"/>
    <col min="1796" max="1796" width="14" customWidth="1"/>
    <col min="1797" max="1797" width="12.88671875" customWidth="1"/>
    <col min="2050" max="2050" width="6.44140625" customWidth="1"/>
    <col min="2051" max="2051" width="60.6640625" customWidth="1"/>
    <col min="2052" max="2052" width="14" customWidth="1"/>
    <col min="2053" max="2053" width="12.88671875" customWidth="1"/>
    <col min="2306" max="2306" width="6.44140625" customWidth="1"/>
    <col min="2307" max="2307" width="60.6640625" customWidth="1"/>
    <col min="2308" max="2308" width="14" customWidth="1"/>
    <col min="2309" max="2309" width="12.88671875" customWidth="1"/>
    <col min="2562" max="2562" width="6.44140625" customWidth="1"/>
    <col min="2563" max="2563" width="60.6640625" customWidth="1"/>
    <col min="2564" max="2564" width="14" customWidth="1"/>
    <col min="2565" max="2565" width="12.88671875" customWidth="1"/>
    <col min="2818" max="2818" width="6.44140625" customWidth="1"/>
    <col min="2819" max="2819" width="60.6640625" customWidth="1"/>
    <col min="2820" max="2820" width="14" customWidth="1"/>
    <col min="2821" max="2821" width="12.88671875" customWidth="1"/>
    <col min="3074" max="3074" width="6.44140625" customWidth="1"/>
    <col min="3075" max="3075" width="60.6640625" customWidth="1"/>
    <col min="3076" max="3076" width="14" customWidth="1"/>
    <col min="3077" max="3077" width="12.88671875" customWidth="1"/>
    <col min="3330" max="3330" width="6.44140625" customWidth="1"/>
    <col min="3331" max="3331" width="60.6640625" customWidth="1"/>
    <col min="3332" max="3332" width="14" customWidth="1"/>
    <col min="3333" max="3333" width="12.88671875" customWidth="1"/>
    <col min="3586" max="3586" width="6.44140625" customWidth="1"/>
    <col min="3587" max="3587" width="60.6640625" customWidth="1"/>
    <col min="3588" max="3588" width="14" customWidth="1"/>
    <col min="3589" max="3589" width="12.88671875" customWidth="1"/>
    <col min="3842" max="3842" width="6.44140625" customWidth="1"/>
    <col min="3843" max="3843" width="60.6640625" customWidth="1"/>
    <col min="3844" max="3844" width="14" customWidth="1"/>
    <col min="3845" max="3845" width="12.88671875" customWidth="1"/>
    <col min="4098" max="4098" width="6.44140625" customWidth="1"/>
    <col min="4099" max="4099" width="60.6640625" customWidth="1"/>
    <col min="4100" max="4100" width="14" customWidth="1"/>
    <col min="4101" max="4101" width="12.88671875" customWidth="1"/>
    <col min="4354" max="4354" width="6.44140625" customWidth="1"/>
    <col min="4355" max="4355" width="60.6640625" customWidth="1"/>
    <col min="4356" max="4356" width="14" customWidth="1"/>
    <col min="4357" max="4357" width="12.88671875" customWidth="1"/>
    <col min="4610" max="4610" width="6.44140625" customWidth="1"/>
    <col min="4611" max="4611" width="60.6640625" customWidth="1"/>
    <col min="4612" max="4612" width="14" customWidth="1"/>
    <col min="4613" max="4613" width="12.88671875" customWidth="1"/>
    <col min="4866" max="4866" width="6.44140625" customWidth="1"/>
    <col min="4867" max="4867" width="60.6640625" customWidth="1"/>
    <col min="4868" max="4868" width="14" customWidth="1"/>
    <col min="4869" max="4869" width="12.88671875" customWidth="1"/>
    <col min="5122" max="5122" width="6.44140625" customWidth="1"/>
    <col min="5123" max="5123" width="60.6640625" customWidth="1"/>
    <col min="5124" max="5124" width="14" customWidth="1"/>
    <col min="5125" max="5125" width="12.88671875" customWidth="1"/>
    <col min="5378" max="5378" width="6.44140625" customWidth="1"/>
    <col min="5379" max="5379" width="60.6640625" customWidth="1"/>
    <col min="5380" max="5380" width="14" customWidth="1"/>
    <col min="5381" max="5381" width="12.88671875" customWidth="1"/>
    <col min="5634" max="5634" width="6.44140625" customWidth="1"/>
    <col min="5635" max="5635" width="60.6640625" customWidth="1"/>
    <col min="5636" max="5636" width="14" customWidth="1"/>
    <col min="5637" max="5637" width="12.88671875" customWidth="1"/>
    <col min="5890" max="5890" width="6.44140625" customWidth="1"/>
    <col min="5891" max="5891" width="60.6640625" customWidth="1"/>
    <col min="5892" max="5892" width="14" customWidth="1"/>
    <col min="5893" max="5893" width="12.88671875" customWidth="1"/>
    <col min="6146" max="6146" width="6.44140625" customWidth="1"/>
    <col min="6147" max="6147" width="60.6640625" customWidth="1"/>
    <col min="6148" max="6148" width="14" customWidth="1"/>
    <col min="6149" max="6149" width="12.88671875" customWidth="1"/>
    <col min="6402" max="6402" width="6.44140625" customWidth="1"/>
    <col min="6403" max="6403" width="60.6640625" customWidth="1"/>
    <col min="6404" max="6404" width="14" customWidth="1"/>
    <col min="6405" max="6405" width="12.88671875" customWidth="1"/>
    <col min="6658" max="6658" width="6.44140625" customWidth="1"/>
    <col min="6659" max="6659" width="60.6640625" customWidth="1"/>
    <col min="6660" max="6660" width="14" customWidth="1"/>
    <col min="6661" max="6661" width="12.88671875" customWidth="1"/>
    <col min="6914" max="6914" width="6.44140625" customWidth="1"/>
    <col min="6915" max="6915" width="60.6640625" customWidth="1"/>
    <col min="6916" max="6916" width="14" customWidth="1"/>
    <col min="6917" max="6917" width="12.88671875" customWidth="1"/>
    <col min="7170" max="7170" width="6.44140625" customWidth="1"/>
    <col min="7171" max="7171" width="60.6640625" customWidth="1"/>
    <col min="7172" max="7172" width="14" customWidth="1"/>
    <col min="7173" max="7173" width="12.88671875" customWidth="1"/>
    <col min="7426" max="7426" width="6.44140625" customWidth="1"/>
    <col min="7427" max="7427" width="60.6640625" customWidth="1"/>
    <col min="7428" max="7428" width="14" customWidth="1"/>
    <col min="7429" max="7429" width="12.88671875" customWidth="1"/>
    <col min="7682" max="7682" width="6.44140625" customWidth="1"/>
    <col min="7683" max="7683" width="60.6640625" customWidth="1"/>
    <col min="7684" max="7684" width="14" customWidth="1"/>
    <col min="7685" max="7685" width="12.88671875" customWidth="1"/>
    <col min="7938" max="7938" width="6.44140625" customWidth="1"/>
    <col min="7939" max="7939" width="60.6640625" customWidth="1"/>
    <col min="7940" max="7940" width="14" customWidth="1"/>
    <col min="7941" max="7941" width="12.88671875" customWidth="1"/>
    <col min="8194" max="8194" width="6.44140625" customWidth="1"/>
    <col min="8195" max="8195" width="60.6640625" customWidth="1"/>
    <col min="8196" max="8196" width="14" customWidth="1"/>
    <col min="8197" max="8197" width="12.88671875" customWidth="1"/>
    <col min="8450" max="8450" width="6.44140625" customWidth="1"/>
    <col min="8451" max="8451" width="60.6640625" customWidth="1"/>
    <col min="8452" max="8452" width="14" customWidth="1"/>
    <col min="8453" max="8453" width="12.88671875" customWidth="1"/>
    <col min="8706" max="8706" width="6.44140625" customWidth="1"/>
    <col min="8707" max="8707" width="60.6640625" customWidth="1"/>
    <col min="8708" max="8708" width="14" customWidth="1"/>
    <col min="8709" max="8709" width="12.88671875" customWidth="1"/>
    <col min="8962" max="8962" width="6.44140625" customWidth="1"/>
    <col min="8963" max="8963" width="60.6640625" customWidth="1"/>
    <col min="8964" max="8964" width="14" customWidth="1"/>
    <col min="8965" max="8965" width="12.88671875" customWidth="1"/>
    <col min="9218" max="9218" width="6.44140625" customWidth="1"/>
    <col min="9219" max="9219" width="60.6640625" customWidth="1"/>
    <col min="9220" max="9220" width="14" customWidth="1"/>
    <col min="9221" max="9221" width="12.88671875" customWidth="1"/>
    <col min="9474" max="9474" width="6.44140625" customWidth="1"/>
    <col min="9475" max="9475" width="60.6640625" customWidth="1"/>
    <col min="9476" max="9476" width="14" customWidth="1"/>
    <col min="9477" max="9477" width="12.88671875" customWidth="1"/>
    <col min="9730" max="9730" width="6.44140625" customWidth="1"/>
    <col min="9731" max="9731" width="60.6640625" customWidth="1"/>
    <col min="9732" max="9732" width="14" customWidth="1"/>
    <col min="9733" max="9733" width="12.88671875" customWidth="1"/>
    <col min="9986" max="9986" width="6.44140625" customWidth="1"/>
    <col min="9987" max="9987" width="60.6640625" customWidth="1"/>
    <col min="9988" max="9988" width="14" customWidth="1"/>
    <col min="9989" max="9989" width="12.88671875" customWidth="1"/>
    <col min="10242" max="10242" width="6.44140625" customWidth="1"/>
    <col min="10243" max="10243" width="60.6640625" customWidth="1"/>
    <col min="10244" max="10244" width="14" customWidth="1"/>
    <col min="10245" max="10245" width="12.88671875" customWidth="1"/>
    <col min="10498" max="10498" width="6.44140625" customWidth="1"/>
    <col min="10499" max="10499" width="60.6640625" customWidth="1"/>
    <col min="10500" max="10500" width="14" customWidth="1"/>
    <col min="10501" max="10501" width="12.88671875" customWidth="1"/>
    <col min="10754" max="10754" width="6.44140625" customWidth="1"/>
    <col min="10755" max="10755" width="60.6640625" customWidth="1"/>
    <col min="10756" max="10756" width="14" customWidth="1"/>
    <col min="10757" max="10757" width="12.88671875" customWidth="1"/>
    <col min="11010" max="11010" width="6.44140625" customWidth="1"/>
    <col min="11011" max="11011" width="60.6640625" customWidth="1"/>
    <col min="11012" max="11012" width="14" customWidth="1"/>
    <col min="11013" max="11013" width="12.88671875" customWidth="1"/>
    <col min="11266" max="11266" width="6.44140625" customWidth="1"/>
    <col min="11267" max="11267" width="60.6640625" customWidth="1"/>
    <col min="11268" max="11268" width="14" customWidth="1"/>
    <col min="11269" max="11269" width="12.88671875" customWidth="1"/>
    <col min="11522" max="11522" width="6.44140625" customWidth="1"/>
    <col min="11523" max="11523" width="60.6640625" customWidth="1"/>
    <col min="11524" max="11524" width="14" customWidth="1"/>
    <col min="11525" max="11525" width="12.88671875" customWidth="1"/>
    <col min="11778" max="11778" width="6.44140625" customWidth="1"/>
    <col min="11779" max="11779" width="60.6640625" customWidth="1"/>
    <col min="11780" max="11780" width="14" customWidth="1"/>
    <col min="11781" max="11781" width="12.88671875" customWidth="1"/>
    <col min="12034" max="12034" width="6.44140625" customWidth="1"/>
    <col min="12035" max="12035" width="60.6640625" customWidth="1"/>
    <col min="12036" max="12036" width="14" customWidth="1"/>
    <col min="12037" max="12037" width="12.88671875" customWidth="1"/>
    <col min="12290" max="12290" width="6.44140625" customWidth="1"/>
    <col min="12291" max="12291" width="60.6640625" customWidth="1"/>
    <col min="12292" max="12292" width="14" customWidth="1"/>
    <col min="12293" max="12293" width="12.88671875" customWidth="1"/>
    <col min="12546" max="12546" width="6.44140625" customWidth="1"/>
    <col min="12547" max="12547" width="60.6640625" customWidth="1"/>
    <col min="12548" max="12548" width="14" customWidth="1"/>
    <col min="12549" max="12549" width="12.88671875" customWidth="1"/>
    <col min="12802" max="12802" width="6.44140625" customWidth="1"/>
    <col min="12803" max="12803" width="60.6640625" customWidth="1"/>
    <col min="12804" max="12804" width="14" customWidth="1"/>
    <col min="12805" max="12805" width="12.88671875" customWidth="1"/>
    <col min="13058" max="13058" width="6.44140625" customWidth="1"/>
    <col min="13059" max="13059" width="60.6640625" customWidth="1"/>
    <col min="13060" max="13060" width="14" customWidth="1"/>
    <col min="13061" max="13061" width="12.88671875" customWidth="1"/>
    <col min="13314" max="13314" width="6.44140625" customWidth="1"/>
    <col min="13315" max="13315" width="60.6640625" customWidth="1"/>
    <col min="13316" max="13316" width="14" customWidth="1"/>
    <col min="13317" max="13317" width="12.88671875" customWidth="1"/>
    <col min="13570" max="13570" width="6.44140625" customWidth="1"/>
    <col min="13571" max="13571" width="60.6640625" customWidth="1"/>
    <col min="13572" max="13572" width="14" customWidth="1"/>
    <col min="13573" max="13573" width="12.88671875" customWidth="1"/>
    <col min="13826" max="13826" width="6.44140625" customWidth="1"/>
    <col min="13827" max="13827" width="60.6640625" customWidth="1"/>
    <col min="13828" max="13828" width="14" customWidth="1"/>
    <col min="13829" max="13829" width="12.88671875" customWidth="1"/>
    <col min="14082" max="14082" width="6.44140625" customWidth="1"/>
    <col min="14083" max="14083" width="60.6640625" customWidth="1"/>
    <col min="14084" max="14084" width="14" customWidth="1"/>
    <col min="14085" max="14085" width="12.88671875" customWidth="1"/>
    <col min="14338" max="14338" width="6.44140625" customWidth="1"/>
    <col min="14339" max="14339" width="60.6640625" customWidth="1"/>
    <col min="14340" max="14340" width="14" customWidth="1"/>
    <col min="14341" max="14341" width="12.88671875" customWidth="1"/>
    <col min="14594" max="14594" width="6.44140625" customWidth="1"/>
    <col min="14595" max="14595" width="60.6640625" customWidth="1"/>
    <col min="14596" max="14596" width="14" customWidth="1"/>
    <col min="14597" max="14597" width="12.88671875" customWidth="1"/>
    <col min="14850" max="14850" width="6.44140625" customWidth="1"/>
    <col min="14851" max="14851" width="60.6640625" customWidth="1"/>
    <col min="14852" max="14852" width="14" customWidth="1"/>
    <col min="14853" max="14853" width="12.88671875" customWidth="1"/>
    <col min="15106" max="15106" width="6.44140625" customWidth="1"/>
    <col min="15107" max="15107" width="60.6640625" customWidth="1"/>
    <col min="15108" max="15108" width="14" customWidth="1"/>
    <col min="15109" max="15109" width="12.88671875" customWidth="1"/>
    <col min="15362" max="15362" width="6.44140625" customWidth="1"/>
    <col min="15363" max="15363" width="60.6640625" customWidth="1"/>
    <col min="15364" max="15364" width="14" customWidth="1"/>
    <col min="15365" max="15365" width="12.88671875" customWidth="1"/>
    <col min="15618" max="15618" width="6.44140625" customWidth="1"/>
    <col min="15619" max="15619" width="60.6640625" customWidth="1"/>
    <col min="15620" max="15620" width="14" customWidth="1"/>
    <col min="15621" max="15621" width="12.88671875" customWidth="1"/>
    <col min="15874" max="15874" width="6.44140625" customWidth="1"/>
    <col min="15875" max="15875" width="60.6640625" customWidth="1"/>
    <col min="15876" max="15876" width="14" customWidth="1"/>
    <col min="15877" max="15877" width="12.88671875" customWidth="1"/>
    <col min="16130" max="16130" width="6.44140625" customWidth="1"/>
    <col min="16131" max="16131" width="60.6640625" customWidth="1"/>
    <col min="16132" max="16132" width="14" customWidth="1"/>
    <col min="16133" max="16133" width="12.88671875" customWidth="1"/>
  </cols>
  <sheetData>
    <row r="1" spans="2:5">
      <c r="C1" s="655" t="s">
        <v>1009</v>
      </c>
      <c r="D1" s="656"/>
    </row>
    <row r="2" spans="2:5">
      <c r="C2" s="655" t="s">
        <v>486</v>
      </c>
      <c r="D2" s="656"/>
    </row>
    <row r="3" spans="2:5">
      <c r="C3" s="655" t="s">
        <v>487</v>
      </c>
      <c r="D3" s="656"/>
    </row>
    <row r="4" spans="2:5">
      <c r="C4" s="655" t="s">
        <v>488</v>
      </c>
      <c r="D4" s="656"/>
    </row>
    <row r="5" spans="2:5">
      <c r="C5" s="655" t="s">
        <v>1006</v>
      </c>
      <c r="D5" s="656"/>
    </row>
    <row r="6" spans="2:5">
      <c r="C6" s="655" t="s">
        <v>1007</v>
      </c>
      <c r="D6" s="656"/>
    </row>
    <row r="7" spans="2:5">
      <c r="C7" s="651" t="s">
        <v>1054</v>
      </c>
      <c r="D7" s="654"/>
    </row>
    <row r="8" spans="2:5">
      <c r="C8" s="591"/>
      <c r="D8" s="594"/>
    </row>
    <row r="9" spans="2:5">
      <c r="C9" s="693"/>
      <c r="D9" s="693"/>
    </row>
    <row r="10" spans="2:5" ht="15.6">
      <c r="C10" s="608" t="s">
        <v>1003</v>
      </c>
      <c r="D10" s="608"/>
    </row>
    <row r="11" spans="2:5" ht="15.6">
      <c r="C11" s="598" t="s">
        <v>1004</v>
      </c>
      <c r="D11" s="607"/>
    </row>
    <row r="12" spans="2:5" ht="15.6">
      <c r="B12" s="593"/>
      <c r="C12" s="598" t="s">
        <v>1011</v>
      </c>
      <c r="D12" s="214"/>
    </row>
    <row r="13" spans="2:5">
      <c r="C13" s="601"/>
      <c r="D13" s="601"/>
    </row>
    <row r="14" spans="2:5">
      <c r="C14" s="693"/>
      <c r="D14" s="693"/>
    </row>
    <row r="15" spans="2:5">
      <c r="E15" s="275" t="s">
        <v>676</v>
      </c>
    </row>
    <row r="16" spans="2:5" ht="31.2">
      <c r="B16" s="599" t="s">
        <v>489</v>
      </c>
      <c r="C16" s="599" t="s">
        <v>490</v>
      </c>
      <c r="D16" s="599" t="s">
        <v>804</v>
      </c>
      <c r="E16" s="599" t="s">
        <v>805</v>
      </c>
    </row>
    <row r="17" spans="2:5" ht="15.6">
      <c r="B17" s="599">
        <v>1</v>
      </c>
      <c r="C17" s="579" t="s">
        <v>1005</v>
      </c>
      <c r="D17" s="609">
        <v>1502943</v>
      </c>
      <c r="E17" s="609">
        <v>1502943</v>
      </c>
    </row>
    <row r="18" spans="2:5" ht="15.6">
      <c r="B18" s="599">
        <v>2</v>
      </c>
      <c r="C18" s="265" t="s">
        <v>491</v>
      </c>
      <c r="D18" s="609">
        <v>252242</v>
      </c>
      <c r="E18" s="609">
        <v>252242</v>
      </c>
    </row>
    <row r="19" spans="2:5" ht="15.6">
      <c r="B19" s="599">
        <v>3</v>
      </c>
      <c r="C19" s="265" t="s">
        <v>492</v>
      </c>
      <c r="D19" s="609">
        <v>553213</v>
      </c>
      <c r="E19" s="609">
        <v>553213</v>
      </c>
    </row>
    <row r="20" spans="2:5" ht="15.6">
      <c r="B20" s="599">
        <v>4</v>
      </c>
      <c r="C20" s="265" t="s">
        <v>493</v>
      </c>
      <c r="D20" s="609">
        <v>221667</v>
      </c>
      <c r="E20" s="609">
        <v>221667</v>
      </c>
    </row>
    <row r="21" spans="2:5" ht="15.6">
      <c r="B21" s="599">
        <v>5</v>
      </c>
      <c r="C21" s="265" t="s">
        <v>494</v>
      </c>
      <c r="D21" s="609">
        <v>280269</v>
      </c>
      <c r="E21" s="609">
        <v>280269</v>
      </c>
    </row>
    <row r="22" spans="2:5" ht="15.6">
      <c r="B22" s="599">
        <v>6</v>
      </c>
      <c r="C22" s="265" t="s">
        <v>495</v>
      </c>
      <c r="D22" s="609">
        <v>205106</v>
      </c>
      <c r="E22" s="609">
        <v>205106</v>
      </c>
    </row>
    <row r="23" spans="2:5" ht="15.6">
      <c r="B23" s="599">
        <v>7</v>
      </c>
      <c r="C23" s="265" t="s">
        <v>496</v>
      </c>
      <c r="D23" s="609">
        <v>281543</v>
      </c>
      <c r="E23" s="609">
        <v>281543</v>
      </c>
    </row>
    <row r="24" spans="2:5" ht="15.6">
      <c r="B24" s="599">
        <v>8</v>
      </c>
      <c r="C24" s="265" t="s">
        <v>497</v>
      </c>
      <c r="D24" s="609">
        <v>211795</v>
      </c>
      <c r="E24" s="609">
        <v>211795</v>
      </c>
    </row>
    <row r="25" spans="2:5" ht="15.6" hidden="1">
      <c r="B25" s="599"/>
      <c r="C25" s="265" t="s">
        <v>1010</v>
      </c>
      <c r="D25" s="610"/>
      <c r="E25" s="610"/>
    </row>
    <row r="26" spans="2:5" ht="15.6">
      <c r="B26" s="276"/>
      <c r="C26" s="271" t="s">
        <v>498</v>
      </c>
      <c r="D26" s="611">
        <f>SUM(D17:D25)</f>
        <v>3508778</v>
      </c>
      <c r="E26" s="611">
        <f>SUM(E17:E25)</f>
        <v>3508778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activeCell="A10" sqref="A10:J10"/>
    </sheetView>
  </sheetViews>
  <sheetFormatPr defaultRowHeight="14.4"/>
  <cols>
    <col min="2" max="2" width="7.109375" customWidth="1"/>
    <col min="3" max="3" width="34" customWidth="1"/>
    <col min="4" max="4" width="11.6640625" customWidth="1"/>
    <col min="5" max="5" width="10.109375" customWidth="1"/>
    <col min="6" max="6" width="11" customWidth="1"/>
    <col min="7" max="7" width="10.6640625" hidden="1" customWidth="1"/>
    <col min="8" max="8" width="10.44140625" hidden="1" customWidth="1"/>
    <col min="9" max="9" width="10.33203125" customWidth="1"/>
    <col min="10" max="10" width="10.44140625" customWidth="1"/>
    <col min="261" max="261" width="7.109375" customWidth="1"/>
    <col min="262" max="262" width="34" customWidth="1"/>
    <col min="263" max="263" width="10.88671875" customWidth="1"/>
    <col min="264" max="264" width="12.109375" customWidth="1"/>
    <col min="265" max="265" width="12.33203125" customWidth="1"/>
    <col min="266" max="266" width="13" customWidth="1"/>
    <col min="517" max="517" width="7.109375" customWidth="1"/>
    <col min="518" max="518" width="34" customWidth="1"/>
    <col min="519" max="519" width="10.88671875" customWidth="1"/>
    <col min="520" max="520" width="12.109375" customWidth="1"/>
    <col min="521" max="521" width="12.33203125" customWidth="1"/>
    <col min="522" max="522" width="13" customWidth="1"/>
    <col min="773" max="773" width="7.109375" customWidth="1"/>
    <col min="774" max="774" width="34" customWidth="1"/>
    <col min="775" max="775" width="10.88671875" customWidth="1"/>
    <col min="776" max="776" width="12.109375" customWidth="1"/>
    <col min="777" max="777" width="12.33203125" customWidth="1"/>
    <col min="778" max="778" width="13" customWidth="1"/>
    <col min="1029" max="1029" width="7.109375" customWidth="1"/>
    <col min="1030" max="1030" width="34" customWidth="1"/>
    <col min="1031" max="1031" width="10.88671875" customWidth="1"/>
    <col min="1032" max="1032" width="12.109375" customWidth="1"/>
    <col min="1033" max="1033" width="12.33203125" customWidth="1"/>
    <col min="1034" max="1034" width="13" customWidth="1"/>
    <col min="1285" max="1285" width="7.109375" customWidth="1"/>
    <col min="1286" max="1286" width="34" customWidth="1"/>
    <col min="1287" max="1287" width="10.88671875" customWidth="1"/>
    <col min="1288" max="1288" width="12.109375" customWidth="1"/>
    <col min="1289" max="1289" width="12.33203125" customWidth="1"/>
    <col min="1290" max="1290" width="13" customWidth="1"/>
    <col min="1541" max="1541" width="7.109375" customWidth="1"/>
    <col min="1542" max="1542" width="34" customWidth="1"/>
    <col min="1543" max="1543" width="10.88671875" customWidth="1"/>
    <col min="1544" max="1544" width="12.109375" customWidth="1"/>
    <col min="1545" max="1545" width="12.33203125" customWidth="1"/>
    <col min="1546" max="1546" width="13" customWidth="1"/>
    <col min="1797" max="1797" width="7.109375" customWidth="1"/>
    <col min="1798" max="1798" width="34" customWidth="1"/>
    <col min="1799" max="1799" width="10.88671875" customWidth="1"/>
    <col min="1800" max="1800" width="12.109375" customWidth="1"/>
    <col min="1801" max="1801" width="12.33203125" customWidth="1"/>
    <col min="1802" max="1802" width="13" customWidth="1"/>
    <col min="2053" max="2053" width="7.109375" customWidth="1"/>
    <col min="2054" max="2054" width="34" customWidth="1"/>
    <col min="2055" max="2055" width="10.88671875" customWidth="1"/>
    <col min="2056" max="2056" width="12.109375" customWidth="1"/>
    <col min="2057" max="2057" width="12.33203125" customWidth="1"/>
    <col min="2058" max="2058" width="13" customWidth="1"/>
    <col min="2309" max="2309" width="7.109375" customWidth="1"/>
    <col min="2310" max="2310" width="34" customWidth="1"/>
    <col min="2311" max="2311" width="10.88671875" customWidth="1"/>
    <col min="2312" max="2312" width="12.109375" customWidth="1"/>
    <col min="2313" max="2313" width="12.33203125" customWidth="1"/>
    <col min="2314" max="2314" width="13" customWidth="1"/>
    <col min="2565" max="2565" width="7.109375" customWidth="1"/>
    <col min="2566" max="2566" width="34" customWidth="1"/>
    <col min="2567" max="2567" width="10.88671875" customWidth="1"/>
    <col min="2568" max="2568" width="12.109375" customWidth="1"/>
    <col min="2569" max="2569" width="12.33203125" customWidth="1"/>
    <col min="2570" max="2570" width="13" customWidth="1"/>
    <col min="2821" max="2821" width="7.109375" customWidth="1"/>
    <col min="2822" max="2822" width="34" customWidth="1"/>
    <col min="2823" max="2823" width="10.88671875" customWidth="1"/>
    <col min="2824" max="2824" width="12.109375" customWidth="1"/>
    <col min="2825" max="2825" width="12.33203125" customWidth="1"/>
    <col min="2826" max="2826" width="13" customWidth="1"/>
    <col min="3077" max="3077" width="7.109375" customWidth="1"/>
    <col min="3078" max="3078" width="34" customWidth="1"/>
    <col min="3079" max="3079" width="10.88671875" customWidth="1"/>
    <col min="3080" max="3080" width="12.109375" customWidth="1"/>
    <col min="3081" max="3081" width="12.33203125" customWidth="1"/>
    <col min="3082" max="3082" width="13" customWidth="1"/>
    <col min="3333" max="3333" width="7.109375" customWidth="1"/>
    <col min="3334" max="3334" width="34" customWidth="1"/>
    <col min="3335" max="3335" width="10.88671875" customWidth="1"/>
    <col min="3336" max="3336" width="12.109375" customWidth="1"/>
    <col min="3337" max="3337" width="12.33203125" customWidth="1"/>
    <col min="3338" max="3338" width="13" customWidth="1"/>
    <col min="3589" max="3589" width="7.109375" customWidth="1"/>
    <col min="3590" max="3590" width="34" customWidth="1"/>
    <col min="3591" max="3591" width="10.88671875" customWidth="1"/>
    <col min="3592" max="3592" width="12.109375" customWidth="1"/>
    <col min="3593" max="3593" width="12.33203125" customWidth="1"/>
    <col min="3594" max="3594" width="13" customWidth="1"/>
    <col min="3845" max="3845" width="7.109375" customWidth="1"/>
    <col min="3846" max="3846" width="34" customWidth="1"/>
    <col min="3847" max="3847" width="10.88671875" customWidth="1"/>
    <col min="3848" max="3848" width="12.109375" customWidth="1"/>
    <col min="3849" max="3849" width="12.33203125" customWidth="1"/>
    <col min="3850" max="3850" width="13" customWidth="1"/>
    <col min="4101" max="4101" width="7.109375" customWidth="1"/>
    <col min="4102" max="4102" width="34" customWidth="1"/>
    <col min="4103" max="4103" width="10.88671875" customWidth="1"/>
    <col min="4104" max="4104" width="12.109375" customWidth="1"/>
    <col min="4105" max="4105" width="12.33203125" customWidth="1"/>
    <col min="4106" max="4106" width="13" customWidth="1"/>
    <col min="4357" max="4357" width="7.109375" customWidth="1"/>
    <col min="4358" max="4358" width="34" customWidth="1"/>
    <col min="4359" max="4359" width="10.88671875" customWidth="1"/>
    <col min="4360" max="4360" width="12.109375" customWidth="1"/>
    <col min="4361" max="4361" width="12.33203125" customWidth="1"/>
    <col min="4362" max="4362" width="13" customWidth="1"/>
    <col min="4613" max="4613" width="7.109375" customWidth="1"/>
    <col min="4614" max="4614" width="34" customWidth="1"/>
    <col min="4615" max="4615" width="10.88671875" customWidth="1"/>
    <col min="4616" max="4616" width="12.109375" customWidth="1"/>
    <col min="4617" max="4617" width="12.33203125" customWidth="1"/>
    <col min="4618" max="4618" width="13" customWidth="1"/>
    <col min="4869" max="4869" width="7.109375" customWidth="1"/>
    <col min="4870" max="4870" width="34" customWidth="1"/>
    <col min="4871" max="4871" width="10.88671875" customWidth="1"/>
    <col min="4872" max="4872" width="12.109375" customWidth="1"/>
    <col min="4873" max="4873" width="12.33203125" customWidth="1"/>
    <col min="4874" max="4874" width="13" customWidth="1"/>
    <col min="5125" max="5125" width="7.109375" customWidth="1"/>
    <col min="5126" max="5126" width="34" customWidth="1"/>
    <col min="5127" max="5127" width="10.88671875" customWidth="1"/>
    <col min="5128" max="5128" width="12.109375" customWidth="1"/>
    <col min="5129" max="5129" width="12.33203125" customWidth="1"/>
    <col min="5130" max="5130" width="13" customWidth="1"/>
    <col min="5381" max="5381" width="7.109375" customWidth="1"/>
    <col min="5382" max="5382" width="34" customWidth="1"/>
    <col min="5383" max="5383" width="10.88671875" customWidth="1"/>
    <col min="5384" max="5384" width="12.109375" customWidth="1"/>
    <col min="5385" max="5385" width="12.33203125" customWidth="1"/>
    <col min="5386" max="5386" width="13" customWidth="1"/>
    <col min="5637" max="5637" width="7.109375" customWidth="1"/>
    <col min="5638" max="5638" width="34" customWidth="1"/>
    <col min="5639" max="5639" width="10.88671875" customWidth="1"/>
    <col min="5640" max="5640" width="12.109375" customWidth="1"/>
    <col min="5641" max="5641" width="12.33203125" customWidth="1"/>
    <col min="5642" max="5642" width="13" customWidth="1"/>
    <col min="5893" max="5893" width="7.109375" customWidth="1"/>
    <col min="5894" max="5894" width="34" customWidth="1"/>
    <col min="5895" max="5895" width="10.88671875" customWidth="1"/>
    <col min="5896" max="5896" width="12.109375" customWidth="1"/>
    <col min="5897" max="5897" width="12.33203125" customWidth="1"/>
    <col min="5898" max="5898" width="13" customWidth="1"/>
    <col min="6149" max="6149" width="7.109375" customWidth="1"/>
    <col min="6150" max="6150" width="34" customWidth="1"/>
    <col min="6151" max="6151" width="10.88671875" customWidth="1"/>
    <col min="6152" max="6152" width="12.109375" customWidth="1"/>
    <col min="6153" max="6153" width="12.33203125" customWidth="1"/>
    <col min="6154" max="6154" width="13" customWidth="1"/>
    <col min="6405" max="6405" width="7.109375" customWidth="1"/>
    <col min="6406" max="6406" width="34" customWidth="1"/>
    <col min="6407" max="6407" width="10.88671875" customWidth="1"/>
    <col min="6408" max="6408" width="12.109375" customWidth="1"/>
    <col min="6409" max="6409" width="12.33203125" customWidth="1"/>
    <col min="6410" max="6410" width="13" customWidth="1"/>
    <col min="6661" max="6661" width="7.109375" customWidth="1"/>
    <col min="6662" max="6662" width="34" customWidth="1"/>
    <col min="6663" max="6663" width="10.88671875" customWidth="1"/>
    <col min="6664" max="6664" width="12.109375" customWidth="1"/>
    <col min="6665" max="6665" width="12.33203125" customWidth="1"/>
    <col min="6666" max="6666" width="13" customWidth="1"/>
    <col min="6917" max="6917" width="7.109375" customWidth="1"/>
    <col min="6918" max="6918" width="34" customWidth="1"/>
    <col min="6919" max="6919" width="10.88671875" customWidth="1"/>
    <col min="6920" max="6920" width="12.109375" customWidth="1"/>
    <col min="6921" max="6921" width="12.33203125" customWidth="1"/>
    <col min="6922" max="6922" width="13" customWidth="1"/>
    <col min="7173" max="7173" width="7.109375" customWidth="1"/>
    <col min="7174" max="7174" width="34" customWidth="1"/>
    <col min="7175" max="7175" width="10.88671875" customWidth="1"/>
    <col min="7176" max="7176" width="12.109375" customWidth="1"/>
    <col min="7177" max="7177" width="12.33203125" customWidth="1"/>
    <col min="7178" max="7178" width="13" customWidth="1"/>
    <col min="7429" max="7429" width="7.109375" customWidth="1"/>
    <col min="7430" max="7430" width="34" customWidth="1"/>
    <col min="7431" max="7431" width="10.88671875" customWidth="1"/>
    <col min="7432" max="7432" width="12.109375" customWidth="1"/>
    <col min="7433" max="7433" width="12.33203125" customWidth="1"/>
    <col min="7434" max="7434" width="13" customWidth="1"/>
    <col min="7685" max="7685" width="7.109375" customWidth="1"/>
    <col min="7686" max="7686" width="34" customWidth="1"/>
    <col min="7687" max="7687" width="10.88671875" customWidth="1"/>
    <col min="7688" max="7688" width="12.109375" customWidth="1"/>
    <col min="7689" max="7689" width="12.33203125" customWidth="1"/>
    <col min="7690" max="7690" width="13" customWidth="1"/>
    <col min="7941" max="7941" width="7.109375" customWidth="1"/>
    <col min="7942" max="7942" width="34" customWidth="1"/>
    <col min="7943" max="7943" width="10.88671875" customWidth="1"/>
    <col min="7944" max="7944" width="12.109375" customWidth="1"/>
    <col min="7945" max="7945" width="12.33203125" customWidth="1"/>
    <col min="7946" max="7946" width="13" customWidth="1"/>
    <col min="8197" max="8197" width="7.109375" customWidth="1"/>
    <col min="8198" max="8198" width="34" customWidth="1"/>
    <col min="8199" max="8199" width="10.88671875" customWidth="1"/>
    <col min="8200" max="8200" width="12.109375" customWidth="1"/>
    <col min="8201" max="8201" width="12.33203125" customWidth="1"/>
    <col min="8202" max="8202" width="13" customWidth="1"/>
    <col min="8453" max="8453" width="7.109375" customWidth="1"/>
    <col min="8454" max="8454" width="34" customWidth="1"/>
    <col min="8455" max="8455" width="10.88671875" customWidth="1"/>
    <col min="8456" max="8456" width="12.109375" customWidth="1"/>
    <col min="8457" max="8457" width="12.33203125" customWidth="1"/>
    <col min="8458" max="8458" width="13" customWidth="1"/>
    <col min="8709" max="8709" width="7.109375" customWidth="1"/>
    <col min="8710" max="8710" width="34" customWidth="1"/>
    <col min="8711" max="8711" width="10.88671875" customWidth="1"/>
    <col min="8712" max="8712" width="12.109375" customWidth="1"/>
    <col min="8713" max="8713" width="12.33203125" customWidth="1"/>
    <col min="8714" max="8714" width="13" customWidth="1"/>
    <col min="8965" max="8965" width="7.109375" customWidth="1"/>
    <col min="8966" max="8966" width="34" customWidth="1"/>
    <col min="8967" max="8967" width="10.88671875" customWidth="1"/>
    <col min="8968" max="8968" width="12.109375" customWidth="1"/>
    <col min="8969" max="8969" width="12.33203125" customWidth="1"/>
    <col min="8970" max="8970" width="13" customWidth="1"/>
    <col min="9221" max="9221" width="7.109375" customWidth="1"/>
    <col min="9222" max="9222" width="34" customWidth="1"/>
    <col min="9223" max="9223" width="10.88671875" customWidth="1"/>
    <col min="9224" max="9224" width="12.109375" customWidth="1"/>
    <col min="9225" max="9225" width="12.33203125" customWidth="1"/>
    <col min="9226" max="9226" width="13" customWidth="1"/>
    <col min="9477" max="9477" width="7.109375" customWidth="1"/>
    <col min="9478" max="9478" width="34" customWidth="1"/>
    <col min="9479" max="9479" width="10.88671875" customWidth="1"/>
    <col min="9480" max="9480" width="12.109375" customWidth="1"/>
    <col min="9481" max="9481" width="12.33203125" customWidth="1"/>
    <col min="9482" max="9482" width="13" customWidth="1"/>
    <col min="9733" max="9733" width="7.109375" customWidth="1"/>
    <col min="9734" max="9734" width="34" customWidth="1"/>
    <col min="9735" max="9735" width="10.88671875" customWidth="1"/>
    <col min="9736" max="9736" width="12.109375" customWidth="1"/>
    <col min="9737" max="9737" width="12.33203125" customWidth="1"/>
    <col min="9738" max="9738" width="13" customWidth="1"/>
    <col min="9989" max="9989" width="7.109375" customWidth="1"/>
    <col min="9990" max="9990" width="34" customWidth="1"/>
    <col min="9991" max="9991" width="10.88671875" customWidth="1"/>
    <col min="9992" max="9992" width="12.109375" customWidth="1"/>
    <col min="9993" max="9993" width="12.33203125" customWidth="1"/>
    <col min="9994" max="9994" width="13" customWidth="1"/>
    <col min="10245" max="10245" width="7.109375" customWidth="1"/>
    <col min="10246" max="10246" width="34" customWidth="1"/>
    <col min="10247" max="10247" width="10.88671875" customWidth="1"/>
    <col min="10248" max="10248" width="12.109375" customWidth="1"/>
    <col min="10249" max="10249" width="12.33203125" customWidth="1"/>
    <col min="10250" max="10250" width="13" customWidth="1"/>
    <col min="10501" max="10501" width="7.109375" customWidth="1"/>
    <col min="10502" max="10502" width="34" customWidth="1"/>
    <col min="10503" max="10503" width="10.88671875" customWidth="1"/>
    <col min="10504" max="10504" width="12.109375" customWidth="1"/>
    <col min="10505" max="10505" width="12.33203125" customWidth="1"/>
    <col min="10506" max="10506" width="13" customWidth="1"/>
    <col min="10757" max="10757" width="7.109375" customWidth="1"/>
    <col min="10758" max="10758" width="34" customWidth="1"/>
    <col min="10759" max="10759" width="10.88671875" customWidth="1"/>
    <col min="10760" max="10760" width="12.109375" customWidth="1"/>
    <col min="10761" max="10761" width="12.33203125" customWidth="1"/>
    <col min="10762" max="10762" width="13" customWidth="1"/>
    <col min="11013" max="11013" width="7.109375" customWidth="1"/>
    <col min="11014" max="11014" width="34" customWidth="1"/>
    <col min="11015" max="11015" width="10.88671875" customWidth="1"/>
    <col min="11016" max="11016" width="12.109375" customWidth="1"/>
    <col min="11017" max="11017" width="12.33203125" customWidth="1"/>
    <col min="11018" max="11018" width="13" customWidth="1"/>
    <col min="11269" max="11269" width="7.109375" customWidth="1"/>
    <col min="11270" max="11270" width="34" customWidth="1"/>
    <col min="11271" max="11271" width="10.88671875" customWidth="1"/>
    <col min="11272" max="11272" width="12.109375" customWidth="1"/>
    <col min="11273" max="11273" width="12.33203125" customWidth="1"/>
    <col min="11274" max="11274" width="13" customWidth="1"/>
    <col min="11525" max="11525" width="7.109375" customWidth="1"/>
    <col min="11526" max="11526" width="34" customWidth="1"/>
    <col min="11527" max="11527" width="10.88671875" customWidth="1"/>
    <col min="11528" max="11528" width="12.109375" customWidth="1"/>
    <col min="11529" max="11529" width="12.33203125" customWidth="1"/>
    <col min="11530" max="11530" width="13" customWidth="1"/>
    <col min="11781" max="11781" width="7.109375" customWidth="1"/>
    <col min="11782" max="11782" width="34" customWidth="1"/>
    <col min="11783" max="11783" width="10.88671875" customWidth="1"/>
    <col min="11784" max="11784" width="12.109375" customWidth="1"/>
    <col min="11785" max="11785" width="12.33203125" customWidth="1"/>
    <col min="11786" max="11786" width="13" customWidth="1"/>
    <col min="12037" max="12037" width="7.109375" customWidth="1"/>
    <col min="12038" max="12038" width="34" customWidth="1"/>
    <col min="12039" max="12039" width="10.88671875" customWidth="1"/>
    <col min="12040" max="12040" width="12.109375" customWidth="1"/>
    <col min="12041" max="12041" width="12.33203125" customWidth="1"/>
    <col min="12042" max="12042" width="13" customWidth="1"/>
    <col min="12293" max="12293" width="7.109375" customWidth="1"/>
    <col min="12294" max="12294" width="34" customWidth="1"/>
    <col min="12295" max="12295" width="10.88671875" customWidth="1"/>
    <col min="12296" max="12296" width="12.109375" customWidth="1"/>
    <col min="12297" max="12297" width="12.33203125" customWidth="1"/>
    <col min="12298" max="12298" width="13" customWidth="1"/>
    <col min="12549" max="12549" width="7.109375" customWidth="1"/>
    <col min="12550" max="12550" width="34" customWidth="1"/>
    <col min="12551" max="12551" width="10.88671875" customWidth="1"/>
    <col min="12552" max="12552" width="12.109375" customWidth="1"/>
    <col min="12553" max="12553" width="12.33203125" customWidth="1"/>
    <col min="12554" max="12554" width="13" customWidth="1"/>
    <col min="12805" max="12805" width="7.109375" customWidth="1"/>
    <col min="12806" max="12806" width="34" customWidth="1"/>
    <col min="12807" max="12807" width="10.88671875" customWidth="1"/>
    <col min="12808" max="12808" width="12.109375" customWidth="1"/>
    <col min="12809" max="12809" width="12.33203125" customWidth="1"/>
    <col min="12810" max="12810" width="13" customWidth="1"/>
    <col min="13061" max="13061" width="7.109375" customWidth="1"/>
    <col min="13062" max="13062" width="34" customWidth="1"/>
    <col min="13063" max="13063" width="10.88671875" customWidth="1"/>
    <col min="13064" max="13064" width="12.109375" customWidth="1"/>
    <col min="13065" max="13065" width="12.33203125" customWidth="1"/>
    <col min="13066" max="13066" width="13" customWidth="1"/>
    <col min="13317" max="13317" width="7.109375" customWidth="1"/>
    <col min="13318" max="13318" width="34" customWidth="1"/>
    <col min="13319" max="13319" width="10.88671875" customWidth="1"/>
    <col min="13320" max="13320" width="12.109375" customWidth="1"/>
    <col min="13321" max="13321" width="12.33203125" customWidth="1"/>
    <col min="13322" max="13322" width="13" customWidth="1"/>
    <col min="13573" max="13573" width="7.109375" customWidth="1"/>
    <col min="13574" max="13574" width="34" customWidth="1"/>
    <col min="13575" max="13575" width="10.88671875" customWidth="1"/>
    <col min="13576" max="13576" width="12.109375" customWidth="1"/>
    <col min="13577" max="13577" width="12.33203125" customWidth="1"/>
    <col min="13578" max="13578" width="13" customWidth="1"/>
    <col min="13829" max="13829" width="7.109375" customWidth="1"/>
    <col min="13830" max="13830" width="34" customWidth="1"/>
    <col min="13831" max="13831" width="10.88671875" customWidth="1"/>
    <col min="13832" max="13832" width="12.109375" customWidth="1"/>
    <col min="13833" max="13833" width="12.33203125" customWidth="1"/>
    <col min="13834" max="13834" width="13" customWidth="1"/>
    <col min="14085" max="14085" width="7.109375" customWidth="1"/>
    <col min="14086" max="14086" width="34" customWidth="1"/>
    <col min="14087" max="14087" width="10.88671875" customWidth="1"/>
    <col min="14088" max="14088" width="12.109375" customWidth="1"/>
    <col min="14089" max="14089" width="12.33203125" customWidth="1"/>
    <col min="14090" max="14090" width="13" customWidth="1"/>
    <col min="14341" max="14341" width="7.109375" customWidth="1"/>
    <col min="14342" max="14342" width="34" customWidth="1"/>
    <col min="14343" max="14343" width="10.88671875" customWidth="1"/>
    <col min="14344" max="14344" width="12.109375" customWidth="1"/>
    <col min="14345" max="14345" width="12.33203125" customWidth="1"/>
    <col min="14346" max="14346" width="13" customWidth="1"/>
    <col min="14597" max="14597" width="7.109375" customWidth="1"/>
    <col min="14598" max="14598" width="34" customWidth="1"/>
    <col min="14599" max="14599" width="10.88671875" customWidth="1"/>
    <col min="14600" max="14600" width="12.109375" customWidth="1"/>
    <col min="14601" max="14601" width="12.33203125" customWidth="1"/>
    <col min="14602" max="14602" width="13" customWidth="1"/>
    <col min="14853" max="14853" width="7.109375" customWidth="1"/>
    <col min="14854" max="14854" width="34" customWidth="1"/>
    <col min="14855" max="14855" width="10.88671875" customWidth="1"/>
    <col min="14856" max="14856" width="12.109375" customWidth="1"/>
    <col min="14857" max="14857" width="12.33203125" customWidth="1"/>
    <col min="14858" max="14858" width="13" customWidth="1"/>
    <col min="15109" max="15109" width="7.109375" customWidth="1"/>
    <col min="15110" max="15110" width="34" customWidth="1"/>
    <col min="15111" max="15111" width="10.88671875" customWidth="1"/>
    <col min="15112" max="15112" width="12.109375" customWidth="1"/>
    <col min="15113" max="15113" width="12.33203125" customWidth="1"/>
    <col min="15114" max="15114" width="13" customWidth="1"/>
    <col min="15365" max="15365" width="7.109375" customWidth="1"/>
    <col min="15366" max="15366" width="34" customWidth="1"/>
    <col min="15367" max="15367" width="10.88671875" customWidth="1"/>
    <col min="15368" max="15368" width="12.109375" customWidth="1"/>
    <col min="15369" max="15369" width="12.33203125" customWidth="1"/>
    <col min="15370" max="15370" width="13" customWidth="1"/>
    <col min="15621" max="15621" width="7.109375" customWidth="1"/>
    <col min="15622" max="15622" width="34" customWidth="1"/>
    <col min="15623" max="15623" width="10.88671875" customWidth="1"/>
    <col min="15624" max="15624" width="12.109375" customWidth="1"/>
    <col min="15625" max="15625" width="12.33203125" customWidth="1"/>
    <col min="15626" max="15626" width="13" customWidth="1"/>
    <col min="15877" max="15877" width="7.109375" customWidth="1"/>
    <col min="15878" max="15878" width="34" customWidth="1"/>
    <col min="15879" max="15879" width="10.88671875" customWidth="1"/>
    <col min="15880" max="15880" width="12.109375" customWidth="1"/>
    <col min="15881" max="15881" width="12.33203125" customWidth="1"/>
    <col min="15882" max="15882" width="13" customWidth="1"/>
    <col min="16133" max="16133" width="7.109375" customWidth="1"/>
    <col min="16134" max="16134" width="34" customWidth="1"/>
    <col min="16135" max="16135" width="10.88671875" customWidth="1"/>
    <col min="16136" max="16136" width="12.109375" customWidth="1"/>
    <col min="16137" max="16137" width="12.33203125" customWidth="1"/>
    <col min="16138" max="16138" width="13" customWidth="1"/>
  </cols>
  <sheetData>
    <row r="1" spans="1:10">
      <c r="C1" s="502" t="s">
        <v>1012</v>
      </c>
      <c r="D1" s="503"/>
    </row>
    <row r="2" spans="1:10">
      <c r="C2" s="502" t="s">
        <v>486</v>
      </c>
      <c r="D2" s="503"/>
    </row>
    <row r="3" spans="1:10">
      <c r="C3" s="502" t="s">
        <v>487</v>
      </c>
      <c r="D3" s="503"/>
    </row>
    <row r="4" spans="1:10">
      <c r="C4" s="502" t="s">
        <v>488</v>
      </c>
      <c r="D4" s="503"/>
    </row>
    <row r="5" spans="1:10">
      <c r="C5" s="530" t="s">
        <v>1013</v>
      </c>
      <c r="D5" s="531"/>
    </row>
    <row r="6" spans="1:10">
      <c r="C6" s="655" t="s">
        <v>1014</v>
      </c>
      <c r="D6" s="655"/>
      <c r="E6" s="655"/>
      <c r="F6" s="655"/>
      <c r="G6" s="655"/>
      <c r="H6" s="655"/>
      <c r="I6" s="655"/>
      <c r="J6" s="655"/>
    </row>
    <row r="7" spans="1:10">
      <c r="C7" s="651" t="s">
        <v>1055</v>
      </c>
      <c r="D7" s="651"/>
      <c r="E7" s="651"/>
      <c r="F7" s="651"/>
      <c r="G7" s="651"/>
      <c r="H7" s="651"/>
      <c r="I7" s="651"/>
      <c r="J7" s="651"/>
    </row>
    <row r="8" spans="1:10">
      <c r="C8" s="693"/>
      <c r="D8" s="693"/>
    </row>
    <row r="9" spans="1:10" ht="15.6">
      <c r="A9" s="590"/>
      <c r="B9" s="590"/>
      <c r="C9" s="607" t="s">
        <v>677</v>
      </c>
      <c r="D9" s="607"/>
      <c r="E9" s="590"/>
      <c r="F9" s="590"/>
      <c r="G9" s="590"/>
      <c r="H9" s="590"/>
      <c r="I9" s="590"/>
      <c r="J9" s="590"/>
    </row>
    <row r="10" spans="1:10" ht="15.6">
      <c r="A10" s="700" t="s">
        <v>678</v>
      </c>
      <c r="B10" s="700"/>
      <c r="C10" s="700"/>
      <c r="D10" s="700"/>
      <c r="E10" s="700"/>
      <c r="F10" s="700"/>
      <c r="G10" s="700"/>
      <c r="H10" s="700"/>
      <c r="I10" s="700"/>
      <c r="J10" s="700"/>
    </row>
    <row r="11" spans="1:10" ht="15.6">
      <c r="C11" s="695" t="s">
        <v>1015</v>
      </c>
      <c r="D11" s="695"/>
    </row>
    <row r="12" spans="1:10">
      <c r="C12" s="506"/>
      <c r="D12" s="506"/>
    </row>
    <row r="13" spans="1:10">
      <c r="C13" s="693"/>
      <c r="D13" s="693"/>
    </row>
    <row r="14" spans="1:10" ht="15.6">
      <c r="C14" s="506"/>
      <c r="D14" s="504"/>
      <c r="F14" s="504" t="s">
        <v>679</v>
      </c>
      <c r="G14" s="535"/>
      <c r="H14" s="535"/>
      <c r="I14" s="535"/>
    </row>
    <row r="15" spans="1:10" ht="15.6">
      <c r="C15" s="506"/>
      <c r="D15" s="504"/>
    </row>
    <row r="16" spans="1:10" ht="113.25" customHeight="1">
      <c r="C16" s="701" t="s">
        <v>680</v>
      </c>
      <c r="D16" s="701"/>
      <c r="E16" s="701"/>
      <c r="F16" s="701"/>
      <c r="G16" s="537"/>
      <c r="H16" s="537"/>
      <c r="I16" s="537"/>
    </row>
    <row r="17" spans="2:10" ht="15.6">
      <c r="C17" s="513"/>
      <c r="D17" s="504"/>
    </row>
    <row r="18" spans="2:10">
      <c r="D18" s="275"/>
      <c r="G18" s="275"/>
      <c r="H18" s="275"/>
      <c r="I18" s="275"/>
      <c r="J18" s="275" t="s">
        <v>676</v>
      </c>
    </row>
    <row r="19" spans="2:10">
      <c r="B19" s="680" t="s">
        <v>489</v>
      </c>
      <c r="C19" s="680" t="s">
        <v>490</v>
      </c>
      <c r="D19" s="680" t="s">
        <v>5</v>
      </c>
      <c r="E19" s="697" t="s">
        <v>681</v>
      </c>
      <c r="F19" s="698"/>
      <c r="G19" s="698"/>
      <c r="H19" s="698"/>
      <c r="I19" s="698"/>
      <c r="J19" s="699"/>
    </row>
    <row r="20" spans="2:10">
      <c r="B20" s="681"/>
      <c r="C20" s="681"/>
      <c r="D20" s="681"/>
      <c r="E20" s="702" t="s">
        <v>682</v>
      </c>
      <c r="F20" s="702" t="s">
        <v>683</v>
      </c>
      <c r="G20" s="697" t="s">
        <v>705</v>
      </c>
      <c r="H20" s="698"/>
      <c r="I20" s="699"/>
      <c r="J20" s="702" t="s">
        <v>684</v>
      </c>
    </row>
    <row r="21" spans="2:10" ht="84" customHeight="1">
      <c r="B21" s="696"/>
      <c r="C21" s="696"/>
      <c r="D21" s="696"/>
      <c r="E21" s="702"/>
      <c r="F21" s="702"/>
      <c r="G21" s="544" t="s">
        <v>706</v>
      </c>
      <c r="H21" s="514" t="s">
        <v>707</v>
      </c>
      <c r="I21" s="545" t="s">
        <v>708</v>
      </c>
      <c r="J21" s="702"/>
    </row>
    <row r="22" spans="2:10" ht="15.75" customHeight="1">
      <c r="B22" s="505">
        <v>1</v>
      </c>
      <c r="C22" s="265" t="s">
        <v>491</v>
      </c>
      <c r="D22" s="546">
        <f>SUM(E22+F22+J22)</f>
        <v>1348490</v>
      </c>
      <c r="E22" s="396">
        <v>5961</v>
      </c>
      <c r="F22" s="396">
        <f>SUM(G22:I22)</f>
        <v>1302529</v>
      </c>
      <c r="G22" s="396"/>
      <c r="H22" s="396"/>
      <c r="I22" s="396">
        <v>1302529</v>
      </c>
      <c r="J22" s="396">
        <v>40000</v>
      </c>
    </row>
    <row r="23" spans="2:10" ht="15.6">
      <c r="B23" s="505">
        <v>2</v>
      </c>
      <c r="C23" s="265" t="s">
        <v>492</v>
      </c>
      <c r="D23" s="515">
        <f t="shared" ref="D23:D28" si="0">SUM(E23+F23+J23)</f>
        <v>207478</v>
      </c>
      <c r="E23" s="401">
        <v>13073</v>
      </c>
      <c r="F23" s="401">
        <f t="shared" ref="F23:F28" si="1">SUM(G23:I23)</f>
        <v>154405</v>
      </c>
      <c r="G23" s="401"/>
      <c r="H23" s="401"/>
      <c r="I23" s="401">
        <v>154405</v>
      </c>
      <c r="J23" s="401">
        <v>40000</v>
      </c>
    </row>
    <row r="24" spans="2:10" ht="15.6">
      <c r="B24" s="505">
        <v>3</v>
      </c>
      <c r="C24" s="265" t="s">
        <v>493</v>
      </c>
      <c r="D24" s="515">
        <f t="shared" si="0"/>
        <v>89318</v>
      </c>
      <c r="E24" s="401">
        <v>5238</v>
      </c>
      <c r="F24" s="401">
        <f t="shared" si="1"/>
        <v>44080</v>
      </c>
      <c r="G24" s="401"/>
      <c r="H24" s="401"/>
      <c r="I24" s="401">
        <v>44080</v>
      </c>
      <c r="J24" s="401">
        <v>40000</v>
      </c>
    </row>
    <row r="25" spans="2:10" ht="15.6">
      <c r="B25" s="505">
        <v>4</v>
      </c>
      <c r="C25" s="265" t="s">
        <v>494</v>
      </c>
      <c r="D25" s="515">
        <f t="shared" si="0"/>
        <v>206898</v>
      </c>
      <c r="E25" s="401">
        <v>6623</v>
      </c>
      <c r="F25" s="401">
        <f t="shared" si="1"/>
        <v>160275</v>
      </c>
      <c r="G25" s="401"/>
      <c r="H25" s="401"/>
      <c r="I25" s="401">
        <v>160275</v>
      </c>
      <c r="J25" s="401">
        <v>40000</v>
      </c>
    </row>
    <row r="26" spans="2:10" ht="15.6">
      <c r="B26" s="505">
        <v>5</v>
      </c>
      <c r="C26" s="265" t="s">
        <v>495</v>
      </c>
      <c r="D26" s="515">
        <f t="shared" si="0"/>
        <v>158847</v>
      </c>
      <c r="E26" s="401">
        <v>4847</v>
      </c>
      <c r="F26" s="401">
        <f t="shared" si="1"/>
        <v>114000</v>
      </c>
      <c r="G26" s="401"/>
      <c r="H26" s="401"/>
      <c r="I26" s="401">
        <v>114000</v>
      </c>
      <c r="J26" s="401">
        <v>40000</v>
      </c>
    </row>
    <row r="27" spans="2:10" ht="15.6">
      <c r="B27" s="505">
        <v>6</v>
      </c>
      <c r="C27" s="265" t="s">
        <v>496</v>
      </c>
      <c r="D27" s="515">
        <f t="shared" si="0"/>
        <v>175480</v>
      </c>
      <c r="E27" s="401">
        <v>6653</v>
      </c>
      <c r="F27" s="401">
        <f t="shared" si="1"/>
        <v>128827</v>
      </c>
      <c r="G27" s="401"/>
      <c r="H27" s="401"/>
      <c r="I27" s="401">
        <v>128827</v>
      </c>
      <c r="J27" s="401">
        <v>40000</v>
      </c>
    </row>
    <row r="28" spans="2:10" ht="15.6">
      <c r="B28" s="505">
        <v>7</v>
      </c>
      <c r="C28" s="265" t="s">
        <v>497</v>
      </c>
      <c r="D28" s="515">
        <f t="shared" si="0"/>
        <v>85265</v>
      </c>
      <c r="E28" s="401">
        <v>5005</v>
      </c>
      <c r="F28" s="401">
        <f t="shared" si="1"/>
        <v>40260</v>
      </c>
      <c r="G28" s="401"/>
      <c r="H28" s="401"/>
      <c r="I28" s="401">
        <v>40260</v>
      </c>
      <c r="J28" s="401">
        <v>40000</v>
      </c>
    </row>
    <row r="29" spans="2:10" ht="15.6">
      <c r="B29" s="276"/>
      <c r="C29" s="271" t="s">
        <v>498</v>
      </c>
      <c r="D29" s="516">
        <f>SUM(D22:D28)</f>
        <v>2271776</v>
      </c>
      <c r="E29" s="516">
        <f>SUM(E22:E28)</f>
        <v>47400</v>
      </c>
      <c r="F29" s="516">
        <f>SUM(F22:F28)</f>
        <v>1944376</v>
      </c>
      <c r="G29" s="516">
        <f t="shared" ref="G29:I29" si="2">SUM(G22:G28)</f>
        <v>0</v>
      </c>
      <c r="H29" s="516">
        <f t="shared" si="2"/>
        <v>0</v>
      </c>
      <c r="I29" s="516">
        <f t="shared" si="2"/>
        <v>1944376</v>
      </c>
      <c r="J29" s="516">
        <f>SUM(J22:J28)</f>
        <v>280000</v>
      </c>
    </row>
  </sheetData>
  <mergeCells count="15">
    <mergeCell ref="C6:J6"/>
    <mergeCell ref="C7:J7"/>
    <mergeCell ref="B19:B21"/>
    <mergeCell ref="C19:C21"/>
    <mergeCell ref="D19:D21"/>
    <mergeCell ref="E19:J19"/>
    <mergeCell ref="C8:D8"/>
    <mergeCell ref="A10:J10"/>
    <mergeCell ref="C11:D11"/>
    <mergeCell ref="C13:D13"/>
    <mergeCell ref="C16:F16"/>
    <mergeCell ref="E20:E21"/>
    <mergeCell ref="F20:F21"/>
    <mergeCell ref="J20:J21"/>
    <mergeCell ref="G20:I2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44"/>
  <sheetViews>
    <sheetView topLeftCell="A3" workbookViewId="0">
      <selection activeCell="G11" sqref="G11"/>
    </sheetView>
  </sheetViews>
  <sheetFormatPr defaultRowHeight="14.4"/>
  <cols>
    <col min="1" max="1" width="7.6640625" customWidth="1"/>
    <col min="2" max="2" width="28" customWidth="1"/>
    <col min="3" max="3" width="64.44140625" customWidth="1"/>
    <col min="4" max="4" width="13.5546875" customWidth="1"/>
    <col min="5" max="5" width="12.6640625" customWidth="1"/>
  </cols>
  <sheetData>
    <row r="1" spans="2:5">
      <c r="C1" s="652" t="s">
        <v>955</v>
      </c>
      <c r="D1" s="652"/>
      <c r="E1" s="653"/>
    </row>
    <row r="2" spans="2:5">
      <c r="C2" s="652" t="s">
        <v>420</v>
      </c>
      <c r="D2" s="652"/>
      <c r="E2" s="653"/>
    </row>
    <row r="3" spans="2:5">
      <c r="C3" s="652" t="s">
        <v>421</v>
      </c>
      <c r="D3" s="652"/>
      <c r="E3" s="653"/>
    </row>
    <row r="4" spans="2:5">
      <c r="C4" s="652" t="s">
        <v>422</v>
      </c>
      <c r="D4" s="652"/>
      <c r="E4" s="653"/>
    </row>
    <row r="5" spans="2:5">
      <c r="C5" s="652" t="s">
        <v>942</v>
      </c>
      <c r="D5" s="652"/>
      <c r="E5" s="653"/>
    </row>
    <row r="6" spans="2:5">
      <c r="C6" s="649" t="s">
        <v>944</v>
      </c>
      <c r="D6" s="649"/>
      <c r="E6" s="650"/>
    </row>
    <row r="7" spans="2:5">
      <c r="C7" s="649" t="s">
        <v>1045</v>
      </c>
      <c r="D7" s="649"/>
      <c r="E7" s="650"/>
    </row>
    <row r="8" spans="2:5">
      <c r="C8" s="651"/>
      <c r="D8" s="651"/>
      <c r="E8" s="651"/>
    </row>
    <row r="9" spans="2:5">
      <c r="C9" s="568"/>
      <c r="D9" s="568"/>
      <c r="E9" s="568"/>
    </row>
    <row r="10" spans="2:5" ht="17.399999999999999">
      <c r="C10" s="571" t="s">
        <v>423</v>
      </c>
      <c r="D10" s="571"/>
    </row>
    <row r="11" spans="2:5" ht="17.399999999999999">
      <c r="C11" s="571" t="s">
        <v>803</v>
      </c>
      <c r="D11" s="571"/>
    </row>
    <row r="12" spans="2:5" ht="17.399999999999999">
      <c r="C12" s="571" t="s">
        <v>940</v>
      </c>
      <c r="D12" s="571"/>
    </row>
    <row r="13" spans="2:5">
      <c r="E13" s="4" t="s">
        <v>676</v>
      </c>
    </row>
    <row r="14" spans="2:5" ht="49.5" customHeight="1">
      <c r="B14" s="572" t="s">
        <v>424</v>
      </c>
      <c r="C14" s="14" t="s">
        <v>425</v>
      </c>
      <c r="D14" s="570" t="s">
        <v>804</v>
      </c>
      <c r="E14" s="570" t="s">
        <v>805</v>
      </c>
    </row>
    <row r="15" spans="2:5" ht="31.2">
      <c r="B15" s="261" t="s">
        <v>426</v>
      </c>
      <c r="C15" s="245" t="s">
        <v>427</v>
      </c>
      <c r="D15" s="517">
        <f>SUM(D16,D19,D27,D36)</f>
        <v>513401</v>
      </c>
      <c r="E15" s="517">
        <f>SUM(E16,E19,E27,E36)</f>
        <v>0</v>
      </c>
    </row>
    <row r="16" spans="2:5" ht="31.2" hidden="1">
      <c r="B16" s="262" t="s">
        <v>428</v>
      </c>
      <c r="C16" s="170" t="s">
        <v>429</v>
      </c>
      <c r="D16" s="518">
        <f>SUM(D17)</f>
        <v>0</v>
      </c>
      <c r="E16" s="518">
        <f>SUM(E17)</f>
        <v>0</v>
      </c>
    </row>
    <row r="17" spans="2:5" ht="31.2" hidden="1">
      <c r="B17" s="263" t="s">
        <v>430</v>
      </c>
      <c r="C17" s="53" t="s">
        <v>431</v>
      </c>
      <c r="D17" s="519">
        <f>SUM(D18)</f>
        <v>0</v>
      </c>
      <c r="E17" s="519">
        <f>SUM(E18)</f>
        <v>0</v>
      </c>
    </row>
    <row r="18" spans="2:5" ht="31.2" hidden="1">
      <c r="B18" s="264" t="s">
        <v>432</v>
      </c>
      <c r="C18" s="265" t="s">
        <v>433</v>
      </c>
      <c r="D18" s="520"/>
      <c r="E18" s="520"/>
    </row>
    <row r="19" spans="2:5" ht="31.2">
      <c r="B19" s="262" t="s">
        <v>434</v>
      </c>
      <c r="C19" s="170" t="s">
        <v>435</v>
      </c>
      <c r="D19" s="518">
        <f>SUM(D20)</f>
        <v>0</v>
      </c>
      <c r="E19" s="518">
        <f>SUM(E20)</f>
        <v>0</v>
      </c>
    </row>
    <row r="20" spans="2:5" ht="31.2">
      <c r="B20" s="263" t="s">
        <v>436</v>
      </c>
      <c r="C20" s="53" t="s">
        <v>437</v>
      </c>
      <c r="D20" s="519">
        <f>SUM(D21,D24)</f>
        <v>0</v>
      </c>
      <c r="E20" s="519">
        <f>SUM(E21,E24)</f>
        <v>0</v>
      </c>
    </row>
    <row r="21" spans="2:5" ht="46.8">
      <c r="B21" s="266" t="s">
        <v>795</v>
      </c>
      <c r="C21" s="193" t="s">
        <v>797</v>
      </c>
      <c r="D21" s="521">
        <f>SUM(D22)</f>
        <v>2000000</v>
      </c>
      <c r="E21" s="521">
        <f>SUM(E22)</f>
        <v>2000000</v>
      </c>
    </row>
    <row r="22" spans="2:5" ht="46.8">
      <c r="B22" s="264" t="s">
        <v>796</v>
      </c>
      <c r="C22" s="265" t="s">
        <v>800</v>
      </c>
      <c r="D22" s="523">
        <f>SUM(D23)</f>
        <v>2000000</v>
      </c>
      <c r="E22" s="523">
        <f>SUM(E23)</f>
        <v>2000000</v>
      </c>
    </row>
    <row r="23" spans="2:5" ht="31.2">
      <c r="B23" s="264" t="s">
        <v>798</v>
      </c>
      <c r="C23" s="265" t="s">
        <v>801</v>
      </c>
      <c r="D23" s="520">
        <v>2000000</v>
      </c>
      <c r="E23" s="520">
        <v>2000000</v>
      </c>
    </row>
    <row r="24" spans="2:5" ht="46.8">
      <c r="B24" s="266" t="s">
        <v>438</v>
      </c>
      <c r="C24" s="193" t="s">
        <v>439</v>
      </c>
      <c r="D24" s="521">
        <f>SUM(D25)</f>
        <v>-2000000</v>
      </c>
      <c r="E24" s="521">
        <f>SUM(E25)</f>
        <v>-2000000</v>
      </c>
    </row>
    <row r="25" spans="2:5" ht="46.8">
      <c r="B25" s="264" t="s">
        <v>440</v>
      </c>
      <c r="C25" s="265" t="s">
        <v>441</v>
      </c>
      <c r="D25" s="523">
        <f>SUM(D26)</f>
        <v>-2000000</v>
      </c>
      <c r="E25" s="523">
        <f>SUM(E26)</f>
        <v>-2000000</v>
      </c>
    </row>
    <row r="26" spans="2:5" ht="46.8">
      <c r="B26" s="264" t="s">
        <v>799</v>
      </c>
      <c r="C26" s="265" t="s">
        <v>802</v>
      </c>
      <c r="D26" s="520">
        <v>-2000000</v>
      </c>
      <c r="E26" s="520">
        <v>-2000000</v>
      </c>
    </row>
    <row r="27" spans="2:5" ht="31.2">
      <c r="B27" s="262" t="s">
        <v>442</v>
      </c>
      <c r="C27" s="170" t="s">
        <v>443</v>
      </c>
      <c r="D27" s="518">
        <f>SUM(D28,D32)</f>
        <v>0</v>
      </c>
      <c r="E27" s="518">
        <f>SUM(E28,E32)</f>
        <v>0</v>
      </c>
    </row>
    <row r="28" spans="2:5" ht="15.6">
      <c r="B28" s="263" t="s">
        <v>444</v>
      </c>
      <c r="C28" s="53" t="s">
        <v>445</v>
      </c>
      <c r="D28" s="522">
        <f t="shared" ref="D28:E30" si="0">SUM(D29)</f>
        <v>-264293263</v>
      </c>
      <c r="E28" s="522">
        <f t="shared" si="0"/>
        <v>-269659276</v>
      </c>
    </row>
    <row r="29" spans="2:5" ht="15.6">
      <c r="B29" s="264" t="s">
        <v>446</v>
      </c>
      <c r="C29" s="265" t="s">
        <v>447</v>
      </c>
      <c r="D29" s="523">
        <f t="shared" si="0"/>
        <v>-264293263</v>
      </c>
      <c r="E29" s="523">
        <f t="shared" si="0"/>
        <v>-269659276</v>
      </c>
    </row>
    <row r="30" spans="2:5" ht="15.6">
      <c r="B30" s="264" t="s">
        <v>448</v>
      </c>
      <c r="C30" s="265" t="s">
        <v>449</v>
      </c>
      <c r="D30" s="523">
        <f t="shared" si="0"/>
        <v>-264293263</v>
      </c>
      <c r="E30" s="523">
        <f t="shared" si="0"/>
        <v>-269659276</v>
      </c>
    </row>
    <row r="31" spans="2:5" ht="31.2">
      <c r="B31" s="264" t="s">
        <v>450</v>
      </c>
      <c r="C31" s="265" t="s">
        <v>451</v>
      </c>
      <c r="D31" s="520">
        <v>-264293263</v>
      </c>
      <c r="E31" s="520">
        <v>-269659276</v>
      </c>
    </row>
    <row r="32" spans="2:5" ht="15.6">
      <c r="B32" s="263" t="s">
        <v>452</v>
      </c>
      <c r="C32" s="53" t="s">
        <v>453</v>
      </c>
      <c r="D32" s="522">
        <f t="shared" ref="D32:E34" si="1">SUM(D33)</f>
        <v>264293263</v>
      </c>
      <c r="E32" s="522">
        <f t="shared" si="1"/>
        <v>269659276</v>
      </c>
    </row>
    <row r="33" spans="2:5" ht="15.6">
      <c r="B33" s="264" t="s">
        <v>454</v>
      </c>
      <c r="C33" s="265" t="s">
        <v>455</v>
      </c>
      <c r="D33" s="524">
        <f t="shared" si="1"/>
        <v>264293263</v>
      </c>
      <c r="E33" s="524">
        <f t="shared" si="1"/>
        <v>269659276</v>
      </c>
    </row>
    <row r="34" spans="2:5" ht="15.6">
      <c r="B34" s="264" t="s">
        <v>456</v>
      </c>
      <c r="C34" s="265" t="s">
        <v>457</v>
      </c>
      <c r="D34" s="524">
        <f t="shared" si="1"/>
        <v>264293263</v>
      </c>
      <c r="E34" s="524">
        <f t="shared" si="1"/>
        <v>269659276</v>
      </c>
    </row>
    <row r="35" spans="2:5" ht="31.2">
      <c r="B35" s="264" t="s">
        <v>458</v>
      </c>
      <c r="C35" s="267" t="s">
        <v>459</v>
      </c>
      <c r="D35" s="520">
        <v>264293263</v>
      </c>
      <c r="E35" s="520">
        <v>269659276</v>
      </c>
    </row>
    <row r="36" spans="2:5" ht="31.2">
      <c r="B36" s="262" t="s">
        <v>460</v>
      </c>
      <c r="C36" s="170" t="s">
        <v>461</v>
      </c>
      <c r="D36" s="518">
        <f>SUM(D37)</f>
        <v>513401</v>
      </c>
      <c r="E36" s="518">
        <f>SUM(E37)</f>
        <v>0</v>
      </c>
    </row>
    <row r="37" spans="2:5" ht="31.2">
      <c r="B37" s="268" t="s">
        <v>462</v>
      </c>
      <c r="C37" s="269" t="s">
        <v>463</v>
      </c>
      <c r="D37" s="519">
        <f>SUM(D38,D41)</f>
        <v>513401</v>
      </c>
      <c r="E37" s="519">
        <f>SUM(E38,E41)</f>
        <v>0</v>
      </c>
    </row>
    <row r="38" spans="2:5" ht="31.2">
      <c r="B38" s="266" t="s">
        <v>464</v>
      </c>
      <c r="C38" s="193" t="s">
        <v>465</v>
      </c>
      <c r="D38" s="521">
        <f>SUM(D39)</f>
        <v>1013401</v>
      </c>
      <c r="E38" s="521">
        <f>SUM(E39)</f>
        <v>500000</v>
      </c>
    </row>
    <row r="39" spans="2:5" ht="45.75" customHeight="1">
      <c r="B39" s="264" t="s">
        <v>466</v>
      </c>
      <c r="C39" s="265" t="s">
        <v>467</v>
      </c>
      <c r="D39" s="523">
        <f>SUM(D40)</f>
        <v>1013401</v>
      </c>
      <c r="E39" s="523">
        <f>SUM(E40)</f>
        <v>500000</v>
      </c>
    </row>
    <row r="40" spans="2:5" ht="62.4">
      <c r="B40" s="264" t="s">
        <v>468</v>
      </c>
      <c r="C40" s="265" t="s">
        <v>469</v>
      </c>
      <c r="D40" s="525">
        <v>1013401</v>
      </c>
      <c r="E40" s="525">
        <v>500000</v>
      </c>
    </row>
    <row r="41" spans="2:5" ht="31.2">
      <c r="B41" s="266" t="s">
        <v>470</v>
      </c>
      <c r="C41" s="193" t="s">
        <v>471</v>
      </c>
      <c r="D41" s="521">
        <f>SUM(D42)</f>
        <v>-500000</v>
      </c>
      <c r="E41" s="521">
        <f>SUM(E42)</f>
        <v>-500000</v>
      </c>
    </row>
    <row r="42" spans="2:5" ht="46.8">
      <c r="B42" s="264" t="s">
        <v>472</v>
      </c>
      <c r="C42" s="265" t="s">
        <v>473</v>
      </c>
      <c r="D42" s="523">
        <f>SUM(D43)</f>
        <v>-500000</v>
      </c>
      <c r="E42" s="523">
        <f>SUM(E43)</f>
        <v>-500000</v>
      </c>
    </row>
    <row r="43" spans="2:5" ht="46.8">
      <c r="B43" s="264" t="s">
        <v>474</v>
      </c>
      <c r="C43" s="265" t="s">
        <v>475</v>
      </c>
      <c r="D43" s="525">
        <v>-500000</v>
      </c>
      <c r="E43" s="525">
        <v>-500000</v>
      </c>
    </row>
    <row r="44" spans="2:5" ht="15.6">
      <c r="B44" s="270"/>
      <c r="C44" s="271" t="s">
        <v>476</v>
      </c>
      <c r="D44" s="526">
        <f>SUM(D15)</f>
        <v>513401</v>
      </c>
      <c r="E44" s="526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H14" sqref="H14"/>
    </sheetView>
  </sheetViews>
  <sheetFormatPr defaultRowHeight="14.4"/>
  <cols>
    <col min="2" max="2" width="7.109375" customWidth="1"/>
    <col min="3" max="3" width="34" customWidth="1"/>
    <col min="4" max="4" width="10.88671875" customWidth="1"/>
    <col min="5" max="5" width="12.109375" customWidth="1"/>
    <col min="6" max="6" width="12.33203125" customWidth="1"/>
    <col min="7" max="7" width="13" customWidth="1"/>
    <col min="258" max="258" width="7.109375" customWidth="1"/>
    <col min="259" max="259" width="34" customWidth="1"/>
    <col min="260" max="260" width="10.88671875" customWidth="1"/>
    <col min="261" max="261" width="12.109375" customWidth="1"/>
    <col min="262" max="262" width="12.33203125" customWidth="1"/>
    <col min="263" max="263" width="13" customWidth="1"/>
    <col min="514" max="514" width="7.109375" customWidth="1"/>
    <col min="515" max="515" width="34" customWidth="1"/>
    <col min="516" max="516" width="10.88671875" customWidth="1"/>
    <col min="517" max="517" width="12.109375" customWidth="1"/>
    <col min="518" max="518" width="12.33203125" customWidth="1"/>
    <col min="519" max="519" width="13" customWidth="1"/>
    <col min="770" max="770" width="7.109375" customWidth="1"/>
    <col min="771" max="771" width="34" customWidth="1"/>
    <col min="772" max="772" width="10.88671875" customWidth="1"/>
    <col min="773" max="773" width="12.109375" customWidth="1"/>
    <col min="774" max="774" width="12.33203125" customWidth="1"/>
    <col min="775" max="775" width="13" customWidth="1"/>
    <col min="1026" max="1026" width="7.109375" customWidth="1"/>
    <col min="1027" max="1027" width="34" customWidth="1"/>
    <col min="1028" max="1028" width="10.88671875" customWidth="1"/>
    <col min="1029" max="1029" width="12.109375" customWidth="1"/>
    <col min="1030" max="1030" width="12.33203125" customWidth="1"/>
    <col min="1031" max="1031" width="13" customWidth="1"/>
    <col min="1282" max="1282" width="7.109375" customWidth="1"/>
    <col min="1283" max="1283" width="34" customWidth="1"/>
    <col min="1284" max="1284" width="10.88671875" customWidth="1"/>
    <col min="1285" max="1285" width="12.109375" customWidth="1"/>
    <col min="1286" max="1286" width="12.33203125" customWidth="1"/>
    <col min="1287" max="1287" width="13" customWidth="1"/>
    <col min="1538" max="1538" width="7.109375" customWidth="1"/>
    <col min="1539" max="1539" width="34" customWidth="1"/>
    <col min="1540" max="1540" width="10.88671875" customWidth="1"/>
    <col min="1541" max="1541" width="12.109375" customWidth="1"/>
    <col min="1542" max="1542" width="12.33203125" customWidth="1"/>
    <col min="1543" max="1543" width="13" customWidth="1"/>
    <col min="1794" max="1794" width="7.109375" customWidth="1"/>
    <col min="1795" max="1795" width="34" customWidth="1"/>
    <col min="1796" max="1796" width="10.88671875" customWidth="1"/>
    <col min="1797" max="1797" width="12.109375" customWidth="1"/>
    <col min="1798" max="1798" width="12.33203125" customWidth="1"/>
    <col min="1799" max="1799" width="13" customWidth="1"/>
    <col min="2050" max="2050" width="7.109375" customWidth="1"/>
    <col min="2051" max="2051" width="34" customWidth="1"/>
    <col min="2052" max="2052" width="10.88671875" customWidth="1"/>
    <col min="2053" max="2053" width="12.109375" customWidth="1"/>
    <col min="2054" max="2054" width="12.33203125" customWidth="1"/>
    <col min="2055" max="2055" width="13" customWidth="1"/>
    <col min="2306" max="2306" width="7.109375" customWidth="1"/>
    <col min="2307" max="2307" width="34" customWidth="1"/>
    <col min="2308" max="2308" width="10.88671875" customWidth="1"/>
    <col min="2309" max="2309" width="12.109375" customWidth="1"/>
    <col min="2310" max="2310" width="12.33203125" customWidth="1"/>
    <col min="2311" max="2311" width="13" customWidth="1"/>
    <col min="2562" max="2562" width="7.109375" customWidth="1"/>
    <col min="2563" max="2563" width="34" customWidth="1"/>
    <col min="2564" max="2564" width="10.88671875" customWidth="1"/>
    <col min="2565" max="2565" width="12.109375" customWidth="1"/>
    <col min="2566" max="2566" width="12.33203125" customWidth="1"/>
    <col min="2567" max="2567" width="13" customWidth="1"/>
    <col min="2818" max="2818" width="7.109375" customWidth="1"/>
    <col min="2819" max="2819" width="34" customWidth="1"/>
    <col min="2820" max="2820" width="10.88671875" customWidth="1"/>
    <col min="2821" max="2821" width="12.109375" customWidth="1"/>
    <col min="2822" max="2822" width="12.33203125" customWidth="1"/>
    <col min="2823" max="2823" width="13" customWidth="1"/>
    <col min="3074" max="3074" width="7.109375" customWidth="1"/>
    <col min="3075" max="3075" width="34" customWidth="1"/>
    <col min="3076" max="3076" width="10.88671875" customWidth="1"/>
    <col min="3077" max="3077" width="12.109375" customWidth="1"/>
    <col min="3078" max="3078" width="12.33203125" customWidth="1"/>
    <col min="3079" max="3079" width="13" customWidth="1"/>
    <col min="3330" max="3330" width="7.109375" customWidth="1"/>
    <col min="3331" max="3331" width="34" customWidth="1"/>
    <col min="3332" max="3332" width="10.88671875" customWidth="1"/>
    <col min="3333" max="3333" width="12.109375" customWidth="1"/>
    <col min="3334" max="3334" width="12.33203125" customWidth="1"/>
    <col min="3335" max="3335" width="13" customWidth="1"/>
    <col min="3586" max="3586" width="7.109375" customWidth="1"/>
    <col min="3587" max="3587" width="34" customWidth="1"/>
    <col min="3588" max="3588" width="10.88671875" customWidth="1"/>
    <col min="3589" max="3589" width="12.109375" customWidth="1"/>
    <col min="3590" max="3590" width="12.33203125" customWidth="1"/>
    <col min="3591" max="3591" width="13" customWidth="1"/>
    <col min="3842" max="3842" width="7.109375" customWidth="1"/>
    <col min="3843" max="3843" width="34" customWidth="1"/>
    <col min="3844" max="3844" width="10.88671875" customWidth="1"/>
    <col min="3845" max="3845" width="12.109375" customWidth="1"/>
    <col min="3846" max="3846" width="12.33203125" customWidth="1"/>
    <col min="3847" max="3847" width="13" customWidth="1"/>
    <col min="4098" max="4098" width="7.109375" customWidth="1"/>
    <col min="4099" max="4099" width="34" customWidth="1"/>
    <col min="4100" max="4100" width="10.88671875" customWidth="1"/>
    <col min="4101" max="4101" width="12.109375" customWidth="1"/>
    <col min="4102" max="4102" width="12.33203125" customWidth="1"/>
    <col min="4103" max="4103" width="13" customWidth="1"/>
    <col min="4354" max="4354" width="7.109375" customWidth="1"/>
    <col min="4355" max="4355" width="34" customWidth="1"/>
    <col min="4356" max="4356" width="10.88671875" customWidth="1"/>
    <col min="4357" max="4357" width="12.109375" customWidth="1"/>
    <col min="4358" max="4358" width="12.33203125" customWidth="1"/>
    <col min="4359" max="4359" width="13" customWidth="1"/>
    <col min="4610" max="4610" width="7.109375" customWidth="1"/>
    <col min="4611" max="4611" width="34" customWidth="1"/>
    <col min="4612" max="4612" width="10.88671875" customWidth="1"/>
    <col min="4613" max="4613" width="12.109375" customWidth="1"/>
    <col min="4614" max="4614" width="12.33203125" customWidth="1"/>
    <col min="4615" max="4615" width="13" customWidth="1"/>
    <col min="4866" max="4866" width="7.109375" customWidth="1"/>
    <col min="4867" max="4867" width="34" customWidth="1"/>
    <col min="4868" max="4868" width="10.88671875" customWidth="1"/>
    <col min="4869" max="4869" width="12.109375" customWidth="1"/>
    <col min="4870" max="4870" width="12.33203125" customWidth="1"/>
    <col min="4871" max="4871" width="13" customWidth="1"/>
    <col min="5122" max="5122" width="7.109375" customWidth="1"/>
    <col min="5123" max="5123" width="34" customWidth="1"/>
    <col min="5124" max="5124" width="10.88671875" customWidth="1"/>
    <col min="5125" max="5125" width="12.109375" customWidth="1"/>
    <col min="5126" max="5126" width="12.33203125" customWidth="1"/>
    <col min="5127" max="5127" width="13" customWidth="1"/>
    <col min="5378" max="5378" width="7.109375" customWidth="1"/>
    <col min="5379" max="5379" width="34" customWidth="1"/>
    <col min="5380" max="5380" width="10.88671875" customWidth="1"/>
    <col min="5381" max="5381" width="12.109375" customWidth="1"/>
    <col min="5382" max="5382" width="12.33203125" customWidth="1"/>
    <col min="5383" max="5383" width="13" customWidth="1"/>
    <col min="5634" max="5634" width="7.109375" customWidth="1"/>
    <col min="5635" max="5635" width="34" customWidth="1"/>
    <col min="5636" max="5636" width="10.88671875" customWidth="1"/>
    <col min="5637" max="5637" width="12.109375" customWidth="1"/>
    <col min="5638" max="5638" width="12.33203125" customWidth="1"/>
    <col min="5639" max="5639" width="13" customWidth="1"/>
    <col min="5890" max="5890" width="7.109375" customWidth="1"/>
    <col min="5891" max="5891" width="34" customWidth="1"/>
    <col min="5892" max="5892" width="10.88671875" customWidth="1"/>
    <col min="5893" max="5893" width="12.109375" customWidth="1"/>
    <col min="5894" max="5894" width="12.33203125" customWidth="1"/>
    <col min="5895" max="5895" width="13" customWidth="1"/>
    <col min="6146" max="6146" width="7.109375" customWidth="1"/>
    <col min="6147" max="6147" width="34" customWidth="1"/>
    <col min="6148" max="6148" width="10.88671875" customWidth="1"/>
    <col min="6149" max="6149" width="12.109375" customWidth="1"/>
    <col min="6150" max="6150" width="12.33203125" customWidth="1"/>
    <col min="6151" max="6151" width="13" customWidth="1"/>
    <col min="6402" max="6402" width="7.109375" customWidth="1"/>
    <col min="6403" max="6403" width="34" customWidth="1"/>
    <col min="6404" max="6404" width="10.88671875" customWidth="1"/>
    <col min="6405" max="6405" width="12.109375" customWidth="1"/>
    <col min="6406" max="6406" width="12.33203125" customWidth="1"/>
    <col min="6407" max="6407" width="13" customWidth="1"/>
    <col min="6658" max="6658" width="7.109375" customWidth="1"/>
    <col min="6659" max="6659" width="34" customWidth="1"/>
    <col min="6660" max="6660" width="10.88671875" customWidth="1"/>
    <col min="6661" max="6661" width="12.109375" customWidth="1"/>
    <col min="6662" max="6662" width="12.33203125" customWidth="1"/>
    <col min="6663" max="6663" width="13" customWidth="1"/>
    <col min="6914" max="6914" width="7.109375" customWidth="1"/>
    <col min="6915" max="6915" width="34" customWidth="1"/>
    <col min="6916" max="6916" width="10.88671875" customWidth="1"/>
    <col min="6917" max="6917" width="12.109375" customWidth="1"/>
    <col min="6918" max="6918" width="12.33203125" customWidth="1"/>
    <col min="6919" max="6919" width="13" customWidth="1"/>
    <col min="7170" max="7170" width="7.109375" customWidth="1"/>
    <col min="7171" max="7171" width="34" customWidth="1"/>
    <col min="7172" max="7172" width="10.88671875" customWidth="1"/>
    <col min="7173" max="7173" width="12.109375" customWidth="1"/>
    <col min="7174" max="7174" width="12.33203125" customWidth="1"/>
    <col min="7175" max="7175" width="13" customWidth="1"/>
    <col min="7426" max="7426" width="7.109375" customWidth="1"/>
    <col min="7427" max="7427" width="34" customWidth="1"/>
    <col min="7428" max="7428" width="10.88671875" customWidth="1"/>
    <col min="7429" max="7429" width="12.109375" customWidth="1"/>
    <col min="7430" max="7430" width="12.33203125" customWidth="1"/>
    <col min="7431" max="7431" width="13" customWidth="1"/>
    <col min="7682" max="7682" width="7.109375" customWidth="1"/>
    <col min="7683" max="7683" width="34" customWidth="1"/>
    <col min="7684" max="7684" width="10.88671875" customWidth="1"/>
    <col min="7685" max="7685" width="12.109375" customWidth="1"/>
    <col min="7686" max="7686" width="12.33203125" customWidth="1"/>
    <col min="7687" max="7687" width="13" customWidth="1"/>
    <col min="7938" max="7938" width="7.109375" customWidth="1"/>
    <col min="7939" max="7939" width="34" customWidth="1"/>
    <col min="7940" max="7940" width="10.88671875" customWidth="1"/>
    <col min="7941" max="7941" width="12.109375" customWidth="1"/>
    <col min="7942" max="7942" width="12.33203125" customWidth="1"/>
    <col min="7943" max="7943" width="13" customWidth="1"/>
    <col min="8194" max="8194" width="7.109375" customWidth="1"/>
    <col min="8195" max="8195" width="34" customWidth="1"/>
    <col min="8196" max="8196" width="10.88671875" customWidth="1"/>
    <col min="8197" max="8197" width="12.109375" customWidth="1"/>
    <col min="8198" max="8198" width="12.33203125" customWidth="1"/>
    <col min="8199" max="8199" width="13" customWidth="1"/>
    <col min="8450" max="8450" width="7.109375" customWidth="1"/>
    <col min="8451" max="8451" width="34" customWidth="1"/>
    <col min="8452" max="8452" width="10.88671875" customWidth="1"/>
    <col min="8453" max="8453" width="12.109375" customWidth="1"/>
    <col min="8454" max="8454" width="12.33203125" customWidth="1"/>
    <col min="8455" max="8455" width="13" customWidth="1"/>
    <col min="8706" max="8706" width="7.109375" customWidth="1"/>
    <col min="8707" max="8707" width="34" customWidth="1"/>
    <col min="8708" max="8708" width="10.88671875" customWidth="1"/>
    <col min="8709" max="8709" width="12.109375" customWidth="1"/>
    <col min="8710" max="8710" width="12.33203125" customWidth="1"/>
    <col min="8711" max="8711" width="13" customWidth="1"/>
    <col min="8962" max="8962" width="7.109375" customWidth="1"/>
    <col min="8963" max="8963" width="34" customWidth="1"/>
    <col min="8964" max="8964" width="10.88671875" customWidth="1"/>
    <col min="8965" max="8965" width="12.109375" customWidth="1"/>
    <col min="8966" max="8966" width="12.33203125" customWidth="1"/>
    <col min="8967" max="8967" width="13" customWidth="1"/>
    <col min="9218" max="9218" width="7.109375" customWidth="1"/>
    <col min="9219" max="9219" width="34" customWidth="1"/>
    <col min="9220" max="9220" width="10.88671875" customWidth="1"/>
    <col min="9221" max="9221" width="12.109375" customWidth="1"/>
    <col min="9222" max="9222" width="12.33203125" customWidth="1"/>
    <col min="9223" max="9223" width="13" customWidth="1"/>
    <col min="9474" max="9474" width="7.109375" customWidth="1"/>
    <col min="9475" max="9475" width="34" customWidth="1"/>
    <col min="9476" max="9476" width="10.88671875" customWidth="1"/>
    <col min="9477" max="9477" width="12.109375" customWidth="1"/>
    <col min="9478" max="9478" width="12.33203125" customWidth="1"/>
    <col min="9479" max="9479" width="13" customWidth="1"/>
    <col min="9730" max="9730" width="7.109375" customWidth="1"/>
    <col min="9731" max="9731" width="34" customWidth="1"/>
    <col min="9732" max="9732" width="10.88671875" customWidth="1"/>
    <col min="9733" max="9733" width="12.109375" customWidth="1"/>
    <col min="9734" max="9734" width="12.33203125" customWidth="1"/>
    <col min="9735" max="9735" width="13" customWidth="1"/>
    <col min="9986" max="9986" width="7.109375" customWidth="1"/>
    <col min="9987" max="9987" width="34" customWidth="1"/>
    <col min="9988" max="9988" width="10.88671875" customWidth="1"/>
    <col min="9989" max="9989" width="12.109375" customWidth="1"/>
    <col min="9990" max="9990" width="12.33203125" customWidth="1"/>
    <col min="9991" max="9991" width="13" customWidth="1"/>
    <col min="10242" max="10242" width="7.109375" customWidth="1"/>
    <col min="10243" max="10243" width="34" customWidth="1"/>
    <col min="10244" max="10244" width="10.88671875" customWidth="1"/>
    <col min="10245" max="10245" width="12.109375" customWidth="1"/>
    <col min="10246" max="10246" width="12.33203125" customWidth="1"/>
    <col min="10247" max="10247" width="13" customWidth="1"/>
    <col min="10498" max="10498" width="7.109375" customWidth="1"/>
    <col min="10499" max="10499" width="34" customWidth="1"/>
    <col min="10500" max="10500" width="10.88671875" customWidth="1"/>
    <col min="10501" max="10501" width="12.109375" customWidth="1"/>
    <col min="10502" max="10502" width="12.33203125" customWidth="1"/>
    <col min="10503" max="10503" width="13" customWidth="1"/>
    <col min="10754" max="10754" width="7.109375" customWidth="1"/>
    <col min="10755" max="10755" width="34" customWidth="1"/>
    <col min="10756" max="10756" width="10.88671875" customWidth="1"/>
    <col min="10757" max="10757" width="12.109375" customWidth="1"/>
    <col min="10758" max="10758" width="12.33203125" customWidth="1"/>
    <col min="10759" max="10759" width="13" customWidth="1"/>
    <col min="11010" max="11010" width="7.109375" customWidth="1"/>
    <col min="11011" max="11011" width="34" customWidth="1"/>
    <col min="11012" max="11012" width="10.88671875" customWidth="1"/>
    <col min="11013" max="11013" width="12.109375" customWidth="1"/>
    <col min="11014" max="11014" width="12.33203125" customWidth="1"/>
    <col min="11015" max="11015" width="13" customWidth="1"/>
    <col min="11266" max="11266" width="7.109375" customWidth="1"/>
    <col min="11267" max="11267" width="34" customWidth="1"/>
    <col min="11268" max="11268" width="10.88671875" customWidth="1"/>
    <col min="11269" max="11269" width="12.109375" customWidth="1"/>
    <col min="11270" max="11270" width="12.33203125" customWidth="1"/>
    <col min="11271" max="11271" width="13" customWidth="1"/>
    <col min="11522" max="11522" width="7.109375" customWidth="1"/>
    <col min="11523" max="11523" width="34" customWidth="1"/>
    <col min="11524" max="11524" width="10.88671875" customWidth="1"/>
    <col min="11525" max="11525" width="12.109375" customWidth="1"/>
    <col min="11526" max="11526" width="12.33203125" customWidth="1"/>
    <col min="11527" max="11527" width="13" customWidth="1"/>
    <col min="11778" max="11778" width="7.109375" customWidth="1"/>
    <col min="11779" max="11779" width="34" customWidth="1"/>
    <col min="11780" max="11780" width="10.88671875" customWidth="1"/>
    <col min="11781" max="11781" width="12.109375" customWidth="1"/>
    <col min="11782" max="11782" width="12.33203125" customWidth="1"/>
    <col min="11783" max="11783" width="13" customWidth="1"/>
    <col min="12034" max="12034" width="7.109375" customWidth="1"/>
    <col min="12035" max="12035" width="34" customWidth="1"/>
    <col min="12036" max="12036" width="10.88671875" customWidth="1"/>
    <col min="12037" max="12037" width="12.109375" customWidth="1"/>
    <col min="12038" max="12038" width="12.33203125" customWidth="1"/>
    <col min="12039" max="12039" width="13" customWidth="1"/>
    <col min="12290" max="12290" width="7.109375" customWidth="1"/>
    <col min="12291" max="12291" width="34" customWidth="1"/>
    <col min="12292" max="12292" width="10.88671875" customWidth="1"/>
    <col min="12293" max="12293" width="12.109375" customWidth="1"/>
    <col min="12294" max="12294" width="12.33203125" customWidth="1"/>
    <col min="12295" max="12295" width="13" customWidth="1"/>
    <col min="12546" max="12546" width="7.109375" customWidth="1"/>
    <col min="12547" max="12547" width="34" customWidth="1"/>
    <col min="12548" max="12548" width="10.88671875" customWidth="1"/>
    <col min="12549" max="12549" width="12.109375" customWidth="1"/>
    <col min="12550" max="12550" width="12.33203125" customWidth="1"/>
    <col min="12551" max="12551" width="13" customWidth="1"/>
    <col min="12802" max="12802" width="7.109375" customWidth="1"/>
    <col min="12803" max="12803" width="34" customWidth="1"/>
    <col min="12804" max="12804" width="10.88671875" customWidth="1"/>
    <col min="12805" max="12805" width="12.109375" customWidth="1"/>
    <col min="12806" max="12806" width="12.33203125" customWidth="1"/>
    <col min="12807" max="12807" width="13" customWidth="1"/>
    <col min="13058" max="13058" width="7.109375" customWidth="1"/>
    <col min="13059" max="13059" width="34" customWidth="1"/>
    <col min="13060" max="13060" width="10.88671875" customWidth="1"/>
    <col min="13061" max="13061" width="12.109375" customWidth="1"/>
    <col min="13062" max="13062" width="12.33203125" customWidth="1"/>
    <col min="13063" max="13063" width="13" customWidth="1"/>
    <col min="13314" max="13314" width="7.109375" customWidth="1"/>
    <col min="13315" max="13315" width="34" customWidth="1"/>
    <col min="13316" max="13316" width="10.88671875" customWidth="1"/>
    <col min="13317" max="13317" width="12.109375" customWidth="1"/>
    <col min="13318" max="13318" width="12.33203125" customWidth="1"/>
    <col min="13319" max="13319" width="13" customWidth="1"/>
    <col min="13570" max="13570" width="7.109375" customWidth="1"/>
    <col min="13571" max="13571" width="34" customWidth="1"/>
    <col min="13572" max="13572" width="10.88671875" customWidth="1"/>
    <col min="13573" max="13573" width="12.109375" customWidth="1"/>
    <col min="13574" max="13574" width="12.33203125" customWidth="1"/>
    <col min="13575" max="13575" width="13" customWidth="1"/>
    <col min="13826" max="13826" width="7.109375" customWidth="1"/>
    <col min="13827" max="13827" width="34" customWidth="1"/>
    <col min="13828" max="13828" width="10.88671875" customWidth="1"/>
    <col min="13829" max="13829" width="12.109375" customWidth="1"/>
    <col min="13830" max="13830" width="12.33203125" customWidth="1"/>
    <col min="13831" max="13831" width="13" customWidth="1"/>
    <col min="14082" max="14082" width="7.109375" customWidth="1"/>
    <col min="14083" max="14083" width="34" customWidth="1"/>
    <col min="14084" max="14084" width="10.88671875" customWidth="1"/>
    <col min="14085" max="14085" width="12.109375" customWidth="1"/>
    <col min="14086" max="14086" width="12.33203125" customWidth="1"/>
    <col min="14087" max="14087" width="13" customWidth="1"/>
    <col min="14338" max="14338" width="7.109375" customWidth="1"/>
    <col min="14339" max="14339" width="34" customWidth="1"/>
    <col min="14340" max="14340" width="10.88671875" customWidth="1"/>
    <col min="14341" max="14341" width="12.109375" customWidth="1"/>
    <col min="14342" max="14342" width="12.33203125" customWidth="1"/>
    <col min="14343" max="14343" width="13" customWidth="1"/>
    <col min="14594" max="14594" width="7.109375" customWidth="1"/>
    <col min="14595" max="14595" width="34" customWidth="1"/>
    <col min="14596" max="14596" width="10.88671875" customWidth="1"/>
    <col min="14597" max="14597" width="12.109375" customWidth="1"/>
    <col min="14598" max="14598" width="12.33203125" customWidth="1"/>
    <col min="14599" max="14599" width="13" customWidth="1"/>
    <col min="14850" max="14850" width="7.109375" customWidth="1"/>
    <col min="14851" max="14851" width="34" customWidth="1"/>
    <col min="14852" max="14852" width="10.88671875" customWidth="1"/>
    <col min="14853" max="14853" width="12.109375" customWidth="1"/>
    <col min="14854" max="14854" width="12.33203125" customWidth="1"/>
    <col min="14855" max="14855" width="13" customWidth="1"/>
    <col min="15106" max="15106" width="7.109375" customWidth="1"/>
    <col min="15107" max="15107" width="34" customWidth="1"/>
    <col min="15108" max="15108" width="10.88671875" customWidth="1"/>
    <col min="15109" max="15109" width="12.109375" customWidth="1"/>
    <col min="15110" max="15110" width="12.33203125" customWidth="1"/>
    <col min="15111" max="15111" width="13" customWidth="1"/>
    <col min="15362" max="15362" width="7.109375" customWidth="1"/>
    <col min="15363" max="15363" width="34" customWidth="1"/>
    <col min="15364" max="15364" width="10.88671875" customWidth="1"/>
    <col min="15365" max="15365" width="12.109375" customWidth="1"/>
    <col min="15366" max="15366" width="12.33203125" customWidth="1"/>
    <col min="15367" max="15367" width="13" customWidth="1"/>
    <col min="15618" max="15618" width="7.109375" customWidth="1"/>
    <col min="15619" max="15619" width="34" customWidth="1"/>
    <col min="15620" max="15620" width="10.88671875" customWidth="1"/>
    <col min="15621" max="15621" width="12.109375" customWidth="1"/>
    <col min="15622" max="15622" width="12.33203125" customWidth="1"/>
    <col min="15623" max="15623" width="13" customWidth="1"/>
    <col min="15874" max="15874" width="7.109375" customWidth="1"/>
    <col min="15875" max="15875" width="34" customWidth="1"/>
    <col min="15876" max="15876" width="10.88671875" customWidth="1"/>
    <col min="15877" max="15877" width="12.109375" customWidth="1"/>
    <col min="15878" max="15878" width="12.33203125" customWidth="1"/>
    <col min="15879" max="15879" width="13" customWidth="1"/>
    <col min="16130" max="16130" width="7.109375" customWidth="1"/>
    <col min="16131" max="16131" width="34" customWidth="1"/>
    <col min="16132" max="16132" width="10.88671875" customWidth="1"/>
    <col min="16133" max="16133" width="12.109375" customWidth="1"/>
    <col min="16134" max="16134" width="12.33203125" customWidth="1"/>
    <col min="16135" max="16135" width="13" customWidth="1"/>
  </cols>
  <sheetData>
    <row r="1" spans="1:7">
      <c r="C1" s="595" t="s">
        <v>1012</v>
      </c>
      <c r="D1" s="596"/>
    </row>
    <row r="2" spans="1:7">
      <c r="C2" s="595" t="s">
        <v>486</v>
      </c>
      <c r="D2" s="596"/>
    </row>
    <row r="3" spans="1:7">
      <c r="C3" s="595" t="s">
        <v>487</v>
      </c>
      <c r="D3" s="596"/>
    </row>
    <row r="4" spans="1:7">
      <c r="C4" s="595" t="s">
        <v>488</v>
      </c>
      <c r="D4" s="596"/>
    </row>
    <row r="5" spans="1:7">
      <c r="C5" s="595" t="s">
        <v>1013</v>
      </c>
      <c r="D5" s="596"/>
    </row>
    <row r="6" spans="1:7">
      <c r="C6" s="591" t="s">
        <v>1014</v>
      </c>
      <c r="D6" s="596"/>
    </row>
    <row r="7" spans="1:7">
      <c r="C7" s="703" t="s">
        <v>1056</v>
      </c>
      <c r="D7" s="703"/>
      <c r="E7" s="703"/>
      <c r="F7" s="703"/>
      <c r="G7" s="703"/>
    </row>
    <row r="8" spans="1:7">
      <c r="C8" s="693"/>
      <c r="D8" s="693"/>
    </row>
    <row r="9" spans="1:7" ht="15.6">
      <c r="C9" s="214" t="s">
        <v>677</v>
      </c>
      <c r="D9" s="214"/>
      <c r="E9" s="593"/>
    </row>
    <row r="10" spans="1:7" ht="15.6">
      <c r="A10" s="663" t="s">
        <v>678</v>
      </c>
      <c r="B10" s="663"/>
      <c r="C10" s="663"/>
      <c r="D10" s="663"/>
      <c r="E10" s="663"/>
      <c r="F10" s="663"/>
      <c r="G10" s="663"/>
    </row>
    <row r="11" spans="1:7" ht="15.6">
      <c r="C11" s="695" t="s">
        <v>1015</v>
      </c>
      <c r="D11" s="695"/>
    </row>
    <row r="12" spans="1:7">
      <c r="C12" s="601"/>
      <c r="D12" s="601"/>
    </row>
    <row r="13" spans="1:7">
      <c r="C13" s="693"/>
      <c r="D13" s="693"/>
    </row>
    <row r="14" spans="1:7" ht="15.6">
      <c r="C14" s="601"/>
      <c r="D14" s="597"/>
      <c r="F14" s="597" t="s">
        <v>1016</v>
      </c>
    </row>
    <row r="15" spans="1:7" ht="15.6">
      <c r="C15" s="601"/>
      <c r="D15" s="597"/>
    </row>
    <row r="16" spans="1:7" ht="136.5" customHeight="1">
      <c r="C16" s="701" t="s">
        <v>1017</v>
      </c>
      <c r="D16" s="701"/>
      <c r="E16" s="701"/>
      <c r="F16" s="701"/>
    </row>
    <row r="17" spans="2:7" ht="15.6">
      <c r="C17" s="513"/>
      <c r="D17" s="597"/>
    </row>
    <row r="18" spans="2:7">
      <c r="D18" s="275"/>
      <c r="F18" s="275" t="s">
        <v>676</v>
      </c>
    </row>
    <row r="19" spans="2:7">
      <c r="B19" s="680" t="s">
        <v>489</v>
      </c>
      <c r="C19" s="680" t="s">
        <v>490</v>
      </c>
      <c r="D19" s="680" t="s">
        <v>5</v>
      </c>
      <c r="E19" s="697" t="s">
        <v>681</v>
      </c>
      <c r="F19" s="698"/>
      <c r="G19" s="699"/>
    </row>
    <row r="20" spans="2:7" ht="72">
      <c r="B20" s="696"/>
      <c r="C20" s="696"/>
      <c r="D20" s="696"/>
      <c r="E20" s="602" t="s">
        <v>682</v>
      </c>
      <c r="F20" s="602" t="s">
        <v>683</v>
      </c>
      <c r="G20" s="602" t="s">
        <v>684</v>
      </c>
    </row>
    <row r="21" spans="2:7" ht="17.25" customHeight="1">
      <c r="B21" s="599">
        <v>1</v>
      </c>
      <c r="C21" s="265" t="s">
        <v>491</v>
      </c>
      <c r="D21" s="515">
        <f>SUM(E21:G21)</f>
        <v>5961</v>
      </c>
      <c r="E21" s="401">
        <v>5961</v>
      </c>
      <c r="F21" s="401"/>
      <c r="G21" s="401"/>
    </row>
    <row r="22" spans="2:7" ht="15.6">
      <c r="B22" s="599">
        <v>2</v>
      </c>
      <c r="C22" s="265" t="s">
        <v>492</v>
      </c>
      <c r="D22" s="515">
        <f t="shared" ref="D22:D27" si="0">SUM(E22:G22)</f>
        <v>61121</v>
      </c>
      <c r="E22" s="401">
        <v>13073</v>
      </c>
      <c r="F22" s="401"/>
      <c r="G22" s="401">
        <v>48048</v>
      </c>
    </row>
    <row r="23" spans="2:7" ht="15.6">
      <c r="B23" s="599">
        <v>3</v>
      </c>
      <c r="C23" s="265" t="s">
        <v>493</v>
      </c>
      <c r="D23" s="515">
        <f t="shared" si="0"/>
        <v>5238</v>
      </c>
      <c r="E23" s="401">
        <v>5238</v>
      </c>
      <c r="F23" s="401"/>
      <c r="G23" s="401"/>
    </row>
    <row r="24" spans="2:7" ht="15.6">
      <c r="B24" s="599">
        <v>4</v>
      </c>
      <c r="C24" s="265" t="s">
        <v>494</v>
      </c>
      <c r="D24" s="515">
        <f t="shared" si="0"/>
        <v>6623</v>
      </c>
      <c r="E24" s="401">
        <v>6623</v>
      </c>
      <c r="F24" s="401"/>
      <c r="G24" s="401"/>
    </row>
    <row r="25" spans="2:7" ht="15.6">
      <c r="B25" s="599">
        <v>5</v>
      </c>
      <c r="C25" s="265" t="s">
        <v>495</v>
      </c>
      <c r="D25" s="515">
        <f t="shared" si="0"/>
        <v>118847</v>
      </c>
      <c r="E25" s="401">
        <v>4847</v>
      </c>
      <c r="F25" s="401">
        <v>114000</v>
      </c>
      <c r="G25" s="401"/>
    </row>
    <row r="26" spans="2:7" ht="15.6">
      <c r="B26" s="599">
        <v>6</v>
      </c>
      <c r="C26" s="265" t="s">
        <v>496</v>
      </c>
      <c r="D26" s="515">
        <f t="shared" si="0"/>
        <v>6653</v>
      </c>
      <c r="E26" s="401">
        <v>6653</v>
      </c>
      <c r="F26" s="401"/>
      <c r="G26" s="401"/>
    </row>
    <row r="27" spans="2:7" ht="15.6">
      <c r="B27" s="599">
        <v>7</v>
      </c>
      <c r="C27" s="265" t="s">
        <v>497</v>
      </c>
      <c r="D27" s="515">
        <f t="shared" si="0"/>
        <v>5005</v>
      </c>
      <c r="E27" s="401">
        <v>5005</v>
      </c>
      <c r="F27" s="401"/>
      <c r="G27" s="401"/>
    </row>
    <row r="28" spans="2:7" ht="15.6">
      <c r="B28" s="276"/>
      <c r="C28" s="271" t="s">
        <v>498</v>
      </c>
      <c r="D28" s="516">
        <f>SUM(D21:D27)</f>
        <v>209448</v>
      </c>
      <c r="E28" s="516">
        <f>SUM(E21:E27)</f>
        <v>47400</v>
      </c>
      <c r="F28" s="516">
        <f>SUM(F21:F27)</f>
        <v>114000</v>
      </c>
      <c r="G28" s="516">
        <f>SUM(G21:G27)</f>
        <v>48048</v>
      </c>
    </row>
  </sheetData>
  <mergeCells count="10">
    <mergeCell ref="C7:G7"/>
    <mergeCell ref="C8:D8"/>
    <mergeCell ref="A10:G10"/>
    <mergeCell ref="C11:D11"/>
    <mergeCell ref="C13:D13"/>
    <mergeCell ref="C16:F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H13" sqref="H13"/>
    </sheetView>
  </sheetViews>
  <sheetFormatPr defaultRowHeight="14.4"/>
  <cols>
    <col min="2" max="2" width="7.109375" customWidth="1"/>
    <col min="3" max="3" width="34" customWidth="1"/>
    <col min="4" max="4" width="10.88671875" customWidth="1"/>
    <col min="5" max="5" width="12.109375" customWidth="1"/>
    <col min="6" max="6" width="12.33203125" hidden="1" customWidth="1"/>
    <col min="7" max="7" width="13" customWidth="1"/>
    <col min="258" max="258" width="7.109375" customWidth="1"/>
    <col min="259" max="259" width="34" customWidth="1"/>
    <col min="260" max="260" width="10.88671875" customWidth="1"/>
    <col min="261" max="261" width="12.109375" customWidth="1"/>
    <col min="262" max="262" width="0" hidden="1" customWidth="1"/>
    <col min="263" max="263" width="13" customWidth="1"/>
    <col min="514" max="514" width="7.109375" customWidth="1"/>
    <col min="515" max="515" width="34" customWidth="1"/>
    <col min="516" max="516" width="10.88671875" customWidth="1"/>
    <col min="517" max="517" width="12.109375" customWidth="1"/>
    <col min="518" max="518" width="0" hidden="1" customWidth="1"/>
    <col min="519" max="519" width="13" customWidth="1"/>
    <col min="770" max="770" width="7.109375" customWidth="1"/>
    <col min="771" max="771" width="34" customWidth="1"/>
    <col min="772" max="772" width="10.88671875" customWidth="1"/>
    <col min="773" max="773" width="12.109375" customWidth="1"/>
    <col min="774" max="774" width="0" hidden="1" customWidth="1"/>
    <col min="775" max="775" width="13" customWidth="1"/>
    <col min="1026" max="1026" width="7.109375" customWidth="1"/>
    <col min="1027" max="1027" width="34" customWidth="1"/>
    <col min="1028" max="1028" width="10.88671875" customWidth="1"/>
    <col min="1029" max="1029" width="12.109375" customWidth="1"/>
    <col min="1030" max="1030" width="0" hidden="1" customWidth="1"/>
    <col min="1031" max="1031" width="13" customWidth="1"/>
    <col min="1282" max="1282" width="7.109375" customWidth="1"/>
    <col min="1283" max="1283" width="34" customWidth="1"/>
    <col min="1284" max="1284" width="10.88671875" customWidth="1"/>
    <col min="1285" max="1285" width="12.109375" customWidth="1"/>
    <col min="1286" max="1286" width="0" hidden="1" customWidth="1"/>
    <col min="1287" max="1287" width="13" customWidth="1"/>
    <col min="1538" max="1538" width="7.109375" customWidth="1"/>
    <col min="1539" max="1539" width="34" customWidth="1"/>
    <col min="1540" max="1540" width="10.88671875" customWidth="1"/>
    <col min="1541" max="1541" width="12.109375" customWidth="1"/>
    <col min="1542" max="1542" width="0" hidden="1" customWidth="1"/>
    <col min="1543" max="1543" width="13" customWidth="1"/>
    <col min="1794" max="1794" width="7.109375" customWidth="1"/>
    <col min="1795" max="1795" width="34" customWidth="1"/>
    <col min="1796" max="1796" width="10.88671875" customWidth="1"/>
    <col min="1797" max="1797" width="12.109375" customWidth="1"/>
    <col min="1798" max="1798" width="0" hidden="1" customWidth="1"/>
    <col min="1799" max="1799" width="13" customWidth="1"/>
    <col min="2050" max="2050" width="7.109375" customWidth="1"/>
    <col min="2051" max="2051" width="34" customWidth="1"/>
    <col min="2052" max="2052" width="10.88671875" customWidth="1"/>
    <col min="2053" max="2053" width="12.109375" customWidth="1"/>
    <col min="2054" max="2054" width="0" hidden="1" customWidth="1"/>
    <col min="2055" max="2055" width="13" customWidth="1"/>
    <col min="2306" max="2306" width="7.109375" customWidth="1"/>
    <col min="2307" max="2307" width="34" customWidth="1"/>
    <col min="2308" max="2308" width="10.88671875" customWidth="1"/>
    <col min="2309" max="2309" width="12.109375" customWidth="1"/>
    <col min="2310" max="2310" width="0" hidden="1" customWidth="1"/>
    <col min="2311" max="2311" width="13" customWidth="1"/>
    <col min="2562" max="2562" width="7.109375" customWidth="1"/>
    <col min="2563" max="2563" width="34" customWidth="1"/>
    <col min="2564" max="2564" width="10.88671875" customWidth="1"/>
    <col min="2565" max="2565" width="12.109375" customWidth="1"/>
    <col min="2566" max="2566" width="0" hidden="1" customWidth="1"/>
    <col min="2567" max="2567" width="13" customWidth="1"/>
    <col min="2818" max="2818" width="7.109375" customWidth="1"/>
    <col min="2819" max="2819" width="34" customWidth="1"/>
    <col min="2820" max="2820" width="10.88671875" customWidth="1"/>
    <col min="2821" max="2821" width="12.109375" customWidth="1"/>
    <col min="2822" max="2822" width="0" hidden="1" customWidth="1"/>
    <col min="2823" max="2823" width="13" customWidth="1"/>
    <col min="3074" max="3074" width="7.109375" customWidth="1"/>
    <col min="3075" max="3075" width="34" customWidth="1"/>
    <col min="3076" max="3076" width="10.88671875" customWidth="1"/>
    <col min="3077" max="3077" width="12.109375" customWidth="1"/>
    <col min="3078" max="3078" width="0" hidden="1" customWidth="1"/>
    <col min="3079" max="3079" width="13" customWidth="1"/>
    <col min="3330" max="3330" width="7.109375" customWidth="1"/>
    <col min="3331" max="3331" width="34" customWidth="1"/>
    <col min="3332" max="3332" width="10.88671875" customWidth="1"/>
    <col min="3333" max="3333" width="12.109375" customWidth="1"/>
    <col min="3334" max="3334" width="0" hidden="1" customWidth="1"/>
    <col min="3335" max="3335" width="13" customWidth="1"/>
    <col min="3586" max="3586" width="7.109375" customWidth="1"/>
    <col min="3587" max="3587" width="34" customWidth="1"/>
    <col min="3588" max="3588" width="10.88671875" customWidth="1"/>
    <col min="3589" max="3589" width="12.109375" customWidth="1"/>
    <col min="3590" max="3590" width="0" hidden="1" customWidth="1"/>
    <col min="3591" max="3591" width="13" customWidth="1"/>
    <col min="3842" max="3842" width="7.109375" customWidth="1"/>
    <col min="3843" max="3843" width="34" customWidth="1"/>
    <col min="3844" max="3844" width="10.88671875" customWidth="1"/>
    <col min="3845" max="3845" width="12.109375" customWidth="1"/>
    <col min="3846" max="3846" width="0" hidden="1" customWidth="1"/>
    <col min="3847" max="3847" width="13" customWidth="1"/>
    <col min="4098" max="4098" width="7.109375" customWidth="1"/>
    <col min="4099" max="4099" width="34" customWidth="1"/>
    <col min="4100" max="4100" width="10.88671875" customWidth="1"/>
    <col min="4101" max="4101" width="12.109375" customWidth="1"/>
    <col min="4102" max="4102" width="0" hidden="1" customWidth="1"/>
    <col min="4103" max="4103" width="13" customWidth="1"/>
    <col min="4354" max="4354" width="7.109375" customWidth="1"/>
    <col min="4355" max="4355" width="34" customWidth="1"/>
    <col min="4356" max="4356" width="10.88671875" customWidth="1"/>
    <col min="4357" max="4357" width="12.109375" customWidth="1"/>
    <col min="4358" max="4358" width="0" hidden="1" customWidth="1"/>
    <col min="4359" max="4359" width="13" customWidth="1"/>
    <col min="4610" max="4610" width="7.109375" customWidth="1"/>
    <col min="4611" max="4611" width="34" customWidth="1"/>
    <col min="4612" max="4612" width="10.88671875" customWidth="1"/>
    <col min="4613" max="4613" width="12.109375" customWidth="1"/>
    <col min="4614" max="4614" width="0" hidden="1" customWidth="1"/>
    <col min="4615" max="4615" width="13" customWidth="1"/>
    <col min="4866" max="4866" width="7.109375" customWidth="1"/>
    <col min="4867" max="4867" width="34" customWidth="1"/>
    <col min="4868" max="4868" width="10.88671875" customWidth="1"/>
    <col min="4869" max="4869" width="12.109375" customWidth="1"/>
    <col min="4870" max="4870" width="0" hidden="1" customWidth="1"/>
    <col min="4871" max="4871" width="13" customWidth="1"/>
    <col min="5122" max="5122" width="7.109375" customWidth="1"/>
    <col min="5123" max="5123" width="34" customWidth="1"/>
    <col min="5124" max="5124" width="10.88671875" customWidth="1"/>
    <col min="5125" max="5125" width="12.109375" customWidth="1"/>
    <col min="5126" max="5126" width="0" hidden="1" customWidth="1"/>
    <col min="5127" max="5127" width="13" customWidth="1"/>
    <col min="5378" max="5378" width="7.109375" customWidth="1"/>
    <col min="5379" max="5379" width="34" customWidth="1"/>
    <col min="5380" max="5380" width="10.88671875" customWidth="1"/>
    <col min="5381" max="5381" width="12.109375" customWidth="1"/>
    <col min="5382" max="5382" width="0" hidden="1" customWidth="1"/>
    <col min="5383" max="5383" width="13" customWidth="1"/>
    <col min="5634" max="5634" width="7.109375" customWidth="1"/>
    <col min="5635" max="5635" width="34" customWidth="1"/>
    <col min="5636" max="5636" width="10.88671875" customWidth="1"/>
    <col min="5637" max="5637" width="12.109375" customWidth="1"/>
    <col min="5638" max="5638" width="0" hidden="1" customWidth="1"/>
    <col min="5639" max="5639" width="13" customWidth="1"/>
    <col min="5890" max="5890" width="7.109375" customWidth="1"/>
    <col min="5891" max="5891" width="34" customWidth="1"/>
    <col min="5892" max="5892" width="10.88671875" customWidth="1"/>
    <col min="5893" max="5893" width="12.109375" customWidth="1"/>
    <col min="5894" max="5894" width="0" hidden="1" customWidth="1"/>
    <col min="5895" max="5895" width="13" customWidth="1"/>
    <col min="6146" max="6146" width="7.109375" customWidth="1"/>
    <col min="6147" max="6147" width="34" customWidth="1"/>
    <col min="6148" max="6148" width="10.88671875" customWidth="1"/>
    <col min="6149" max="6149" width="12.109375" customWidth="1"/>
    <col min="6150" max="6150" width="0" hidden="1" customWidth="1"/>
    <col min="6151" max="6151" width="13" customWidth="1"/>
    <col min="6402" max="6402" width="7.109375" customWidth="1"/>
    <col min="6403" max="6403" width="34" customWidth="1"/>
    <col min="6404" max="6404" width="10.88671875" customWidth="1"/>
    <col min="6405" max="6405" width="12.109375" customWidth="1"/>
    <col min="6406" max="6406" width="0" hidden="1" customWidth="1"/>
    <col min="6407" max="6407" width="13" customWidth="1"/>
    <col min="6658" max="6658" width="7.109375" customWidth="1"/>
    <col min="6659" max="6659" width="34" customWidth="1"/>
    <col min="6660" max="6660" width="10.88671875" customWidth="1"/>
    <col min="6661" max="6661" width="12.109375" customWidth="1"/>
    <col min="6662" max="6662" width="0" hidden="1" customWidth="1"/>
    <col min="6663" max="6663" width="13" customWidth="1"/>
    <col min="6914" max="6914" width="7.109375" customWidth="1"/>
    <col min="6915" max="6915" width="34" customWidth="1"/>
    <col min="6916" max="6916" width="10.88671875" customWidth="1"/>
    <col min="6917" max="6917" width="12.109375" customWidth="1"/>
    <col min="6918" max="6918" width="0" hidden="1" customWidth="1"/>
    <col min="6919" max="6919" width="13" customWidth="1"/>
    <col min="7170" max="7170" width="7.109375" customWidth="1"/>
    <col min="7171" max="7171" width="34" customWidth="1"/>
    <col min="7172" max="7172" width="10.88671875" customWidth="1"/>
    <col min="7173" max="7173" width="12.109375" customWidth="1"/>
    <col min="7174" max="7174" width="0" hidden="1" customWidth="1"/>
    <col min="7175" max="7175" width="13" customWidth="1"/>
    <col min="7426" max="7426" width="7.109375" customWidth="1"/>
    <col min="7427" max="7427" width="34" customWidth="1"/>
    <col min="7428" max="7428" width="10.88671875" customWidth="1"/>
    <col min="7429" max="7429" width="12.109375" customWidth="1"/>
    <col min="7430" max="7430" width="0" hidden="1" customWidth="1"/>
    <col min="7431" max="7431" width="13" customWidth="1"/>
    <col min="7682" max="7682" width="7.109375" customWidth="1"/>
    <col min="7683" max="7683" width="34" customWidth="1"/>
    <col min="7684" max="7684" width="10.88671875" customWidth="1"/>
    <col min="7685" max="7685" width="12.109375" customWidth="1"/>
    <col min="7686" max="7686" width="0" hidden="1" customWidth="1"/>
    <col min="7687" max="7687" width="13" customWidth="1"/>
    <col min="7938" max="7938" width="7.109375" customWidth="1"/>
    <col min="7939" max="7939" width="34" customWidth="1"/>
    <col min="7940" max="7940" width="10.88671875" customWidth="1"/>
    <col min="7941" max="7941" width="12.109375" customWidth="1"/>
    <col min="7942" max="7942" width="0" hidden="1" customWidth="1"/>
    <col min="7943" max="7943" width="13" customWidth="1"/>
    <col min="8194" max="8194" width="7.109375" customWidth="1"/>
    <col min="8195" max="8195" width="34" customWidth="1"/>
    <col min="8196" max="8196" width="10.88671875" customWidth="1"/>
    <col min="8197" max="8197" width="12.109375" customWidth="1"/>
    <col min="8198" max="8198" width="0" hidden="1" customWidth="1"/>
    <col min="8199" max="8199" width="13" customWidth="1"/>
    <col min="8450" max="8450" width="7.109375" customWidth="1"/>
    <col min="8451" max="8451" width="34" customWidth="1"/>
    <col min="8452" max="8452" width="10.88671875" customWidth="1"/>
    <col min="8453" max="8453" width="12.109375" customWidth="1"/>
    <col min="8454" max="8454" width="0" hidden="1" customWidth="1"/>
    <col min="8455" max="8455" width="13" customWidth="1"/>
    <col min="8706" max="8706" width="7.109375" customWidth="1"/>
    <col min="8707" max="8707" width="34" customWidth="1"/>
    <col min="8708" max="8708" width="10.88671875" customWidth="1"/>
    <col min="8709" max="8709" width="12.109375" customWidth="1"/>
    <col min="8710" max="8710" width="0" hidden="1" customWidth="1"/>
    <col min="8711" max="8711" width="13" customWidth="1"/>
    <col min="8962" max="8962" width="7.109375" customWidth="1"/>
    <col min="8963" max="8963" width="34" customWidth="1"/>
    <col min="8964" max="8964" width="10.88671875" customWidth="1"/>
    <col min="8965" max="8965" width="12.109375" customWidth="1"/>
    <col min="8966" max="8966" width="0" hidden="1" customWidth="1"/>
    <col min="8967" max="8967" width="13" customWidth="1"/>
    <col min="9218" max="9218" width="7.109375" customWidth="1"/>
    <col min="9219" max="9219" width="34" customWidth="1"/>
    <col min="9220" max="9220" width="10.88671875" customWidth="1"/>
    <col min="9221" max="9221" width="12.109375" customWidth="1"/>
    <col min="9222" max="9222" width="0" hidden="1" customWidth="1"/>
    <col min="9223" max="9223" width="13" customWidth="1"/>
    <col min="9474" max="9474" width="7.109375" customWidth="1"/>
    <col min="9475" max="9475" width="34" customWidth="1"/>
    <col min="9476" max="9476" width="10.88671875" customWidth="1"/>
    <col min="9477" max="9477" width="12.109375" customWidth="1"/>
    <col min="9478" max="9478" width="0" hidden="1" customWidth="1"/>
    <col min="9479" max="9479" width="13" customWidth="1"/>
    <col min="9730" max="9730" width="7.109375" customWidth="1"/>
    <col min="9731" max="9731" width="34" customWidth="1"/>
    <col min="9732" max="9732" width="10.88671875" customWidth="1"/>
    <col min="9733" max="9733" width="12.109375" customWidth="1"/>
    <col min="9734" max="9734" width="0" hidden="1" customWidth="1"/>
    <col min="9735" max="9735" width="13" customWidth="1"/>
    <col min="9986" max="9986" width="7.109375" customWidth="1"/>
    <col min="9987" max="9987" width="34" customWidth="1"/>
    <col min="9988" max="9988" width="10.88671875" customWidth="1"/>
    <col min="9989" max="9989" width="12.109375" customWidth="1"/>
    <col min="9990" max="9990" width="0" hidden="1" customWidth="1"/>
    <col min="9991" max="9991" width="13" customWidth="1"/>
    <col min="10242" max="10242" width="7.109375" customWidth="1"/>
    <col min="10243" max="10243" width="34" customWidth="1"/>
    <col min="10244" max="10244" width="10.88671875" customWidth="1"/>
    <col min="10245" max="10245" width="12.109375" customWidth="1"/>
    <col min="10246" max="10246" width="0" hidden="1" customWidth="1"/>
    <col min="10247" max="10247" width="13" customWidth="1"/>
    <col min="10498" max="10498" width="7.109375" customWidth="1"/>
    <col min="10499" max="10499" width="34" customWidth="1"/>
    <col min="10500" max="10500" width="10.88671875" customWidth="1"/>
    <col min="10501" max="10501" width="12.109375" customWidth="1"/>
    <col min="10502" max="10502" width="0" hidden="1" customWidth="1"/>
    <col min="10503" max="10503" width="13" customWidth="1"/>
    <col min="10754" max="10754" width="7.109375" customWidth="1"/>
    <col min="10755" max="10755" width="34" customWidth="1"/>
    <col min="10756" max="10756" width="10.88671875" customWidth="1"/>
    <col min="10757" max="10757" width="12.109375" customWidth="1"/>
    <col min="10758" max="10758" width="0" hidden="1" customWidth="1"/>
    <col min="10759" max="10759" width="13" customWidth="1"/>
    <col min="11010" max="11010" width="7.109375" customWidth="1"/>
    <col min="11011" max="11011" width="34" customWidth="1"/>
    <col min="11012" max="11012" width="10.88671875" customWidth="1"/>
    <col min="11013" max="11013" width="12.109375" customWidth="1"/>
    <col min="11014" max="11014" width="0" hidden="1" customWidth="1"/>
    <col min="11015" max="11015" width="13" customWidth="1"/>
    <col min="11266" max="11266" width="7.109375" customWidth="1"/>
    <col min="11267" max="11267" width="34" customWidth="1"/>
    <col min="11268" max="11268" width="10.88671875" customWidth="1"/>
    <col min="11269" max="11269" width="12.109375" customWidth="1"/>
    <col min="11270" max="11270" width="0" hidden="1" customWidth="1"/>
    <col min="11271" max="11271" width="13" customWidth="1"/>
    <col min="11522" max="11522" width="7.109375" customWidth="1"/>
    <col min="11523" max="11523" width="34" customWidth="1"/>
    <col min="11524" max="11524" width="10.88671875" customWidth="1"/>
    <col min="11525" max="11525" width="12.109375" customWidth="1"/>
    <col min="11526" max="11526" width="0" hidden="1" customWidth="1"/>
    <col min="11527" max="11527" width="13" customWidth="1"/>
    <col min="11778" max="11778" width="7.109375" customWidth="1"/>
    <col min="11779" max="11779" width="34" customWidth="1"/>
    <col min="11780" max="11780" width="10.88671875" customWidth="1"/>
    <col min="11781" max="11781" width="12.109375" customWidth="1"/>
    <col min="11782" max="11782" width="0" hidden="1" customWidth="1"/>
    <col min="11783" max="11783" width="13" customWidth="1"/>
    <col min="12034" max="12034" width="7.109375" customWidth="1"/>
    <col min="12035" max="12035" width="34" customWidth="1"/>
    <col min="12036" max="12036" width="10.88671875" customWidth="1"/>
    <col min="12037" max="12037" width="12.109375" customWidth="1"/>
    <col min="12038" max="12038" width="0" hidden="1" customWidth="1"/>
    <col min="12039" max="12039" width="13" customWidth="1"/>
    <col min="12290" max="12290" width="7.109375" customWidth="1"/>
    <col min="12291" max="12291" width="34" customWidth="1"/>
    <col min="12292" max="12292" width="10.88671875" customWidth="1"/>
    <col min="12293" max="12293" width="12.109375" customWidth="1"/>
    <col min="12294" max="12294" width="0" hidden="1" customWidth="1"/>
    <col min="12295" max="12295" width="13" customWidth="1"/>
    <col min="12546" max="12546" width="7.109375" customWidth="1"/>
    <col min="12547" max="12547" width="34" customWidth="1"/>
    <col min="12548" max="12548" width="10.88671875" customWidth="1"/>
    <col min="12549" max="12549" width="12.109375" customWidth="1"/>
    <col min="12550" max="12550" width="0" hidden="1" customWidth="1"/>
    <col min="12551" max="12551" width="13" customWidth="1"/>
    <col min="12802" max="12802" width="7.109375" customWidth="1"/>
    <col min="12803" max="12803" width="34" customWidth="1"/>
    <col min="12804" max="12804" width="10.88671875" customWidth="1"/>
    <col min="12805" max="12805" width="12.109375" customWidth="1"/>
    <col min="12806" max="12806" width="0" hidden="1" customWidth="1"/>
    <col min="12807" max="12807" width="13" customWidth="1"/>
    <col min="13058" max="13058" width="7.109375" customWidth="1"/>
    <col min="13059" max="13059" width="34" customWidth="1"/>
    <col min="13060" max="13060" width="10.88671875" customWidth="1"/>
    <col min="13061" max="13061" width="12.109375" customWidth="1"/>
    <col min="13062" max="13062" width="0" hidden="1" customWidth="1"/>
    <col min="13063" max="13063" width="13" customWidth="1"/>
    <col min="13314" max="13314" width="7.109375" customWidth="1"/>
    <col min="13315" max="13315" width="34" customWidth="1"/>
    <col min="13316" max="13316" width="10.88671875" customWidth="1"/>
    <col min="13317" max="13317" width="12.109375" customWidth="1"/>
    <col min="13318" max="13318" width="0" hidden="1" customWidth="1"/>
    <col min="13319" max="13319" width="13" customWidth="1"/>
    <col min="13570" max="13570" width="7.109375" customWidth="1"/>
    <col min="13571" max="13571" width="34" customWidth="1"/>
    <col min="13572" max="13572" width="10.88671875" customWidth="1"/>
    <col min="13573" max="13573" width="12.109375" customWidth="1"/>
    <col min="13574" max="13574" width="0" hidden="1" customWidth="1"/>
    <col min="13575" max="13575" width="13" customWidth="1"/>
    <col min="13826" max="13826" width="7.109375" customWidth="1"/>
    <col min="13827" max="13827" width="34" customWidth="1"/>
    <col min="13828" max="13828" width="10.88671875" customWidth="1"/>
    <col min="13829" max="13829" width="12.109375" customWidth="1"/>
    <col min="13830" max="13830" width="0" hidden="1" customWidth="1"/>
    <col min="13831" max="13831" width="13" customWidth="1"/>
    <col min="14082" max="14082" width="7.109375" customWidth="1"/>
    <col min="14083" max="14083" width="34" customWidth="1"/>
    <col min="14084" max="14084" width="10.88671875" customWidth="1"/>
    <col min="14085" max="14085" width="12.109375" customWidth="1"/>
    <col min="14086" max="14086" width="0" hidden="1" customWidth="1"/>
    <col min="14087" max="14087" width="13" customWidth="1"/>
    <col min="14338" max="14338" width="7.109375" customWidth="1"/>
    <col min="14339" max="14339" width="34" customWidth="1"/>
    <col min="14340" max="14340" width="10.88671875" customWidth="1"/>
    <col min="14341" max="14341" width="12.109375" customWidth="1"/>
    <col min="14342" max="14342" width="0" hidden="1" customWidth="1"/>
    <col min="14343" max="14343" width="13" customWidth="1"/>
    <col min="14594" max="14594" width="7.109375" customWidth="1"/>
    <col min="14595" max="14595" width="34" customWidth="1"/>
    <col min="14596" max="14596" width="10.88671875" customWidth="1"/>
    <col min="14597" max="14597" width="12.109375" customWidth="1"/>
    <col min="14598" max="14598" width="0" hidden="1" customWidth="1"/>
    <col min="14599" max="14599" width="13" customWidth="1"/>
    <col min="14850" max="14850" width="7.109375" customWidth="1"/>
    <col min="14851" max="14851" width="34" customWidth="1"/>
    <col min="14852" max="14852" width="10.88671875" customWidth="1"/>
    <col min="14853" max="14853" width="12.109375" customWidth="1"/>
    <col min="14854" max="14854" width="0" hidden="1" customWidth="1"/>
    <col min="14855" max="14855" width="13" customWidth="1"/>
    <col min="15106" max="15106" width="7.109375" customWidth="1"/>
    <col min="15107" max="15107" width="34" customWidth="1"/>
    <col min="15108" max="15108" width="10.88671875" customWidth="1"/>
    <col min="15109" max="15109" width="12.109375" customWidth="1"/>
    <col min="15110" max="15110" width="0" hidden="1" customWidth="1"/>
    <col min="15111" max="15111" width="13" customWidth="1"/>
    <col min="15362" max="15362" width="7.109375" customWidth="1"/>
    <col min="15363" max="15363" width="34" customWidth="1"/>
    <col min="15364" max="15364" width="10.88671875" customWidth="1"/>
    <col min="15365" max="15365" width="12.109375" customWidth="1"/>
    <col min="15366" max="15366" width="0" hidden="1" customWidth="1"/>
    <col min="15367" max="15367" width="13" customWidth="1"/>
    <col min="15618" max="15618" width="7.109375" customWidth="1"/>
    <col min="15619" max="15619" width="34" customWidth="1"/>
    <col min="15620" max="15620" width="10.88671875" customWidth="1"/>
    <col min="15621" max="15621" width="12.109375" customWidth="1"/>
    <col min="15622" max="15622" width="0" hidden="1" customWidth="1"/>
    <col min="15623" max="15623" width="13" customWidth="1"/>
    <col min="15874" max="15874" width="7.109375" customWidth="1"/>
    <col min="15875" max="15875" width="34" customWidth="1"/>
    <col min="15876" max="15876" width="10.88671875" customWidth="1"/>
    <col min="15877" max="15877" width="12.109375" customWidth="1"/>
    <col min="15878" max="15878" width="0" hidden="1" customWidth="1"/>
    <col min="15879" max="15879" width="13" customWidth="1"/>
    <col min="16130" max="16130" width="7.109375" customWidth="1"/>
    <col min="16131" max="16131" width="34" customWidth="1"/>
    <col min="16132" max="16132" width="10.88671875" customWidth="1"/>
    <col min="16133" max="16133" width="12.109375" customWidth="1"/>
    <col min="16134" max="16134" width="0" hidden="1" customWidth="1"/>
    <col min="16135" max="16135" width="13" customWidth="1"/>
  </cols>
  <sheetData>
    <row r="1" spans="1:7">
      <c r="C1" s="595" t="s">
        <v>1012</v>
      </c>
      <c r="D1" s="596"/>
    </row>
    <row r="2" spans="1:7">
      <c r="C2" s="595" t="s">
        <v>486</v>
      </c>
      <c r="D2" s="596"/>
    </row>
    <row r="3" spans="1:7">
      <c r="C3" s="595" t="s">
        <v>487</v>
      </c>
      <c r="D3" s="596"/>
    </row>
    <row r="4" spans="1:7">
      <c r="C4" s="595" t="s">
        <v>488</v>
      </c>
      <c r="D4" s="596"/>
    </row>
    <row r="5" spans="1:7">
      <c r="C5" s="595" t="s">
        <v>1006</v>
      </c>
      <c r="D5" s="596"/>
    </row>
    <row r="6" spans="1:7">
      <c r="C6" s="595" t="s">
        <v>1007</v>
      </c>
      <c r="D6" s="596"/>
    </row>
    <row r="7" spans="1:7">
      <c r="C7" s="648" t="s">
        <v>1055</v>
      </c>
      <c r="D7" s="594"/>
    </row>
    <row r="8" spans="1:7">
      <c r="C8" s="591"/>
      <c r="D8" s="594"/>
    </row>
    <row r="9" spans="1:7">
      <c r="C9" s="693"/>
      <c r="D9" s="693"/>
    </row>
    <row r="10" spans="1:7" ht="15.6">
      <c r="C10" s="214" t="s">
        <v>677</v>
      </c>
      <c r="D10" s="214"/>
      <c r="E10" s="593"/>
    </row>
    <row r="11" spans="1:7" ht="15.6">
      <c r="A11" s="663" t="s">
        <v>678</v>
      </c>
      <c r="B11" s="663"/>
      <c r="C11" s="663"/>
      <c r="D11" s="663"/>
      <c r="E11" s="663"/>
      <c r="F11" s="663"/>
      <c r="G11" s="663"/>
    </row>
    <row r="12" spans="1:7" ht="15.6">
      <c r="C12" s="695" t="s">
        <v>1015</v>
      </c>
      <c r="D12" s="695"/>
    </row>
    <row r="13" spans="1:7">
      <c r="C13" s="601"/>
      <c r="D13" s="601"/>
    </row>
    <row r="14" spans="1:7">
      <c r="C14" s="693"/>
      <c r="D14" s="693"/>
    </row>
    <row r="15" spans="1:7" ht="15.6">
      <c r="C15" s="601"/>
      <c r="D15" s="597"/>
      <c r="F15" s="597"/>
      <c r="G15" s="597" t="s">
        <v>1018</v>
      </c>
    </row>
    <row r="16" spans="1:7" ht="15.6">
      <c r="C16" s="601"/>
      <c r="D16" s="597"/>
    </row>
    <row r="17" spans="2:7" ht="132.75" customHeight="1">
      <c r="C17" s="701" t="s">
        <v>1019</v>
      </c>
      <c r="D17" s="701"/>
      <c r="E17" s="701"/>
      <c r="F17" s="701"/>
    </row>
    <row r="18" spans="2:7" ht="15.6">
      <c r="C18" s="513"/>
      <c r="D18" s="597"/>
    </row>
    <row r="19" spans="2:7">
      <c r="D19" s="275"/>
      <c r="F19" s="275"/>
      <c r="G19" s="275" t="s">
        <v>676</v>
      </c>
    </row>
    <row r="20" spans="2:7">
      <c r="B20" s="680" t="s">
        <v>489</v>
      </c>
      <c r="C20" s="680" t="s">
        <v>490</v>
      </c>
      <c r="D20" s="680" t="s">
        <v>5</v>
      </c>
      <c r="E20" s="697" t="s">
        <v>681</v>
      </c>
      <c r="F20" s="698"/>
      <c r="G20" s="699"/>
    </row>
    <row r="21" spans="2:7" ht="72">
      <c r="B21" s="696"/>
      <c r="C21" s="696"/>
      <c r="D21" s="696"/>
      <c r="E21" s="602" t="s">
        <v>682</v>
      </c>
      <c r="F21" s="602" t="s">
        <v>683</v>
      </c>
      <c r="G21" s="602" t="s">
        <v>684</v>
      </c>
    </row>
    <row r="22" spans="2:7" ht="18" customHeight="1">
      <c r="B22" s="599">
        <v>1</v>
      </c>
      <c r="C22" s="265" t="s">
        <v>491</v>
      </c>
      <c r="D22" s="515">
        <f>SUM(E22:G22)</f>
        <v>20961</v>
      </c>
      <c r="E22" s="401">
        <v>5961</v>
      </c>
      <c r="F22" s="401"/>
      <c r="G22" s="401">
        <v>15000</v>
      </c>
    </row>
    <row r="23" spans="2:7" ht="15.6">
      <c r="B23" s="599">
        <v>2</v>
      </c>
      <c r="C23" s="265" t="s">
        <v>492</v>
      </c>
      <c r="D23" s="515">
        <f t="shared" ref="D23:D28" si="0">SUM(E23:G23)</f>
        <v>13073</v>
      </c>
      <c r="E23" s="401">
        <v>13073</v>
      </c>
      <c r="F23" s="401"/>
      <c r="G23" s="401"/>
    </row>
    <row r="24" spans="2:7" ht="15.6">
      <c r="B24" s="599">
        <v>3</v>
      </c>
      <c r="C24" s="265" t="s">
        <v>493</v>
      </c>
      <c r="D24" s="515">
        <f t="shared" si="0"/>
        <v>15238</v>
      </c>
      <c r="E24" s="401">
        <v>5238</v>
      </c>
      <c r="F24" s="401"/>
      <c r="G24" s="401">
        <v>10000</v>
      </c>
    </row>
    <row r="25" spans="2:7" ht="15.6">
      <c r="B25" s="599">
        <v>4</v>
      </c>
      <c r="C25" s="265" t="s">
        <v>494</v>
      </c>
      <c r="D25" s="515">
        <f t="shared" si="0"/>
        <v>6623</v>
      </c>
      <c r="E25" s="401">
        <v>6623</v>
      </c>
      <c r="F25" s="401"/>
      <c r="G25" s="401"/>
    </row>
    <row r="26" spans="2:7" ht="15.6">
      <c r="B26" s="599">
        <v>5</v>
      </c>
      <c r="C26" s="265" t="s">
        <v>495</v>
      </c>
      <c r="D26" s="515">
        <f t="shared" si="0"/>
        <v>19847</v>
      </c>
      <c r="E26" s="401">
        <v>4847</v>
      </c>
      <c r="F26" s="401"/>
      <c r="G26" s="401">
        <v>15000</v>
      </c>
    </row>
    <row r="27" spans="2:7" ht="15.6">
      <c r="B27" s="599">
        <v>6</v>
      </c>
      <c r="C27" s="265" t="s">
        <v>496</v>
      </c>
      <c r="D27" s="515">
        <f t="shared" si="0"/>
        <v>6653</v>
      </c>
      <c r="E27" s="401">
        <v>6653</v>
      </c>
      <c r="F27" s="401"/>
      <c r="G27" s="401"/>
    </row>
    <row r="28" spans="2:7" ht="15.6">
      <c r="B28" s="599">
        <v>7</v>
      </c>
      <c r="C28" s="265" t="s">
        <v>497</v>
      </c>
      <c r="D28" s="515">
        <f t="shared" si="0"/>
        <v>10005</v>
      </c>
      <c r="E28" s="401">
        <v>5005</v>
      </c>
      <c r="F28" s="401"/>
      <c r="G28" s="401">
        <v>5000</v>
      </c>
    </row>
    <row r="29" spans="2:7" ht="15.6">
      <c r="B29" s="276"/>
      <c r="C29" s="271" t="s">
        <v>498</v>
      </c>
      <c r="D29" s="516">
        <f>SUM(D22:D28)</f>
        <v>92400</v>
      </c>
      <c r="E29" s="516">
        <f>SUM(E22:E28)</f>
        <v>47400</v>
      </c>
      <c r="F29" s="516">
        <f>SUM(F22:F28)</f>
        <v>0</v>
      </c>
      <c r="G29" s="516">
        <f>SUM(G22:G28)</f>
        <v>45000</v>
      </c>
    </row>
  </sheetData>
  <mergeCells count="9"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E15" sqref="E15"/>
    </sheetView>
  </sheetViews>
  <sheetFormatPr defaultRowHeight="14.4"/>
  <cols>
    <col min="2" max="2" width="7.109375" customWidth="1"/>
    <col min="3" max="3" width="39.88671875" customWidth="1"/>
    <col min="4" max="4" width="10.88671875" customWidth="1"/>
    <col min="5" max="5" width="12.109375" customWidth="1"/>
    <col min="6" max="6" width="12.33203125" hidden="1" customWidth="1"/>
    <col min="7" max="7" width="13" customWidth="1"/>
    <col min="258" max="258" width="7.109375" customWidth="1"/>
    <col min="259" max="259" width="34" customWidth="1"/>
    <col min="260" max="260" width="10.88671875" customWidth="1"/>
    <col min="261" max="261" width="12.109375" customWidth="1"/>
    <col min="262" max="262" width="0" hidden="1" customWidth="1"/>
    <col min="263" max="263" width="13" customWidth="1"/>
    <col min="514" max="514" width="7.109375" customWidth="1"/>
    <col min="515" max="515" width="34" customWidth="1"/>
    <col min="516" max="516" width="10.88671875" customWidth="1"/>
    <col min="517" max="517" width="12.109375" customWidth="1"/>
    <col min="518" max="518" width="0" hidden="1" customWidth="1"/>
    <col min="519" max="519" width="13" customWidth="1"/>
    <col min="770" max="770" width="7.109375" customWidth="1"/>
    <col min="771" max="771" width="34" customWidth="1"/>
    <col min="772" max="772" width="10.88671875" customWidth="1"/>
    <col min="773" max="773" width="12.109375" customWidth="1"/>
    <col min="774" max="774" width="0" hidden="1" customWidth="1"/>
    <col min="775" max="775" width="13" customWidth="1"/>
    <col min="1026" max="1026" width="7.109375" customWidth="1"/>
    <col min="1027" max="1027" width="34" customWidth="1"/>
    <col min="1028" max="1028" width="10.88671875" customWidth="1"/>
    <col min="1029" max="1029" width="12.109375" customWidth="1"/>
    <col min="1030" max="1030" width="0" hidden="1" customWidth="1"/>
    <col min="1031" max="1031" width="13" customWidth="1"/>
    <col min="1282" max="1282" width="7.109375" customWidth="1"/>
    <col min="1283" max="1283" width="34" customWidth="1"/>
    <col min="1284" max="1284" width="10.88671875" customWidth="1"/>
    <col min="1285" max="1285" width="12.109375" customWidth="1"/>
    <col min="1286" max="1286" width="0" hidden="1" customWidth="1"/>
    <col min="1287" max="1287" width="13" customWidth="1"/>
    <col min="1538" max="1538" width="7.109375" customWidth="1"/>
    <col min="1539" max="1539" width="34" customWidth="1"/>
    <col min="1540" max="1540" width="10.88671875" customWidth="1"/>
    <col min="1541" max="1541" width="12.109375" customWidth="1"/>
    <col min="1542" max="1542" width="0" hidden="1" customWidth="1"/>
    <col min="1543" max="1543" width="13" customWidth="1"/>
    <col min="1794" max="1794" width="7.109375" customWidth="1"/>
    <col min="1795" max="1795" width="34" customWidth="1"/>
    <col min="1796" max="1796" width="10.88671875" customWidth="1"/>
    <col min="1797" max="1797" width="12.109375" customWidth="1"/>
    <col min="1798" max="1798" width="0" hidden="1" customWidth="1"/>
    <col min="1799" max="1799" width="13" customWidth="1"/>
    <col min="2050" max="2050" width="7.109375" customWidth="1"/>
    <col min="2051" max="2051" width="34" customWidth="1"/>
    <col min="2052" max="2052" width="10.88671875" customWidth="1"/>
    <col min="2053" max="2053" width="12.109375" customWidth="1"/>
    <col min="2054" max="2054" width="0" hidden="1" customWidth="1"/>
    <col min="2055" max="2055" width="13" customWidth="1"/>
    <col min="2306" max="2306" width="7.109375" customWidth="1"/>
    <col min="2307" max="2307" width="34" customWidth="1"/>
    <col min="2308" max="2308" width="10.88671875" customWidth="1"/>
    <col min="2309" max="2309" width="12.109375" customWidth="1"/>
    <col min="2310" max="2310" width="0" hidden="1" customWidth="1"/>
    <col min="2311" max="2311" width="13" customWidth="1"/>
    <col min="2562" max="2562" width="7.109375" customWidth="1"/>
    <col min="2563" max="2563" width="34" customWidth="1"/>
    <col min="2564" max="2564" width="10.88671875" customWidth="1"/>
    <col min="2565" max="2565" width="12.109375" customWidth="1"/>
    <col min="2566" max="2566" width="0" hidden="1" customWidth="1"/>
    <col min="2567" max="2567" width="13" customWidth="1"/>
    <col min="2818" max="2818" width="7.109375" customWidth="1"/>
    <col min="2819" max="2819" width="34" customWidth="1"/>
    <col min="2820" max="2820" width="10.88671875" customWidth="1"/>
    <col min="2821" max="2821" width="12.109375" customWidth="1"/>
    <col min="2822" max="2822" width="0" hidden="1" customWidth="1"/>
    <col min="2823" max="2823" width="13" customWidth="1"/>
    <col min="3074" max="3074" width="7.109375" customWidth="1"/>
    <col min="3075" max="3075" width="34" customWidth="1"/>
    <col min="3076" max="3076" width="10.88671875" customWidth="1"/>
    <col min="3077" max="3077" width="12.109375" customWidth="1"/>
    <col min="3078" max="3078" width="0" hidden="1" customWidth="1"/>
    <col min="3079" max="3079" width="13" customWidth="1"/>
    <col min="3330" max="3330" width="7.109375" customWidth="1"/>
    <col min="3331" max="3331" width="34" customWidth="1"/>
    <col min="3332" max="3332" width="10.88671875" customWidth="1"/>
    <col min="3333" max="3333" width="12.109375" customWidth="1"/>
    <col min="3334" max="3334" width="0" hidden="1" customWidth="1"/>
    <col min="3335" max="3335" width="13" customWidth="1"/>
    <col min="3586" max="3586" width="7.109375" customWidth="1"/>
    <col min="3587" max="3587" width="34" customWidth="1"/>
    <col min="3588" max="3588" width="10.88671875" customWidth="1"/>
    <col min="3589" max="3589" width="12.109375" customWidth="1"/>
    <col min="3590" max="3590" width="0" hidden="1" customWidth="1"/>
    <col min="3591" max="3591" width="13" customWidth="1"/>
    <col min="3842" max="3842" width="7.109375" customWidth="1"/>
    <col min="3843" max="3843" width="34" customWidth="1"/>
    <col min="3844" max="3844" width="10.88671875" customWidth="1"/>
    <col min="3845" max="3845" width="12.109375" customWidth="1"/>
    <col min="3846" max="3846" width="0" hidden="1" customWidth="1"/>
    <col min="3847" max="3847" width="13" customWidth="1"/>
    <col min="4098" max="4098" width="7.109375" customWidth="1"/>
    <col min="4099" max="4099" width="34" customWidth="1"/>
    <col min="4100" max="4100" width="10.88671875" customWidth="1"/>
    <col min="4101" max="4101" width="12.109375" customWidth="1"/>
    <col min="4102" max="4102" width="0" hidden="1" customWidth="1"/>
    <col min="4103" max="4103" width="13" customWidth="1"/>
    <col min="4354" max="4354" width="7.109375" customWidth="1"/>
    <col min="4355" max="4355" width="34" customWidth="1"/>
    <col min="4356" max="4356" width="10.88671875" customWidth="1"/>
    <col min="4357" max="4357" width="12.109375" customWidth="1"/>
    <col min="4358" max="4358" width="0" hidden="1" customWidth="1"/>
    <col min="4359" max="4359" width="13" customWidth="1"/>
    <col min="4610" max="4610" width="7.109375" customWidth="1"/>
    <col min="4611" max="4611" width="34" customWidth="1"/>
    <col min="4612" max="4612" width="10.88671875" customWidth="1"/>
    <col min="4613" max="4613" width="12.109375" customWidth="1"/>
    <col min="4614" max="4614" width="0" hidden="1" customWidth="1"/>
    <col min="4615" max="4615" width="13" customWidth="1"/>
    <col min="4866" max="4866" width="7.109375" customWidth="1"/>
    <col min="4867" max="4867" width="34" customWidth="1"/>
    <col min="4868" max="4868" width="10.88671875" customWidth="1"/>
    <col min="4869" max="4869" width="12.109375" customWidth="1"/>
    <col min="4870" max="4870" width="0" hidden="1" customWidth="1"/>
    <col min="4871" max="4871" width="13" customWidth="1"/>
    <col min="5122" max="5122" width="7.109375" customWidth="1"/>
    <col min="5123" max="5123" width="34" customWidth="1"/>
    <col min="5124" max="5124" width="10.88671875" customWidth="1"/>
    <col min="5125" max="5125" width="12.109375" customWidth="1"/>
    <col min="5126" max="5126" width="0" hidden="1" customWidth="1"/>
    <col min="5127" max="5127" width="13" customWidth="1"/>
    <col min="5378" max="5378" width="7.109375" customWidth="1"/>
    <col min="5379" max="5379" width="34" customWidth="1"/>
    <col min="5380" max="5380" width="10.88671875" customWidth="1"/>
    <col min="5381" max="5381" width="12.109375" customWidth="1"/>
    <col min="5382" max="5382" width="0" hidden="1" customWidth="1"/>
    <col min="5383" max="5383" width="13" customWidth="1"/>
    <col min="5634" max="5634" width="7.109375" customWidth="1"/>
    <col min="5635" max="5635" width="34" customWidth="1"/>
    <col min="5636" max="5636" width="10.88671875" customWidth="1"/>
    <col min="5637" max="5637" width="12.109375" customWidth="1"/>
    <col min="5638" max="5638" width="0" hidden="1" customWidth="1"/>
    <col min="5639" max="5639" width="13" customWidth="1"/>
    <col min="5890" max="5890" width="7.109375" customWidth="1"/>
    <col min="5891" max="5891" width="34" customWidth="1"/>
    <col min="5892" max="5892" width="10.88671875" customWidth="1"/>
    <col min="5893" max="5893" width="12.109375" customWidth="1"/>
    <col min="5894" max="5894" width="0" hidden="1" customWidth="1"/>
    <col min="5895" max="5895" width="13" customWidth="1"/>
    <col min="6146" max="6146" width="7.109375" customWidth="1"/>
    <col min="6147" max="6147" width="34" customWidth="1"/>
    <col min="6148" max="6148" width="10.88671875" customWidth="1"/>
    <col min="6149" max="6149" width="12.109375" customWidth="1"/>
    <col min="6150" max="6150" width="0" hidden="1" customWidth="1"/>
    <col min="6151" max="6151" width="13" customWidth="1"/>
    <col min="6402" max="6402" width="7.109375" customWidth="1"/>
    <col min="6403" max="6403" width="34" customWidth="1"/>
    <col min="6404" max="6404" width="10.88671875" customWidth="1"/>
    <col min="6405" max="6405" width="12.109375" customWidth="1"/>
    <col min="6406" max="6406" width="0" hidden="1" customWidth="1"/>
    <col min="6407" max="6407" width="13" customWidth="1"/>
    <col min="6658" max="6658" width="7.109375" customWidth="1"/>
    <col min="6659" max="6659" width="34" customWidth="1"/>
    <col min="6660" max="6660" width="10.88671875" customWidth="1"/>
    <col min="6661" max="6661" width="12.109375" customWidth="1"/>
    <col min="6662" max="6662" width="0" hidden="1" customWidth="1"/>
    <col min="6663" max="6663" width="13" customWidth="1"/>
    <col min="6914" max="6914" width="7.109375" customWidth="1"/>
    <col min="6915" max="6915" width="34" customWidth="1"/>
    <col min="6916" max="6916" width="10.88671875" customWidth="1"/>
    <col min="6917" max="6917" width="12.109375" customWidth="1"/>
    <col min="6918" max="6918" width="0" hidden="1" customWidth="1"/>
    <col min="6919" max="6919" width="13" customWidth="1"/>
    <col min="7170" max="7170" width="7.109375" customWidth="1"/>
    <col min="7171" max="7171" width="34" customWidth="1"/>
    <col min="7172" max="7172" width="10.88671875" customWidth="1"/>
    <col min="7173" max="7173" width="12.109375" customWidth="1"/>
    <col min="7174" max="7174" width="0" hidden="1" customWidth="1"/>
    <col min="7175" max="7175" width="13" customWidth="1"/>
    <col min="7426" max="7426" width="7.109375" customWidth="1"/>
    <col min="7427" max="7427" width="34" customWidth="1"/>
    <col min="7428" max="7428" width="10.88671875" customWidth="1"/>
    <col min="7429" max="7429" width="12.109375" customWidth="1"/>
    <col min="7430" max="7430" width="0" hidden="1" customWidth="1"/>
    <col min="7431" max="7431" width="13" customWidth="1"/>
    <col min="7682" max="7682" width="7.109375" customWidth="1"/>
    <col min="7683" max="7683" width="34" customWidth="1"/>
    <col min="7684" max="7684" width="10.88671875" customWidth="1"/>
    <col min="7685" max="7685" width="12.109375" customWidth="1"/>
    <col min="7686" max="7686" width="0" hidden="1" customWidth="1"/>
    <col min="7687" max="7687" width="13" customWidth="1"/>
    <col min="7938" max="7938" width="7.109375" customWidth="1"/>
    <col min="7939" max="7939" width="34" customWidth="1"/>
    <col min="7940" max="7940" width="10.88671875" customWidth="1"/>
    <col min="7941" max="7941" width="12.109375" customWidth="1"/>
    <col min="7942" max="7942" width="0" hidden="1" customWidth="1"/>
    <col min="7943" max="7943" width="13" customWidth="1"/>
    <col min="8194" max="8194" width="7.109375" customWidth="1"/>
    <col min="8195" max="8195" width="34" customWidth="1"/>
    <col min="8196" max="8196" width="10.88671875" customWidth="1"/>
    <col min="8197" max="8197" width="12.109375" customWidth="1"/>
    <col min="8198" max="8198" width="0" hidden="1" customWidth="1"/>
    <col min="8199" max="8199" width="13" customWidth="1"/>
    <col min="8450" max="8450" width="7.109375" customWidth="1"/>
    <col min="8451" max="8451" width="34" customWidth="1"/>
    <col min="8452" max="8452" width="10.88671875" customWidth="1"/>
    <col min="8453" max="8453" width="12.109375" customWidth="1"/>
    <col min="8454" max="8454" width="0" hidden="1" customWidth="1"/>
    <col min="8455" max="8455" width="13" customWidth="1"/>
    <col min="8706" max="8706" width="7.109375" customWidth="1"/>
    <col min="8707" max="8707" width="34" customWidth="1"/>
    <col min="8708" max="8708" width="10.88671875" customWidth="1"/>
    <col min="8709" max="8709" width="12.109375" customWidth="1"/>
    <col min="8710" max="8710" width="0" hidden="1" customWidth="1"/>
    <col min="8711" max="8711" width="13" customWidth="1"/>
    <col min="8962" max="8962" width="7.109375" customWidth="1"/>
    <col min="8963" max="8963" width="34" customWidth="1"/>
    <col min="8964" max="8964" width="10.88671875" customWidth="1"/>
    <col min="8965" max="8965" width="12.109375" customWidth="1"/>
    <col min="8966" max="8966" width="0" hidden="1" customWidth="1"/>
    <col min="8967" max="8967" width="13" customWidth="1"/>
    <col min="9218" max="9218" width="7.109375" customWidth="1"/>
    <col min="9219" max="9219" width="34" customWidth="1"/>
    <col min="9220" max="9220" width="10.88671875" customWidth="1"/>
    <col min="9221" max="9221" width="12.109375" customWidth="1"/>
    <col min="9222" max="9222" width="0" hidden="1" customWidth="1"/>
    <col min="9223" max="9223" width="13" customWidth="1"/>
    <col min="9474" max="9474" width="7.109375" customWidth="1"/>
    <col min="9475" max="9475" width="34" customWidth="1"/>
    <col min="9476" max="9476" width="10.88671875" customWidth="1"/>
    <col min="9477" max="9477" width="12.109375" customWidth="1"/>
    <col min="9478" max="9478" width="0" hidden="1" customWidth="1"/>
    <col min="9479" max="9479" width="13" customWidth="1"/>
    <col min="9730" max="9730" width="7.109375" customWidth="1"/>
    <col min="9731" max="9731" width="34" customWidth="1"/>
    <col min="9732" max="9732" width="10.88671875" customWidth="1"/>
    <col min="9733" max="9733" width="12.109375" customWidth="1"/>
    <col min="9734" max="9734" width="0" hidden="1" customWidth="1"/>
    <col min="9735" max="9735" width="13" customWidth="1"/>
    <col min="9986" max="9986" width="7.109375" customWidth="1"/>
    <col min="9987" max="9987" width="34" customWidth="1"/>
    <col min="9988" max="9988" width="10.88671875" customWidth="1"/>
    <col min="9989" max="9989" width="12.109375" customWidth="1"/>
    <col min="9990" max="9990" width="0" hidden="1" customWidth="1"/>
    <col min="9991" max="9991" width="13" customWidth="1"/>
    <col min="10242" max="10242" width="7.109375" customWidth="1"/>
    <col min="10243" max="10243" width="34" customWidth="1"/>
    <col min="10244" max="10244" width="10.88671875" customWidth="1"/>
    <col min="10245" max="10245" width="12.109375" customWidth="1"/>
    <col min="10246" max="10246" width="0" hidden="1" customWidth="1"/>
    <col min="10247" max="10247" width="13" customWidth="1"/>
    <col min="10498" max="10498" width="7.109375" customWidth="1"/>
    <col min="10499" max="10499" width="34" customWidth="1"/>
    <col min="10500" max="10500" width="10.88671875" customWidth="1"/>
    <col min="10501" max="10501" width="12.109375" customWidth="1"/>
    <col min="10502" max="10502" width="0" hidden="1" customWidth="1"/>
    <col min="10503" max="10503" width="13" customWidth="1"/>
    <col min="10754" max="10754" width="7.109375" customWidth="1"/>
    <col min="10755" max="10755" width="34" customWidth="1"/>
    <col min="10756" max="10756" width="10.88671875" customWidth="1"/>
    <col min="10757" max="10757" width="12.109375" customWidth="1"/>
    <col min="10758" max="10758" width="0" hidden="1" customWidth="1"/>
    <col min="10759" max="10759" width="13" customWidth="1"/>
    <col min="11010" max="11010" width="7.109375" customWidth="1"/>
    <col min="11011" max="11011" width="34" customWidth="1"/>
    <col min="11012" max="11012" width="10.88671875" customWidth="1"/>
    <col min="11013" max="11013" width="12.109375" customWidth="1"/>
    <col min="11014" max="11014" width="0" hidden="1" customWidth="1"/>
    <col min="11015" max="11015" width="13" customWidth="1"/>
    <col min="11266" max="11266" width="7.109375" customWidth="1"/>
    <col min="11267" max="11267" width="34" customWidth="1"/>
    <col min="11268" max="11268" width="10.88671875" customWidth="1"/>
    <col min="11269" max="11269" width="12.109375" customWidth="1"/>
    <col min="11270" max="11270" width="0" hidden="1" customWidth="1"/>
    <col min="11271" max="11271" width="13" customWidth="1"/>
    <col min="11522" max="11522" width="7.109375" customWidth="1"/>
    <col min="11523" max="11523" width="34" customWidth="1"/>
    <col min="11524" max="11524" width="10.88671875" customWidth="1"/>
    <col min="11525" max="11525" width="12.109375" customWidth="1"/>
    <col min="11526" max="11526" width="0" hidden="1" customWidth="1"/>
    <col min="11527" max="11527" width="13" customWidth="1"/>
    <col min="11778" max="11778" width="7.109375" customWidth="1"/>
    <col min="11779" max="11779" width="34" customWidth="1"/>
    <col min="11780" max="11780" width="10.88671875" customWidth="1"/>
    <col min="11781" max="11781" width="12.109375" customWidth="1"/>
    <col min="11782" max="11782" width="0" hidden="1" customWidth="1"/>
    <col min="11783" max="11783" width="13" customWidth="1"/>
    <col min="12034" max="12034" width="7.109375" customWidth="1"/>
    <col min="12035" max="12035" width="34" customWidth="1"/>
    <col min="12036" max="12036" width="10.88671875" customWidth="1"/>
    <col min="12037" max="12037" width="12.109375" customWidth="1"/>
    <col min="12038" max="12038" width="0" hidden="1" customWidth="1"/>
    <col min="12039" max="12039" width="13" customWidth="1"/>
    <col min="12290" max="12290" width="7.109375" customWidth="1"/>
    <col min="12291" max="12291" width="34" customWidth="1"/>
    <col min="12292" max="12292" width="10.88671875" customWidth="1"/>
    <col min="12293" max="12293" width="12.109375" customWidth="1"/>
    <col min="12294" max="12294" width="0" hidden="1" customWidth="1"/>
    <col min="12295" max="12295" width="13" customWidth="1"/>
    <col min="12546" max="12546" width="7.109375" customWidth="1"/>
    <col min="12547" max="12547" width="34" customWidth="1"/>
    <col min="12548" max="12548" width="10.88671875" customWidth="1"/>
    <col min="12549" max="12549" width="12.109375" customWidth="1"/>
    <col min="12550" max="12550" width="0" hidden="1" customWidth="1"/>
    <col min="12551" max="12551" width="13" customWidth="1"/>
    <col min="12802" max="12802" width="7.109375" customWidth="1"/>
    <col min="12803" max="12803" width="34" customWidth="1"/>
    <col min="12804" max="12804" width="10.88671875" customWidth="1"/>
    <col min="12805" max="12805" width="12.109375" customWidth="1"/>
    <col min="12806" max="12806" width="0" hidden="1" customWidth="1"/>
    <col min="12807" max="12807" width="13" customWidth="1"/>
    <col min="13058" max="13058" width="7.109375" customWidth="1"/>
    <col min="13059" max="13059" width="34" customWidth="1"/>
    <col min="13060" max="13060" width="10.88671875" customWidth="1"/>
    <col min="13061" max="13061" width="12.109375" customWidth="1"/>
    <col min="13062" max="13062" width="0" hidden="1" customWidth="1"/>
    <col min="13063" max="13063" width="13" customWidth="1"/>
    <col min="13314" max="13314" width="7.109375" customWidth="1"/>
    <col min="13315" max="13315" width="34" customWidth="1"/>
    <col min="13316" max="13316" width="10.88671875" customWidth="1"/>
    <col min="13317" max="13317" width="12.109375" customWidth="1"/>
    <col min="13318" max="13318" width="0" hidden="1" customWidth="1"/>
    <col min="13319" max="13319" width="13" customWidth="1"/>
    <col min="13570" max="13570" width="7.109375" customWidth="1"/>
    <col min="13571" max="13571" width="34" customWidth="1"/>
    <col min="13572" max="13572" width="10.88671875" customWidth="1"/>
    <col min="13573" max="13573" width="12.109375" customWidth="1"/>
    <col min="13574" max="13574" width="0" hidden="1" customWidth="1"/>
    <col min="13575" max="13575" width="13" customWidth="1"/>
    <col min="13826" max="13826" width="7.109375" customWidth="1"/>
    <col min="13827" max="13827" width="34" customWidth="1"/>
    <col min="13828" max="13828" width="10.88671875" customWidth="1"/>
    <col min="13829" max="13829" width="12.109375" customWidth="1"/>
    <col min="13830" max="13830" width="0" hidden="1" customWidth="1"/>
    <col min="13831" max="13831" width="13" customWidth="1"/>
    <col min="14082" max="14082" width="7.109375" customWidth="1"/>
    <col min="14083" max="14083" width="34" customWidth="1"/>
    <col min="14084" max="14084" width="10.88671875" customWidth="1"/>
    <col min="14085" max="14085" width="12.109375" customWidth="1"/>
    <col min="14086" max="14086" width="0" hidden="1" customWidth="1"/>
    <col min="14087" max="14087" width="13" customWidth="1"/>
    <col min="14338" max="14338" width="7.109375" customWidth="1"/>
    <col min="14339" max="14339" width="34" customWidth="1"/>
    <col min="14340" max="14340" width="10.88671875" customWidth="1"/>
    <col min="14341" max="14341" width="12.109375" customWidth="1"/>
    <col min="14342" max="14342" width="0" hidden="1" customWidth="1"/>
    <col min="14343" max="14343" width="13" customWidth="1"/>
    <col min="14594" max="14594" width="7.109375" customWidth="1"/>
    <col min="14595" max="14595" width="34" customWidth="1"/>
    <col min="14596" max="14596" width="10.88671875" customWidth="1"/>
    <col min="14597" max="14597" width="12.109375" customWidth="1"/>
    <col min="14598" max="14598" width="0" hidden="1" customWidth="1"/>
    <col min="14599" max="14599" width="13" customWidth="1"/>
    <col min="14850" max="14850" width="7.109375" customWidth="1"/>
    <col min="14851" max="14851" width="34" customWidth="1"/>
    <col min="14852" max="14852" width="10.88671875" customWidth="1"/>
    <col min="14853" max="14853" width="12.109375" customWidth="1"/>
    <col min="14854" max="14854" width="0" hidden="1" customWidth="1"/>
    <col min="14855" max="14855" width="13" customWidth="1"/>
    <col min="15106" max="15106" width="7.109375" customWidth="1"/>
    <col min="15107" max="15107" width="34" customWidth="1"/>
    <col min="15108" max="15108" width="10.88671875" customWidth="1"/>
    <col min="15109" max="15109" width="12.109375" customWidth="1"/>
    <col min="15110" max="15110" width="0" hidden="1" customWidth="1"/>
    <col min="15111" max="15111" width="13" customWidth="1"/>
    <col min="15362" max="15362" width="7.109375" customWidth="1"/>
    <col min="15363" max="15363" width="34" customWidth="1"/>
    <col min="15364" max="15364" width="10.88671875" customWidth="1"/>
    <col min="15365" max="15365" width="12.109375" customWidth="1"/>
    <col min="15366" max="15366" width="0" hidden="1" customWidth="1"/>
    <col min="15367" max="15367" width="13" customWidth="1"/>
    <col min="15618" max="15618" width="7.109375" customWidth="1"/>
    <col min="15619" max="15619" width="34" customWidth="1"/>
    <col min="15620" max="15620" width="10.88671875" customWidth="1"/>
    <col min="15621" max="15621" width="12.109375" customWidth="1"/>
    <col min="15622" max="15622" width="0" hidden="1" customWidth="1"/>
    <col min="15623" max="15623" width="13" customWidth="1"/>
    <col min="15874" max="15874" width="7.109375" customWidth="1"/>
    <col min="15875" max="15875" width="34" customWidth="1"/>
    <col min="15876" max="15876" width="10.88671875" customWidth="1"/>
    <col min="15877" max="15877" width="12.109375" customWidth="1"/>
    <col min="15878" max="15878" width="0" hidden="1" customWidth="1"/>
    <col min="15879" max="15879" width="13" customWidth="1"/>
    <col min="16130" max="16130" width="7.109375" customWidth="1"/>
    <col min="16131" max="16131" width="34" customWidth="1"/>
    <col min="16132" max="16132" width="10.88671875" customWidth="1"/>
    <col min="16133" max="16133" width="12.109375" customWidth="1"/>
    <col min="16134" max="16134" width="0" hidden="1" customWidth="1"/>
    <col min="16135" max="16135" width="13" customWidth="1"/>
  </cols>
  <sheetData>
    <row r="1" spans="1:7">
      <c r="C1" s="595" t="s">
        <v>1012</v>
      </c>
      <c r="D1" s="596"/>
    </row>
    <row r="2" spans="1:7">
      <c r="C2" s="595" t="s">
        <v>486</v>
      </c>
      <c r="D2" s="596"/>
    </row>
    <row r="3" spans="1:7">
      <c r="C3" s="595" t="s">
        <v>487</v>
      </c>
      <c r="D3" s="596"/>
    </row>
    <row r="4" spans="1:7">
      <c r="C4" s="595" t="s">
        <v>488</v>
      </c>
      <c r="D4" s="596"/>
    </row>
    <row r="5" spans="1:7">
      <c r="C5" s="595" t="s">
        <v>1006</v>
      </c>
      <c r="D5" s="596"/>
    </row>
    <row r="6" spans="1:7">
      <c r="C6" s="595" t="s">
        <v>1007</v>
      </c>
      <c r="D6" s="596"/>
    </row>
    <row r="7" spans="1:7">
      <c r="C7" s="648" t="s">
        <v>1055</v>
      </c>
      <c r="D7" s="594"/>
    </row>
    <row r="8" spans="1:7">
      <c r="C8" s="591"/>
      <c r="D8" s="594"/>
    </row>
    <row r="9" spans="1:7">
      <c r="C9" s="693"/>
      <c r="D9" s="693"/>
    </row>
    <row r="10" spans="1:7" ht="15.6">
      <c r="C10" s="214" t="s">
        <v>677</v>
      </c>
      <c r="D10" s="214"/>
      <c r="E10" s="593"/>
    </row>
    <row r="11" spans="1:7" ht="15.6">
      <c r="A11" s="663" t="s">
        <v>678</v>
      </c>
      <c r="B11" s="663"/>
      <c r="C11" s="663"/>
      <c r="D11" s="663"/>
      <c r="E11" s="663"/>
      <c r="F11" s="663"/>
      <c r="G11" s="663"/>
    </row>
    <row r="12" spans="1:7" ht="15.6">
      <c r="C12" s="695" t="s">
        <v>1015</v>
      </c>
      <c r="D12" s="695"/>
    </row>
    <row r="13" spans="1:7">
      <c r="C13" s="601"/>
      <c r="D13" s="601"/>
    </row>
    <row r="14" spans="1:7">
      <c r="C14" s="693"/>
      <c r="D14" s="693"/>
    </row>
    <row r="15" spans="1:7" ht="15.6">
      <c r="C15" s="601"/>
      <c r="D15" s="597"/>
      <c r="F15" s="597"/>
      <c r="G15" s="597" t="s">
        <v>1020</v>
      </c>
    </row>
    <row r="16" spans="1:7" ht="15.6">
      <c r="C16" s="601"/>
      <c r="D16" s="597"/>
    </row>
    <row r="17" spans="2:7" ht="132.75" customHeight="1">
      <c r="C17" s="701" t="s">
        <v>1021</v>
      </c>
      <c r="D17" s="701"/>
      <c r="E17" s="701"/>
      <c r="F17" s="701"/>
    </row>
    <row r="18" spans="2:7" ht="15.6">
      <c r="C18" s="513"/>
      <c r="D18" s="597"/>
    </row>
    <row r="19" spans="2:7">
      <c r="D19" s="275"/>
      <c r="E19" s="275" t="s">
        <v>676</v>
      </c>
      <c r="F19" s="275"/>
    </row>
    <row r="20" spans="2:7">
      <c r="B20" s="680" t="s">
        <v>489</v>
      </c>
      <c r="C20" s="680" t="s">
        <v>490</v>
      </c>
      <c r="D20" s="680" t="s">
        <v>5</v>
      </c>
      <c r="E20" s="619" t="s">
        <v>681</v>
      </c>
      <c r="F20" s="612"/>
      <c r="G20" s="618"/>
    </row>
    <row r="21" spans="2:7" ht="72">
      <c r="B21" s="696"/>
      <c r="C21" s="696"/>
      <c r="D21" s="696"/>
      <c r="E21" s="602" t="s">
        <v>684</v>
      </c>
      <c r="F21" s="545" t="s">
        <v>683</v>
      </c>
      <c r="G21" s="615"/>
    </row>
    <row r="22" spans="2:7" ht="18" customHeight="1">
      <c r="B22" s="599">
        <v>1</v>
      </c>
      <c r="C22" s="265" t="s">
        <v>491</v>
      </c>
      <c r="D22" s="515">
        <f>SUM(E22:G22)</f>
        <v>15000</v>
      </c>
      <c r="E22" s="401">
        <v>15000</v>
      </c>
      <c r="F22" s="613"/>
      <c r="G22" s="616"/>
    </row>
    <row r="23" spans="2:7" ht="15.6">
      <c r="B23" s="599">
        <v>2</v>
      </c>
      <c r="C23" s="265" t="s">
        <v>492</v>
      </c>
      <c r="D23" s="515">
        <f t="shared" ref="D23:D28" si="0">SUM(E23:G23)</f>
        <v>15000</v>
      </c>
      <c r="E23" s="401">
        <v>15000</v>
      </c>
      <c r="F23" s="613"/>
      <c r="G23" s="616"/>
    </row>
    <row r="24" spans="2:7" ht="15.6">
      <c r="B24" s="599">
        <v>3</v>
      </c>
      <c r="C24" s="265" t="s">
        <v>493</v>
      </c>
      <c r="D24" s="515">
        <f t="shared" si="0"/>
        <v>15000</v>
      </c>
      <c r="E24" s="401">
        <v>15000</v>
      </c>
      <c r="F24" s="613"/>
      <c r="G24" s="616"/>
    </row>
    <row r="25" spans="2:7" ht="15.6">
      <c r="B25" s="599">
        <v>4</v>
      </c>
      <c r="C25" s="265" t="s">
        <v>494</v>
      </c>
      <c r="D25" s="515">
        <f t="shared" si="0"/>
        <v>15000</v>
      </c>
      <c r="E25" s="401">
        <v>15000</v>
      </c>
      <c r="F25" s="613"/>
      <c r="G25" s="616"/>
    </row>
    <row r="26" spans="2:7" ht="15.6">
      <c r="B26" s="599">
        <v>5</v>
      </c>
      <c r="C26" s="265" t="s">
        <v>495</v>
      </c>
      <c r="D26" s="515">
        <f t="shared" si="0"/>
        <v>15000</v>
      </c>
      <c r="E26" s="401">
        <v>15000</v>
      </c>
      <c r="F26" s="613"/>
      <c r="G26" s="616"/>
    </row>
    <row r="27" spans="2:7" ht="15.6">
      <c r="B27" s="599">
        <v>6</v>
      </c>
      <c r="C27" s="265" t="s">
        <v>496</v>
      </c>
      <c r="D27" s="515">
        <f t="shared" si="0"/>
        <v>15000</v>
      </c>
      <c r="E27" s="401">
        <v>15000</v>
      </c>
      <c r="F27" s="613"/>
      <c r="G27" s="616"/>
    </row>
    <row r="28" spans="2:7" ht="15.6">
      <c r="B28" s="599">
        <v>7</v>
      </c>
      <c r="C28" s="265" t="s">
        <v>497</v>
      </c>
      <c r="D28" s="515">
        <f t="shared" si="0"/>
        <v>15000</v>
      </c>
      <c r="E28" s="401">
        <v>15000</v>
      </c>
      <c r="F28" s="613"/>
      <c r="G28" s="616"/>
    </row>
    <row r="29" spans="2:7" ht="15.6">
      <c r="B29" s="276"/>
      <c r="C29" s="271" t="s">
        <v>498</v>
      </c>
      <c r="D29" s="516">
        <f>SUM(D22:D28)</f>
        <v>105000</v>
      </c>
      <c r="E29" s="516">
        <f>SUM(E22:E28)</f>
        <v>105000</v>
      </c>
      <c r="F29" s="614">
        <f>SUM(F22:F28)</f>
        <v>0</v>
      </c>
      <c r="G29" s="617"/>
    </row>
  </sheetData>
  <mergeCells count="8">
    <mergeCell ref="B20:B21"/>
    <mergeCell ref="C20:C21"/>
    <mergeCell ref="D20:D21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4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G28"/>
  <sheetViews>
    <sheetView view="pageBreakPreview" zoomScale="60" workbookViewId="0">
      <selection activeCell="P11" sqref="P11"/>
    </sheetView>
  </sheetViews>
  <sheetFormatPr defaultRowHeight="14.4"/>
  <cols>
    <col min="2" max="2" width="7.109375" customWidth="1"/>
    <col min="3" max="3" width="34" customWidth="1"/>
    <col min="4" max="4" width="10.88671875" customWidth="1"/>
    <col min="5" max="5" width="12.109375" hidden="1" customWidth="1"/>
    <col min="6" max="6" width="12.33203125" hidden="1" customWidth="1"/>
    <col min="7" max="7" width="13" customWidth="1"/>
    <col min="8" max="8" width="15.5546875" customWidth="1"/>
    <col min="258" max="258" width="7.109375" customWidth="1"/>
    <col min="259" max="259" width="34" customWidth="1"/>
    <col min="260" max="260" width="10.88671875" customWidth="1"/>
    <col min="261" max="262" width="0" hidden="1" customWidth="1"/>
    <col min="263" max="263" width="13" customWidth="1"/>
    <col min="514" max="514" width="7.109375" customWidth="1"/>
    <col min="515" max="515" width="34" customWidth="1"/>
    <col min="516" max="516" width="10.88671875" customWidth="1"/>
    <col min="517" max="518" width="0" hidden="1" customWidth="1"/>
    <col min="519" max="519" width="13" customWidth="1"/>
    <col min="770" max="770" width="7.109375" customWidth="1"/>
    <col min="771" max="771" width="34" customWidth="1"/>
    <col min="772" max="772" width="10.88671875" customWidth="1"/>
    <col min="773" max="774" width="0" hidden="1" customWidth="1"/>
    <col min="775" max="775" width="13" customWidth="1"/>
    <col min="1026" max="1026" width="7.109375" customWidth="1"/>
    <col min="1027" max="1027" width="34" customWidth="1"/>
    <col min="1028" max="1028" width="10.88671875" customWidth="1"/>
    <col min="1029" max="1030" width="0" hidden="1" customWidth="1"/>
    <col min="1031" max="1031" width="13" customWidth="1"/>
    <col min="1282" max="1282" width="7.109375" customWidth="1"/>
    <col min="1283" max="1283" width="34" customWidth="1"/>
    <col min="1284" max="1284" width="10.88671875" customWidth="1"/>
    <col min="1285" max="1286" width="0" hidden="1" customWidth="1"/>
    <col min="1287" max="1287" width="13" customWidth="1"/>
    <col min="1538" max="1538" width="7.109375" customWidth="1"/>
    <col min="1539" max="1539" width="34" customWidth="1"/>
    <col min="1540" max="1540" width="10.88671875" customWidth="1"/>
    <col min="1541" max="1542" width="0" hidden="1" customWidth="1"/>
    <col min="1543" max="1543" width="13" customWidth="1"/>
    <col min="1794" max="1794" width="7.109375" customWidth="1"/>
    <col min="1795" max="1795" width="34" customWidth="1"/>
    <col min="1796" max="1796" width="10.88671875" customWidth="1"/>
    <col min="1797" max="1798" width="0" hidden="1" customWidth="1"/>
    <col min="1799" max="1799" width="13" customWidth="1"/>
    <col min="2050" max="2050" width="7.109375" customWidth="1"/>
    <col min="2051" max="2051" width="34" customWidth="1"/>
    <col min="2052" max="2052" width="10.88671875" customWidth="1"/>
    <col min="2053" max="2054" width="0" hidden="1" customWidth="1"/>
    <col min="2055" max="2055" width="13" customWidth="1"/>
    <col min="2306" max="2306" width="7.109375" customWidth="1"/>
    <col min="2307" max="2307" width="34" customWidth="1"/>
    <col min="2308" max="2308" width="10.88671875" customWidth="1"/>
    <col min="2309" max="2310" width="0" hidden="1" customWidth="1"/>
    <col min="2311" max="2311" width="13" customWidth="1"/>
    <col min="2562" max="2562" width="7.109375" customWidth="1"/>
    <col min="2563" max="2563" width="34" customWidth="1"/>
    <col min="2564" max="2564" width="10.88671875" customWidth="1"/>
    <col min="2565" max="2566" width="0" hidden="1" customWidth="1"/>
    <col min="2567" max="2567" width="13" customWidth="1"/>
    <col min="2818" max="2818" width="7.109375" customWidth="1"/>
    <col min="2819" max="2819" width="34" customWidth="1"/>
    <col min="2820" max="2820" width="10.88671875" customWidth="1"/>
    <col min="2821" max="2822" width="0" hidden="1" customWidth="1"/>
    <col min="2823" max="2823" width="13" customWidth="1"/>
    <col min="3074" max="3074" width="7.109375" customWidth="1"/>
    <col min="3075" max="3075" width="34" customWidth="1"/>
    <col min="3076" max="3076" width="10.88671875" customWidth="1"/>
    <col min="3077" max="3078" width="0" hidden="1" customWidth="1"/>
    <col min="3079" max="3079" width="13" customWidth="1"/>
    <col min="3330" max="3330" width="7.109375" customWidth="1"/>
    <col min="3331" max="3331" width="34" customWidth="1"/>
    <col min="3332" max="3332" width="10.88671875" customWidth="1"/>
    <col min="3333" max="3334" width="0" hidden="1" customWidth="1"/>
    <col min="3335" max="3335" width="13" customWidth="1"/>
    <col min="3586" max="3586" width="7.109375" customWidth="1"/>
    <col min="3587" max="3587" width="34" customWidth="1"/>
    <col min="3588" max="3588" width="10.88671875" customWidth="1"/>
    <col min="3589" max="3590" width="0" hidden="1" customWidth="1"/>
    <col min="3591" max="3591" width="13" customWidth="1"/>
    <col min="3842" max="3842" width="7.109375" customWidth="1"/>
    <col min="3843" max="3843" width="34" customWidth="1"/>
    <col min="3844" max="3844" width="10.88671875" customWidth="1"/>
    <col min="3845" max="3846" width="0" hidden="1" customWidth="1"/>
    <col min="3847" max="3847" width="13" customWidth="1"/>
    <col min="4098" max="4098" width="7.109375" customWidth="1"/>
    <col min="4099" max="4099" width="34" customWidth="1"/>
    <col min="4100" max="4100" width="10.88671875" customWidth="1"/>
    <col min="4101" max="4102" width="0" hidden="1" customWidth="1"/>
    <col min="4103" max="4103" width="13" customWidth="1"/>
    <col min="4354" max="4354" width="7.109375" customWidth="1"/>
    <col min="4355" max="4355" width="34" customWidth="1"/>
    <col min="4356" max="4356" width="10.88671875" customWidth="1"/>
    <col min="4357" max="4358" width="0" hidden="1" customWidth="1"/>
    <col min="4359" max="4359" width="13" customWidth="1"/>
    <col min="4610" max="4610" width="7.109375" customWidth="1"/>
    <col min="4611" max="4611" width="34" customWidth="1"/>
    <col min="4612" max="4612" width="10.88671875" customWidth="1"/>
    <col min="4613" max="4614" width="0" hidden="1" customWidth="1"/>
    <col min="4615" max="4615" width="13" customWidth="1"/>
    <col min="4866" max="4866" width="7.109375" customWidth="1"/>
    <col min="4867" max="4867" width="34" customWidth="1"/>
    <col min="4868" max="4868" width="10.88671875" customWidth="1"/>
    <col min="4869" max="4870" width="0" hidden="1" customWidth="1"/>
    <col min="4871" max="4871" width="13" customWidth="1"/>
    <col min="5122" max="5122" width="7.109375" customWidth="1"/>
    <col min="5123" max="5123" width="34" customWidth="1"/>
    <col min="5124" max="5124" width="10.88671875" customWidth="1"/>
    <col min="5125" max="5126" width="0" hidden="1" customWidth="1"/>
    <col min="5127" max="5127" width="13" customWidth="1"/>
    <col min="5378" max="5378" width="7.109375" customWidth="1"/>
    <col min="5379" max="5379" width="34" customWidth="1"/>
    <col min="5380" max="5380" width="10.88671875" customWidth="1"/>
    <col min="5381" max="5382" width="0" hidden="1" customWidth="1"/>
    <col min="5383" max="5383" width="13" customWidth="1"/>
    <col min="5634" max="5634" width="7.109375" customWidth="1"/>
    <col min="5635" max="5635" width="34" customWidth="1"/>
    <col min="5636" max="5636" width="10.88671875" customWidth="1"/>
    <col min="5637" max="5638" width="0" hidden="1" customWidth="1"/>
    <col min="5639" max="5639" width="13" customWidth="1"/>
    <col min="5890" max="5890" width="7.109375" customWidth="1"/>
    <col min="5891" max="5891" width="34" customWidth="1"/>
    <col min="5892" max="5892" width="10.88671875" customWidth="1"/>
    <col min="5893" max="5894" width="0" hidden="1" customWidth="1"/>
    <col min="5895" max="5895" width="13" customWidth="1"/>
    <col min="6146" max="6146" width="7.109375" customWidth="1"/>
    <col min="6147" max="6147" width="34" customWidth="1"/>
    <col min="6148" max="6148" width="10.88671875" customWidth="1"/>
    <col min="6149" max="6150" width="0" hidden="1" customWidth="1"/>
    <col min="6151" max="6151" width="13" customWidth="1"/>
    <col min="6402" max="6402" width="7.109375" customWidth="1"/>
    <col min="6403" max="6403" width="34" customWidth="1"/>
    <col min="6404" max="6404" width="10.88671875" customWidth="1"/>
    <col min="6405" max="6406" width="0" hidden="1" customWidth="1"/>
    <col min="6407" max="6407" width="13" customWidth="1"/>
    <col min="6658" max="6658" width="7.109375" customWidth="1"/>
    <col min="6659" max="6659" width="34" customWidth="1"/>
    <col min="6660" max="6660" width="10.88671875" customWidth="1"/>
    <col min="6661" max="6662" width="0" hidden="1" customWidth="1"/>
    <col min="6663" max="6663" width="13" customWidth="1"/>
    <col min="6914" max="6914" width="7.109375" customWidth="1"/>
    <col min="6915" max="6915" width="34" customWidth="1"/>
    <col min="6916" max="6916" width="10.88671875" customWidth="1"/>
    <col min="6917" max="6918" width="0" hidden="1" customWidth="1"/>
    <col min="6919" max="6919" width="13" customWidth="1"/>
    <col min="7170" max="7170" width="7.109375" customWidth="1"/>
    <col min="7171" max="7171" width="34" customWidth="1"/>
    <col min="7172" max="7172" width="10.88671875" customWidth="1"/>
    <col min="7173" max="7174" width="0" hidden="1" customWidth="1"/>
    <col min="7175" max="7175" width="13" customWidth="1"/>
    <col min="7426" max="7426" width="7.109375" customWidth="1"/>
    <col min="7427" max="7427" width="34" customWidth="1"/>
    <col min="7428" max="7428" width="10.88671875" customWidth="1"/>
    <col min="7429" max="7430" width="0" hidden="1" customWidth="1"/>
    <col min="7431" max="7431" width="13" customWidth="1"/>
    <col min="7682" max="7682" width="7.109375" customWidth="1"/>
    <col min="7683" max="7683" width="34" customWidth="1"/>
    <col min="7684" max="7684" width="10.88671875" customWidth="1"/>
    <col min="7685" max="7686" width="0" hidden="1" customWidth="1"/>
    <col min="7687" max="7687" width="13" customWidth="1"/>
    <col min="7938" max="7938" width="7.109375" customWidth="1"/>
    <col min="7939" max="7939" width="34" customWidth="1"/>
    <col min="7940" max="7940" width="10.88671875" customWidth="1"/>
    <col min="7941" max="7942" width="0" hidden="1" customWidth="1"/>
    <col min="7943" max="7943" width="13" customWidth="1"/>
    <col min="8194" max="8194" width="7.109375" customWidth="1"/>
    <col min="8195" max="8195" width="34" customWidth="1"/>
    <col min="8196" max="8196" width="10.88671875" customWidth="1"/>
    <col min="8197" max="8198" width="0" hidden="1" customWidth="1"/>
    <col min="8199" max="8199" width="13" customWidth="1"/>
    <col min="8450" max="8450" width="7.109375" customWidth="1"/>
    <col min="8451" max="8451" width="34" customWidth="1"/>
    <col min="8452" max="8452" width="10.88671875" customWidth="1"/>
    <col min="8453" max="8454" width="0" hidden="1" customWidth="1"/>
    <col min="8455" max="8455" width="13" customWidth="1"/>
    <col min="8706" max="8706" width="7.109375" customWidth="1"/>
    <col min="8707" max="8707" width="34" customWidth="1"/>
    <col min="8708" max="8708" width="10.88671875" customWidth="1"/>
    <col min="8709" max="8710" width="0" hidden="1" customWidth="1"/>
    <col min="8711" max="8711" width="13" customWidth="1"/>
    <col min="8962" max="8962" width="7.109375" customWidth="1"/>
    <col min="8963" max="8963" width="34" customWidth="1"/>
    <col min="8964" max="8964" width="10.88671875" customWidth="1"/>
    <col min="8965" max="8966" width="0" hidden="1" customWidth="1"/>
    <col min="8967" max="8967" width="13" customWidth="1"/>
    <col min="9218" max="9218" width="7.109375" customWidth="1"/>
    <col min="9219" max="9219" width="34" customWidth="1"/>
    <col min="9220" max="9220" width="10.88671875" customWidth="1"/>
    <col min="9221" max="9222" width="0" hidden="1" customWidth="1"/>
    <col min="9223" max="9223" width="13" customWidth="1"/>
    <col min="9474" max="9474" width="7.109375" customWidth="1"/>
    <col min="9475" max="9475" width="34" customWidth="1"/>
    <col min="9476" max="9476" width="10.88671875" customWidth="1"/>
    <col min="9477" max="9478" width="0" hidden="1" customWidth="1"/>
    <col min="9479" max="9479" width="13" customWidth="1"/>
    <col min="9730" max="9730" width="7.109375" customWidth="1"/>
    <col min="9731" max="9731" width="34" customWidth="1"/>
    <col min="9732" max="9732" width="10.88671875" customWidth="1"/>
    <col min="9733" max="9734" width="0" hidden="1" customWidth="1"/>
    <col min="9735" max="9735" width="13" customWidth="1"/>
    <col min="9986" max="9986" width="7.109375" customWidth="1"/>
    <col min="9987" max="9987" width="34" customWidth="1"/>
    <col min="9988" max="9988" width="10.88671875" customWidth="1"/>
    <col min="9989" max="9990" width="0" hidden="1" customWidth="1"/>
    <col min="9991" max="9991" width="13" customWidth="1"/>
    <col min="10242" max="10242" width="7.109375" customWidth="1"/>
    <col min="10243" max="10243" width="34" customWidth="1"/>
    <col min="10244" max="10244" width="10.88671875" customWidth="1"/>
    <col min="10245" max="10246" width="0" hidden="1" customWidth="1"/>
    <col min="10247" max="10247" width="13" customWidth="1"/>
    <col min="10498" max="10498" width="7.109375" customWidth="1"/>
    <col min="10499" max="10499" width="34" customWidth="1"/>
    <col min="10500" max="10500" width="10.88671875" customWidth="1"/>
    <col min="10501" max="10502" width="0" hidden="1" customWidth="1"/>
    <col min="10503" max="10503" width="13" customWidth="1"/>
    <col min="10754" max="10754" width="7.109375" customWidth="1"/>
    <col min="10755" max="10755" width="34" customWidth="1"/>
    <col min="10756" max="10756" width="10.88671875" customWidth="1"/>
    <col min="10757" max="10758" width="0" hidden="1" customWidth="1"/>
    <col min="10759" max="10759" width="13" customWidth="1"/>
    <col min="11010" max="11010" width="7.109375" customWidth="1"/>
    <col min="11011" max="11011" width="34" customWidth="1"/>
    <col min="11012" max="11012" width="10.88671875" customWidth="1"/>
    <col min="11013" max="11014" width="0" hidden="1" customWidth="1"/>
    <col min="11015" max="11015" width="13" customWidth="1"/>
    <col min="11266" max="11266" width="7.109375" customWidth="1"/>
    <col min="11267" max="11267" width="34" customWidth="1"/>
    <col min="11268" max="11268" width="10.88671875" customWidth="1"/>
    <col min="11269" max="11270" width="0" hidden="1" customWidth="1"/>
    <col min="11271" max="11271" width="13" customWidth="1"/>
    <col min="11522" max="11522" width="7.109375" customWidth="1"/>
    <col min="11523" max="11523" width="34" customWidth="1"/>
    <col min="11524" max="11524" width="10.88671875" customWidth="1"/>
    <col min="11525" max="11526" width="0" hidden="1" customWidth="1"/>
    <col min="11527" max="11527" width="13" customWidth="1"/>
    <col min="11778" max="11778" width="7.109375" customWidth="1"/>
    <col min="11779" max="11779" width="34" customWidth="1"/>
    <col min="11780" max="11780" width="10.88671875" customWidth="1"/>
    <col min="11781" max="11782" width="0" hidden="1" customWidth="1"/>
    <col min="11783" max="11783" width="13" customWidth="1"/>
    <col min="12034" max="12034" width="7.109375" customWidth="1"/>
    <col min="12035" max="12035" width="34" customWidth="1"/>
    <col min="12036" max="12036" width="10.88671875" customWidth="1"/>
    <col min="12037" max="12038" width="0" hidden="1" customWidth="1"/>
    <col min="12039" max="12039" width="13" customWidth="1"/>
    <col min="12290" max="12290" width="7.109375" customWidth="1"/>
    <col min="12291" max="12291" width="34" customWidth="1"/>
    <col min="12292" max="12292" width="10.88671875" customWidth="1"/>
    <col min="12293" max="12294" width="0" hidden="1" customWidth="1"/>
    <col min="12295" max="12295" width="13" customWidth="1"/>
    <col min="12546" max="12546" width="7.109375" customWidth="1"/>
    <col min="12547" max="12547" width="34" customWidth="1"/>
    <col min="12548" max="12548" width="10.88671875" customWidth="1"/>
    <col min="12549" max="12550" width="0" hidden="1" customWidth="1"/>
    <col min="12551" max="12551" width="13" customWidth="1"/>
    <col min="12802" max="12802" width="7.109375" customWidth="1"/>
    <col min="12803" max="12803" width="34" customWidth="1"/>
    <col min="12804" max="12804" width="10.88671875" customWidth="1"/>
    <col min="12805" max="12806" width="0" hidden="1" customWidth="1"/>
    <col min="12807" max="12807" width="13" customWidth="1"/>
    <col min="13058" max="13058" width="7.109375" customWidth="1"/>
    <col min="13059" max="13059" width="34" customWidth="1"/>
    <col min="13060" max="13060" width="10.88671875" customWidth="1"/>
    <col min="13061" max="13062" width="0" hidden="1" customWidth="1"/>
    <col min="13063" max="13063" width="13" customWidth="1"/>
    <col min="13314" max="13314" width="7.109375" customWidth="1"/>
    <col min="13315" max="13315" width="34" customWidth="1"/>
    <col min="13316" max="13316" width="10.88671875" customWidth="1"/>
    <col min="13317" max="13318" width="0" hidden="1" customWidth="1"/>
    <col min="13319" max="13319" width="13" customWidth="1"/>
    <col min="13570" max="13570" width="7.109375" customWidth="1"/>
    <col min="13571" max="13571" width="34" customWidth="1"/>
    <col min="13572" max="13572" width="10.88671875" customWidth="1"/>
    <col min="13573" max="13574" width="0" hidden="1" customWidth="1"/>
    <col min="13575" max="13575" width="13" customWidth="1"/>
    <col min="13826" max="13826" width="7.109375" customWidth="1"/>
    <col min="13827" max="13827" width="34" customWidth="1"/>
    <col min="13828" max="13828" width="10.88671875" customWidth="1"/>
    <col min="13829" max="13830" width="0" hidden="1" customWidth="1"/>
    <col min="13831" max="13831" width="13" customWidth="1"/>
    <col min="14082" max="14082" width="7.109375" customWidth="1"/>
    <col min="14083" max="14083" width="34" customWidth="1"/>
    <col min="14084" max="14084" width="10.88671875" customWidth="1"/>
    <col min="14085" max="14086" width="0" hidden="1" customWidth="1"/>
    <col min="14087" max="14087" width="13" customWidth="1"/>
    <col min="14338" max="14338" width="7.109375" customWidth="1"/>
    <col min="14339" max="14339" width="34" customWidth="1"/>
    <col min="14340" max="14340" width="10.88671875" customWidth="1"/>
    <col min="14341" max="14342" width="0" hidden="1" customWidth="1"/>
    <col min="14343" max="14343" width="13" customWidth="1"/>
    <col min="14594" max="14594" width="7.109375" customWidth="1"/>
    <col min="14595" max="14595" width="34" customWidth="1"/>
    <col min="14596" max="14596" width="10.88671875" customWidth="1"/>
    <col min="14597" max="14598" width="0" hidden="1" customWidth="1"/>
    <col min="14599" max="14599" width="13" customWidth="1"/>
    <col min="14850" max="14850" width="7.109375" customWidth="1"/>
    <col min="14851" max="14851" width="34" customWidth="1"/>
    <col min="14852" max="14852" width="10.88671875" customWidth="1"/>
    <col min="14853" max="14854" width="0" hidden="1" customWidth="1"/>
    <col min="14855" max="14855" width="13" customWidth="1"/>
    <col min="15106" max="15106" width="7.109375" customWidth="1"/>
    <col min="15107" max="15107" width="34" customWidth="1"/>
    <col min="15108" max="15108" width="10.88671875" customWidth="1"/>
    <col min="15109" max="15110" width="0" hidden="1" customWidth="1"/>
    <col min="15111" max="15111" width="13" customWidth="1"/>
    <col min="15362" max="15362" width="7.109375" customWidth="1"/>
    <col min="15363" max="15363" width="34" customWidth="1"/>
    <col min="15364" max="15364" width="10.88671875" customWidth="1"/>
    <col min="15365" max="15366" width="0" hidden="1" customWidth="1"/>
    <col min="15367" max="15367" width="13" customWidth="1"/>
    <col min="15618" max="15618" width="7.109375" customWidth="1"/>
    <col min="15619" max="15619" width="34" customWidth="1"/>
    <col min="15620" max="15620" width="10.88671875" customWidth="1"/>
    <col min="15621" max="15622" width="0" hidden="1" customWidth="1"/>
    <col min="15623" max="15623" width="13" customWidth="1"/>
    <col min="15874" max="15874" width="7.109375" customWidth="1"/>
    <col min="15875" max="15875" width="34" customWidth="1"/>
    <col min="15876" max="15876" width="10.88671875" customWidth="1"/>
    <col min="15877" max="15878" width="0" hidden="1" customWidth="1"/>
    <col min="15879" max="15879" width="13" customWidth="1"/>
    <col min="16130" max="16130" width="7.109375" customWidth="1"/>
    <col min="16131" max="16131" width="34" customWidth="1"/>
    <col min="16132" max="16132" width="10.88671875" customWidth="1"/>
    <col min="16133" max="16134" width="0" hidden="1" customWidth="1"/>
    <col min="16135" max="16135" width="13" customWidth="1"/>
  </cols>
  <sheetData>
    <row r="1" spans="1:7">
      <c r="C1" s="508" t="s">
        <v>1012</v>
      </c>
      <c r="D1" s="509"/>
    </row>
    <row r="2" spans="1:7">
      <c r="C2" s="508" t="s">
        <v>486</v>
      </c>
      <c r="D2" s="509"/>
    </row>
    <row r="3" spans="1:7">
      <c r="C3" s="508" t="s">
        <v>487</v>
      </c>
      <c r="D3" s="509"/>
    </row>
    <row r="4" spans="1:7">
      <c r="C4" s="508" t="s">
        <v>488</v>
      </c>
      <c r="D4" s="509"/>
    </row>
    <row r="5" spans="1:7">
      <c r="C5" s="508" t="s">
        <v>1013</v>
      </c>
      <c r="D5" s="509"/>
    </row>
    <row r="6" spans="1:7">
      <c r="C6" s="529" t="s">
        <v>1014</v>
      </c>
      <c r="D6" s="529"/>
      <c r="E6" s="529"/>
      <c r="F6" s="529"/>
      <c r="G6" s="529"/>
    </row>
    <row r="7" spans="1:7">
      <c r="C7" s="647" t="s">
        <v>1055</v>
      </c>
      <c r="D7" s="528"/>
      <c r="E7" s="528"/>
      <c r="F7" s="528"/>
      <c r="G7" s="528"/>
    </row>
    <row r="8" spans="1:7">
      <c r="C8" s="528"/>
      <c r="D8" s="528"/>
      <c r="E8" s="528"/>
      <c r="F8" s="528"/>
      <c r="G8" s="528"/>
    </row>
    <row r="9" spans="1:7" ht="15.6">
      <c r="C9" s="214" t="s">
        <v>677</v>
      </c>
      <c r="D9" s="214"/>
      <c r="E9" s="507"/>
    </row>
    <row r="10" spans="1:7" ht="15.6">
      <c r="A10" s="214" t="s">
        <v>678</v>
      </c>
      <c r="B10" s="214"/>
      <c r="C10" s="214"/>
      <c r="D10" s="214"/>
      <c r="E10" s="214"/>
      <c r="F10" s="214"/>
      <c r="G10" s="214"/>
    </row>
    <row r="11" spans="1:7" ht="15.6">
      <c r="C11" s="695" t="s">
        <v>1015</v>
      </c>
      <c r="D11" s="695"/>
    </row>
    <row r="12" spans="1:7">
      <c r="C12" s="512"/>
      <c r="D12" s="512"/>
    </row>
    <row r="13" spans="1:7">
      <c r="C13" s="693"/>
      <c r="D13" s="693"/>
    </row>
    <row r="14" spans="1:7" ht="15.6">
      <c r="C14" s="512"/>
      <c r="D14" s="510"/>
      <c r="F14" s="510"/>
      <c r="G14" s="510" t="s">
        <v>1022</v>
      </c>
    </row>
    <row r="15" spans="1:7" ht="15.6">
      <c r="C15" s="512"/>
      <c r="D15" s="510"/>
    </row>
    <row r="16" spans="1:7" ht="123" customHeight="1">
      <c r="C16" s="701" t="s">
        <v>685</v>
      </c>
      <c r="D16" s="701"/>
      <c r="E16" s="701"/>
      <c r="F16" s="701"/>
      <c r="G16" s="701"/>
    </row>
    <row r="17" spans="2:7" ht="15.6">
      <c r="C17" s="513"/>
      <c r="D17" s="510"/>
    </row>
    <row r="18" spans="2:7">
      <c r="D18" s="275"/>
      <c r="F18" s="275"/>
      <c r="G18" s="275" t="s">
        <v>676</v>
      </c>
    </row>
    <row r="19" spans="2:7" ht="15.75" customHeight="1">
      <c r="B19" s="680" t="s">
        <v>489</v>
      </c>
      <c r="C19" s="680" t="s">
        <v>490</v>
      </c>
      <c r="D19" s="680" t="s">
        <v>5</v>
      </c>
      <c r="E19" s="697" t="s">
        <v>681</v>
      </c>
      <c r="F19" s="698"/>
      <c r="G19" s="699"/>
    </row>
    <row r="20" spans="2:7" ht="96" customHeight="1">
      <c r="B20" s="696"/>
      <c r="C20" s="696"/>
      <c r="D20" s="696"/>
      <c r="E20" s="514" t="s">
        <v>682</v>
      </c>
      <c r="F20" s="514" t="s">
        <v>683</v>
      </c>
      <c r="G20" s="514" t="s">
        <v>684</v>
      </c>
    </row>
    <row r="21" spans="2:7" ht="16.5" customHeight="1">
      <c r="B21" s="511">
        <v>1</v>
      </c>
      <c r="C21" s="265" t="s">
        <v>491</v>
      </c>
      <c r="D21" s="515">
        <f>SUM(E21:G21)</f>
        <v>157276</v>
      </c>
      <c r="E21" s="401"/>
      <c r="F21" s="401"/>
      <c r="G21" s="401">
        <v>157276</v>
      </c>
    </row>
    <row r="22" spans="2:7" ht="16.5" customHeight="1">
      <c r="B22" s="527">
        <v>2</v>
      </c>
      <c r="C22" s="265" t="s">
        <v>492</v>
      </c>
      <c r="D22" s="515">
        <f t="shared" ref="D22:D23" si="0">SUM(E22:G22)</f>
        <v>103111</v>
      </c>
      <c r="E22" s="401"/>
      <c r="F22" s="401"/>
      <c r="G22" s="401">
        <v>103111</v>
      </c>
    </row>
    <row r="23" spans="2:7" ht="16.5" customHeight="1">
      <c r="B23" s="527">
        <v>3</v>
      </c>
      <c r="C23" s="265" t="s">
        <v>493</v>
      </c>
      <c r="D23" s="515">
        <f t="shared" si="0"/>
        <v>114531</v>
      </c>
      <c r="E23" s="401"/>
      <c r="F23" s="401"/>
      <c r="G23" s="401">
        <v>114531</v>
      </c>
    </row>
    <row r="24" spans="2:7" ht="15.6">
      <c r="B24" s="511">
        <v>4</v>
      </c>
      <c r="C24" s="265" t="s">
        <v>494</v>
      </c>
      <c r="D24" s="515">
        <f t="shared" ref="D24:D27" si="1">SUM(E24:G24)</f>
        <v>174570</v>
      </c>
      <c r="E24" s="401"/>
      <c r="F24" s="401"/>
      <c r="G24" s="401">
        <v>174570</v>
      </c>
    </row>
    <row r="25" spans="2:7" ht="15.6">
      <c r="B25" s="511">
        <v>5</v>
      </c>
      <c r="C25" s="265" t="s">
        <v>495</v>
      </c>
      <c r="D25" s="515">
        <f t="shared" si="1"/>
        <v>110616</v>
      </c>
      <c r="E25" s="401"/>
      <c r="F25" s="401"/>
      <c r="G25" s="401">
        <v>110616</v>
      </c>
    </row>
    <row r="26" spans="2:7" ht="15.6">
      <c r="B26" s="511">
        <v>6</v>
      </c>
      <c r="C26" s="265" t="s">
        <v>496</v>
      </c>
      <c r="D26" s="515">
        <f t="shared" si="1"/>
        <v>69828</v>
      </c>
      <c r="E26" s="401"/>
      <c r="F26" s="401"/>
      <c r="G26" s="401">
        <v>69828</v>
      </c>
    </row>
    <row r="27" spans="2:7" ht="15.6">
      <c r="B27" s="511">
        <v>7</v>
      </c>
      <c r="C27" s="265" t="s">
        <v>497</v>
      </c>
      <c r="D27" s="515">
        <f t="shared" si="1"/>
        <v>105068</v>
      </c>
      <c r="E27" s="401"/>
      <c r="F27" s="401"/>
      <c r="G27" s="401">
        <v>105068</v>
      </c>
    </row>
    <row r="28" spans="2:7" ht="15.6">
      <c r="B28" s="276"/>
      <c r="C28" s="271" t="s">
        <v>498</v>
      </c>
      <c r="D28" s="516">
        <f>SUM(D21:D27)</f>
        <v>835000</v>
      </c>
      <c r="E28" s="516">
        <f>SUM(E21:E27)</f>
        <v>0</v>
      </c>
      <c r="F28" s="516">
        <f>SUM(F21:F27)</f>
        <v>0</v>
      </c>
      <c r="G28" s="516">
        <f>SUM(G21:G27)</f>
        <v>835000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01"/>
  <sheetViews>
    <sheetView workbookViewId="0">
      <selection activeCell="C10" sqref="C10:D10"/>
    </sheetView>
  </sheetViews>
  <sheetFormatPr defaultRowHeight="14.4"/>
  <cols>
    <col min="2" max="2" width="10.88671875" customWidth="1"/>
    <col min="3" max="3" width="28.33203125" customWidth="1"/>
    <col min="4" max="4" width="83" customWidth="1"/>
  </cols>
  <sheetData>
    <row r="1" spans="2:5">
      <c r="C1" s="655" t="s">
        <v>806</v>
      </c>
      <c r="D1" s="656"/>
    </row>
    <row r="2" spans="2:5">
      <c r="C2" s="655" t="s">
        <v>807</v>
      </c>
      <c r="D2" s="656"/>
    </row>
    <row r="3" spans="2:5">
      <c r="C3" s="657" t="s">
        <v>808</v>
      </c>
      <c r="D3" s="658"/>
    </row>
    <row r="4" spans="2:5">
      <c r="C4" s="655" t="s">
        <v>809</v>
      </c>
      <c r="D4" s="656"/>
    </row>
    <row r="5" spans="2:5">
      <c r="C5" s="655" t="s">
        <v>945</v>
      </c>
      <c r="D5" s="656"/>
    </row>
    <row r="6" spans="2:5">
      <c r="C6" s="651" t="s">
        <v>946</v>
      </c>
      <c r="D6" s="654"/>
    </row>
    <row r="7" spans="2:5">
      <c r="C7" s="651" t="s">
        <v>1046</v>
      </c>
      <c r="D7" s="654"/>
    </row>
    <row r="8" spans="2:5">
      <c r="C8" s="581"/>
      <c r="D8" s="568"/>
      <c r="E8" s="568"/>
    </row>
    <row r="9" spans="2:5">
      <c r="D9" s="568"/>
      <c r="E9" s="568"/>
    </row>
    <row r="10" spans="2:5" ht="17.399999999999999">
      <c r="C10" s="659" t="s">
        <v>947</v>
      </c>
      <c r="D10" s="650"/>
    </row>
    <row r="11" spans="2:5" ht="17.399999999999999">
      <c r="C11" s="659" t="s">
        <v>814</v>
      </c>
      <c r="D11" s="650"/>
    </row>
    <row r="12" spans="2:5" ht="17.399999999999999">
      <c r="C12" s="571"/>
    </row>
    <row r="13" spans="2:5" ht="77.25" customHeight="1">
      <c r="B13" s="574" t="s">
        <v>815</v>
      </c>
      <c r="C13" s="12" t="s">
        <v>816</v>
      </c>
      <c r="D13" s="14" t="s">
        <v>817</v>
      </c>
    </row>
    <row r="14" spans="2:5" ht="15.6">
      <c r="B14" s="575" t="s">
        <v>50</v>
      </c>
      <c r="C14" s="576"/>
      <c r="D14" s="54" t="s">
        <v>818</v>
      </c>
    </row>
    <row r="15" spans="2:5" ht="30.75" customHeight="1">
      <c r="B15" s="578" t="s">
        <v>50</v>
      </c>
      <c r="C15" s="16" t="s">
        <v>819</v>
      </c>
      <c r="D15" s="15" t="s">
        <v>820</v>
      </c>
    </row>
    <row r="16" spans="2:5" ht="81.75" customHeight="1">
      <c r="B16" s="10" t="s">
        <v>50</v>
      </c>
      <c r="C16" s="565" t="s">
        <v>821</v>
      </c>
      <c r="D16" s="15" t="s">
        <v>822</v>
      </c>
    </row>
    <row r="17" spans="2:4" ht="46.8">
      <c r="B17" s="578" t="s">
        <v>50</v>
      </c>
      <c r="C17" s="16" t="s">
        <v>823</v>
      </c>
      <c r="D17" s="15" t="s">
        <v>824</v>
      </c>
    </row>
    <row r="18" spans="2:4" ht="31.2">
      <c r="B18" s="578" t="s">
        <v>50</v>
      </c>
      <c r="C18" s="16" t="s">
        <v>825</v>
      </c>
      <c r="D18" s="15" t="s">
        <v>826</v>
      </c>
    </row>
    <row r="19" spans="2:4" ht="62.4">
      <c r="B19" s="578" t="s">
        <v>50</v>
      </c>
      <c r="C19" s="16" t="s">
        <v>338</v>
      </c>
      <c r="D19" s="15" t="s">
        <v>339</v>
      </c>
    </row>
    <row r="20" spans="2:4" ht="62.4">
      <c r="B20" s="578" t="s">
        <v>50</v>
      </c>
      <c r="C20" s="16" t="s">
        <v>60</v>
      </c>
      <c r="D20" s="15" t="s">
        <v>61</v>
      </c>
    </row>
    <row r="21" spans="2:4" ht="46.8">
      <c r="B21" s="578" t="s">
        <v>50</v>
      </c>
      <c r="C21" s="16" t="s">
        <v>827</v>
      </c>
      <c r="D21" s="15" t="s">
        <v>828</v>
      </c>
    </row>
    <row r="22" spans="2:4" ht="46.8">
      <c r="B22" s="578" t="s">
        <v>50</v>
      </c>
      <c r="C22" s="16" t="s">
        <v>62</v>
      </c>
      <c r="D22" s="15" t="s">
        <v>63</v>
      </c>
    </row>
    <row r="23" spans="2:4" ht="31.2">
      <c r="B23" s="578" t="s">
        <v>50</v>
      </c>
      <c r="C23" s="76" t="s">
        <v>829</v>
      </c>
      <c r="D23" s="15" t="s">
        <v>830</v>
      </c>
    </row>
    <row r="24" spans="2:4" ht="62.4">
      <c r="B24" s="578" t="s">
        <v>50</v>
      </c>
      <c r="C24" s="582" t="s">
        <v>831</v>
      </c>
      <c r="D24" s="15" t="s">
        <v>832</v>
      </c>
    </row>
    <row r="25" spans="2:4" ht="46.8">
      <c r="B25" s="578" t="s">
        <v>50</v>
      </c>
      <c r="C25" s="16" t="s">
        <v>833</v>
      </c>
      <c r="D25" s="15" t="s">
        <v>834</v>
      </c>
    </row>
    <row r="26" spans="2:4" ht="31.2">
      <c r="B26" s="578" t="s">
        <v>50</v>
      </c>
      <c r="C26" s="16" t="s">
        <v>835</v>
      </c>
      <c r="D26" s="15" t="s">
        <v>836</v>
      </c>
    </row>
    <row r="27" spans="2:4" ht="62.4">
      <c r="B27" s="578" t="s">
        <v>50</v>
      </c>
      <c r="C27" s="16" t="s">
        <v>837</v>
      </c>
      <c r="D27" s="15" t="s">
        <v>838</v>
      </c>
    </row>
    <row r="28" spans="2:4" ht="31.2">
      <c r="B28" s="578" t="s">
        <v>50</v>
      </c>
      <c r="C28" s="16" t="s">
        <v>839</v>
      </c>
      <c r="D28" s="15" t="s">
        <v>840</v>
      </c>
    </row>
    <row r="29" spans="2:4" ht="62.4">
      <c r="B29" s="578" t="s">
        <v>50</v>
      </c>
      <c r="C29" s="16" t="s">
        <v>841</v>
      </c>
      <c r="D29" s="15" t="s">
        <v>842</v>
      </c>
    </row>
    <row r="30" spans="2:4" ht="62.4">
      <c r="B30" s="578" t="s">
        <v>50</v>
      </c>
      <c r="C30" s="16" t="s">
        <v>843</v>
      </c>
      <c r="D30" s="15" t="s">
        <v>844</v>
      </c>
    </row>
    <row r="31" spans="2:4" ht="78">
      <c r="B31" s="578" t="s">
        <v>50</v>
      </c>
      <c r="C31" s="16" t="s">
        <v>845</v>
      </c>
      <c r="D31" s="15" t="s">
        <v>846</v>
      </c>
    </row>
    <row r="32" spans="2:4" ht="78">
      <c r="B32" s="578" t="s">
        <v>50</v>
      </c>
      <c r="C32" s="16" t="s">
        <v>847</v>
      </c>
      <c r="D32" s="15" t="s">
        <v>848</v>
      </c>
    </row>
    <row r="33" spans="2:4" ht="46.8">
      <c r="B33" s="578" t="s">
        <v>50</v>
      </c>
      <c r="C33" s="16" t="s">
        <v>849</v>
      </c>
      <c r="D33" s="15" t="s">
        <v>850</v>
      </c>
    </row>
    <row r="34" spans="2:4" ht="46.8">
      <c r="B34" s="578" t="s">
        <v>50</v>
      </c>
      <c r="C34" s="16" t="s">
        <v>851</v>
      </c>
      <c r="D34" s="15" t="s">
        <v>852</v>
      </c>
    </row>
    <row r="35" spans="2:4" ht="31.2">
      <c r="B35" s="578" t="s">
        <v>50</v>
      </c>
      <c r="C35" s="16" t="s">
        <v>853</v>
      </c>
      <c r="D35" s="15" t="s">
        <v>854</v>
      </c>
    </row>
    <row r="36" spans="2:4" ht="46.8">
      <c r="B36" s="578" t="s">
        <v>50</v>
      </c>
      <c r="C36" s="16" t="s">
        <v>855</v>
      </c>
      <c r="D36" s="15" t="s">
        <v>856</v>
      </c>
    </row>
    <row r="37" spans="2:4" ht="62.4">
      <c r="B37" s="578" t="s">
        <v>50</v>
      </c>
      <c r="C37" s="16" t="s">
        <v>857</v>
      </c>
      <c r="D37" s="15" t="s">
        <v>858</v>
      </c>
    </row>
    <row r="38" spans="2:4" ht="62.4">
      <c r="B38" s="578" t="s">
        <v>50</v>
      </c>
      <c r="C38" s="582" t="s">
        <v>859</v>
      </c>
      <c r="D38" s="15" t="s">
        <v>860</v>
      </c>
    </row>
    <row r="39" spans="2:4" ht="31.2">
      <c r="B39" s="578" t="s">
        <v>50</v>
      </c>
      <c r="C39" s="582" t="s">
        <v>87</v>
      </c>
      <c r="D39" s="15" t="s">
        <v>88</v>
      </c>
    </row>
    <row r="40" spans="2:4" ht="15.6">
      <c r="B40" s="578" t="s">
        <v>50</v>
      </c>
      <c r="C40" s="583" t="s">
        <v>89</v>
      </c>
      <c r="D40" s="15" t="s">
        <v>90</v>
      </c>
    </row>
    <row r="41" spans="2:4" ht="31.2">
      <c r="B41" s="584" t="s">
        <v>56</v>
      </c>
      <c r="C41" s="585"/>
      <c r="D41" s="54" t="s">
        <v>55</v>
      </c>
    </row>
    <row r="42" spans="2:4" ht="31.2">
      <c r="B42" s="578" t="s">
        <v>56</v>
      </c>
      <c r="C42" s="16" t="s">
        <v>83</v>
      </c>
      <c r="D42" s="15" t="s">
        <v>861</v>
      </c>
    </row>
    <row r="43" spans="2:4" ht="46.8">
      <c r="B43" s="578" t="s">
        <v>56</v>
      </c>
      <c r="C43" s="16" t="s">
        <v>862</v>
      </c>
      <c r="D43" s="15" t="s">
        <v>863</v>
      </c>
    </row>
    <row r="44" spans="2:4" ht="31.2">
      <c r="B44" s="578" t="s">
        <v>56</v>
      </c>
      <c r="C44" s="16" t="s">
        <v>67</v>
      </c>
      <c r="D44" s="75" t="s">
        <v>68</v>
      </c>
    </row>
    <row r="45" spans="2:4" ht="31.2">
      <c r="B45" s="578" t="s">
        <v>56</v>
      </c>
      <c r="C45" s="16" t="s">
        <v>864</v>
      </c>
      <c r="D45" s="15" t="s">
        <v>865</v>
      </c>
    </row>
    <row r="46" spans="2:4" ht="31.2">
      <c r="B46" s="578" t="s">
        <v>56</v>
      </c>
      <c r="C46" s="16" t="s">
        <v>515</v>
      </c>
      <c r="D46" s="15" t="s">
        <v>517</v>
      </c>
    </row>
    <row r="47" spans="2:4" s="11" customFormat="1" ht="31.2">
      <c r="B47" s="586" t="s">
        <v>56</v>
      </c>
      <c r="C47" s="587" t="s">
        <v>263</v>
      </c>
      <c r="D47" s="67" t="s">
        <v>866</v>
      </c>
    </row>
    <row r="48" spans="2:4" s="11" customFormat="1" ht="31.2">
      <c r="B48" s="586" t="s">
        <v>56</v>
      </c>
      <c r="C48" s="587" t="s">
        <v>507</v>
      </c>
      <c r="D48" s="67" t="s">
        <v>509</v>
      </c>
    </row>
    <row r="49" spans="2:4" s="11" customFormat="1" ht="46.8">
      <c r="B49" s="586" t="s">
        <v>56</v>
      </c>
      <c r="C49" s="587" t="s">
        <v>503</v>
      </c>
      <c r="D49" s="67" t="s">
        <v>504</v>
      </c>
    </row>
    <row r="50" spans="2:4" ht="15.6">
      <c r="B50" s="578" t="s">
        <v>56</v>
      </c>
      <c r="C50" s="16" t="s">
        <v>264</v>
      </c>
      <c r="D50" s="15" t="s">
        <v>867</v>
      </c>
    </row>
    <row r="51" spans="2:4" ht="31.2">
      <c r="B51" s="578" t="s">
        <v>56</v>
      </c>
      <c r="C51" s="16" t="s">
        <v>69</v>
      </c>
      <c r="D51" s="15" t="s">
        <v>71</v>
      </c>
    </row>
    <row r="52" spans="2:4" ht="46.8">
      <c r="B52" s="578" t="s">
        <v>56</v>
      </c>
      <c r="C52" s="55" t="s">
        <v>76</v>
      </c>
      <c r="D52" s="56" t="s">
        <v>868</v>
      </c>
    </row>
    <row r="53" spans="2:4" ht="46.8">
      <c r="B53" s="578" t="s">
        <v>56</v>
      </c>
      <c r="C53" s="16" t="s">
        <v>70</v>
      </c>
      <c r="D53" s="15" t="s">
        <v>869</v>
      </c>
    </row>
    <row r="54" spans="2:4" ht="31.2">
      <c r="B54" s="578" t="s">
        <v>56</v>
      </c>
      <c r="C54" s="16" t="s">
        <v>870</v>
      </c>
      <c r="D54" s="15" t="s">
        <v>871</v>
      </c>
    </row>
    <row r="55" spans="2:4" ht="46.8">
      <c r="B55" s="578" t="s">
        <v>56</v>
      </c>
      <c r="C55" s="16" t="s">
        <v>872</v>
      </c>
      <c r="D55" s="15" t="s">
        <v>873</v>
      </c>
    </row>
    <row r="56" spans="2:4" ht="31.2">
      <c r="B56" s="578" t="s">
        <v>56</v>
      </c>
      <c r="C56" s="16" t="s">
        <v>769</v>
      </c>
      <c r="D56" s="15" t="s">
        <v>771</v>
      </c>
    </row>
    <row r="57" spans="2:4" ht="15.6">
      <c r="B57" s="578" t="s">
        <v>56</v>
      </c>
      <c r="C57" s="16" t="s">
        <v>72</v>
      </c>
      <c r="D57" s="15" t="s">
        <v>73</v>
      </c>
    </row>
    <row r="58" spans="2:4" ht="46.8">
      <c r="B58" s="578" t="s">
        <v>56</v>
      </c>
      <c r="C58" s="16" t="s">
        <v>265</v>
      </c>
      <c r="D58" s="15" t="s">
        <v>266</v>
      </c>
    </row>
    <row r="59" spans="2:4" ht="46.8">
      <c r="B59" s="578" t="s">
        <v>56</v>
      </c>
      <c r="C59" s="16" t="s">
        <v>510</v>
      </c>
      <c r="D59" s="15" t="s">
        <v>511</v>
      </c>
    </row>
    <row r="60" spans="2:4" ht="31.2">
      <c r="B60" s="578" t="s">
        <v>56</v>
      </c>
      <c r="C60" s="582" t="s">
        <v>87</v>
      </c>
      <c r="D60" s="15" t="s">
        <v>88</v>
      </c>
    </row>
    <row r="61" spans="2:4" ht="15.6">
      <c r="B61" s="578" t="s">
        <v>56</v>
      </c>
      <c r="C61" s="583" t="s">
        <v>89</v>
      </c>
      <c r="D61" s="15" t="s">
        <v>90</v>
      </c>
    </row>
    <row r="62" spans="2:4" ht="46.8">
      <c r="B62" s="578" t="s">
        <v>56</v>
      </c>
      <c r="C62" s="16" t="s">
        <v>512</v>
      </c>
      <c r="D62" s="15" t="s">
        <v>874</v>
      </c>
    </row>
    <row r="63" spans="2:4" ht="31.2">
      <c r="B63" s="578" t="s">
        <v>56</v>
      </c>
      <c r="C63" s="16" t="s">
        <v>875</v>
      </c>
      <c r="D63" s="15" t="s">
        <v>876</v>
      </c>
    </row>
    <row r="64" spans="2:4" ht="31.2">
      <c r="B64" s="578" t="s">
        <v>56</v>
      </c>
      <c r="C64" s="16" t="s">
        <v>877</v>
      </c>
      <c r="D64" s="15" t="s">
        <v>878</v>
      </c>
    </row>
    <row r="65" spans="2:4" ht="31.2">
      <c r="B65" s="578" t="s">
        <v>56</v>
      </c>
      <c r="C65" s="16" t="s">
        <v>267</v>
      </c>
      <c r="D65" s="15" t="s">
        <v>268</v>
      </c>
    </row>
    <row r="66" spans="2:4" ht="15.6">
      <c r="B66" s="584" t="s">
        <v>54</v>
      </c>
      <c r="C66" s="585"/>
      <c r="D66" s="54" t="s">
        <v>53</v>
      </c>
    </row>
    <row r="67" spans="2:4" ht="15.6">
      <c r="B67" s="584" t="s">
        <v>52</v>
      </c>
      <c r="C67" s="585"/>
      <c r="D67" s="54" t="s">
        <v>51</v>
      </c>
    </row>
    <row r="68" spans="2:4" ht="31.2">
      <c r="B68" s="584" t="s">
        <v>59</v>
      </c>
      <c r="C68" s="585"/>
      <c r="D68" s="54" t="s">
        <v>58</v>
      </c>
    </row>
    <row r="69" spans="2:4" ht="46.8">
      <c r="B69" s="584" t="s">
        <v>879</v>
      </c>
      <c r="C69" s="585"/>
      <c r="D69" s="54" t="s">
        <v>880</v>
      </c>
    </row>
    <row r="70" spans="2:4" ht="62.4">
      <c r="B70" s="578" t="s">
        <v>879</v>
      </c>
      <c r="C70" s="16" t="s">
        <v>881</v>
      </c>
      <c r="D70" s="15" t="s">
        <v>882</v>
      </c>
    </row>
    <row r="71" spans="2:4" ht="46.8">
      <c r="B71" s="578" t="s">
        <v>879</v>
      </c>
      <c r="C71" s="16" t="s">
        <v>883</v>
      </c>
      <c r="D71" s="15" t="s">
        <v>884</v>
      </c>
    </row>
    <row r="72" spans="2:4" ht="31.2">
      <c r="B72" s="578" t="s">
        <v>879</v>
      </c>
      <c r="C72" s="16" t="s">
        <v>885</v>
      </c>
      <c r="D72" s="15" t="s">
        <v>886</v>
      </c>
    </row>
    <row r="73" spans="2:4" ht="46.8">
      <c r="B73" s="578" t="s">
        <v>879</v>
      </c>
      <c r="C73" s="76" t="s">
        <v>887</v>
      </c>
      <c r="D73" s="15" t="s">
        <v>888</v>
      </c>
    </row>
    <row r="74" spans="2:4" ht="31.2">
      <c r="B74" s="578" t="s">
        <v>879</v>
      </c>
      <c r="C74" s="16" t="s">
        <v>74</v>
      </c>
      <c r="D74" s="15" t="s">
        <v>889</v>
      </c>
    </row>
    <row r="75" spans="2:4" ht="31.2">
      <c r="B75" s="578" t="s">
        <v>879</v>
      </c>
      <c r="C75" s="582" t="s">
        <v>84</v>
      </c>
      <c r="D75" s="15" t="s">
        <v>890</v>
      </c>
    </row>
    <row r="76" spans="2:4" ht="15.6">
      <c r="B76" s="578" t="s">
        <v>879</v>
      </c>
      <c r="C76" s="588" t="s">
        <v>513</v>
      </c>
      <c r="D76" s="15" t="s">
        <v>891</v>
      </c>
    </row>
    <row r="77" spans="2:4" ht="31.2">
      <c r="B77" s="578" t="s">
        <v>879</v>
      </c>
      <c r="C77" s="16" t="s">
        <v>892</v>
      </c>
      <c r="D77" s="15" t="s">
        <v>893</v>
      </c>
    </row>
    <row r="78" spans="2:4" ht="31.2">
      <c r="B78" s="578" t="s">
        <v>879</v>
      </c>
      <c r="C78" s="16" t="s">
        <v>894</v>
      </c>
      <c r="D78" s="15" t="s">
        <v>895</v>
      </c>
    </row>
    <row r="79" spans="2:4" ht="62.4">
      <c r="B79" s="578" t="s">
        <v>879</v>
      </c>
      <c r="C79" s="16" t="s">
        <v>896</v>
      </c>
      <c r="D79" s="15" t="s">
        <v>897</v>
      </c>
    </row>
    <row r="80" spans="2:4" ht="46.8">
      <c r="B80" s="578" t="s">
        <v>879</v>
      </c>
      <c r="C80" s="16" t="s">
        <v>898</v>
      </c>
      <c r="D80" s="15" t="s">
        <v>899</v>
      </c>
    </row>
    <row r="81" spans="2:4" ht="46.8">
      <c r="B81" s="578" t="s">
        <v>879</v>
      </c>
      <c r="C81" s="16" t="s">
        <v>900</v>
      </c>
      <c r="D81" s="15" t="s">
        <v>901</v>
      </c>
    </row>
    <row r="82" spans="2:4" ht="78">
      <c r="B82" s="578" t="s">
        <v>879</v>
      </c>
      <c r="C82" s="582" t="s">
        <v>902</v>
      </c>
      <c r="D82" s="15" t="s">
        <v>903</v>
      </c>
    </row>
    <row r="83" spans="2:4" ht="31.2">
      <c r="B83" s="578" t="s">
        <v>879</v>
      </c>
      <c r="C83" s="16" t="s">
        <v>64</v>
      </c>
      <c r="D83" s="15" t="s">
        <v>65</v>
      </c>
    </row>
    <row r="84" spans="2:4" ht="15.6">
      <c r="B84" s="578" t="s">
        <v>879</v>
      </c>
      <c r="C84" s="16" t="s">
        <v>904</v>
      </c>
      <c r="D84" s="15" t="s">
        <v>905</v>
      </c>
    </row>
    <row r="85" spans="2:4" ht="15.6">
      <c r="B85" s="578" t="s">
        <v>879</v>
      </c>
      <c r="C85" s="16" t="s">
        <v>906</v>
      </c>
      <c r="D85" s="15" t="s">
        <v>907</v>
      </c>
    </row>
    <row r="86" spans="2:4" ht="15.6">
      <c r="B86" s="578" t="s">
        <v>879</v>
      </c>
      <c r="C86" s="16" t="s">
        <v>66</v>
      </c>
      <c r="D86" s="15" t="s">
        <v>908</v>
      </c>
    </row>
    <row r="87" spans="2:4" ht="46.8">
      <c r="B87" s="578" t="s">
        <v>879</v>
      </c>
      <c r="C87" s="15" t="s">
        <v>909</v>
      </c>
      <c r="D87" s="15" t="s">
        <v>910</v>
      </c>
    </row>
    <row r="88" spans="2:4" ht="31.2">
      <c r="B88" s="578" t="s">
        <v>879</v>
      </c>
      <c r="C88" s="15" t="s">
        <v>911</v>
      </c>
      <c r="D88" s="15" t="s">
        <v>912</v>
      </c>
    </row>
    <row r="89" spans="2:4" ht="31.2">
      <c r="B89" s="578" t="s">
        <v>879</v>
      </c>
      <c r="C89" s="15" t="s">
        <v>913</v>
      </c>
      <c r="D89" s="15" t="s">
        <v>914</v>
      </c>
    </row>
    <row r="90" spans="2:4" ht="46.8">
      <c r="B90" s="578" t="s">
        <v>879</v>
      </c>
      <c r="C90" s="579" t="s">
        <v>915</v>
      </c>
      <c r="D90" s="15" t="s">
        <v>916</v>
      </c>
    </row>
    <row r="91" spans="2:4" ht="46.8">
      <c r="B91" s="578" t="s">
        <v>879</v>
      </c>
      <c r="C91" s="579" t="s">
        <v>917</v>
      </c>
      <c r="D91" s="15" t="s">
        <v>918</v>
      </c>
    </row>
    <row r="92" spans="2:4" ht="46.8">
      <c r="B92" s="578" t="s">
        <v>879</v>
      </c>
      <c r="C92" s="579" t="s">
        <v>919</v>
      </c>
      <c r="D92" s="15" t="s">
        <v>920</v>
      </c>
    </row>
    <row r="93" spans="2:4" ht="46.8">
      <c r="B93" s="578" t="s">
        <v>879</v>
      </c>
      <c r="C93" s="589" t="s">
        <v>921</v>
      </c>
      <c r="D93" s="57" t="s">
        <v>922</v>
      </c>
    </row>
    <row r="94" spans="2:4" ht="62.4">
      <c r="B94" s="578" t="s">
        <v>879</v>
      </c>
      <c r="C94" s="579" t="s">
        <v>923</v>
      </c>
      <c r="D94" s="15" t="s">
        <v>924</v>
      </c>
    </row>
    <row r="95" spans="2:4" ht="46.8">
      <c r="B95" s="578" t="s">
        <v>879</v>
      </c>
      <c r="C95" s="589" t="s">
        <v>925</v>
      </c>
      <c r="D95" s="57" t="s">
        <v>926</v>
      </c>
    </row>
    <row r="96" spans="2:4" ht="31.2">
      <c r="B96" s="578" t="s">
        <v>879</v>
      </c>
      <c r="C96" s="579" t="s">
        <v>927</v>
      </c>
      <c r="D96" s="15" t="s">
        <v>928</v>
      </c>
    </row>
    <row r="97" spans="2:4" ht="31.2">
      <c r="B97" s="578" t="s">
        <v>879</v>
      </c>
      <c r="C97" s="579" t="s">
        <v>929</v>
      </c>
      <c r="D97" s="15" t="s">
        <v>930</v>
      </c>
    </row>
    <row r="99" spans="2:4" s="4" customFormat="1" ht="13.8">
      <c r="B99" s="660" t="s">
        <v>931</v>
      </c>
      <c r="C99" s="660"/>
      <c r="D99" s="660"/>
    </row>
    <row r="100" spans="2:4" s="4" customFormat="1" ht="13.8">
      <c r="B100" s="660" t="s">
        <v>932</v>
      </c>
      <c r="C100" s="660"/>
      <c r="D100" s="660"/>
    </row>
    <row r="101" spans="2:4" s="4" customFormat="1" ht="13.8"/>
  </sheetData>
  <mergeCells count="11">
    <mergeCell ref="C7:D7"/>
    <mergeCell ref="C10:D10"/>
    <mergeCell ref="C11:D11"/>
    <mergeCell ref="B99:D99"/>
    <mergeCell ref="B100:D100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D20"/>
  <sheetViews>
    <sheetView workbookViewId="0">
      <selection activeCell="E11" sqref="E11"/>
    </sheetView>
  </sheetViews>
  <sheetFormatPr defaultRowHeight="14.4"/>
  <cols>
    <col min="1" max="1" width="5.5546875" customWidth="1"/>
    <col min="2" max="2" width="10.88671875" customWidth="1"/>
    <col min="3" max="3" width="28.33203125" customWidth="1"/>
    <col min="4" max="4" width="79.5546875" customWidth="1"/>
  </cols>
  <sheetData>
    <row r="1" spans="2:4">
      <c r="C1" s="655" t="s">
        <v>956</v>
      </c>
      <c r="D1" s="656"/>
    </row>
    <row r="2" spans="2:4">
      <c r="C2" s="655" t="s">
        <v>807</v>
      </c>
      <c r="D2" s="656"/>
    </row>
    <row r="3" spans="2:4">
      <c r="C3" s="655" t="s">
        <v>808</v>
      </c>
      <c r="D3" s="656"/>
    </row>
    <row r="4" spans="2:4">
      <c r="C4" s="655" t="s">
        <v>809</v>
      </c>
      <c r="D4" s="656"/>
    </row>
    <row r="5" spans="2:4">
      <c r="C5" s="655" t="s">
        <v>945</v>
      </c>
      <c r="D5" s="656"/>
    </row>
    <row r="6" spans="2:4">
      <c r="C6" s="651" t="s">
        <v>948</v>
      </c>
      <c r="D6" s="654"/>
    </row>
    <row r="7" spans="2:4">
      <c r="C7" s="651" t="s">
        <v>1047</v>
      </c>
      <c r="D7" s="654"/>
    </row>
    <row r="9" spans="2:4">
      <c r="C9" s="661" t="s">
        <v>810</v>
      </c>
      <c r="D9" s="650"/>
    </row>
    <row r="10" spans="2:4" ht="17.399999999999999">
      <c r="C10" s="659" t="s">
        <v>811</v>
      </c>
      <c r="D10" s="650"/>
    </row>
    <row r="11" spans="2:4" ht="17.399999999999999">
      <c r="C11" s="571"/>
    </row>
    <row r="12" spans="2:4">
      <c r="D12" s="275"/>
    </row>
    <row r="13" spans="2:4" ht="31.2">
      <c r="B13" s="574" t="s">
        <v>812</v>
      </c>
      <c r="C13" s="12" t="s">
        <v>813</v>
      </c>
      <c r="D13" s="14" t="s">
        <v>0</v>
      </c>
    </row>
    <row r="14" spans="2:4" ht="31.2">
      <c r="B14" s="575" t="s">
        <v>56</v>
      </c>
      <c r="C14" s="576"/>
      <c r="D14" s="54" t="s">
        <v>55</v>
      </c>
    </row>
    <row r="15" spans="2:4" ht="31.2">
      <c r="B15" s="70" t="s">
        <v>56</v>
      </c>
      <c r="C15" s="577" t="s">
        <v>798</v>
      </c>
      <c r="D15" s="265" t="s">
        <v>801</v>
      </c>
    </row>
    <row r="16" spans="2:4" ht="31.2">
      <c r="B16" s="578" t="s">
        <v>56</v>
      </c>
      <c r="C16" s="579" t="s">
        <v>799</v>
      </c>
      <c r="D16" s="265" t="s">
        <v>802</v>
      </c>
    </row>
    <row r="17" spans="2:4" ht="46.8">
      <c r="B17" s="578" t="s">
        <v>56</v>
      </c>
      <c r="C17" s="16" t="s">
        <v>468</v>
      </c>
      <c r="D17" s="15" t="s">
        <v>469</v>
      </c>
    </row>
    <row r="18" spans="2:4" ht="46.8">
      <c r="B18" s="578" t="s">
        <v>56</v>
      </c>
      <c r="C18" s="16" t="s">
        <v>474</v>
      </c>
      <c r="D18" s="15" t="s">
        <v>475</v>
      </c>
    </row>
    <row r="19" spans="2:4" s="580" customFormat="1" ht="31.2">
      <c r="B19" s="578" t="s">
        <v>56</v>
      </c>
      <c r="C19" s="16" t="s">
        <v>450</v>
      </c>
      <c r="D19" s="15" t="s">
        <v>451</v>
      </c>
    </row>
    <row r="20" spans="2:4" ht="31.2">
      <c r="B20" s="578" t="s">
        <v>56</v>
      </c>
      <c r="C20" s="16" t="s">
        <v>458</v>
      </c>
      <c r="D20" s="15" t="s">
        <v>459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6"/>
  <sheetViews>
    <sheetView workbookViewId="0">
      <selection activeCell="E9" sqref="E9"/>
    </sheetView>
  </sheetViews>
  <sheetFormatPr defaultRowHeight="14.4"/>
  <cols>
    <col min="1" max="1" width="23.33203125" customWidth="1"/>
    <col min="2" max="2" width="86.6640625" customWidth="1"/>
    <col min="3" max="3" width="13.33203125" customWidth="1"/>
  </cols>
  <sheetData>
    <row r="1" spans="1:9">
      <c r="B1" s="652" t="s">
        <v>957</v>
      </c>
      <c r="C1" s="653"/>
    </row>
    <row r="2" spans="1:9">
      <c r="B2" s="652" t="s">
        <v>283</v>
      </c>
      <c r="C2" s="653"/>
    </row>
    <row r="3" spans="1:9">
      <c r="B3" s="652" t="s">
        <v>284</v>
      </c>
      <c r="C3" s="653"/>
    </row>
    <row r="4" spans="1:9">
      <c r="B4" s="652" t="s">
        <v>285</v>
      </c>
      <c r="C4" s="653"/>
    </row>
    <row r="5" spans="1:9">
      <c r="B5" s="652" t="s">
        <v>949</v>
      </c>
      <c r="C5" s="653"/>
    </row>
    <row r="6" spans="1:9">
      <c r="B6" s="649" t="s">
        <v>950</v>
      </c>
      <c r="C6" s="650"/>
    </row>
    <row r="7" spans="1:9">
      <c r="B7" s="649" t="s">
        <v>1048</v>
      </c>
      <c r="C7" s="650"/>
    </row>
    <row r="8" spans="1:9">
      <c r="B8" s="651"/>
      <c r="C8" s="651"/>
    </row>
    <row r="9" spans="1:9">
      <c r="I9" s="4"/>
    </row>
    <row r="10" spans="1:9" ht="15.6">
      <c r="A10" s="662" t="s">
        <v>936</v>
      </c>
      <c r="B10" s="662"/>
      <c r="C10" s="662"/>
      <c r="I10" s="4"/>
    </row>
    <row r="11" spans="1:9" ht="15.6">
      <c r="A11" s="663" t="s">
        <v>937</v>
      </c>
      <c r="B11" s="663"/>
      <c r="C11" s="663"/>
    </row>
    <row r="12" spans="1:9">
      <c r="C12" s="4" t="s">
        <v>676</v>
      </c>
    </row>
    <row r="13" spans="1:9" ht="48.75" customHeight="1">
      <c r="A13" s="215" t="s">
        <v>286</v>
      </c>
      <c r="B13" s="13" t="s">
        <v>287</v>
      </c>
      <c r="C13" s="573" t="s">
        <v>938</v>
      </c>
    </row>
    <row r="14" spans="1:9" ht="22.5" customHeight="1">
      <c r="A14" s="216" t="s">
        <v>288</v>
      </c>
      <c r="B14" s="217" t="s">
        <v>289</v>
      </c>
      <c r="C14" s="375">
        <f>SUM(C15,C20,C26,C35,C38,C51,C57,C66,C71)</f>
        <v>78213767</v>
      </c>
    </row>
    <row r="15" spans="1:9" ht="18.75" customHeight="1">
      <c r="A15" s="218" t="s">
        <v>290</v>
      </c>
      <c r="B15" s="219" t="s">
        <v>291</v>
      </c>
      <c r="C15" s="376">
        <f>SUM(C16)</f>
        <v>58737421</v>
      </c>
    </row>
    <row r="16" spans="1:9" ht="17.25" customHeight="1">
      <c r="A16" s="220" t="s">
        <v>292</v>
      </c>
      <c r="B16" s="221" t="s">
        <v>293</v>
      </c>
      <c r="C16" s="377">
        <f>SUM(C17:C19)</f>
        <v>58737421</v>
      </c>
    </row>
    <row r="17" spans="1:3" ht="65.400000000000006">
      <c r="A17" s="222" t="s">
        <v>294</v>
      </c>
      <c r="B17" s="57" t="s">
        <v>295</v>
      </c>
      <c r="C17" s="378">
        <v>58472697</v>
      </c>
    </row>
    <row r="18" spans="1:3" ht="81" customHeight="1">
      <c r="A18" s="74" t="s">
        <v>296</v>
      </c>
      <c r="B18" s="75" t="s">
        <v>297</v>
      </c>
      <c r="C18" s="378">
        <v>189775</v>
      </c>
    </row>
    <row r="19" spans="1:3" ht="36" customHeight="1">
      <c r="A19" s="74" t="s">
        <v>298</v>
      </c>
      <c r="B19" s="75" t="s">
        <v>299</v>
      </c>
      <c r="C19" s="378">
        <v>74949</v>
      </c>
    </row>
    <row r="20" spans="1:3" ht="33" customHeight="1">
      <c r="A20" s="223" t="s">
        <v>300</v>
      </c>
      <c r="B20" s="224" t="s">
        <v>301</v>
      </c>
      <c r="C20" s="379">
        <f>SUM(C21)</f>
        <v>4696064</v>
      </c>
    </row>
    <row r="21" spans="1:3" ht="33" customHeight="1">
      <c r="A21" s="225" t="s">
        <v>302</v>
      </c>
      <c r="B21" s="226" t="s">
        <v>303</v>
      </c>
      <c r="C21" s="380">
        <f>SUM(C22:C25)</f>
        <v>4696064</v>
      </c>
    </row>
    <row r="22" spans="1:3" ht="48.75" customHeight="1">
      <c r="A22" s="74" t="s">
        <v>304</v>
      </c>
      <c r="B22" s="75" t="s">
        <v>305</v>
      </c>
      <c r="C22" s="378">
        <v>1603666</v>
      </c>
    </row>
    <row r="23" spans="1:3" ht="62.4">
      <c r="A23" s="74" t="s">
        <v>306</v>
      </c>
      <c r="B23" s="75" t="s">
        <v>307</v>
      </c>
      <c r="C23" s="378">
        <v>15974</v>
      </c>
    </row>
    <row r="24" spans="1:3" ht="48" customHeight="1">
      <c r="A24" s="74" t="s">
        <v>308</v>
      </c>
      <c r="B24" s="75" t="s">
        <v>309</v>
      </c>
      <c r="C24" s="378">
        <v>3397179</v>
      </c>
    </row>
    <row r="25" spans="1:3" ht="48.75" customHeight="1">
      <c r="A25" s="74" t="s">
        <v>310</v>
      </c>
      <c r="B25" s="75" t="s">
        <v>311</v>
      </c>
      <c r="C25" s="378">
        <v>-320755</v>
      </c>
    </row>
    <row r="26" spans="1:3" ht="16.5" customHeight="1">
      <c r="A26" s="223" t="s">
        <v>312</v>
      </c>
      <c r="B26" s="219" t="s">
        <v>313</v>
      </c>
      <c r="C26" s="376">
        <f>SUM(C27+C31+C33)</f>
        <v>2997941</v>
      </c>
    </row>
    <row r="27" spans="1:3" ht="16.5" customHeight="1">
      <c r="A27" s="227" t="s">
        <v>650</v>
      </c>
      <c r="B27" s="221" t="s">
        <v>649</v>
      </c>
      <c r="C27" s="377">
        <f>SUM(C28:C30)</f>
        <v>69664</v>
      </c>
    </row>
    <row r="28" spans="1:3" ht="31.5" customHeight="1">
      <c r="A28" s="390" t="s">
        <v>651</v>
      </c>
      <c r="B28" s="100" t="s">
        <v>654</v>
      </c>
      <c r="C28" s="385">
        <v>26278</v>
      </c>
    </row>
    <row r="29" spans="1:3" ht="31.2">
      <c r="A29" s="390" t="s">
        <v>652</v>
      </c>
      <c r="B29" s="100" t="s">
        <v>655</v>
      </c>
      <c r="C29" s="385">
        <v>43386</v>
      </c>
    </row>
    <row r="30" spans="1:3" ht="16.5" hidden="1" customHeight="1">
      <c r="A30" s="390" t="s">
        <v>653</v>
      </c>
      <c r="B30" s="67" t="s">
        <v>656</v>
      </c>
      <c r="C30" s="385"/>
    </row>
    <row r="31" spans="1:3" ht="17.25" customHeight="1">
      <c r="A31" s="227" t="s">
        <v>314</v>
      </c>
      <c r="B31" s="221" t="s">
        <v>315</v>
      </c>
      <c r="C31" s="377">
        <f>SUM(C32)</f>
        <v>2318894</v>
      </c>
    </row>
    <row r="32" spans="1:3" ht="18.75" customHeight="1">
      <c r="A32" s="16" t="s">
        <v>316</v>
      </c>
      <c r="B32" s="228" t="s">
        <v>315</v>
      </c>
      <c r="C32" s="378">
        <v>2318894</v>
      </c>
    </row>
    <row r="33" spans="1:3" ht="16.5" customHeight="1">
      <c r="A33" s="227" t="s">
        <v>317</v>
      </c>
      <c r="B33" s="221" t="s">
        <v>318</v>
      </c>
      <c r="C33" s="377">
        <f>SUM(C34)</f>
        <v>609383</v>
      </c>
    </row>
    <row r="34" spans="1:3" ht="17.25" customHeight="1">
      <c r="A34" s="16" t="s">
        <v>319</v>
      </c>
      <c r="B34" s="228" t="s">
        <v>318</v>
      </c>
      <c r="C34" s="378">
        <v>609383</v>
      </c>
    </row>
    <row r="35" spans="1:3" ht="19.5" customHeight="1">
      <c r="A35" s="223" t="s">
        <v>320</v>
      </c>
      <c r="B35" s="219" t="s">
        <v>321</v>
      </c>
      <c r="C35" s="376">
        <f>SUM(C36 )</f>
        <v>2101454</v>
      </c>
    </row>
    <row r="36" spans="1:3" ht="31.2">
      <c r="A36" s="229" t="s">
        <v>322</v>
      </c>
      <c r="B36" s="221" t="s">
        <v>323</v>
      </c>
      <c r="C36" s="377">
        <f>SUM(C37)</f>
        <v>2101454</v>
      </c>
    </row>
    <row r="37" spans="1:3" ht="31.2">
      <c r="A37" s="16" t="s">
        <v>324</v>
      </c>
      <c r="B37" s="15" t="s">
        <v>325</v>
      </c>
      <c r="C37" s="378">
        <v>2101454</v>
      </c>
    </row>
    <row r="38" spans="1:3" ht="31.2">
      <c r="A38" s="223" t="s">
        <v>326</v>
      </c>
      <c r="B38" s="170" t="s">
        <v>327</v>
      </c>
      <c r="C38" s="376">
        <f>SUM(C39,C43)</f>
        <v>4251749</v>
      </c>
    </row>
    <row r="39" spans="1:3" ht="22.5" hidden="1" customHeight="1">
      <c r="A39" s="227" t="s">
        <v>328</v>
      </c>
      <c r="B39" s="221" t="s">
        <v>329</v>
      </c>
      <c r="C39" s="377">
        <f>SUM(C40)</f>
        <v>0</v>
      </c>
    </row>
    <row r="40" spans="1:3" ht="31.2" hidden="1">
      <c r="A40" s="230" t="s">
        <v>83</v>
      </c>
      <c r="B40" s="231" t="s">
        <v>330</v>
      </c>
      <c r="C40" s="381"/>
    </row>
    <row r="41" spans="1:3" ht="31.2" hidden="1">
      <c r="A41" s="16" t="s">
        <v>83</v>
      </c>
      <c r="B41" s="15" t="s">
        <v>331</v>
      </c>
      <c r="C41" s="378"/>
    </row>
    <row r="42" spans="1:3" ht="62.4" hidden="1">
      <c r="A42" s="16" t="s">
        <v>332</v>
      </c>
      <c r="B42" s="15" t="s">
        <v>333</v>
      </c>
      <c r="C42" s="378"/>
    </row>
    <row r="43" spans="1:3" ht="78">
      <c r="A43" s="227" t="s">
        <v>334</v>
      </c>
      <c r="B43" s="221" t="s">
        <v>335</v>
      </c>
      <c r="C43" s="377">
        <f>SUM(C44,C47,C49 )</f>
        <v>4251749</v>
      </c>
    </row>
    <row r="44" spans="1:3" ht="47.25" customHeight="1">
      <c r="A44" s="230" t="s">
        <v>336</v>
      </c>
      <c r="B44" s="231" t="s">
        <v>337</v>
      </c>
      <c r="C44" s="381">
        <f>SUM(C45:C46)</f>
        <v>3625997</v>
      </c>
    </row>
    <row r="45" spans="1:3" ht="61.5" customHeight="1">
      <c r="A45" s="16" t="s">
        <v>338</v>
      </c>
      <c r="B45" s="15" t="s">
        <v>339</v>
      </c>
      <c r="C45" s="378">
        <v>3489446</v>
      </c>
    </row>
    <row r="46" spans="1:3" ht="61.5" customHeight="1">
      <c r="A46" s="16" t="s">
        <v>340</v>
      </c>
      <c r="B46" s="15" t="s">
        <v>341</v>
      </c>
      <c r="C46" s="378">
        <v>136551</v>
      </c>
    </row>
    <row r="47" spans="1:3" ht="62.25" customHeight="1">
      <c r="A47" s="230" t="s">
        <v>342</v>
      </c>
      <c r="B47" s="231" t="s">
        <v>343</v>
      </c>
      <c r="C47" s="381">
        <f>SUM(C48)</f>
        <v>564352</v>
      </c>
    </row>
    <row r="48" spans="1:3" ht="63" customHeight="1">
      <c r="A48" s="232" t="s">
        <v>60</v>
      </c>
      <c r="B48" s="57" t="s">
        <v>61</v>
      </c>
      <c r="C48" s="378">
        <v>564352</v>
      </c>
    </row>
    <row r="49" spans="1:3" ht="62.4">
      <c r="A49" s="230" t="s">
        <v>344</v>
      </c>
      <c r="B49" s="231" t="s">
        <v>345</v>
      </c>
      <c r="C49" s="381">
        <f>SUM(C50)</f>
        <v>61400</v>
      </c>
    </row>
    <row r="50" spans="1:3" ht="46.8">
      <c r="A50" s="16" t="s">
        <v>62</v>
      </c>
      <c r="B50" s="15" t="s">
        <v>63</v>
      </c>
      <c r="C50" s="378">
        <v>61400</v>
      </c>
    </row>
    <row r="51" spans="1:3" ht="21" customHeight="1">
      <c r="A51" s="223" t="s">
        <v>346</v>
      </c>
      <c r="B51" s="219" t="s">
        <v>347</v>
      </c>
      <c r="C51" s="376">
        <f>SUM(C52)</f>
        <v>65835</v>
      </c>
    </row>
    <row r="52" spans="1:3" ht="17.25" customHeight="1">
      <c r="A52" s="233" t="s">
        <v>348</v>
      </c>
      <c r="B52" s="234" t="s">
        <v>349</v>
      </c>
      <c r="C52" s="380">
        <f>SUM(C53:C56)</f>
        <v>65835</v>
      </c>
    </row>
    <row r="53" spans="1:3" ht="32.25" customHeight="1">
      <c r="A53" s="76" t="s">
        <v>350</v>
      </c>
      <c r="B53" s="235" t="s">
        <v>351</v>
      </c>
      <c r="C53" s="382">
        <v>8690</v>
      </c>
    </row>
    <row r="54" spans="1:3" ht="30" hidden="1" customHeight="1">
      <c r="A54" s="76" t="s">
        <v>352</v>
      </c>
      <c r="B54" s="236" t="s">
        <v>353</v>
      </c>
      <c r="C54" s="383"/>
    </row>
    <row r="55" spans="1:3" ht="16.5" hidden="1" customHeight="1">
      <c r="A55" s="237" t="s">
        <v>354</v>
      </c>
      <c r="B55" s="236" t="s">
        <v>355</v>
      </c>
      <c r="C55" s="383"/>
    </row>
    <row r="56" spans="1:3" ht="14.25" customHeight="1">
      <c r="A56" s="237" t="s">
        <v>356</v>
      </c>
      <c r="B56" s="237" t="s">
        <v>357</v>
      </c>
      <c r="C56" s="383">
        <v>57145</v>
      </c>
    </row>
    <row r="57" spans="1:3" ht="31.2">
      <c r="A57" s="223" t="s">
        <v>358</v>
      </c>
      <c r="B57" s="219" t="s">
        <v>359</v>
      </c>
      <c r="C57" s="376">
        <f>SUM(C58,C61)</f>
        <v>4912961</v>
      </c>
    </row>
    <row r="58" spans="1:3" ht="15.6">
      <c r="A58" s="238" t="s">
        <v>360</v>
      </c>
      <c r="B58" s="221" t="s">
        <v>361</v>
      </c>
      <c r="C58" s="377">
        <f>SUM(C59)</f>
        <v>4872961</v>
      </c>
    </row>
    <row r="59" spans="1:3" ht="14.25" customHeight="1">
      <c r="A59" s="230" t="s">
        <v>362</v>
      </c>
      <c r="B59" s="231" t="s">
        <v>363</v>
      </c>
      <c r="C59" s="381">
        <f>SUM(C60)</f>
        <v>4872961</v>
      </c>
    </row>
    <row r="60" spans="1:3" ht="31.2">
      <c r="A60" s="16" t="s">
        <v>74</v>
      </c>
      <c r="B60" s="15" t="s">
        <v>364</v>
      </c>
      <c r="C60" s="378">
        <v>4872961</v>
      </c>
    </row>
    <row r="61" spans="1:3" ht="18.75" customHeight="1">
      <c r="A61" s="238" t="s">
        <v>365</v>
      </c>
      <c r="B61" s="221" t="s">
        <v>366</v>
      </c>
      <c r="C61" s="377">
        <f>SUM(C62+C64)</f>
        <v>40000</v>
      </c>
    </row>
    <row r="62" spans="1:3" ht="30.75" customHeight="1">
      <c r="A62" s="230" t="s">
        <v>367</v>
      </c>
      <c r="B62" s="231" t="s">
        <v>368</v>
      </c>
      <c r="C62" s="381">
        <f>SUM(C63)</f>
        <v>40000</v>
      </c>
    </row>
    <row r="63" spans="1:3" ht="33" customHeight="1">
      <c r="A63" s="16" t="s">
        <v>84</v>
      </c>
      <c r="B63" s="15" t="s">
        <v>369</v>
      </c>
      <c r="C63" s="378">
        <v>40000</v>
      </c>
    </row>
    <row r="64" spans="1:3" ht="20.25" hidden="1" customHeight="1">
      <c r="A64" s="230" t="s">
        <v>518</v>
      </c>
      <c r="B64" s="231" t="s">
        <v>519</v>
      </c>
      <c r="C64" s="381">
        <f>SUM(C65)</f>
        <v>0</v>
      </c>
    </row>
    <row r="65" spans="1:3" ht="18" hidden="1" customHeight="1">
      <c r="A65" s="16" t="s">
        <v>513</v>
      </c>
      <c r="B65" s="15" t="s">
        <v>520</v>
      </c>
      <c r="C65" s="378"/>
    </row>
    <row r="66" spans="1:3" ht="20.25" customHeight="1">
      <c r="A66" s="223" t="s">
        <v>370</v>
      </c>
      <c r="B66" s="219" t="s">
        <v>371</v>
      </c>
      <c r="C66" s="376">
        <f>SUM(C67 )</f>
        <v>55000</v>
      </c>
    </row>
    <row r="67" spans="1:3" ht="46.8">
      <c r="A67" s="227" t="s">
        <v>372</v>
      </c>
      <c r="B67" s="221" t="s">
        <v>373</v>
      </c>
      <c r="C67" s="377">
        <f>SUM(C68)</f>
        <v>55000</v>
      </c>
    </row>
    <row r="68" spans="1:3" ht="31.2">
      <c r="A68" s="239" t="s">
        <v>374</v>
      </c>
      <c r="B68" s="240" t="s">
        <v>375</v>
      </c>
      <c r="C68" s="384">
        <f>SUM(C69:C70)</f>
        <v>55000</v>
      </c>
    </row>
    <row r="69" spans="1:3" ht="31.2" hidden="1">
      <c r="A69" s="232" t="s">
        <v>786</v>
      </c>
      <c r="B69" s="57" t="s">
        <v>787</v>
      </c>
      <c r="C69" s="378"/>
    </row>
    <row r="70" spans="1:3" ht="31.2">
      <c r="A70" s="232" t="s">
        <v>376</v>
      </c>
      <c r="B70" s="57" t="s">
        <v>377</v>
      </c>
      <c r="C70" s="378">
        <v>55000</v>
      </c>
    </row>
    <row r="71" spans="1:3" ht="21" customHeight="1">
      <c r="A71" s="223" t="s">
        <v>378</v>
      </c>
      <c r="B71" s="241" t="s">
        <v>379</v>
      </c>
      <c r="C71" s="376">
        <f>SUM(C72+C73+C75+C77+C78)</f>
        <v>395342</v>
      </c>
    </row>
    <row r="72" spans="1:3" ht="48" customHeight="1">
      <c r="A72" s="243" t="s">
        <v>1038</v>
      </c>
      <c r="B72" s="221" t="s">
        <v>1039</v>
      </c>
      <c r="C72" s="377">
        <v>5000</v>
      </c>
    </row>
    <row r="73" spans="1:3" ht="95.25" customHeight="1">
      <c r="A73" s="242" t="s">
        <v>380</v>
      </c>
      <c r="B73" s="221" t="s">
        <v>381</v>
      </c>
      <c r="C73" s="377">
        <f>SUM(C74)</f>
        <v>1000</v>
      </c>
    </row>
    <row r="74" spans="1:3" ht="33" customHeight="1">
      <c r="A74" s="16" t="s">
        <v>1023</v>
      </c>
      <c r="B74" s="15" t="s">
        <v>1024</v>
      </c>
      <c r="C74" s="378">
        <v>1000</v>
      </c>
    </row>
    <row r="75" spans="1:3" ht="23.25" customHeight="1">
      <c r="A75" s="242" t="s">
        <v>1025</v>
      </c>
      <c r="B75" s="221" t="s">
        <v>1026</v>
      </c>
      <c r="C75" s="377">
        <f>SUM(C76)</f>
        <v>517</v>
      </c>
    </row>
    <row r="76" spans="1:3" ht="33" customHeight="1">
      <c r="A76" s="16" t="s">
        <v>1028</v>
      </c>
      <c r="B76" s="15" t="s">
        <v>1027</v>
      </c>
      <c r="C76" s="378">
        <v>517</v>
      </c>
    </row>
    <row r="77" spans="1:3" ht="49.5" customHeight="1">
      <c r="A77" s="243" t="s">
        <v>382</v>
      </c>
      <c r="B77" s="221" t="s">
        <v>383</v>
      </c>
      <c r="C77" s="377">
        <v>90402</v>
      </c>
    </row>
    <row r="78" spans="1:3" ht="31.2">
      <c r="A78" s="227" t="s">
        <v>384</v>
      </c>
      <c r="B78" s="221" t="s">
        <v>385</v>
      </c>
      <c r="C78" s="377">
        <f>SUM(C79)</f>
        <v>298423</v>
      </c>
    </row>
    <row r="79" spans="1:3" ht="31.2">
      <c r="A79" s="232" t="s">
        <v>64</v>
      </c>
      <c r="B79" s="57" t="s">
        <v>65</v>
      </c>
      <c r="C79" s="378">
        <v>298423</v>
      </c>
    </row>
    <row r="80" spans="1:3" ht="23.25" customHeight="1">
      <c r="A80" s="244" t="s">
        <v>66</v>
      </c>
      <c r="B80" s="245" t="s">
        <v>386</v>
      </c>
      <c r="C80" s="386">
        <f>SUM(C81,C116,C124,C120)</f>
        <v>190711265</v>
      </c>
    </row>
    <row r="81" spans="1:3" ht="31.2">
      <c r="A81" s="223" t="s">
        <v>387</v>
      </c>
      <c r="B81" s="219" t="s">
        <v>697</v>
      </c>
      <c r="C81" s="376">
        <f>SUM(C82+C85+C96+C111)</f>
        <v>190307243</v>
      </c>
    </row>
    <row r="82" spans="1:3" ht="31.2">
      <c r="A82" s="227" t="s">
        <v>388</v>
      </c>
      <c r="B82" s="221" t="s">
        <v>389</v>
      </c>
      <c r="C82" s="377">
        <f>SUM(C83)</f>
        <v>32113257</v>
      </c>
    </row>
    <row r="83" spans="1:3" ht="17.25" customHeight="1">
      <c r="A83" s="230" t="s">
        <v>390</v>
      </c>
      <c r="B83" s="231" t="s">
        <v>391</v>
      </c>
      <c r="C83" s="381">
        <f>SUM(C84)</f>
        <v>32113257</v>
      </c>
    </row>
    <row r="84" spans="1:3" ht="31.2">
      <c r="A84" s="16" t="s">
        <v>67</v>
      </c>
      <c r="B84" s="15" t="s">
        <v>68</v>
      </c>
      <c r="C84" s="378">
        <v>32113257</v>
      </c>
    </row>
    <row r="85" spans="1:3" ht="31.2" hidden="1">
      <c r="A85" s="227" t="s">
        <v>479</v>
      </c>
      <c r="B85" s="221" t="s">
        <v>482</v>
      </c>
      <c r="C85" s="377">
        <f>SUM(C86+C88+C90+C92+C94)</f>
        <v>0</v>
      </c>
    </row>
    <row r="86" spans="1:3" ht="18.75" hidden="1" customHeight="1">
      <c r="A86" s="272" t="s">
        <v>514</v>
      </c>
      <c r="B86" s="273" t="s">
        <v>516</v>
      </c>
      <c r="C86" s="387">
        <f>SUM(C87)</f>
        <v>0</v>
      </c>
    </row>
    <row r="87" spans="1:3" ht="31.2" hidden="1">
      <c r="A87" s="274" t="s">
        <v>515</v>
      </c>
      <c r="B87" s="75" t="s">
        <v>517</v>
      </c>
      <c r="C87" s="378"/>
    </row>
    <row r="88" spans="1:3" ht="20.25" hidden="1" customHeight="1">
      <c r="A88" s="272" t="s">
        <v>499</v>
      </c>
      <c r="B88" s="273" t="s">
        <v>500</v>
      </c>
      <c r="C88" s="387">
        <f>SUM(C89)</f>
        <v>0</v>
      </c>
    </row>
    <row r="89" spans="1:3" ht="33" hidden="1" customHeight="1">
      <c r="A89" s="274" t="s">
        <v>263</v>
      </c>
      <c r="B89" s="75" t="s">
        <v>501</v>
      </c>
      <c r="C89" s="378"/>
    </row>
    <row r="90" spans="1:3" ht="33" hidden="1" customHeight="1">
      <c r="A90" s="272" t="s">
        <v>506</v>
      </c>
      <c r="B90" s="273" t="s">
        <v>508</v>
      </c>
      <c r="C90" s="387">
        <f>SUM(C91)</f>
        <v>0</v>
      </c>
    </row>
    <row r="91" spans="1:3" ht="33" hidden="1" customHeight="1">
      <c r="A91" s="274" t="s">
        <v>507</v>
      </c>
      <c r="B91" s="75" t="s">
        <v>509</v>
      </c>
      <c r="C91" s="378"/>
    </row>
    <row r="92" spans="1:3" ht="48" hidden="1" customHeight="1">
      <c r="A92" s="272" t="s">
        <v>502</v>
      </c>
      <c r="B92" s="273" t="s">
        <v>505</v>
      </c>
      <c r="C92" s="387">
        <f>SUM(C93)</f>
        <v>0</v>
      </c>
    </row>
    <row r="93" spans="1:3" ht="47.25" hidden="1" customHeight="1">
      <c r="A93" s="274" t="s">
        <v>503</v>
      </c>
      <c r="B93" s="75" t="s">
        <v>504</v>
      </c>
      <c r="C93" s="378"/>
    </row>
    <row r="94" spans="1:3" ht="21" hidden="1" customHeight="1">
      <c r="A94" s="230" t="s">
        <v>480</v>
      </c>
      <c r="B94" s="231" t="s">
        <v>481</v>
      </c>
      <c r="C94" s="381">
        <f>SUM(C95)</f>
        <v>0</v>
      </c>
    </row>
    <row r="95" spans="1:3" ht="21" hidden="1" customHeight="1">
      <c r="A95" s="16" t="s">
        <v>264</v>
      </c>
      <c r="B95" s="15" t="s">
        <v>483</v>
      </c>
      <c r="C95" s="378"/>
    </row>
    <row r="96" spans="1:3" ht="31.2">
      <c r="A96" s="227" t="s">
        <v>392</v>
      </c>
      <c r="B96" s="221" t="s">
        <v>393</v>
      </c>
      <c r="C96" s="377">
        <f>SUM(C107,C97,C99,C101,C103,C105,C109)</f>
        <v>158133986</v>
      </c>
    </row>
    <row r="97" spans="1:3" ht="27.75" customHeight="1">
      <c r="A97" s="246" t="s">
        <v>394</v>
      </c>
      <c r="B97" s="247" t="s">
        <v>395</v>
      </c>
      <c r="C97" s="381">
        <f>SUM(C98)</f>
        <v>1729963</v>
      </c>
    </row>
    <row r="98" spans="1:3" ht="30" customHeight="1">
      <c r="A98" s="55" t="s">
        <v>69</v>
      </c>
      <c r="B98" s="56" t="s">
        <v>71</v>
      </c>
      <c r="C98" s="378">
        <v>1729963</v>
      </c>
    </row>
    <row r="99" spans="1:3" s="51" customFormat="1" ht="44.25" hidden="1" customHeight="1">
      <c r="A99" s="248" t="s">
        <v>396</v>
      </c>
      <c r="B99" s="247" t="s">
        <v>397</v>
      </c>
      <c r="C99" s="381">
        <f>SUM(C100)</f>
        <v>0</v>
      </c>
    </row>
    <row r="100" spans="1:3" ht="45" hidden="1" customHeight="1">
      <c r="A100" s="55" t="s">
        <v>76</v>
      </c>
      <c r="B100" s="56" t="s">
        <v>398</v>
      </c>
      <c r="C100" s="378"/>
    </row>
    <row r="101" spans="1:3" ht="46.8">
      <c r="A101" s="230" t="s">
        <v>399</v>
      </c>
      <c r="B101" s="231" t="s">
        <v>400</v>
      </c>
      <c r="C101" s="381">
        <f>SUM(C102)</f>
        <v>68193</v>
      </c>
    </row>
    <row r="102" spans="1:3" ht="46.8">
      <c r="A102" s="16" t="s">
        <v>70</v>
      </c>
      <c r="B102" s="15" t="s">
        <v>401</v>
      </c>
      <c r="C102" s="378">
        <v>68193</v>
      </c>
    </row>
    <row r="103" spans="1:3" ht="31.2" hidden="1">
      <c r="A103" s="230" t="s">
        <v>402</v>
      </c>
      <c r="B103" s="231" t="s">
        <v>403</v>
      </c>
      <c r="C103" s="381">
        <f>SUM(C104)</f>
        <v>0</v>
      </c>
    </row>
    <row r="104" spans="1:3" ht="31.2" hidden="1">
      <c r="A104" s="16" t="s">
        <v>404</v>
      </c>
      <c r="B104" s="15" t="s">
        <v>405</v>
      </c>
      <c r="C104" s="378"/>
    </row>
    <row r="105" spans="1:3" ht="46.8">
      <c r="A105" s="230" t="s">
        <v>406</v>
      </c>
      <c r="B105" s="231" t="s">
        <v>407</v>
      </c>
      <c r="C105" s="381">
        <f>SUM(C106)</f>
        <v>3467955</v>
      </c>
    </row>
    <row r="106" spans="1:3" ht="33" customHeight="1">
      <c r="A106" s="16" t="s">
        <v>408</v>
      </c>
      <c r="B106" s="15" t="s">
        <v>409</v>
      </c>
      <c r="C106" s="378">
        <v>3467955</v>
      </c>
    </row>
    <row r="107" spans="1:3" ht="31.2" hidden="1">
      <c r="A107" s="246" t="s">
        <v>768</v>
      </c>
      <c r="B107" s="247" t="s">
        <v>770</v>
      </c>
      <c r="C107" s="381">
        <f>SUM(C108)</f>
        <v>0</v>
      </c>
    </row>
    <row r="108" spans="1:3" ht="34.5" hidden="1" customHeight="1">
      <c r="A108" s="55" t="s">
        <v>769</v>
      </c>
      <c r="B108" s="56" t="s">
        <v>771</v>
      </c>
      <c r="C108" s="378"/>
    </row>
    <row r="109" spans="1:3" ht="15.75" customHeight="1">
      <c r="A109" s="249" t="s">
        <v>410</v>
      </c>
      <c r="B109" s="250" t="s">
        <v>411</v>
      </c>
      <c r="C109" s="381">
        <f>SUM(C110)</f>
        <v>152867875</v>
      </c>
    </row>
    <row r="110" spans="1:3" ht="20.25" customHeight="1">
      <c r="A110" s="16" t="s">
        <v>72</v>
      </c>
      <c r="B110" s="15" t="s">
        <v>73</v>
      </c>
      <c r="C110" s="378">
        <v>152867875</v>
      </c>
    </row>
    <row r="111" spans="1:3" ht="17.25" customHeight="1">
      <c r="A111" s="251" t="s">
        <v>412</v>
      </c>
      <c r="B111" s="252" t="s">
        <v>413</v>
      </c>
      <c r="C111" s="377">
        <f>SUM(C112+C114)</f>
        <v>60000</v>
      </c>
    </row>
    <row r="112" spans="1:3" ht="50.25" hidden="1" customHeight="1">
      <c r="A112" s="253" t="s">
        <v>417</v>
      </c>
      <c r="B112" s="253" t="s">
        <v>418</v>
      </c>
      <c r="C112" s="384">
        <f>SUM(C113)</f>
        <v>0</v>
      </c>
    </row>
    <row r="113" spans="1:3" ht="48.75" hidden="1" customHeight="1">
      <c r="A113" s="56" t="s">
        <v>265</v>
      </c>
      <c r="B113" s="260" t="s">
        <v>266</v>
      </c>
      <c r="C113" s="378"/>
    </row>
    <row r="114" spans="1:3" ht="48.75" customHeight="1">
      <c r="A114" s="253" t="s">
        <v>702</v>
      </c>
      <c r="B114" s="253" t="s">
        <v>703</v>
      </c>
      <c r="C114" s="539">
        <f>SUM(C115)</f>
        <v>60000</v>
      </c>
    </row>
    <row r="115" spans="1:3" ht="48.75" customHeight="1">
      <c r="A115" s="56" t="s">
        <v>510</v>
      </c>
      <c r="B115" s="260" t="s">
        <v>511</v>
      </c>
      <c r="C115" s="378">
        <v>60000</v>
      </c>
    </row>
    <row r="116" spans="1:3" s="11" customFormat="1" ht="17.25" customHeight="1">
      <c r="A116" s="254" t="s">
        <v>414</v>
      </c>
      <c r="B116" s="219" t="s">
        <v>696</v>
      </c>
      <c r="C116" s="376">
        <f>SUM(C117)</f>
        <v>404022</v>
      </c>
    </row>
    <row r="117" spans="1:3" s="11" customFormat="1" ht="17.25" customHeight="1">
      <c r="A117" s="540" t="s">
        <v>704</v>
      </c>
      <c r="B117" s="541" t="s">
        <v>90</v>
      </c>
      <c r="C117" s="381">
        <f>SUM(C118:C119)</f>
        <v>404022</v>
      </c>
    </row>
    <row r="118" spans="1:3" s="11" customFormat="1" ht="32.25" customHeight="1">
      <c r="A118" s="255" t="s">
        <v>87</v>
      </c>
      <c r="B118" s="75" t="s">
        <v>88</v>
      </c>
      <c r="C118" s="385">
        <v>85000</v>
      </c>
    </row>
    <row r="119" spans="1:3" s="11" customFormat="1" ht="17.25" customHeight="1">
      <c r="A119" s="255" t="s">
        <v>89</v>
      </c>
      <c r="B119" s="256" t="s">
        <v>90</v>
      </c>
      <c r="C119" s="385">
        <v>319022</v>
      </c>
    </row>
    <row r="120" spans="1:3" s="11" customFormat="1" ht="83.25" hidden="1" customHeight="1">
      <c r="A120" s="254" t="s">
        <v>688</v>
      </c>
      <c r="B120" s="241" t="s">
        <v>689</v>
      </c>
      <c r="C120" s="376">
        <f>SUM(C121)</f>
        <v>0</v>
      </c>
    </row>
    <row r="121" spans="1:3" s="11" customFormat="1" ht="63.75" hidden="1" customHeight="1">
      <c r="A121" s="242" t="s">
        <v>690</v>
      </c>
      <c r="B121" s="542" t="s">
        <v>691</v>
      </c>
      <c r="C121" s="377">
        <f>SUM(C122)</f>
        <v>0</v>
      </c>
    </row>
    <row r="122" spans="1:3" s="11" customFormat="1" ht="48" hidden="1" customHeight="1">
      <c r="A122" s="540" t="s">
        <v>692</v>
      </c>
      <c r="B122" s="543" t="s">
        <v>693</v>
      </c>
      <c r="C122" s="381">
        <f>SUM(C123)</f>
        <v>0</v>
      </c>
    </row>
    <row r="123" spans="1:3" s="11" customFormat="1" ht="48" hidden="1" customHeight="1">
      <c r="A123" s="255" t="s">
        <v>512</v>
      </c>
      <c r="B123" s="532" t="s">
        <v>694</v>
      </c>
      <c r="C123" s="385"/>
    </row>
    <row r="124" spans="1:3" s="11" customFormat="1" ht="46.8" hidden="1">
      <c r="A124" s="254" t="s">
        <v>415</v>
      </c>
      <c r="B124" s="219" t="s">
        <v>695</v>
      </c>
      <c r="C124" s="376">
        <f>SUM(C125)</f>
        <v>0</v>
      </c>
    </row>
    <row r="125" spans="1:3" s="11" customFormat="1" ht="31.2" hidden="1">
      <c r="A125" s="257" t="s">
        <v>267</v>
      </c>
      <c r="B125" s="258" t="s">
        <v>268</v>
      </c>
      <c r="C125" s="388"/>
    </row>
    <row r="126" spans="1:3" ht="15.6">
      <c r="A126" s="259"/>
      <c r="B126" s="54" t="s">
        <v>416</v>
      </c>
      <c r="C126" s="389">
        <f>SUM(C80,C14)</f>
        <v>268925032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25"/>
  <sheetViews>
    <sheetView workbookViewId="0">
      <selection activeCell="B4" sqref="B4:D4"/>
    </sheetView>
  </sheetViews>
  <sheetFormatPr defaultRowHeight="14.4"/>
  <cols>
    <col min="1" max="1" width="23.33203125" customWidth="1"/>
    <col min="2" max="2" width="86.6640625" customWidth="1"/>
    <col min="3" max="3" width="12.44140625" customWidth="1"/>
    <col min="4" max="4" width="12.6640625" customWidth="1"/>
  </cols>
  <sheetData>
    <row r="1" spans="1:10">
      <c r="B1" s="652" t="s">
        <v>958</v>
      </c>
      <c r="C1" s="652"/>
      <c r="D1" s="653"/>
    </row>
    <row r="2" spans="1:10">
      <c r="B2" s="652" t="s">
        <v>283</v>
      </c>
      <c r="C2" s="652"/>
      <c r="D2" s="653"/>
    </row>
    <row r="3" spans="1:10">
      <c r="B3" s="652" t="s">
        <v>284</v>
      </c>
      <c r="C3" s="652"/>
      <c r="D3" s="653"/>
    </row>
    <row r="4" spans="1:10">
      <c r="B4" s="652" t="s">
        <v>285</v>
      </c>
      <c r="C4" s="652"/>
      <c r="D4" s="653"/>
    </row>
    <row r="5" spans="1:10">
      <c r="B5" s="652" t="s">
        <v>952</v>
      </c>
      <c r="C5" s="652"/>
      <c r="D5" s="653"/>
    </row>
    <row r="6" spans="1:10">
      <c r="B6" s="649" t="s">
        <v>953</v>
      </c>
      <c r="C6" s="649"/>
      <c r="D6" s="650"/>
    </row>
    <row r="7" spans="1:10">
      <c r="B7" s="649" t="s">
        <v>1048</v>
      </c>
      <c r="C7" s="649"/>
      <c r="D7" s="650"/>
    </row>
    <row r="8" spans="1:10">
      <c r="B8" s="651"/>
      <c r="C8" s="651"/>
      <c r="D8" s="651"/>
    </row>
    <row r="9" spans="1:10">
      <c r="J9" s="4"/>
    </row>
    <row r="10" spans="1:10" ht="15.6">
      <c r="A10" s="662" t="s">
        <v>939</v>
      </c>
      <c r="B10" s="662"/>
      <c r="C10" s="662"/>
      <c r="D10" s="662"/>
      <c r="J10" s="4"/>
    </row>
    <row r="11" spans="1:10" ht="15.6">
      <c r="A11" s="663" t="s">
        <v>933</v>
      </c>
      <c r="B11" s="663"/>
      <c r="C11" s="663"/>
      <c r="D11" s="663"/>
    </row>
    <row r="12" spans="1:10" ht="15.6">
      <c r="A12" s="569"/>
      <c r="B12" s="569"/>
      <c r="C12" s="569"/>
      <c r="D12" s="569"/>
    </row>
    <row r="13" spans="1:10">
      <c r="D13" s="4" t="s">
        <v>676</v>
      </c>
    </row>
    <row r="14" spans="1:10" ht="48.75" customHeight="1">
      <c r="A14" s="215" t="s">
        <v>286</v>
      </c>
      <c r="B14" s="13" t="s">
        <v>287</v>
      </c>
      <c r="C14" s="12" t="s">
        <v>934</v>
      </c>
      <c r="D14" s="12" t="s">
        <v>935</v>
      </c>
    </row>
    <row r="15" spans="1:10" ht="22.5" customHeight="1">
      <c r="A15" s="216" t="s">
        <v>288</v>
      </c>
      <c r="B15" s="217" t="s">
        <v>289</v>
      </c>
      <c r="C15" s="375">
        <f>SUM(C16,C21,C27,C36,C39,C50,C56,C65,C70)</f>
        <v>83516001</v>
      </c>
      <c r="D15" s="375">
        <f>SUM(D16,D21,D27,D36,D39,D50,D56,D65,D70)</f>
        <v>85486767</v>
      </c>
    </row>
    <row r="16" spans="1:10" ht="18.75" customHeight="1">
      <c r="A16" s="218" t="s">
        <v>290</v>
      </c>
      <c r="B16" s="219" t="s">
        <v>291</v>
      </c>
      <c r="C16" s="376">
        <f>SUM(C17)</f>
        <v>63962361</v>
      </c>
      <c r="D16" s="376">
        <f>SUM(D17)</f>
        <v>65215986</v>
      </c>
    </row>
    <row r="17" spans="1:4" ht="17.25" customHeight="1">
      <c r="A17" s="220" t="s">
        <v>292</v>
      </c>
      <c r="B17" s="221" t="s">
        <v>293</v>
      </c>
      <c r="C17" s="377">
        <f>SUM(C18:C20)</f>
        <v>63962361</v>
      </c>
      <c r="D17" s="377">
        <f>SUM(D18:D20)</f>
        <v>65215986</v>
      </c>
    </row>
    <row r="18" spans="1:4" ht="65.400000000000006">
      <c r="A18" s="222" t="s">
        <v>294</v>
      </c>
      <c r="B18" s="57" t="s">
        <v>295</v>
      </c>
      <c r="C18" s="378">
        <v>63675079</v>
      </c>
      <c r="D18" s="378">
        <v>64924124</v>
      </c>
    </row>
    <row r="19" spans="1:4" ht="81.75" customHeight="1">
      <c r="A19" s="74" t="s">
        <v>296</v>
      </c>
      <c r="B19" s="75" t="s">
        <v>297</v>
      </c>
      <c r="C19" s="378">
        <v>207549</v>
      </c>
      <c r="D19" s="378">
        <v>212297</v>
      </c>
    </row>
    <row r="20" spans="1:4" ht="36.75" customHeight="1">
      <c r="A20" s="74" t="s">
        <v>298</v>
      </c>
      <c r="B20" s="75" t="s">
        <v>299</v>
      </c>
      <c r="C20" s="378">
        <v>79733</v>
      </c>
      <c r="D20" s="378">
        <v>79565</v>
      </c>
    </row>
    <row r="21" spans="1:4" ht="31.2">
      <c r="A21" s="223" t="s">
        <v>300</v>
      </c>
      <c r="B21" s="224" t="s">
        <v>301</v>
      </c>
      <c r="C21" s="379">
        <f>SUM(C22)</f>
        <v>4625223</v>
      </c>
      <c r="D21" s="379">
        <f>SUM(D22)</f>
        <v>5203308</v>
      </c>
    </row>
    <row r="22" spans="1:4" ht="31.2">
      <c r="A22" s="225" t="s">
        <v>302</v>
      </c>
      <c r="B22" s="226" t="s">
        <v>303</v>
      </c>
      <c r="C22" s="380">
        <f>SUM(C23:C26)</f>
        <v>4625223</v>
      </c>
      <c r="D22" s="380">
        <f>SUM(D23:D26)</f>
        <v>5203308</v>
      </c>
    </row>
    <row r="23" spans="1:4" ht="52.5" customHeight="1">
      <c r="A23" s="74" t="s">
        <v>304</v>
      </c>
      <c r="B23" s="75" t="s">
        <v>305</v>
      </c>
      <c r="C23" s="378">
        <v>1607271</v>
      </c>
      <c r="D23" s="378">
        <v>1793063</v>
      </c>
    </row>
    <row r="24" spans="1:4" ht="62.4">
      <c r="A24" s="74" t="s">
        <v>306</v>
      </c>
      <c r="B24" s="75" t="s">
        <v>307</v>
      </c>
      <c r="C24" s="378">
        <v>14805</v>
      </c>
      <c r="D24" s="378">
        <v>15426</v>
      </c>
    </row>
    <row r="25" spans="1:4" ht="51.75" customHeight="1">
      <c r="A25" s="74" t="s">
        <v>308</v>
      </c>
      <c r="B25" s="75" t="s">
        <v>309</v>
      </c>
      <c r="C25" s="378">
        <v>3333870</v>
      </c>
      <c r="D25" s="378">
        <v>3738691</v>
      </c>
    </row>
    <row r="26" spans="1:4" ht="48" customHeight="1">
      <c r="A26" s="74" t="s">
        <v>310</v>
      </c>
      <c r="B26" s="75" t="s">
        <v>311</v>
      </c>
      <c r="C26" s="378">
        <v>-330723</v>
      </c>
      <c r="D26" s="378">
        <v>-343872</v>
      </c>
    </row>
    <row r="27" spans="1:4" ht="15.6">
      <c r="A27" s="223" t="s">
        <v>312</v>
      </c>
      <c r="B27" s="219" t="s">
        <v>313</v>
      </c>
      <c r="C27" s="376">
        <f>SUM(C28+C32+C34)</f>
        <v>3141076</v>
      </c>
      <c r="D27" s="376">
        <f>SUM(D28+D32+D34)</f>
        <v>3275132</v>
      </c>
    </row>
    <row r="28" spans="1:4" ht="31.2">
      <c r="A28" s="227" t="s">
        <v>650</v>
      </c>
      <c r="B28" s="221" t="s">
        <v>649</v>
      </c>
      <c r="C28" s="377">
        <f>SUM(C29:C31)</f>
        <v>72241</v>
      </c>
      <c r="D28" s="377">
        <f>SUM(D29:D31)</f>
        <v>76286</v>
      </c>
    </row>
    <row r="29" spans="1:4" ht="31.2">
      <c r="A29" s="390" t="s">
        <v>651</v>
      </c>
      <c r="B29" s="100" t="s">
        <v>654</v>
      </c>
      <c r="C29" s="385">
        <v>27250</v>
      </c>
      <c r="D29" s="385">
        <v>28776</v>
      </c>
    </row>
    <row r="30" spans="1:4" ht="31.2">
      <c r="A30" s="390" t="s">
        <v>652</v>
      </c>
      <c r="B30" s="100" t="s">
        <v>655</v>
      </c>
      <c r="C30" s="385">
        <v>44991</v>
      </c>
      <c r="D30" s="385">
        <v>47510</v>
      </c>
    </row>
    <row r="31" spans="1:4" ht="15.6" hidden="1">
      <c r="A31" s="390" t="s">
        <v>653</v>
      </c>
      <c r="B31" s="67" t="s">
        <v>656</v>
      </c>
      <c r="C31" s="385"/>
      <c r="D31" s="385"/>
    </row>
    <row r="32" spans="1:4" ht="15.6">
      <c r="A32" s="227" t="s">
        <v>314</v>
      </c>
      <c r="B32" s="221" t="s">
        <v>315</v>
      </c>
      <c r="C32" s="377">
        <f>SUM(C33)</f>
        <v>2430201</v>
      </c>
      <c r="D32" s="377">
        <f>SUM(D33)</f>
        <v>2534700</v>
      </c>
    </row>
    <row r="33" spans="1:4" ht="15.6">
      <c r="A33" s="16" t="s">
        <v>316</v>
      </c>
      <c r="B33" s="228" t="s">
        <v>315</v>
      </c>
      <c r="C33" s="378">
        <v>2430201</v>
      </c>
      <c r="D33" s="378">
        <v>2534700</v>
      </c>
    </row>
    <row r="34" spans="1:4" ht="15.6">
      <c r="A34" s="227" t="s">
        <v>317</v>
      </c>
      <c r="B34" s="221" t="s">
        <v>318</v>
      </c>
      <c r="C34" s="377">
        <f>SUM(C35)</f>
        <v>638634</v>
      </c>
      <c r="D34" s="377">
        <f>SUM(D35)</f>
        <v>664146</v>
      </c>
    </row>
    <row r="35" spans="1:4" ht="15.6">
      <c r="A35" s="16" t="s">
        <v>319</v>
      </c>
      <c r="B35" s="228" t="s">
        <v>318</v>
      </c>
      <c r="C35" s="378">
        <v>638634</v>
      </c>
      <c r="D35" s="378">
        <v>664146</v>
      </c>
    </row>
    <row r="36" spans="1:4" ht="15.6">
      <c r="A36" s="223" t="s">
        <v>320</v>
      </c>
      <c r="B36" s="219" t="s">
        <v>321</v>
      </c>
      <c r="C36" s="376">
        <f>SUM(C37 )</f>
        <v>2101454</v>
      </c>
      <c r="D36" s="376">
        <f>SUM(D37 )</f>
        <v>2101454</v>
      </c>
    </row>
    <row r="37" spans="1:4" ht="31.2">
      <c r="A37" s="229" t="s">
        <v>322</v>
      </c>
      <c r="B37" s="221" t="s">
        <v>323</v>
      </c>
      <c r="C37" s="377">
        <f>SUM(C38)</f>
        <v>2101454</v>
      </c>
      <c r="D37" s="377">
        <f>SUM(D38)</f>
        <v>2101454</v>
      </c>
    </row>
    <row r="38" spans="1:4" ht="31.2">
      <c r="A38" s="16" t="s">
        <v>324</v>
      </c>
      <c r="B38" s="15" t="s">
        <v>325</v>
      </c>
      <c r="C38" s="378">
        <v>2101454</v>
      </c>
      <c r="D38" s="378">
        <v>2101454</v>
      </c>
    </row>
    <row r="39" spans="1:4" ht="31.2">
      <c r="A39" s="223" t="s">
        <v>326</v>
      </c>
      <c r="B39" s="170" t="s">
        <v>327</v>
      </c>
      <c r="C39" s="376">
        <f>SUM(C40,C42)</f>
        <v>4251749</v>
      </c>
      <c r="D39" s="376">
        <f>SUM(D40,D42)</f>
        <v>4251749</v>
      </c>
    </row>
    <row r="40" spans="1:4" ht="15.6" hidden="1">
      <c r="A40" s="227" t="s">
        <v>328</v>
      </c>
      <c r="B40" s="221" t="s">
        <v>329</v>
      </c>
      <c r="C40" s="377">
        <f>SUM(C41)</f>
        <v>0</v>
      </c>
      <c r="D40" s="377">
        <f>SUM(D41)</f>
        <v>0</v>
      </c>
    </row>
    <row r="41" spans="1:4" ht="31.2" hidden="1">
      <c r="A41" s="230" t="s">
        <v>83</v>
      </c>
      <c r="B41" s="231" t="s">
        <v>330</v>
      </c>
      <c r="C41" s="381"/>
      <c r="D41" s="381"/>
    </row>
    <row r="42" spans="1:4" ht="78">
      <c r="A42" s="227" t="s">
        <v>334</v>
      </c>
      <c r="B42" s="221" t="s">
        <v>335</v>
      </c>
      <c r="C42" s="377">
        <f>SUM(C43,C46,C48 )</f>
        <v>4251749</v>
      </c>
      <c r="D42" s="377">
        <f>SUM(D43,D46,D48 )</f>
        <v>4251749</v>
      </c>
    </row>
    <row r="43" spans="1:4" ht="46.8">
      <c r="A43" s="230" t="s">
        <v>336</v>
      </c>
      <c r="B43" s="231" t="s">
        <v>337</v>
      </c>
      <c r="C43" s="381">
        <f>SUM(C44:C45)</f>
        <v>3625997</v>
      </c>
      <c r="D43" s="381">
        <f>SUM(D44:D45)</f>
        <v>3625997</v>
      </c>
    </row>
    <row r="44" spans="1:4" ht="62.4">
      <c r="A44" s="16" t="s">
        <v>338</v>
      </c>
      <c r="B44" s="15" t="s">
        <v>339</v>
      </c>
      <c r="C44" s="378">
        <v>3489446</v>
      </c>
      <c r="D44" s="378">
        <v>3489446</v>
      </c>
    </row>
    <row r="45" spans="1:4" ht="62.4">
      <c r="A45" s="16" t="s">
        <v>340</v>
      </c>
      <c r="B45" s="15" t="s">
        <v>341</v>
      </c>
      <c r="C45" s="378">
        <v>136551</v>
      </c>
      <c r="D45" s="378">
        <v>136551</v>
      </c>
    </row>
    <row r="46" spans="1:4" ht="62.4">
      <c r="A46" s="230" t="s">
        <v>342</v>
      </c>
      <c r="B46" s="231" t="s">
        <v>343</v>
      </c>
      <c r="C46" s="381">
        <f>SUM(C47)</f>
        <v>564352</v>
      </c>
      <c r="D46" s="381">
        <f>SUM(D47)</f>
        <v>564352</v>
      </c>
    </row>
    <row r="47" spans="1:4" ht="62.4">
      <c r="A47" s="232" t="s">
        <v>60</v>
      </c>
      <c r="B47" s="57" t="s">
        <v>61</v>
      </c>
      <c r="C47" s="378">
        <v>564352</v>
      </c>
      <c r="D47" s="378">
        <v>564352</v>
      </c>
    </row>
    <row r="48" spans="1:4" ht="62.4">
      <c r="A48" s="230" t="s">
        <v>344</v>
      </c>
      <c r="B48" s="231" t="s">
        <v>345</v>
      </c>
      <c r="C48" s="381">
        <f>SUM(C49)</f>
        <v>61400</v>
      </c>
      <c r="D48" s="381">
        <f>SUM(D49)</f>
        <v>61400</v>
      </c>
    </row>
    <row r="49" spans="1:4" ht="46.8">
      <c r="A49" s="16" t="s">
        <v>62</v>
      </c>
      <c r="B49" s="15" t="s">
        <v>63</v>
      </c>
      <c r="C49" s="378">
        <v>61400</v>
      </c>
      <c r="D49" s="378">
        <v>61400</v>
      </c>
    </row>
    <row r="50" spans="1:4" ht="15.6">
      <c r="A50" s="223" t="s">
        <v>346</v>
      </c>
      <c r="B50" s="219" t="s">
        <v>347</v>
      </c>
      <c r="C50" s="376">
        <f>SUM(C51)</f>
        <v>65835</v>
      </c>
      <c r="D50" s="376">
        <f>SUM(D51)</f>
        <v>65835</v>
      </c>
    </row>
    <row r="51" spans="1:4" ht="15.6">
      <c r="A51" s="233" t="s">
        <v>348</v>
      </c>
      <c r="B51" s="234" t="s">
        <v>349</v>
      </c>
      <c r="C51" s="380">
        <f>SUM(C52:C55)</f>
        <v>65835</v>
      </c>
      <c r="D51" s="380">
        <f>SUM(D52:D55)</f>
        <v>65835</v>
      </c>
    </row>
    <row r="52" spans="1:4" ht="31.2">
      <c r="A52" s="76" t="s">
        <v>350</v>
      </c>
      <c r="B52" s="235" t="s">
        <v>351</v>
      </c>
      <c r="C52" s="382">
        <v>8690</v>
      </c>
      <c r="D52" s="382">
        <v>8690</v>
      </c>
    </row>
    <row r="53" spans="1:4" ht="31.2" hidden="1">
      <c r="A53" s="76" t="s">
        <v>352</v>
      </c>
      <c r="B53" s="236" t="s">
        <v>353</v>
      </c>
      <c r="C53" s="383"/>
      <c r="D53" s="383"/>
    </row>
    <row r="54" spans="1:4" ht="15.6" hidden="1">
      <c r="A54" s="237" t="s">
        <v>354</v>
      </c>
      <c r="B54" s="236" t="s">
        <v>355</v>
      </c>
      <c r="C54" s="383"/>
      <c r="D54" s="383"/>
    </row>
    <row r="55" spans="1:4" ht="15.6">
      <c r="A55" s="237" t="s">
        <v>356</v>
      </c>
      <c r="B55" s="237" t="s">
        <v>357</v>
      </c>
      <c r="C55" s="383">
        <v>57145</v>
      </c>
      <c r="D55" s="383">
        <v>57145</v>
      </c>
    </row>
    <row r="56" spans="1:4" ht="31.2">
      <c r="A56" s="223" t="s">
        <v>358</v>
      </c>
      <c r="B56" s="219" t="s">
        <v>359</v>
      </c>
      <c r="C56" s="376">
        <f>SUM(C57,C60)</f>
        <v>4912961</v>
      </c>
      <c r="D56" s="376">
        <f>SUM(D57,D60)</f>
        <v>4912961</v>
      </c>
    </row>
    <row r="57" spans="1:4" ht="15.6">
      <c r="A57" s="238" t="s">
        <v>360</v>
      </c>
      <c r="B57" s="221" t="s">
        <v>361</v>
      </c>
      <c r="C57" s="377">
        <f>SUM(C58)</f>
        <v>4872961</v>
      </c>
      <c r="D57" s="377">
        <f>SUM(D58)</f>
        <v>4872961</v>
      </c>
    </row>
    <row r="58" spans="1:4" ht="15.6">
      <c r="A58" s="230" t="s">
        <v>362</v>
      </c>
      <c r="B58" s="231" t="s">
        <v>363</v>
      </c>
      <c r="C58" s="381">
        <f>SUM(C59)</f>
        <v>4872961</v>
      </c>
      <c r="D58" s="381">
        <f>SUM(D59)</f>
        <v>4872961</v>
      </c>
    </row>
    <row r="59" spans="1:4" ht="31.2">
      <c r="A59" s="16" t="s">
        <v>74</v>
      </c>
      <c r="B59" s="15" t="s">
        <v>364</v>
      </c>
      <c r="C59" s="378">
        <v>4872961</v>
      </c>
      <c r="D59" s="378">
        <v>4872961</v>
      </c>
    </row>
    <row r="60" spans="1:4" ht="15.6">
      <c r="A60" s="238" t="s">
        <v>365</v>
      </c>
      <c r="B60" s="221" t="s">
        <v>366</v>
      </c>
      <c r="C60" s="377">
        <f>SUM(C61+C63)</f>
        <v>40000</v>
      </c>
      <c r="D60" s="377">
        <f>SUM(D61+D63)</f>
        <v>40000</v>
      </c>
    </row>
    <row r="61" spans="1:4" ht="31.2">
      <c r="A61" s="230" t="s">
        <v>367</v>
      </c>
      <c r="B61" s="231" t="s">
        <v>368</v>
      </c>
      <c r="C61" s="381">
        <f>SUM(C62)</f>
        <v>40000</v>
      </c>
      <c r="D61" s="381">
        <f>SUM(D62)</f>
        <v>40000</v>
      </c>
    </row>
    <row r="62" spans="1:4" ht="31.2">
      <c r="A62" s="16" t="s">
        <v>84</v>
      </c>
      <c r="B62" s="15" t="s">
        <v>369</v>
      </c>
      <c r="C62" s="378">
        <v>40000</v>
      </c>
      <c r="D62" s="378">
        <v>40000</v>
      </c>
    </row>
    <row r="63" spans="1:4" ht="15.6" hidden="1">
      <c r="A63" s="230" t="s">
        <v>518</v>
      </c>
      <c r="B63" s="231" t="s">
        <v>519</v>
      </c>
      <c r="C63" s="381">
        <f>SUM(C64)</f>
        <v>0</v>
      </c>
      <c r="D63" s="381">
        <f>SUM(D64)</f>
        <v>0</v>
      </c>
    </row>
    <row r="64" spans="1:4" ht="15.6" hidden="1">
      <c r="A64" s="16" t="s">
        <v>513</v>
      </c>
      <c r="B64" s="15" t="s">
        <v>520</v>
      </c>
      <c r="C64" s="378"/>
      <c r="D64" s="378"/>
    </row>
    <row r="65" spans="1:4" ht="15.6">
      <c r="A65" s="223" t="s">
        <v>370</v>
      </c>
      <c r="B65" s="219" t="s">
        <v>371</v>
      </c>
      <c r="C65" s="376">
        <f>SUM(C66 )</f>
        <v>60000</v>
      </c>
      <c r="D65" s="376">
        <f>SUM(D66 )</f>
        <v>65000</v>
      </c>
    </row>
    <row r="66" spans="1:4" ht="46.8">
      <c r="A66" s="227" t="s">
        <v>372</v>
      </c>
      <c r="B66" s="221" t="s">
        <v>373</v>
      </c>
      <c r="C66" s="377">
        <f>SUM(C67)</f>
        <v>60000</v>
      </c>
      <c r="D66" s="377">
        <f>SUM(D67)</f>
        <v>65000</v>
      </c>
    </row>
    <row r="67" spans="1:4" ht="31.2">
      <c r="A67" s="239" t="s">
        <v>374</v>
      </c>
      <c r="B67" s="240" t="s">
        <v>375</v>
      </c>
      <c r="C67" s="384">
        <f>SUM(C68:C69)</f>
        <v>60000</v>
      </c>
      <c r="D67" s="384">
        <f>SUM(D68:D69)</f>
        <v>65000</v>
      </c>
    </row>
    <row r="68" spans="1:4" ht="31.2" hidden="1">
      <c r="A68" s="232" t="s">
        <v>786</v>
      </c>
      <c r="B68" s="57" t="s">
        <v>787</v>
      </c>
      <c r="C68" s="378"/>
      <c r="D68" s="378"/>
    </row>
    <row r="69" spans="1:4" ht="31.2">
      <c r="A69" s="232" t="s">
        <v>376</v>
      </c>
      <c r="B69" s="57" t="s">
        <v>377</v>
      </c>
      <c r="C69" s="378">
        <v>60000</v>
      </c>
      <c r="D69" s="378">
        <v>65000</v>
      </c>
    </row>
    <row r="70" spans="1:4" ht="15.6">
      <c r="A70" s="223" t="s">
        <v>378</v>
      </c>
      <c r="B70" s="241" t="s">
        <v>379</v>
      </c>
      <c r="C70" s="376">
        <f>SUM(C71+C72+C74+C76+C77)</f>
        <v>395342</v>
      </c>
      <c r="D70" s="376">
        <f>SUM(D71+D72+D74+D76+D77)</f>
        <v>395342</v>
      </c>
    </row>
    <row r="71" spans="1:4" ht="46.8">
      <c r="A71" s="243" t="s">
        <v>1038</v>
      </c>
      <c r="B71" s="221" t="s">
        <v>1039</v>
      </c>
      <c r="C71" s="377">
        <v>5000</v>
      </c>
      <c r="D71" s="377">
        <v>5000</v>
      </c>
    </row>
    <row r="72" spans="1:4" ht="93.6">
      <c r="A72" s="242" t="s">
        <v>380</v>
      </c>
      <c r="B72" s="221" t="s">
        <v>381</v>
      </c>
      <c r="C72" s="377">
        <f>SUM(C73)</f>
        <v>1000</v>
      </c>
      <c r="D72" s="377">
        <f>SUM(D73)</f>
        <v>1000</v>
      </c>
    </row>
    <row r="73" spans="1:4" ht="31.2">
      <c r="A73" s="16" t="s">
        <v>1023</v>
      </c>
      <c r="B73" s="15" t="s">
        <v>1024</v>
      </c>
      <c r="C73" s="378">
        <v>1000</v>
      </c>
      <c r="D73" s="378">
        <v>1000</v>
      </c>
    </row>
    <row r="74" spans="1:4" ht="15.6">
      <c r="A74" s="242" t="s">
        <v>1025</v>
      </c>
      <c r="B74" s="221" t="s">
        <v>1026</v>
      </c>
      <c r="C74" s="377">
        <f>SUM(C75)</f>
        <v>517</v>
      </c>
      <c r="D74" s="377">
        <f>SUM(D75)</f>
        <v>517</v>
      </c>
    </row>
    <row r="75" spans="1:4" ht="31.2">
      <c r="A75" s="16" t="s">
        <v>1028</v>
      </c>
      <c r="B75" s="15" t="s">
        <v>1027</v>
      </c>
      <c r="C75" s="378">
        <v>517</v>
      </c>
      <c r="D75" s="378">
        <v>517</v>
      </c>
    </row>
    <row r="76" spans="1:4" ht="46.8">
      <c r="A76" s="243" t="s">
        <v>382</v>
      </c>
      <c r="B76" s="221" t="s">
        <v>383</v>
      </c>
      <c r="C76" s="377">
        <v>90402</v>
      </c>
      <c r="D76" s="377">
        <v>90402</v>
      </c>
    </row>
    <row r="77" spans="1:4" ht="31.2">
      <c r="A77" s="227" t="s">
        <v>384</v>
      </c>
      <c r="B77" s="221" t="s">
        <v>385</v>
      </c>
      <c r="C77" s="377">
        <f>SUM(C78)</f>
        <v>298423</v>
      </c>
      <c r="D77" s="377">
        <f>SUM(D78)</f>
        <v>298423</v>
      </c>
    </row>
    <row r="78" spans="1:4" ht="31.2">
      <c r="A78" s="232" t="s">
        <v>64</v>
      </c>
      <c r="B78" s="57" t="s">
        <v>65</v>
      </c>
      <c r="C78" s="378">
        <v>298423</v>
      </c>
      <c r="D78" s="378">
        <v>298423</v>
      </c>
    </row>
    <row r="79" spans="1:4" ht="15.6">
      <c r="A79" s="244" t="s">
        <v>66</v>
      </c>
      <c r="B79" s="245" t="s">
        <v>386</v>
      </c>
      <c r="C79" s="386">
        <f>SUM(C80,C115,C123,C119)</f>
        <v>177763861</v>
      </c>
      <c r="D79" s="386">
        <f>SUM(D80,D115,D123,D119)</f>
        <v>181672509</v>
      </c>
    </row>
    <row r="80" spans="1:4" ht="31.2">
      <c r="A80" s="223" t="s">
        <v>387</v>
      </c>
      <c r="B80" s="219" t="s">
        <v>697</v>
      </c>
      <c r="C80" s="376">
        <f>SUM(C81+C84+C95+C110)</f>
        <v>177603261</v>
      </c>
      <c r="D80" s="376">
        <f>SUM(D81+D84+D95+D110)</f>
        <v>181511909</v>
      </c>
    </row>
    <row r="81" spans="1:4" ht="31.2">
      <c r="A81" s="227" t="s">
        <v>388</v>
      </c>
      <c r="B81" s="221" t="s">
        <v>389</v>
      </c>
      <c r="C81" s="377">
        <f>SUM(C82)</f>
        <v>22981118</v>
      </c>
      <c r="D81" s="377">
        <f>SUM(D82)</f>
        <v>26889766</v>
      </c>
    </row>
    <row r="82" spans="1:4" ht="15.6">
      <c r="A82" s="230" t="s">
        <v>390</v>
      </c>
      <c r="B82" s="231" t="s">
        <v>391</v>
      </c>
      <c r="C82" s="381">
        <f>SUM(C83)</f>
        <v>22981118</v>
      </c>
      <c r="D82" s="381">
        <f>SUM(D83)</f>
        <v>26889766</v>
      </c>
    </row>
    <row r="83" spans="1:4" ht="31.2">
      <c r="A83" s="16" t="s">
        <v>67</v>
      </c>
      <c r="B83" s="15" t="s">
        <v>68</v>
      </c>
      <c r="C83" s="378">
        <v>22981118</v>
      </c>
      <c r="D83" s="378">
        <v>26889766</v>
      </c>
    </row>
    <row r="84" spans="1:4" ht="31.2" hidden="1">
      <c r="A84" s="227" t="s">
        <v>479</v>
      </c>
      <c r="B84" s="221" t="s">
        <v>482</v>
      </c>
      <c r="C84" s="377">
        <f>SUM(C85+C87+C89+C91+C93)</f>
        <v>0</v>
      </c>
      <c r="D84" s="377">
        <f>SUM(D85+D87+D89+D91+D93)</f>
        <v>0</v>
      </c>
    </row>
    <row r="85" spans="1:4" ht="15.6" hidden="1">
      <c r="A85" s="272" t="s">
        <v>514</v>
      </c>
      <c r="B85" s="273" t="s">
        <v>516</v>
      </c>
      <c r="C85" s="387">
        <f>SUM(C86)</f>
        <v>0</v>
      </c>
      <c r="D85" s="387">
        <f>SUM(D86)</f>
        <v>0</v>
      </c>
    </row>
    <row r="86" spans="1:4" ht="31.2" hidden="1">
      <c r="A86" s="274" t="s">
        <v>515</v>
      </c>
      <c r="B86" s="75" t="s">
        <v>517</v>
      </c>
      <c r="C86" s="378"/>
      <c r="D86" s="378"/>
    </row>
    <row r="87" spans="1:4" ht="31.2" hidden="1">
      <c r="A87" s="272" t="s">
        <v>499</v>
      </c>
      <c r="B87" s="273" t="s">
        <v>500</v>
      </c>
      <c r="C87" s="387">
        <f>SUM(C88)</f>
        <v>0</v>
      </c>
      <c r="D87" s="387">
        <f>SUM(D88)</f>
        <v>0</v>
      </c>
    </row>
    <row r="88" spans="1:4" ht="31.2" hidden="1">
      <c r="A88" s="274" t="s">
        <v>263</v>
      </c>
      <c r="B88" s="75" t="s">
        <v>501</v>
      </c>
      <c r="C88" s="378"/>
      <c r="D88" s="378"/>
    </row>
    <row r="89" spans="1:4" ht="31.2" hidden="1">
      <c r="A89" s="272" t="s">
        <v>506</v>
      </c>
      <c r="B89" s="273" t="s">
        <v>508</v>
      </c>
      <c r="C89" s="387">
        <f>SUM(C90)</f>
        <v>0</v>
      </c>
      <c r="D89" s="387">
        <f>SUM(D90)</f>
        <v>0</v>
      </c>
    </row>
    <row r="90" spans="1:4" ht="31.2" hidden="1">
      <c r="A90" s="274" t="s">
        <v>507</v>
      </c>
      <c r="B90" s="75" t="s">
        <v>509</v>
      </c>
      <c r="C90" s="378"/>
      <c r="D90" s="378"/>
    </row>
    <row r="91" spans="1:4" ht="46.8" hidden="1">
      <c r="A91" s="272" t="s">
        <v>502</v>
      </c>
      <c r="B91" s="273" t="s">
        <v>505</v>
      </c>
      <c r="C91" s="387">
        <f>SUM(C92)</f>
        <v>0</v>
      </c>
      <c r="D91" s="387">
        <f>SUM(D92)</f>
        <v>0</v>
      </c>
    </row>
    <row r="92" spans="1:4" ht="46.8" hidden="1">
      <c r="A92" s="274" t="s">
        <v>503</v>
      </c>
      <c r="B92" s="75" t="s">
        <v>504</v>
      </c>
      <c r="C92" s="378"/>
      <c r="D92" s="378"/>
    </row>
    <row r="93" spans="1:4" ht="15.6" hidden="1">
      <c r="A93" s="230" t="s">
        <v>480</v>
      </c>
      <c r="B93" s="231" t="s">
        <v>481</v>
      </c>
      <c r="C93" s="381">
        <f>SUM(C94)</f>
        <v>0</v>
      </c>
      <c r="D93" s="381">
        <f>SUM(D94)</f>
        <v>0</v>
      </c>
    </row>
    <row r="94" spans="1:4" ht="15.6" hidden="1">
      <c r="A94" s="16" t="s">
        <v>264</v>
      </c>
      <c r="B94" s="15" t="s">
        <v>483</v>
      </c>
      <c r="C94" s="378"/>
      <c r="D94" s="378"/>
    </row>
    <row r="95" spans="1:4" ht="31.2">
      <c r="A95" s="227" t="s">
        <v>392</v>
      </c>
      <c r="B95" s="221" t="s">
        <v>393</v>
      </c>
      <c r="C95" s="377">
        <f>SUM(C106,C96,C98,C100,C102,C104,C108)</f>
        <v>154562143</v>
      </c>
      <c r="D95" s="377">
        <f>SUM(D106,D96,D98,D100,D102,D104,D108)</f>
        <v>154562143</v>
      </c>
    </row>
    <row r="96" spans="1:4" ht="31.2">
      <c r="A96" s="246" t="s">
        <v>394</v>
      </c>
      <c r="B96" s="247" t="s">
        <v>395</v>
      </c>
      <c r="C96" s="381">
        <f>SUM(C97)</f>
        <v>1549759</v>
      </c>
      <c r="D96" s="381">
        <f>SUM(D97)</f>
        <v>1549759</v>
      </c>
    </row>
    <row r="97" spans="1:4" ht="31.2">
      <c r="A97" s="55" t="s">
        <v>69</v>
      </c>
      <c r="B97" s="56" t="s">
        <v>71</v>
      </c>
      <c r="C97" s="378">
        <v>1549759</v>
      </c>
      <c r="D97" s="378">
        <v>1549759</v>
      </c>
    </row>
    <row r="98" spans="1:4" s="51" customFormat="1" ht="46.8" hidden="1">
      <c r="A98" s="248" t="s">
        <v>396</v>
      </c>
      <c r="B98" s="247" t="s">
        <v>397</v>
      </c>
      <c r="C98" s="381">
        <f>SUM(C99)</f>
        <v>0</v>
      </c>
      <c r="D98" s="381">
        <f>SUM(D99)</f>
        <v>0</v>
      </c>
    </row>
    <row r="99" spans="1:4" ht="46.8" hidden="1">
      <c r="A99" s="55" t="s">
        <v>76</v>
      </c>
      <c r="B99" s="56" t="s">
        <v>398</v>
      </c>
      <c r="C99" s="378"/>
      <c r="D99" s="378"/>
    </row>
    <row r="100" spans="1:4" ht="46.8">
      <c r="A100" s="230" t="s">
        <v>399</v>
      </c>
      <c r="B100" s="231" t="s">
        <v>400</v>
      </c>
      <c r="C100" s="381">
        <f>SUM(C101)</f>
        <v>65779</v>
      </c>
      <c r="D100" s="381">
        <f>SUM(D101)</f>
        <v>65779</v>
      </c>
    </row>
    <row r="101" spans="1:4" ht="46.8">
      <c r="A101" s="16" t="s">
        <v>70</v>
      </c>
      <c r="B101" s="15" t="s">
        <v>401</v>
      </c>
      <c r="C101" s="378">
        <v>65779</v>
      </c>
      <c r="D101" s="378">
        <v>65779</v>
      </c>
    </row>
    <row r="102" spans="1:4" ht="31.2" hidden="1">
      <c r="A102" s="230" t="s">
        <v>402</v>
      </c>
      <c r="B102" s="231" t="s">
        <v>403</v>
      </c>
      <c r="C102" s="381">
        <f>SUM(C103)</f>
        <v>0</v>
      </c>
      <c r="D102" s="381">
        <f>SUM(D103)</f>
        <v>0</v>
      </c>
    </row>
    <row r="103" spans="1:4" ht="31.2" hidden="1">
      <c r="A103" s="16" t="s">
        <v>404</v>
      </c>
      <c r="B103" s="15" t="s">
        <v>405</v>
      </c>
      <c r="C103" s="378"/>
      <c r="D103" s="378"/>
    </row>
    <row r="104" spans="1:4" ht="46.8">
      <c r="A104" s="230" t="s">
        <v>406</v>
      </c>
      <c r="B104" s="231" t="s">
        <v>407</v>
      </c>
      <c r="C104" s="381">
        <f>SUM(C105)</f>
        <v>3135501</v>
      </c>
      <c r="D104" s="381">
        <f>SUM(D105)</f>
        <v>3135501</v>
      </c>
    </row>
    <row r="105" spans="1:4" ht="31.2">
      <c r="A105" s="16" t="s">
        <v>408</v>
      </c>
      <c r="B105" s="15" t="s">
        <v>409</v>
      </c>
      <c r="C105" s="378">
        <v>3135501</v>
      </c>
      <c r="D105" s="378">
        <v>3135501</v>
      </c>
    </row>
    <row r="106" spans="1:4" ht="31.2" hidden="1">
      <c r="A106" s="246" t="s">
        <v>768</v>
      </c>
      <c r="B106" s="247" t="s">
        <v>770</v>
      </c>
      <c r="C106" s="381">
        <f>SUM(C107)</f>
        <v>0</v>
      </c>
      <c r="D106" s="381">
        <f>SUM(D107)</f>
        <v>0</v>
      </c>
    </row>
    <row r="107" spans="1:4" ht="31.2" hidden="1">
      <c r="A107" s="55" t="s">
        <v>769</v>
      </c>
      <c r="B107" s="56" t="s">
        <v>771</v>
      </c>
      <c r="C107" s="378"/>
      <c r="D107" s="378"/>
    </row>
    <row r="108" spans="1:4" ht="15.6">
      <c r="A108" s="249" t="s">
        <v>410</v>
      </c>
      <c r="B108" s="250" t="s">
        <v>411</v>
      </c>
      <c r="C108" s="381">
        <f>SUM(C109)</f>
        <v>149811104</v>
      </c>
      <c r="D108" s="381">
        <f>SUM(D109)</f>
        <v>149811104</v>
      </c>
    </row>
    <row r="109" spans="1:4" ht="15.6">
      <c r="A109" s="16" t="s">
        <v>72</v>
      </c>
      <c r="B109" s="15" t="s">
        <v>73</v>
      </c>
      <c r="C109" s="378">
        <v>149811104</v>
      </c>
      <c r="D109" s="378">
        <v>149811104</v>
      </c>
    </row>
    <row r="110" spans="1:4" ht="15.6">
      <c r="A110" s="251" t="s">
        <v>412</v>
      </c>
      <c r="B110" s="252" t="s">
        <v>413</v>
      </c>
      <c r="C110" s="377">
        <f>SUM(C111+C113)</f>
        <v>60000</v>
      </c>
      <c r="D110" s="377">
        <f>SUM(D111+D113)</f>
        <v>60000</v>
      </c>
    </row>
    <row r="111" spans="1:4" ht="46.8" hidden="1">
      <c r="A111" s="253" t="s">
        <v>417</v>
      </c>
      <c r="B111" s="253" t="s">
        <v>418</v>
      </c>
      <c r="C111" s="384">
        <f>SUM(C112)</f>
        <v>0</v>
      </c>
      <c r="D111" s="384">
        <f>SUM(D112)</f>
        <v>0</v>
      </c>
    </row>
    <row r="112" spans="1:4" ht="46.8" hidden="1">
      <c r="A112" s="56" t="s">
        <v>265</v>
      </c>
      <c r="B112" s="260" t="s">
        <v>266</v>
      </c>
      <c r="C112" s="378"/>
      <c r="D112" s="378"/>
    </row>
    <row r="113" spans="1:4" ht="46.8">
      <c r="A113" s="253" t="s">
        <v>702</v>
      </c>
      <c r="B113" s="253" t="s">
        <v>703</v>
      </c>
      <c r="C113" s="539">
        <f>SUM(C114)</f>
        <v>60000</v>
      </c>
      <c r="D113" s="539">
        <f>SUM(D114)</f>
        <v>60000</v>
      </c>
    </row>
    <row r="114" spans="1:4" ht="46.8">
      <c r="A114" s="56" t="s">
        <v>510</v>
      </c>
      <c r="B114" s="260" t="s">
        <v>511</v>
      </c>
      <c r="C114" s="378">
        <v>60000</v>
      </c>
      <c r="D114" s="378">
        <v>60000</v>
      </c>
    </row>
    <row r="115" spans="1:4" s="11" customFormat="1" ht="15.6">
      <c r="A115" s="254" t="s">
        <v>414</v>
      </c>
      <c r="B115" s="219" t="s">
        <v>696</v>
      </c>
      <c r="C115" s="376">
        <f>SUM(C116)</f>
        <v>160600</v>
      </c>
      <c r="D115" s="376">
        <f>SUM(D116)</f>
        <v>160600</v>
      </c>
    </row>
    <row r="116" spans="1:4" s="11" customFormat="1" ht="15.6">
      <c r="A116" s="540" t="s">
        <v>704</v>
      </c>
      <c r="B116" s="541" t="s">
        <v>90</v>
      </c>
      <c r="C116" s="381">
        <f>SUM(C117:C118)</f>
        <v>160600</v>
      </c>
      <c r="D116" s="381">
        <f>SUM(D117:D118)</f>
        <v>160600</v>
      </c>
    </row>
    <row r="117" spans="1:4" s="11" customFormat="1" ht="31.2">
      <c r="A117" s="255" t="s">
        <v>87</v>
      </c>
      <c r="B117" s="75" t="s">
        <v>88</v>
      </c>
      <c r="C117" s="385">
        <v>85000</v>
      </c>
      <c r="D117" s="385">
        <v>85000</v>
      </c>
    </row>
    <row r="118" spans="1:4" s="11" customFormat="1" ht="15.6">
      <c r="A118" s="255" t="s">
        <v>89</v>
      </c>
      <c r="B118" s="256" t="s">
        <v>90</v>
      </c>
      <c r="C118" s="385">
        <v>75600</v>
      </c>
      <c r="D118" s="385">
        <v>75600</v>
      </c>
    </row>
    <row r="119" spans="1:4" s="11" customFormat="1" ht="78" hidden="1">
      <c r="A119" s="254" t="s">
        <v>688</v>
      </c>
      <c r="B119" s="241" t="s">
        <v>689</v>
      </c>
      <c r="C119" s="376">
        <f t="shared" ref="C119:D121" si="0">SUM(C120)</f>
        <v>0</v>
      </c>
      <c r="D119" s="376">
        <f t="shared" si="0"/>
        <v>0</v>
      </c>
    </row>
    <row r="120" spans="1:4" s="11" customFormat="1" ht="62.4" hidden="1">
      <c r="A120" s="242" t="s">
        <v>690</v>
      </c>
      <c r="B120" s="542" t="s">
        <v>691</v>
      </c>
      <c r="C120" s="377">
        <f t="shared" si="0"/>
        <v>0</v>
      </c>
      <c r="D120" s="377">
        <f t="shared" si="0"/>
        <v>0</v>
      </c>
    </row>
    <row r="121" spans="1:4" s="11" customFormat="1" ht="46.8" hidden="1">
      <c r="A121" s="540" t="s">
        <v>692</v>
      </c>
      <c r="B121" s="543" t="s">
        <v>693</v>
      </c>
      <c r="C121" s="381">
        <f t="shared" si="0"/>
        <v>0</v>
      </c>
      <c r="D121" s="381">
        <f t="shared" si="0"/>
        <v>0</v>
      </c>
    </row>
    <row r="122" spans="1:4" s="11" customFormat="1" ht="46.8" hidden="1">
      <c r="A122" s="255" t="s">
        <v>512</v>
      </c>
      <c r="B122" s="532" t="s">
        <v>694</v>
      </c>
      <c r="C122" s="385"/>
      <c r="D122" s="385"/>
    </row>
    <row r="123" spans="1:4" s="11" customFormat="1" ht="46.8" hidden="1">
      <c r="A123" s="254" t="s">
        <v>415</v>
      </c>
      <c r="B123" s="219" t="s">
        <v>695</v>
      </c>
      <c r="C123" s="376">
        <f>SUM(C124)</f>
        <v>0</v>
      </c>
      <c r="D123" s="376">
        <f>SUM(D124)</f>
        <v>0</v>
      </c>
    </row>
    <row r="124" spans="1:4" s="11" customFormat="1" ht="31.2" hidden="1">
      <c r="A124" s="257" t="s">
        <v>267</v>
      </c>
      <c r="B124" s="258" t="s">
        <v>268</v>
      </c>
      <c r="C124" s="388"/>
      <c r="D124" s="388"/>
    </row>
    <row r="125" spans="1:4" ht="15.6">
      <c r="A125" s="259"/>
      <c r="B125" s="54" t="s">
        <v>416</v>
      </c>
      <c r="C125" s="389">
        <f>SUM(C79,C15)</f>
        <v>261279862</v>
      </c>
      <c r="D125" s="389">
        <f>SUM(D79,D15)</f>
        <v>267159276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90"/>
  <sheetViews>
    <sheetView zoomScale="95" zoomScaleNormal="95" workbookViewId="0">
      <selection activeCell="H11" sqref="H11"/>
    </sheetView>
  </sheetViews>
  <sheetFormatPr defaultRowHeight="14.4"/>
  <cols>
    <col min="1" max="1" width="79.5546875" customWidth="1"/>
    <col min="2" max="3" width="4.88671875" customWidth="1"/>
    <col min="4" max="4" width="5.44140625" customWidth="1"/>
    <col min="5" max="5" width="3.33203125" customWidth="1"/>
    <col min="6" max="6" width="7.109375" customWidth="1"/>
    <col min="7" max="7" width="5.88671875" customWidth="1"/>
    <col min="8" max="8" width="12.44140625" customWidth="1"/>
  </cols>
  <sheetData>
    <row r="1" spans="1:8">
      <c r="C1" s="71" t="s">
        <v>959</v>
      </c>
      <c r="D1" s="281"/>
      <c r="E1" s="281"/>
      <c r="F1" s="1"/>
    </row>
    <row r="2" spans="1:8">
      <c r="C2" s="71" t="s">
        <v>7</v>
      </c>
      <c r="D2" s="281"/>
      <c r="E2" s="281"/>
    </row>
    <row r="3" spans="1:8">
      <c r="C3" s="71" t="s">
        <v>6</v>
      </c>
      <c r="D3" s="281"/>
      <c r="E3" s="281"/>
    </row>
    <row r="4" spans="1:8">
      <c r="C4" s="71" t="s">
        <v>110</v>
      </c>
      <c r="D4" s="281"/>
      <c r="E4" s="281"/>
    </row>
    <row r="5" spans="1:8">
      <c r="C5" s="71" t="s">
        <v>951</v>
      </c>
      <c r="D5" s="281"/>
      <c r="E5" s="281"/>
    </row>
    <row r="6" spans="1:8">
      <c r="C6" s="279" t="s">
        <v>954</v>
      </c>
      <c r="D6" s="281"/>
      <c r="E6" s="281"/>
    </row>
    <row r="7" spans="1:8">
      <c r="C7" s="647" t="s">
        <v>1049</v>
      </c>
      <c r="D7" s="280"/>
      <c r="E7" s="280"/>
      <c r="F7" s="77"/>
    </row>
    <row r="8" spans="1:8">
      <c r="C8" s="71"/>
      <c r="D8" s="281"/>
      <c r="E8" s="281"/>
    </row>
    <row r="9" spans="1:8" ht="18.75" customHeight="1">
      <c r="A9" s="664" t="s">
        <v>941</v>
      </c>
      <c r="B9" s="664"/>
      <c r="C9" s="664"/>
      <c r="D9" s="664"/>
      <c r="E9" s="664"/>
      <c r="F9" s="664"/>
      <c r="G9" s="664"/>
    </row>
    <row r="10" spans="1:8" ht="18.75" customHeight="1">
      <c r="A10" s="664"/>
      <c r="B10" s="664"/>
      <c r="C10" s="664"/>
      <c r="D10" s="664"/>
      <c r="E10" s="664"/>
      <c r="F10" s="664"/>
      <c r="G10" s="664"/>
    </row>
    <row r="11" spans="1:8" ht="63" customHeight="1">
      <c r="A11" s="664"/>
      <c r="B11" s="664"/>
      <c r="C11" s="664"/>
      <c r="D11" s="664"/>
      <c r="E11" s="664"/>
      <c r="F11" s="664"/>
      <c r="G11" s="664"/>
    </row>
    <row r="12" spans="1:8" ht="15.6">
      <c r="B12" s="72"/>
      <c r="H12" t="s">
        <v>676</v>
      </c>
    </row>
    <row r="13" spans="1:8" ht="45.75" customHeight="1">
      <c r="A13" s="59" t="s">
        <v>0</v>
      </c>
      <c r="B13" s="59" t="s">
        <v>1</v>
      </c>
      <c r="C13" s="59" t="s">
        <v>2</v>
      </c>
      <c r="D13" s="665" t="s">
        <v>3</v>
      </c>
      <c r="E13" s="666"/>
      <c r="F13" s="667"/>
      <c r="G13" s="59" t="s">
        <v>4</v>
      </c>
      <c r="H13" s="59" t="s">
        <v>5</v>
      </c>
    </row>
    <row r="14" spans="1:8" ht="15.6">
      <c r="A14" s="102" t="s">
        <v>8</v>
      </c>
      <c r="B14" s="46"/>
      <c r="C14" s="46"/>
      <c r="D14" s="289"/>
      <c r="E14" s="290"/>
      <c r="F14" s="291"/>
      <c r="G14" s="46"/>
      <c r="H14" s="391">
        <f>SUM(H15,H159,H172,H222,H261,H397,H452,H561,H577,H446)</f>
        <v>268925032</v>
      </c>
    </row>
    <row r="15" spans="1:8" ht="15.6">
      <c r="A15" s="103" t="s">
        <v>9</v>
      </c>
      <c r="B15" s="18" t="s">
        <v>10</v>
      </c>
      <c r="C15" s="18"/>
      <c r="D15" s="292"/>
      <c r="E15" s="293"/>
      <c r="F15" s="294"/>
      <c r="G15" s="18"/>
      <c r="H15" s="392">
        <f>SUM(H16,H21,H36,H76,H93,H98)</f>
        <v>30081895</v>
      </c>
    </row>
    <row r="16" spans="1:8" ht="31.2">
      <c r="A16" s="49" t="s">
        <v>11</v>
      </c>
      <c r="B16" s="28" t="s">
        <v>10</v>
      </c>
      <c r="C16" s="28" t="s">
        <v>12</v>
      </c>
      <c r="D16" s="295"/>
      <c r="E16" s="296"/>
      <c r="F16" s="297"/>
      <c r="G16" s="28"/>
      <c r="H16" s="393">
        <f>SUM(H17)</f>
        <v>1214200</v>
      </c>
    </row>
    <row r="17" spans="1:8" ht="18.75" customHeight="1">
      <c r="A17" s="35" t="s">
        <v>121</v>
      </c>
      <c r="B17" s="36" t="s">
        <v>10</v>
      </c>
      <c r="C17" s="36" t="s">
        <v>12</v>
      </c>
      <c r="D17" s="298" t="s">
        <v>523</v>
      </c>
      <c r="E17" s="299" t="s">
        <v>521</v>
      </c>
      <c r="F17" s="300" t="s">
        <v>522</v>
      </c>
      <c r="G17" s="36"/>
      <c r="H17" s="394">
        <f>SUM(H18)</f>
        <v>1214200</v>
      </c>
    </row>
    <row r="18" spans="1:8" ht="17.25" customHeight="1">
      <c r="A18" s="104" t="s">
        <v>122</v>
      </c>
      <c r="B18" s="2" t="s">
        <v>10</v>
      </c>
      <c r="C18" s="2" t="s">
        <v>12</v>
      </c>
      <c r="D18" s="301" t="s">
        <v>207</v>
      </c>
      <c r="E18" s="302" t="s">
        <v>521</v>
      </c>
      <c r="F18" s="303" t="s">
        <v>522</v>
      </c>
      <c r="G18" s="2"/>
      <c r="H18" s="395">
        <f>SUM(H19)</f>
        <v>1214200</v>
      </c>
    </row>
    <row r="19" spans="1:8" ht="32.25" customHeight="1">
      <c r="A19" s="3" t="s">
        <v>91</v>
      </c>
      <c r="B19" s="2" t="s">
        <v>10</v>
      </c>
      <c r="C19" s="2" t="s">
        <v>12</v>
      </c>
      <c r="D19" s="301" t="s">
        <v>207</v>
      </c>
      <c r="E19" s="302" t="s">
        <v>521</v>
      </c>
      <c r="F19" s="303" t="s">
        <v>526</v>
      </c>
      <c r="G19" s="2"/>
      <c r="H19" s="395">
        <f>SUM(H20)</f>
        <v>1214200</v>
      </c>
    </row>
    <row r="20" spans="1:8" ht="48" customHeight="1">
      <c r="A20" s="105" t="s">
        <v>92</v>
      </c>
      <c r="B20" s="2" t="s">
        <v>10</v>
      </c>
      <c r="C20" s="2" t="s">
        <v>12</v>
      </c>
      <c r="D20" s="301" t="s">
        <v>207</v>
      </c>
      <c r="E20" s="302" t="s">
        <v>521</v>
      </c>
      <c r="F20" s="303" t="s">
        <v>526</v>
      </c>
      <c r="G20" s="2" t="s">
        <v>13</v>
      </c>
      <c r="H20" s="396">
        <f>SUM(прил9!I21)</f>
        <v>1214200</v>
      </c>
    </row>
    <row r="21" spans="1:8" ht="46.8">
      <c r="A21" s="49" t="s">
        <v>14</v>
      </c>
      <c r="B21" s="28" t="s">
        <v>10</v>
      </c>
      <c r="C21" s="28" t="s">
        <v>15</v>
      </c>
      <c r="D21" s="295"/>
      <c r="E21" s="296"/>
      <c r="F21" s="297"/>
      <c r="G21" s="28"/>
      <c r="H21" s="393">
        <f>SUM(H22,H27,H31)</f>
        <v>883926</v>
      </c>
    </row>
    <row r="22" spans="1:8" ht="35.25" customHeight="1">
      <c r="A22" s="91" t="s">
        <v>123</v>
      </c>
      <c r="B22" s="36" t="s">
        <v>10</v>
      </c>
      <c r="C22" s="36" t="s">
        <v>15</v>
      </c>
      <c r="D22" s="310" t="s">
        <v>524</v>
      </c>
      <c r="E22" s="311" t="s">
        <v>521</v>
      </c>
      <c r="F22" s="312" t="s">
        <v>522</v>
      </c>
      <c r="G22" s="36"/>
      <c r="H22" s="394">
        <f>SUM(H23)</f>
        <v>57000</v>
      </c>
    </row>
    <row r="23" spans="1:8" ht="48.75" customHeight="1">
      <c r="A23" s="94" t="s">
        <v>124</v>
      </c>
      <c r="B23" s="2" t="s">
        <v>10</v>
      </c>
      <c r="C23" s="2" t="s">
        <v>15</v>
      </c>
      <c r="D23" s="313" t="s">
        <v>525</v>
      </c>
      <c r="E23" s="314" t="s">
        <v>521</v>
      </c>
      <c r="F23" s="315" t="s">
        <v>522</v>
      </c>
      <c r="G23" s="52"/>
      <c r="H23" s="395">
        <f>SUM(H24)</f>
        <v>57000</v>
      </c>
    </row>
    <row r="24" spans="1:8" ht="49.5" customHeight="1">
      <c r="A24" s="94" t="s">
        <v>528</v>
      </c>
      <c r="B24" s="2" t="s">
        <v>10</v>
      </c>
      <c r="C24" s="2" t="s">
        <v>15</v>
      </c>
      <c r="D24" s="313" t="s">
        <v>525</v>
      </c>
      <c r="E24" s="314" t="s">
        <v>10</v>
      </c>
      <c r="F24" s="315" t="s">
        <v>522</v>
      </c>
      <c r="G24" s="52"/>
      <c r="H24" s="395">
        <f>SUM(H25)</f>
        <v>57000</v>
      </c>
    </row>
    <row r="25" spans="1:8" ht="18.75" customHeight="1">
      <c r="A25" s="94" t="s">
        <v>125</v>
      </c>
      <c r="B25" s="2" t="s">
        <v>10</v>
      </c>
      <c r="C25" s="2" t="s">
        <v>15</v>
      </c>
      <c r="D25" s="313" t="s">
        <v>525</v>
      </c>
      <c r="E25" s="314" t="s">
        <v>10</v>
      </c>
      <c r="F25" s="315" t="s">
        <v>527</v>
      </c>
      <c r="G25" s="52"/>
      <c r="H25" s="395">
        <f>SUM(H26)</f>
        <v>57000</v>
      </c>
    </row>
    <row r="26" spans="1:8" ht="34.5" customHeight="1">
      <c r="A26" s="106" t="s">
        <v>728</v>
      </c>
      <c r="B26" s="2" t="s">
        <v>10</v>
      </c>
      <c r="C26" s="2" t="s">
        <v>15</v>
      </c>
      <c r="D26" s="313" t="s">
        <v>525</v>
      </c>
      <c r="E26" s="314" t="s">
        <v>10</v>
      </c>
      <c r="F26" s="315" t="s">
        <v>527</v>
      </c>
      <c r="G26" s="2" t="s">
        <v>16</v>
      </c>
      <c r="H26" s="397">
        <f>SUM(прил9!I330)</f>
        <v>57000</v>
      </c>
    </row>
    <row r="27" spans="1:8" ht="31.2">
      <c r="A27" s="35" t="s">
        <v>126</v>
      </c>
      <c r="B27" s="36" t="s">
        <v>10</v>
      </c>
      <c r="C27" s="36" t="s">
        <v>15</v>
      </c>
      <c r="D27" s="298" t="s">
        <v>242</v>
      </c>
      <c r="E27" s="299" t="s">
        <v>521</v>
      </c>
      <c r="F27" s="300" t="s">
        <v>522</v>
      </c>
      <c r="G27" s="36"/>
      <c r="H27" s="394">
        <f>SUM(H28)</f>
        <v>419309</v>
      </c>
    </row>
    <row r="28" spans="1:8" ht="18.75" customHeight="1">
      <c r="A28" s="3" t="s">
        <v>127</v>
      </c>
      <c r="B28" s="2" t="s">
        <v>10</v>
      </c>
      <c r="C28" s="2" t="s">
        <v>15</v>
      </c>
      <c r="D28" s="301" t="s">
        <v>243</v>
      </c>
      <c r="E28" s="302" t="s">
        <v>521</v>
      </c>
      <c r="F28" s="303" t="s">
        <v>522</v>
      </c>
      <c r="G28" s="2"/>
      <c r="H28" s="395">
        <f>SUM(H29)</f>
        <v>419309</v>
      </c>
    </row>
    <row r="29" spans="1:8" ht="31.2">
      <c r="A29" s="3" t="s">
        <v>91</v>
      </c>
      <c r="B29" s="2" t="s">
        <v>10</v>
      </c>
      <c r="C29" s="2" t="s">
        <v>15</v>
      </c>
      <c r="D29" s="301" t="s">
        <v>243</v>
      </c>
      <c r="E29" s="302" t="s">
        <v>521</v>
      </c>
      <c r="F29" s="303" t="s">
        <v>526</v>
      </c>
      <c r="G29" s="2"/>
      <c r="H29" s="395">
        <f>SUM(H30)</f>
        <v>419309</v>
      </c>
    </row>
    <row r="30" spans="1:8" ht="48" customHeight="1">
      <c r="A30" s="105" t="s">
        <v>92</v>
      </c>
      <c r="B30" s="2" t="s">
        <v>10</v>
      </c>
      <c r="C30" s="2" t="s">
        <v>15</v>
      </c>
      <c r="D30" s="301" t="s">
        <v>243</v>
      </c>
      <c r="E30" s="302" t="s">
        <v>521</v>
      </c>
      <c r="F30" s="303" t="s">
        <v>526</v>
      </c>
      <c r="G30" s="2" t="s">
        <v>13</v>
      </c>
      <c r="H30" s="396">
        <f>SUM(прил9!I334)</f>
        <v>419309</v>
      </c>
    </row>
    <row r="31" spans="1:8" ht="33.75" customHeight="1">
      <c r="A31" s="35" t="s">
        <v>128</v>
      </c>
      <c r="B31" s="36" t="s">
        <v>10</v>
      </c>
      <c r="C31" s="36" t="s">
        <v>15</v>
      </c>
      <c r="D31" s="298" t="s">
        <v>244</v>
      </c>
      <c r="E31" s="299" t="s">
        <v>521</v>
      </c>
      <c r="F31" s="300" t="s">
        <v>522</v>
      </c>
      <c r="G31" s="36"/>
      <c r="H31" s="394">
        <f>SUM(H32)</f>
        <v>407617</v>
      </c>
    </row>
    <row r="32" spans="1:8" ht="16.5" customHeight="1">
      <c r="A32" s="3" t="s">
        <v>129</v>
      </c>
      <c r="B32" s="2" t="s">
        <v>10</v>
      </c>
      <c r="C32" s="2" t="s">
        <v>15</v>
      </c>
      <c r="D32" s="301" t="s">
        <v>245</v>
      </c>
      <c r="E32" s="302" t="s">
        <v>521</v>
      </c>
      <c r="F32" s="303" t="s">
        <v>522</v>
      </c>
      <c r="G32" s="2"/>
      <c r="H32" s="395">
        <f>SUM(H33)</f>
        <v>407617</v>
      </c>
    </row>
    <row r="33" spans="1:8" ht="33.75" customHeight="1">
      <c r="A33" s="3" t="s">
        <v>91</v>
      </c>
      <c r="B33" s="2" t="s">
        <v>10</v>
      </c>
      <c r="C33" s="2" t="s">
        <v>15</v>
      </c>
      <c r="D33" s="301" t="s">
        <v>245</v>
      </c>
      <c r="E33" s="302" t="s">
        <v>521</v>
      </c>
      <c r="F33" s="303" t="s">
        <v>526</v>
      </c>
      <c r="G33" s="2"/>
      <c r="H33" s="395">
        <f>SUM(H34:H35)</f>
        <v>407617</v>
      </c>
    </row>
    <row r="34" spans="1:8" ht="47.25" customHeight="1">
      <c r="A34" s="105" t="s">
        <v>92</v>
      </c>
      <c r="B34" s="2" t="s">
        <v>10</v>
      </c>
      <c r="C34" s="2" t="s">
        <v>15</v>
      </c>
      <c r="D34" s="301" t="s">
        <v>245</v>
      </c>
      <c r="E34" s="302" t="s">
        <v>521</v>
      </c>
      <c r="F34" s="303" t="s">
        <v>526</v>
      </c>
      <c r="G34" s="2" t="s">
        <v>13</v>
      </c>
      <c r="H34" s="396">
        <f>SUM(прил9!I338)</f>
        <v>407617</v>
      </c>
    </row>
    <row r="35" spans="1:8" ht="18.75" hidden="1" customHeight="1">
      <c r="A35" s="3" t="s">
        <v>18</v>
      </c>
      <c r="B35" s="2" t="s">
        <v>10</v>
      </c>
      <c r="C35" s="2" t="s">
        <v>15</v>
      </c>
      <c r="D35" s="301" t="s">
        <v>245</v>
      </c>
      <c r="E35" s="302" t="s">
        <v>521</v>
      </c>
      <c r="F35" s="303" t="s">
        <v>526</v>
      </c>
      <c r="G35" s="2" t="s">
        <v>17</v>
      </c>
      <c r="H35" s="396">
        <f>SUM(прил9!I339)</f>
        <v>0</v>
      </c>
    </row>
    <row r="36" spans="1:8" ht="48.75" customHeight="1">
      <c r="A36" s="107" t="s">
        <v>19</v>
      </c>
      <c r="B36" s="28" t="s">
        <v>10</v>
      </c>
      <c r="C36" s="28" t="s">
        <v>20</v>
      </c>
      <c r="D36" s="295"/>
      <c r="E36" s="296"/>
      <c r="F36" s="297"/>
      <c r="G36" s="28"/>
      <c r="H36" s="393">
        <f>SUM(H37,H49,H54,H59,H66,H71+H44)</f>
        <v>13697562</v>
      </c>
    </row>
    <row r="37" spans="1:8" ht="36.75" customHeight="1">
      <c r="A37" s="91" t="s">
        <v>130</v>
      </c>
      <c r="B37" s="36" t="s">
        <v>10</v>
      </c>
      <c r="C37" s="36" t="s">
        <v>20</v>
      </c>
      <c r="D37" s="304" t="s">
        <v>206</v>
      </c>
      <c r="E37" s="305" t="s">
        <v>521</v>
      </c>
      <c r="F37" s="306" t="s">
        <v>522</v>
      </c>
      <c r="G37" s="36"/>
      <c r="H37" s="394">
        <f>SUM(H38)</f>
        <v>719000</v>
      </c>
    </row>
    <row r="38" spans="1:8" ht="66.75" customHeight="1">
      <c r="A38" s="94" t="s">
        <v>131</v>
      </c>
      <c r="B38" s="2" t="s">
        <v>10</v>
      </c>
      <c r="C38" s="2" t="s">
        <v>20</v>
      </c>
      <c r="D38" s="316" t="s">
        <v>239</v>
      </c>
      <c r="E38" s="317" t="s">
        <v>521</v>
      </c>
      <c r="F38" s="318" t="s">
        <v>522</v>
      </c>
      <c r="G38" s="2"/>
      <c r="H38" s="395">
        <f>SUM(H39)</f>
        <v>719000</v>
      </c>
    </row>
    <row r="39" spans="1:8" ht="33.75" customHeight="1">
      <c r="A39" s="94" t="s">
        <v>529</v>
      </c>
      <c r="B39" s="2" t="s">
        <v>10</v>
      </c>
      <c r="C39" s="2" t="s">
        <v>20</v>
      </c>
      <c r="D39" s="316" t="s">
        <v>239</v>
      </c>
      <c r="E39" s="317" t="s">
        <v>10</v>
      </c>
      <c r="F39" s="318" t="s">
        <v>522</v>
      </c>
      <c r="G39" s="2"/>
      <c r="H39" s="395">
        <f>SUM(H40+H42)</f>
        <v>719000</v>
      </c>
    </row>
    <row r="40" spans="1:8" ht="47.25" customHeight="1">
      <c r="A40" s="105" t="s">
        <v>93</v>
      </c>
      <c r="B40" s="2" t="s">
        <v>10</v>
      </c>
      <c r="C40" s="2" t="s">
        <v>20</v>
      </c>
      <c r="D40" s="319" t="s">
        <v>239</v>
      </c>
      <c r="E40" s="320" t="s">
        <v>10</v>
      </c>
      <c r="F40" s="321" t="s">
        <v>530</v>
      </c>
      <c r="G40" s="2"/>
      <c r="H40" s="395">
        <f>SUM(H41)</f>
        <v>711000</v>
      </c>
    </row>
    <row r="41" spans="1:8" ht="49.5" customHeight="1">
      <c r="A41" s="105" t="s">
        <v>92</v>
      </c>
      <c r="B41" s="2" t="s">
        <v>10</v>
      </c>
      <c r="C41" s="2" t="s">
        <v>20</v>
      </c>
      <c r="D41" s="319" t="s">
        <v>239</v>
      </c>
      <c r="E41" s="320" t="s">
        <v>10</v>
      </c>
      <c r="F41" s="321" t="s">
        <v>530</v>
      </c>
      <c r="G41" s="2" t="s">
        <v>13</v>
      </c>
      <c r="H41" s="396">
        <f>SUM(прил9!I27)</f>
        <v>711000</v>
      </c>
    </row>
    <row r="42" spans="1:8" ht="31.5" customHeight="1">
      <c r="A42" s="99" t="s">
        <v>120</v>
      </c>
      <c r="B42" s="2" t="s">
        <v>10</v>
      </c>
      <c r="C42" s="2" t="s">
        <v>20</v>
      </c>
      <c r="D42" s="316" t="s">
        <v>239</v>
      </c>
      <c r="E42" s="317" t="s">
        <v>10</v>
      </c>
      <c r="F42" s="318" t="s">
        <v>531</v>
      </c>
      <c r="G42" s="2"/>
      <c r="H42" s="395">
        <f>SUM(H43)</f>
        <v>8000</v>
      </c>
    </row>
    <row r="43" spans="1:8" ht="30.75" customHeight="1">
      <c r="A43" s="97" t="s">
        <v>728</v>
      </c>
      <c r="B43" s="2" t="s">
        <v>10</v>
      </c>
      <c r="C43" s="2" t="s">
        <v>20</v>
      </c>
      <c r="D43" s="316" t="s">
        <v>239</v>
      </c>
      <c r="E43" s="317" t="s">
        <v>10</v>
      </c>
      <c r="F43" s="318" t="s">
        <v>531</v>
      </c>
      <c r="G43" s="2" t="s">
        <v>16</v>
      </c>
      <c r="H43" s="396">
        <f>SUM(прил9!I29)</f>
        <v>8000</v>
      </c>
    </row>
    <row r="44" spans="1:8" ht="49.5" customHeight="1">
      <c r="A44" s="35" t="s">
        <v>145</v>
      </c>
      <c r="B44" s="36" t="s">
        <v>10</v>
      </c>
      <c r="C44" s="36" t="s">
        <v>20</v>
      </c>
      <c r="D44" s="310" t="s">
        <v>547</v>
      </c>
      <c r="E44" s="311" t="s">
        <v>521</v>
      </c>
      <c r="F44" s="312" t="s">
        <v>522</v>
      </c>
      <c r="G44" s="36"/>
      <c r="H44" s="394">
        <f>SUM(H45)</f>
        <v>181800</v>
      </c>
    </row>
    <row r="45" spans="1:8" ht="66" customHeight="1">
      <c r="A45" s="64" t="s">
        <v>146</v>
      </c>
      <c r="B45" s="2" t="s">
        <v>10</v>
      </c>
      <c r="C45" s="2" t="s">
        <v>20</v>
      </c>
      <c r="D45" s="313" t="s">
        <v>659</v>
      </c>
      <c r="E45" s="314" t="s">
        <v>521</v>
      </c>
      <c r="F45" s="315" t="s">
        <v>522</v>
      </c>
      <c r="G45" s="52"/>
      <c r="H45" s="395">
        <f>SUM(H46)</f>
        <v>181800</v>
      </c>
    </row>
    <row r="46" spans="1:8" ht="48.75" customHeight="1">
      <c r="A46" s="94" t="s">
        <v>548</v>
      </c>
      <c r="B46" s="2" t="s">
        <v>10</v>
      </c>
      <c r="C46" s="2" t="s">
        <v>20</v>
      </c>
      <c r="D46" s="313" t="s">
        <v>659</v>
      </c>
      <c r="E46" s="314" t="s">
        <v>10</v>
      </c>
      <c r="F46" s="315" t="s">
        <v>522</v>
      </c>
      <c r="G46" s="52"/>
      <c r="H46" s="395">
        <f>SUM(H47)</f>
        <v>181800</v>
      </c>
    </row>
    <row r="47" spans="1:8" ht="17.25" customHeight="1">
      <c r="A47" s="94" t="s">
        <v>661</v>
      </c>
      <c r="B47" s="2" t="s">
        <v>10</v>
      </c>
      <c r="C47" s="2" t="s">
        <v>20</v>
      </c>
      <c r="D47" s="313" t="s">
        <v>218</v>
      </c>
      <c r="E47" s="314" t="s">
        <v>10</v>
      </c>
      <c r="F47" s="315" t="s">
        <v>660</v>
      </c>
      <c r="G47" s="52"/>
      <c r="H47" s="395">
        <f>SUM(H48)</f>
        <v>181800</v>
      </c>
    </row>
    <row r="48" spans="1:8" ht="30.75" customHeight="1">
      <c r="A48" s="106" t="s">
        <v>728</v>
      </c>
      <c r="B48" s="2" t="s">
        <v>10</v>
      </c>
      <c r="C48" s="2" t="s">
        <v>20</v>
      </c>
      <c r="D48" s="313" t="s">
        <v>218</v>
      </c>
      <c r="E48" s="314" t="s">
        <v>10</v>
      </c>
      <c r="F48" s="315" t="s">
        <v>660</v>
      </c>
      <c r="G48" s="2" t="s">
        <v>16</v>
      </c>
      <c r="H48" s="397">
        <f>SUM(прил9!I34)</f>
        <v>181800</v>
      </c>
    </row>
    <row r="49" spans="1:8" ht="35.25" customHeight="1">
      <c r="A49" s="91" t="s">
        <v>123</v>
      </c>
      <c r="B49" s="36" t="s">
        <v>10</v>
      </c>
      <c r="C49" s="36" t="s">
        <v>20</v>
      </c>
      <c r="D49" s="310" t="s">
        <v>524</v>
      </c>
      <c r="E49" s="311" t="s">
        <v>521</v>
      </c>
      <c r="F49" s="312" t="s">
        <v>522</v>
      </c>
      <c r="G49" s="36"/>
      <c r="H49" s="394">
        <f>SUM(H50)</f>
        <v>914000</v>
      </c>
    </row>
    <row r="50" spans="1:8" ht="62.25" customHeight="1">
      <c r="A50" s="94" t="s">
        <v>137</v>
      </c>
      <c r="B50" s="2" t="s">
        <v>10</v>
      </c>
      <c r="C50" s="2" t="s">
        <v>20</v>
      </c>
      <c r="D50" s="313" t="s">
        <v>525</v>
      </c>
      <c r="E50" s="314" t="s">
        <v>521</v>
      </c>
      <c r="F50" s="315" t="s">
        <v>522</v>
      </c>
      <c r="G50" s="52"/>
      <c r="H50" s="395">
        <f>SUM(H51)</f>
        <v>914000</v>
      </c>
    </row>
    <row r="51" spans="1:8" ht="49.5" customHeight="1">
      <c r="A51" s="94" t="s">
        <v>528</v>
      </c>
      <c r="B51" s="2" t="s">
        <v>10</v>
      </c>
      <c r="C51" s="2" t="s">
        <v>20</v>
      </c>
      <c r="D51" s="313" t="s">
        <v>525</v>
      </c>
      <c r="E51" s="314" t="s">
        <v>10</v>
      </c>
      <c r="F51" s="315" t="s">
        <v>522</v>
      </c>
      <c r="G51" s="52"/>
      <c r="H51" s="395">
        <f>SUM(H52)</f>
        <v>914000</v>
      </c>
    </row>
    <row r="52" spans="1:8" ht="17.25" customHeight="1">
      <c r="A52" s="94" t="s">
        <v>125</v>
      </c>
      <c r="B52" s="2" t="s">
        <v>10</v>
      </c>
      <c r="C52" s="2" t="s">
        <v>20</v>
      </c>
      <c r="D52" s="313" t="s">
        <v>525</v>
      </c>
      <c r="E52" s="314" t="s">
        <v>10</v>
      </c>
      <c r="F52" s="315" t="s">
        <v>527</v>
      </c>
      <c r="G52" s="52"/>
      <c r="H52" s="395">
        <f>SUM(H53)</f>
        <v>914000</v>
      </c>
    </row>
    <row r="53" spans="1:8" ht="33" customHeight="1">
      <c r="A53" s="106" t="s">
        <v>728</v>
      </c>
      <c r="B53" s="2" t="s">
        <v>10</v>
      </c>
      <c r="C53" s="2" t="s">
        <v>20</v>
      </c>
      <c r="D53" s="313" t="s">
        <v>525</v>
      </c>
      <c r="E53" s="314" t="s">
        <v>10</v>
      </c>
      <c r="F53" s="315" t="s">
        <v>527</v>
      </c>
      <c r="G53" s="2" t="s">
        <v>16</v>
      </c>
      <c r="H53" s="397">
        <f>SUM(прил9!I39)</f>
        <v>914000</v>
      </c>
    </row>
    <row r="54" spans="1:8" ht="38.25" customHeight="1">
      <c r="A54" s="91" t="s">
        <v>138</v>
      </c>
      <c r="B54" s="36" t="s">
        <v>10</v>
      </c>
      <c r="C54" s="36" t="s">
        <v>20</v>
      </c>
      <c r="D54" s="298" t="s">
        <v>533</v>
      </c>
      <c r="E54" s="299" t="s">
        <v>521</v>
      </c>
      <c r="F54" s="300" t="s">
        <v>522</v>
      </c>
      <c r="G54" s="36"/>
      <c r="H54" s="394">
        <f>SUM(H55)</f>
        <v>194449</v>
      </c>
    </row>
    <row r="55" spans="1:8" ht="50.25" customHeight="1">
      <c r="A55" s="94" t="s">
        <v>733</v>
      </c>
      <c r="B55" s="2" t="s">
        <v>10</v>
      </c>
      <c r="C55" s="2" t="s">
        <v>20</v>
      </c>
      <c r="D55" s="301" t="s">
        <v>210</v>
      </c>
      <c r="E55" s="302" t="s">
        <v>521</v>
      </c>
      <c r="F55" s="303" t="s">
        <v>522</v>
      </c>
      <c r="G55" s="2"/>
      <c r="H55" s="395">
        <f>SUM(H56)</f>
        <v>194449</v>
      </c>
    </row>
    <row r="56" spans="1:8" ht="33.75" customHeight="1">
      <c r="A56" s="94" t="s">
        <v>532</v>
      </c>
      <c r="B56" s="2" t="s">
        <v>10</v>
      </c>
      <c r="C56" s="2" t="s">
        <v>20</v>
      </c>
      <c r="D56" s="301" t="s">
        <v>210</v>
      </c>
      <c r="E56" s="302" t="s">
        <v>10</v>
      </c>
      <c r="F56" s="303" t="s">
        <v>522</v>
      </c>
      <c r="G56" s="2"/>
      <c r="H56" s="395">
        <f>SUM(H57)</f>
        <v>194449</v>
      </c>
    </row>
    <row r="57" spans="1:8" ht="18" customHeight="1">
      <c r="A57" s="109" t="s">
        <v>96</v>
      </c>
      <c r="B57" s="2" t="s">
        <v>10</v>
      </c>
      <c r="C57" s="2" t="s">
        <v>20</v>
      </c>
      <c r="D57" s="301" t="s">
        <v>210</v>
      </c>
      <c r="E57" s="302" t="s">
        <v>10</v>
      </c>
      <c r="F57" s="303" t="s">
        <v>534</v>
      </c>
      <c r="G57" s="2"/>
      <c r="H57" s="395">
        <f>SUM(H58)</f>
        <v>194449</v>
      </c>
    </row>
    <row r="58" spans="1:8" ht="48.75" customHeight="1">
      <c r="A58" s="105" t="s">
        <v>92</v>
      </c>
      <c r="B58" s="2" t="s">
        <v>10</v>
      </c>
      <c r="C58" s="2" t="s">
        <v>20</v>
      </c>
      <c r="D58" s="301" t="s">
        <v>210</v>
      </c>
      <c r="E58" s="302" t="s">
        <v>10</v>
      </c>
      <c r="F58" s="303" t="s">
        <v>534</v>
      </c>
      <c r="G58" s="2" t="s">
        <v>13</v>
      </c>
      <c r="H58" s="397">
        <f>SUM(прил9!I44)</f>
        <v>194449</v>
      </c>
    </row>
    <row r="59" spans="1:8" ht="34.5" customHeight="1">
      <c r="A59" s="115" t="s">
        <v>132</v>
      </c>
      <c r="B59" s="36" t="s">
        <v>10</v>
      </c>
      <c r="C59" s="36" t="s">
        <v>20</v>
      </c>
      <c r="D59" s="298" t="s">
        <v>536</v>
      </c>
      <c r="E59" s="299" t="s">
        <v>521</v>
      </c>
      <c r="F59" s="300" t="s">
        <v>522</v>
      </c>
      <c r="G59" s="36"/>
      <c r="H59" s="394">
        <f>SUM(H60)</f>
        <v>474000</v>
      </c>
    </row>
    <row r="60" spans="1:8" ht="48.75" customHeight="1">
      <c r="A60" s="97" t="s">
        <v>133</v>
      </c>
      <c r="B60" s="2" t="s">
        <v>10</v>
      </c>
      <c r="C60" s="2" t="s">
        <v>20</v>
      </c>
      <c r="D60" s="301" t="s">
        <v>211</v>
      </c>
      <c r="E60" s="302" t="s">
        <v>521</v>
      </c>
      <c r="F60" s="303" t="s">
        <v>522</v>
      </c>
      <c r="G60" s="2"/>
      <c r="H60" s="395">
        <f>SUM(H61)</f>
        <v>474000</v>
      </c>
    </row>
    <row r="61" spans="1:8" ht="48.75" customHeight="1">
      <c r="A61" s="111" t="s">
        <v>535</v>
      </c>
      <c r="B61" s="2" t="s">
        <v>10</v>
      </c>
      <c r="C61" s="2" t="s">
        <v>20</v>
      </c>
      <c r="D61" s="301" t="s">
        <v>211</v>
      </c>
      <c r="E61" s="302" t="s">
        <v>10</v>
      </c>
      <c r="F61" s="303" t="s">
        <v>522</v>
      </c>
      <c r="G61" s="2"/>
      <c r="H61" s="395">
        <f>SUM(H62+H64)</f>
        <v>474000</v>
      </c>
    </row>
    <row r="62" spans="1:8" ht="31.2">
      <c r="A62" s="105" t="s">
        <v>134</v>
      </c>
      <c r="B62" s="2" t="s">
        <v>10</v>
      </c>
      <c r="C62" s="2" t="s">
        <v>20</v>
      </c>
      <c r="D62" s="301" t="s">
        <v>211</v>
      </c>
      <c r="E62" s="302" t="s">
        <v>10</v>
      </c>
      <c r="F62" s="303" t="s">
        <v>537</v>
      </c>
      <c r="G62" s="2"/>
      <c r="H62" s="395">
        <f>SUM(H63)</f>
        <v>237000</v>
      </c>
    </row>
    <row r="63" spans="1:8" ht="45.75" customHeight="1">
      <c r="A63" s="105" t="s">
        <v>92</v>
      </c>
      <c r="B63" s="2" t="s">
        <v>10</v>
      </c>
      <c r="C63" s="2" t="s">
        <v>20</v>
      </c>
      <c r="D63" s="301" t="s">
        <v>211</v>
      </c>
      <c r="E63" s="302" t="s">
        <v>10</v>
      </c>
      <c r="F63" s="303" t="s">
        <v>537</v>
      </c>
      <c r="G63" s="2" t="s">
        <v>13</v>
      </c>
      <c r="H63" s="396">
        <f>SUM(прил9!I49)</f>
        <v>237000</v>
      </c>
    </row>
    <row r="64" spans="1:8" ht="31.2">
      <c r="A64" s="105" t="s">
        <v>95</v>
      </c>
      <c r="B64" s="2" t="s">
        <v>10</v>
      </c>
      <c r="C64" s="2" t="s">
        <v>20</v>
      </c>
      <c r="D64" s="301" t="s">
        <v>211</v>
      </c>
      <c r="E64" s="302" t="s">
        <v>10</v>
      </c>
      <c r="F64" s="303" t="s">
        <v>538</v>
      </c>
      <c r="G64" s="2"/>
      <c r="H64" s="395">
        <f>SUM(H65)</f>
        <v>237000</v>
      </c>
    </row>
    <row r="65" spans="1:8" ht="48.75" customHeight="1">
      <c r="A65" s="105" t="s">
        <v>92</v>
      </c>
      <c r="B65" s="2" t="s">
        <v>10</v>
      </c>
      <c r="C65" s="2" t="s">
        <v>20</v>
      </c>
      <c r="D65" s="301" t="s">
        <v>211</v>
      </c>
      <c r="E65" s="302" t="s">
        <v>10</v>
      </c>
      <c r="F65" s="303" t="s">
        <v>538</v>
      </c>
      <c r="G65" s="2" t="s">
        <v>13</v>
      </c>
      <c r="H65" s="397">
        <f>SUM(прил9!I51)</f>
        <v>237000</v>
      </c>
    </row>
    <row r="66" spans="1:8" ht="31.2">
      <c r="A66" s="91" t="s">
        <v>135</v>
      </c>
      <c r="B66" s="36" t="s">
        <v>10</v>
      </c>
      <c r="C66" s="36" t="s">
        <v>20</v>
      </c>
      <c r="D66" s="298" t="s">
        <v>212</v>
      </c>
      <c r="E66" s="299" t="s">
        <v>521</v>
      </c>
      <c r="F66" s="300" t="s">
        <v>522</v>
      </c>
      <c r="G66" s="36"/>
      <c r="H66" s="394">
        <f>SUM(H67)</f>
        <v>237000</v>
      </c>
    </row>
    <row r="67" spans="1:8" ht="49.5" customHeight="1">
      <c r="A67" s="94" t="s">
        <v>136</v>
      </c>
      <c r="B67" s="2" t="s">
        <v>10</v>
      </c>
      <c r="C67" s="2" t="s">
        <v>20</v>
      </c>
      <c r="D67" s="301" t="s">
        <v>213</v>
      </c>
      <c r="E67" s="302" t="s">
        <v>521</v>
      </c>
      <c r="F67" s="303" t="s">
        <v>522</v>
      </c>
      <c r="G67" s="52"/>
      <c r="H67" s="395">
        <f>SUM(H68)</f>
        <v>237000</v>
      </c>
    </row>
    <row r="68" spans="1:8" ht="33" customHeight="1">
      <c r="A68" s="94" t="s">
        <v>539</v>
      </c>
      <c r="B68" s="2" t="s">
        <v>10</v>
      </c>
      <c r="C68" s="2" t="s">
        <v>20</v>
      </c>
      <c r="D68" s="301" t="s">
        <v>213</v>
      </c>
      <c r="E68" s="302" t="s">
        <v>12</v>
      </c>
      <c r="F68" s="303" t="s">
        <v>522</v>
      </c>
      <c r="G68" s="52"/>
      <c r="H68" s="395">
        <f>SUM(H69)</f>
        <v>237000</v>
      </c>
    </row>
    <row r="69" spans="1:8" ht="30.75" customHeight="1">
      <c r="A69" s="3" t="s">
        <v>94</v>
      </c>
      <c r="B69" s="2" t="s">
        <v>10</v>
      </c>
      <c r="C69" s="2" t="s">
        <v>20</v>
      </c>
      <c r="D69" s="301" t="s">
        <v>213</v>
      </c>
      <c r="E69" s="302" t="s">
        <v>12</v>
      </c>
      <c r="F69" s="303" t="s">
        <v>540</v>
      </c>
      <c r="G69" s="2"/>
      <c r="H69" s="395">
        <f>SUM(H70)</f>
        <v>237000</v>
      </c>
    </row>
    <row r="70" spans="1:8" ht="47.25" customHeight="1">
      <c r="A70" s="105" t="s">
        <v>92</v>
      </c>
      <c r="B70" s="2" t="s">
        <v>10</v>
      </c>
      <c r="C70" s="2" t="s">
        <v>20</v>
      </c>
      <c r="D70" s="301" t="s">
        <v>213</v>
      </c>
      <c r="E70" s="302" t="s">
        <v>12</v>
      </c>
      <c r="F70" s="303" t="s">
        <v>540</v>
      </c>
      <c r="G70" s="2" t="s">
        <v>13</v>
      </c>
      <c r="H70" s="397">
        <f>SUM(прил9!I56)</f>
        <v>237000</v>
      </c>
    </row>
    <row r="71" spans="1:8" ht="15.6">
      <c r="A71" s="35" t="s">
        <v>139</v>
      </c>
      <c r="B71" s="36" t="s">
        <v>10</v>
      </c>
      <c r="C71" s="36" t="s">
        <v>20</v>
      </c>
      <c r="D71" s="298" t="s">
        <v>214</v>
      </c>
      <c r="E71" s="299" t="s">
        <v>521</v>
      </c>
      <c r="F71" s="300" t="s">
        <v>522</v>
      </c>
      <c r="G71" s="36"/>
      <c r="H71" s="394">
        <f>SUM(H72)</f>
        <v>10977313</v>
      </c>
    </row>
    <row r="72" spans="1:8" ht="15.6">
      <c r="A72" s="3" t="s">
        <v>140</v>
      </c>
      <c r="B72" s="2" t="s">
        <v>10</v>
      </c>
      <c r="C72" s="2" t="s">
        <v>20</v>
      </c>
      <c r="D72" s="301" t="s">
        <v>215</v>
      </c>
      <c r="E72" s="302" t="s">
        <v>521</v>
      </c>
      <c r="F72" s="303" t="s">
        <v>522</v>
      </c>
      <c r="G72" s="2"/>
      <c r="H72" s="395">
        <f>SUM(H73)</f>
        <v>10977313</v>
      </c>
    </row>
    <row r="73" spans="1:8" ht="31.2">
      <c r="A73" s="3" t="s">
        <v>91</v>
      </c>
      <c r="B73" s="2" t="s">
        <v>10</v>
      </c>
      <c r="C73" s="2" t="s">
        <v>20</v>
      </c>
      <c r="D73" s="301" t="s">
        <v>215</v>
      </c>
      <c r="E73" s="302" t="s">
        <v>521</v>
      </c>
      <c r="F73" s="303" t="s">
        <v>526</v>
      </c>
      <c r="G73" s="2"/>
      <c r="H73" s="395">
        <f>SUM(H74:H75)</f>
        <v>10977313</v>
      </c>
    </row>
    <row r="74" spans="1:8" ht="47.25" customHeight="1">
      <c r="A74" s="105" t="s">
        <v>92</v>
      </c>
      <c r="B74" s="2" t="s">
        <v>10</v>
      </c>
      <c r="C74" s="2" t="s">
        <v>20</v>
      </c>
      <c r="D74" s="301" t="s">
        <v>215</v>
      </c>
      <c r="E74" s="302" t="s">
        <v>521</v>
      </c>
      <c r="F74" s="303" t="s">
        <v>526</v>
      </c>
      <c r="G74" s="2" t="s">
        <v>13</v>
      </c>
      <c r="H74" s="396">
        <f>SUM(прил9!I60)</f>
        <v>10965313</v>
      </c>
    </row>
    <row r="75" spans="1:8" ht="16.5" customHeight="1">
      <c r="A75" s="3" t="s">
        <v>18</v>
      </c>
      <c r="B75" s="2" t="s">
        <v>10</v>
      </c>
      <c r="C75" s="2" t="s">
        <v>20</v>
      </c>
      <c r="D75" s="301" t="s">
        <v>215</v>
      </c>
      <c r="E75" s="302" t="s">
        <v>521</v>
      </c>
      <c r="F75" s="303" t="s">
        <v>526</v>
      </c>
      <c r="G75" s="2" t="s">
        <v>17</v>
      </c>
      <c r="H75" s="396">
        <f>SUM(прил9!I61)</f>
        <v>12000</v>
      </c>
    </row>
    <row r="76" spans="1:8" ht="32.25" customHeight="1">
      <c r="A76" s="107" t="s">
        <v>79</v>
      </c>
      <c r="B76" s="28" t="s">
        <v>10</v>
      </c>
      <c r="C76" s="28" t="s">
        <v>78</v>
      </c>
      <c r="D76" s="295"/>
      <c r="E76" s="296"/>
      <c r="F76" s="297"/>
      <c r="G76" s="28"/>
      <c r="H76" s="393">
        <f>SUM(H77,H82,H87)</f>
        <v>2756377</v>
      </c>
    </row>
    <row r="77" spans="1:8" ht="38.25" customHeight="1">
      <c r="A77" s="91" t="s">
        <v>123</v>
      </c>
      <c r="B77" s="36" t="s">
        <v>10</v>
      </c>
      <c r="C77" s="36" t="s">
        <v>78</v>
      </c>
      <c r="D77" s="298" t="s">
        <v>524</v>
      </c>
      <c r="E77" s="299" t="s">
        <v>521</v>
      </c>
      <c r="F77" s="300" t="s">
        <v>522</v>
      </c>
      <c r="G77" s="36"/>
      <c r="H77" s="394">
        <f>SUM(H78)</f>
        <v>525116</v>
      </c>
    </row>
    <row r="78" spans="1:8" ht="62.25" customHeight="1">
      <c r="A78" s="94" t="s">
        <v>137</v>
      </c>
      <c r="B78" s="2" t="s">
        <v>10</v>
      </c>
      <c r="C78" s="2" t="s">
        <v>78</v>
      </c>
      <c r="D78" s="301" t="s">
        <v>525</v>
      </c>
      <c r="E78" s="302" t="s">
        <v>521</v>
      </c>
      <c r="F78" s="303" t="s">
        <v>522</v>
      </c>
      <c r="G78" s="52"/>
      <c r="H78" s="395">
        <f>SUM(H79)</f>
        <v>525116</v>
      </c>
    </row>
    <row r="79" spans="1:8" ht="48.75" customHeight="1">
      <c r="A79" s="94" t="s">
        <v>528</v>
      </c>
      <c r="B79" s="2" t="s">
        <v>10</v>
      </c>
      <c r="C79" s="2" t="s">
        <v>78</v>
      </c>
      <c r="D79" s="301" t="s">
        <v>525</v>
      </c>
      <c r="E79" s="302" t="s">
        <v>10</v>
      </c>
      <c r="F79" s="303" t="s">
        <v>522</v>
      </c>
      <c r="G79" s="52"/>
      <c r="H79" s="395">
        <f>SUM(H80)</f>
        <v>525116</v>
      </c>
    </row>
    <row r="80" spans="1:8" ht="18" customHeight="1">
      <c r="A80" s="94" t="s">
        <v>125</v>
      </c>
      <c r="B80" s="2" t="s">
        <v>10</v>
      </c>
      <c r="C80" s="2" t="s">
        <v>78</v>
      </c>
      <c r="D80" s="301" t="s">
        <v>525</v>
      </c>
      <c r="E80" s="302" t="s">
        <v>10</v>
      </c>
      <c r="F80" s="303" t="s">
        <v>527</v>
      </c>
      <c r="G80" s="52"/>
      <c r="H80" s="395">
        <f>SUM(H81)</f>
        <v>525116</v>
      </c>
    </row>
    <row r="81" spans="1:8" ht="31.5" customHeight="1">
      <c r="A81" s="97" t="s">
        <v>728</v>
      </c>
      <c r="B81" s="2" t="s">
        <v>10</v>
      </c>
      <c r="C81" s="2" t="s">
        <v>78</v>
      </c>
      <c r="D81" s="301" t="s">
        <v>525</v>
      </c>
      <c r="E81" s="302" t="s">
        <v>10</v>
      </c>
      <c r="F81" s="303" t="s">
        <v>527</v>
      </c>
      <c r="G81" s="2" t="s">
        <v>16</v>
      </c>
      <c r="H81" s="397">
        <f>SUM(прил9!I244)</f>
        <v>525116</v>
      </c>
    </row>
    <row r="82" spans="1:8" s="45" customFormat="1" ht="64.5" customHeight="1">
      <c r="A82" s="91" t="s">
        <v>149</v>
      </c>
      <c r="B82" s="36" t="s">
        <v>10</v>
      </c>
      <c r="C82" s="36" t="s">
        <v>78</v>
      </c>
      <c r="D82" s="298" t="s">
        <v>225</v>
      </c>
      <c r="E82" s="299" t="s">
        <v>521</v>
      </c>
      <c r="F82" s="300" t="s">
        <v>522</v>
      </c>
      <c r="G82" s="36"/>
      <c r="H82" s="394">
        <f>SUM(H83)</f>
        <v>26000</v>
      </c>
    </row>
    <row r="83" spans="1:8" s="45" customFormat="1" ht="94.5" customHeight="1">
      <c r="A83" s="94" t="s">
        <v>165</v>
      </c>
      <c r="B83" s="2" t="s">
        <v>10</v>
      </c>
      <c r="C83" s="2" t="s">
        <v>78</v>
      </c>
      <c r="D83" s="301" t="s">
        <v>227</v>
      </c>
      <c r="E83" s="302" t="s">
        <v>521</v>
      </c>
      <c r="F83" s="303" t="s">
        <v>522</v>
      </c>
      <c r="G83" s="2"/>
      <c r="H83" s="395">
        <f>SUM(H84)</f>
        <v>26000</v>
      </c>
    </row>
    <row r="84" spans="1:8" s="45" customFormat="1" ht="48.75" customHeight="1">
      <c r="A84" s="94" t="s">
        <v>541</v>
      </c>
      <c r="B84" s="2" t="s">
        <v>10</v>
      </c>
      <c r="C84" s="2" t="s">
        <v>78</v>
      </c>
      <c r="D84" s="301" t="s">
        <v>227</v>
      </c>
      <c r="E84" s="302" t="s">
        <v>10</v>
      </c>
      <c r="F84" s="303" t="s">
        <v>522</v>
      </c>
      <c r="G84" s="2"/>
      <c r="H84" s="395">
        <f>SUM(H85)</f>
        <v>26000</v>
      </c>
    </row>
    <row r="85" spans="1:8" s="45" customFormat="1" ht="15.75" customHeight="1">
      <c r="A85" s="3" t="s">
        <v>117</v>
      </c>
      <c r="B85" s="2" t="s">
        <v>10</v>
      </c>
      <c r="C85" s="2" t="s">
        <v>78</v>
      </c>
      <c r="D85" s="301" t="s">
        <v>227</v>
      </c>
      <c r="E85" s="302" t="s">
        <v>10</v>
      </c>
      <c r="F85" s="303" t="s">
        <v>542</v>
      </c>
      <c r="G85" s="2"/>
      <c r="H85" s="395">
        <f>SUM(H86)</f>
        <v>26000</v>
      </c>
    </row>
    <row r="86" spans="1:8" s="45" customFormat="1" ht="33" customHeight="1">
      <c r="A86" s="97" t="s">
        <v>728</v>
      </c>
      <c r="B86" s="2" t="s">
        <v>10</v>
      </c>
      <c r="C86" s="2" t="s">
        <v>78</v>
      </c>
      <c r="D86" s="301" t="s">
        <v>227</v>
      </c>
      <c r="E86" s="302" t="s">
        <v>10</v>
      </c>
      <c r="F86" s="303" t="s">
        <v>542</v>
      </c>
      <c r="G86" s="2" t="s">
        <v>16</v>
      </c>
      <c r="H86" s="396">
        <f>SUM(прил9!I249)</f>
        <v>26000</v>
      </c>
    </row>
    <row r="87" spans="1:8" ht="33" customHeight="1">
      <c r="A87" s="35" t="s">
        <v>141</v>
      </c>
      <c r="B87" s="36" t="s">
        <v>10</v>
      </c>
      <c r="C87" s="36" t="s">
        <v>78</v>
      </c>
      <c r="D87" s="298" t="s">
        <v>237</v>
      </c>
      <c r="E87" s="299" t="s">
        <v>521</v>
      </c>
      <c r="F87" s="300" t="s">
        <v>522</v>
      </c>
      <c r="G87" s="36"/>
      <c r="H87" s="394">
        <f>SUM(H88)</f>
        <v>2205261</v>
      </c>
    </row>
    <row r="88" spans="1:8" ht="63" customHeight="1">
      <c r="A88" s="3" t="s">
        <v>142</v>
      </c>
      <c r="B88" s="2" t="s">
        <v>10</v>
      </c>
      <c r="C88" s="2" t="s">
        <v>78</v>
      </c>
      <c r="D88" s="301" t="s">
        <v>238</v>
      </c>
      <c r="E88" s="302" t="s">
        <v>521</v>
      </c>
      <c r="F88" s="303" t="s">
        <v>522</v>
      </c>
      <c r="G88" s="2"/>
      <c r="H88" s="395">
        <f>SUM(H89)</f>
        <v>2205261</v>
      </c>
    </row>
    <row r="89" spans="1:8" ht="63" customHeight="1">
      <c r="A89" s="3" t="s">
        <v>543</v>
      </c>
      <c r="B89" s="2" t="s">
        <v>10</v>
      </c>
      <c r="C89" s="2" t="s">
        <v>78</v>
      </c>
      <c r="D89" s="301" t="s">
        <v>238</v>
      </c>
      <c r="E89" s="302" t="s">
        <v>10</v>
      </c>
      <c r="F89" s="303" t="s">
        <v>522</v>
      </c>
      <c r="G89" s="2"/>
      <c r="H89" s="395">
        <f>SUM(H90)</f>
        <v>2205261</v>
      </c>
    </row>
    <row r="90" spans="1:8" ht="33.75" customHeight="1">
      <c r="A90" s="3" t="s">
        <v>91</v>
      </c>
      <c r="B90" s="2" t="s">
        <v>10</v>
      </c>
      <c r="C90" s="2" t="s">
        <v>78</v>
      </c>
      <c r="D90" s="301" t="s">
        <v>238</v>
      </c>
      <c r="E90" s="302" t="s">
        <v>10</v>
      </c>
      <c r="F90" s="303" t="s">
        <v>526</v>
      </c>
      <c r="G90" s="2"/>
      <c r="H90" s="395">
        <f>SUM(H91:H92)</f>
        <v>2205261</v>
      </c>
    </row>
    <row r="91" spans="1:8" ht="48" customHeight="1">
      <c r="A91" s="105" t="s">
        <v>92</v>
      </c>
      <c r="B91" s="2" t="s">
        <v>10</v>
      </c>
      <c r="C91" s="2" t="s">
        <v>78</v>
      </c>
      <c r="D91" s="301" t="s">
        <v>238</v>
      </c>
      <c r="E91" s="302" t="s">
        <v>10</v>
      </c>
      <c r="F91" s="303" t="s">
        <v>526</v>
      </c>
      <c r="G91" s="2" t="s">
        <v>13</v>
      </c>
      <c r="H91" s="396">
        <f>SUM(прил9!I254)</f>
        <v>2202261</v>
      </c>
    </row>
    <row r="92" spans="1:8" ht="15.75" customHeight="1">
      <c r="A92" s="3" t="s">
        <v>18</v>
      </c>
      <c r="B92" s="2" t="s">
        <v>10</v>
      </c>
      <c r="C92" s="2" t="s">
        <v>78</v>
      </c>
      <c r="D92" s="301" t="s">
        <v>238</v>
      </c>
      <c r="E92" s="302" t="s">
        <v>10</v>
      </c>
      <c r="F92" s="303" t="s">
        <v>526</v>
      </c>
      <c r="G92" s="2" t="s">
        <v>17</v>
      </c>
      <c r="H92" s="396">
        <f>SUM(прил9!I255)</f>
        <v>3000</v>
      </c>
    </row>
    <row r="93" spans="1:8" ht="15.6">
      <c r="A93" s="107" t="s">
        <v>22</v>
      </c>
      <c r="B93" s="28" t="s">
        <v>10</v>
      </c>
      <c r="C93" s="48">
        <v>11</v>
      </c>
      <c r="D93" s="322"/>
      <c r="E93" s="323"/>
      <c r="F93" s="324"/>
      <c r="G93" s="27"/>
      <c r="H93" s="393">
        <f>SUM(H94)</f>
        <v>500000</v>
      </c>
    </row>
    <row r="94" spans="1:8" ht="18.75" customHeight="1">
      <c r="A94" s="91" t="s">
        <v>97</v>
      </c>
      <c r="B94" s="36" t="s">
        <v>10</v>
      </c>
      <c r="C94" s="38">
        <v>11</v>
      </c>
      <c r="D94" s="304" t="s">
        <v>216</v>
      </c>
      <c r="E94" s="305" t="s">
        <v>521</v>
      </c>
      <c r="F94" s="306" t="s">
        <v>522</v>
      </c>
      <c r="G94" s="36"/>
      <c r="H94" s="394">
        <f>SUM(H95)</f>
        <v>500000</v>
      </c>
    </row>
    <row r="95" spans="1:8" ht="16.5" customHeight="1">
      <c r="A95" s="108" t="s">
        <v>98</v>
      </c>
      <c r="B95" s="2" t="s">
        <v>10</v>
      </c>
      <c r="C95" s="73">
        <v>11</v>
      </c>
      <c r="D95" s="319" t="s">
        <v>217</v>
      </c>
      <c r="E95" s="320" t="s">
        <v>521</v>
      </c>
      <c r="F95" s="321" t="s">
        <v>522</v>
      </c>
      <c r="G95" s="2"/>
      <c r="H95" s="395">
        <f>SUM(H96)</f>
        <v>500000</v>
      </c>
    </row>
    <row r="96" spans="1:8" ht="17.25" customHeight="1">
      <c r="A96" s="3" t="s">
        <v>118</v>
      </c>
      <c r="B96" s="2" t="s">
        <v>10</v>
      </c>
      <c r="C96" s="73">
        <v>11</v>
      </c>
      <c r="D96" s="319" t="s">
        <v>217</v>
      </c>
      <c r="E96" s="320" t="s">
        <v>521</v>
      </c>
      <c r="F96" s="321" t="s">
        <v>544</v>
      </c>
      <c r="G96" s="2"/>
      <c r="H96" s="395">
        <f>SUM(H97)</f>
        <v>500000</v>
      </c>
    </row>
    <row r="97" spans="1:9" ht="18.75" customHeight="1">
      <c r="A97" s="3" t="s">
        <v>18</v>
      </c>
      <c r="B97" s="2" t="s">
        <v>10</v>
      </c>
      <c r="C97" s="73">
        <v>11</v>
      </c>
      <c r="D97" s="319" t="s">
        <v>217</v>
      </c>
      <c r="E97" s="320" t="s">
        <v>521</v>
      </c>
      <c r="F97" s="321" t="s">
        <v>544</v>
      </c>
      <c r="G97" s="2" t="s">
        <v>17</v>
      </c>
      <c r="H97" s="396">
        <f>SUM(прил9!I65)</f>
        <v>500000</v>
      </c>
    </row>
    <row r="98" spans="1:9" ht="15.6">
      <c r="A98" s="107" t="s">
        <v>23</v>
      </c>
      <c r="B98" s="28" t="s">
        <v>10</v>
      </c>
      <c r="C98" s="48">
        <v>13</v>
      </c>
      <c r="D98" s="322"/>
      <c r="E98" s="323"/>
      <c r="F98" s="324"/>
      <c r="G98" s="27"/>
      <c r="H98" s="393">
        <f>SUM(H104+H109+H114+H133+H138+H149+H99+H123+H128+H155)</f>
        <v>11029830</v>
      </c>
    </row>
    <row r="99" spans="1:9" ht="33.75" customHeight="1">
      <c r="A99" s="35" t="s">
        <v>171</v>
      </c>
      <c r="B99" s="36" t="s">
        <v>10</v>
      </c>
      <c r="C99" s="38">
        <v>13</v>
      </c>
      <c r="D99" s="298" t="s">
        <v>252</v>
      </c>
      <c r="E99" s="299" t="s">
        <v>521</v>
      </c>
      <c r="F99" s="300" t="s">
        <v>522</v>
      </c>
      <c r="G99" s="39"/>
      <c r="H99" s="394">
        <f>SUM(H100)</f>
        <v>47400</v>
      </c>
    </row>
    <row r="100" spans="1:9" ht="33" customHeight="1">
      <c r="A100" s="3" t="s">
        <v>179</v>
      </c>
      <c r="B100" s="2" t="s">
        <v>10</v>
      </c>
      <c r="C100" s="2">
        <v>13</v>
      </c>
      <c r="D100" s="301" t="s">
        <v>619</v>
      </c>
      <c r="E100" s="302" t="s">
        <v>521</v>
      </c>
      <c r="F100" s="303" t="s">
        <v>522</v>
      </c>
      <c r="G100" s="2"/>
      <c r="H100" s="395">
        <f>SUM(H101)</f>
        <v>47400</v>
      </c>
    </row>
    <row r="101" spans="1:9" ht="17.25" customHeight="1">
      <c r="A101" s="85" t="s">
        <v>1034</v>
      </c>
      <c r="B101" s="2" t="s">
        <v>10</v>
      </c>
      <c r="C101" s="2">
        <v>13</v>
      </c>
      <c r="D101" s="301" t="s">
        <v>256</v>
      </c>
      <c r="E101" s="302" t="s">
        <v>10</v>
      </c>
      <c r="F101" s="303" t="s">
        <v>522</v>
      </c>
      <c r="G101" s="2"/>
      <c r="H101" s="395">
        <f>SUM(H102)</f>
        <v>47400</v>
      </c>
      <c r="I101" s="366"/>
    </row>
    <row r="102" spans="1:9" ht="32.25" customHeight="1">
      <c r="A102" s="110" t="s">
        <v>589</v>
      </c>
      <c r="B102" s="2" t="s">
        <v>10</v>
      </c>
      <c r="C102" s="2">
        <v>13</v>
      </c>
      <c r="D102" s="301" t="s">
        <v>256</v>
      </c>
      <c r="E102" s="302" t="s">
        <v>10</v>
      </c>
      <c r="F102" s="321" t="s">
        <v>588</v>
      </c>
      <c r="G102" s="2"/>
      <c r="H102" s="395">
        <f>SUM(H103)</f>
        <v>47400</v>
      </c>
    </row>
    <row r="103" spans="1:9" ht="17.25" customHeight="1">
      <c r="A103" s="111" t="s">
        <v>21</v>
      </c>
      <c r="B103" s="2" t="s">
        <v>10</v>
      </c>
      <c r="C103" s="2">
        <v>13</v>
      </c>
      <c r="D103" s="301" t="s">
        <v>256</v>
      </c>
      <c r="E103" s="302" t="s">
        <v>10</v>
      </c>
      <c r="F103" s="321" t="s">
        <v>588</v>
      </c>
      <c r="G103" s="2" t="s">
        <v>75</v>
      </c>
      <c r="H103" s="397">
        <f>SUM(прил9!I508)</f>
        <v>47400</v>
      </c>
    </row>
    <row r="104" spans="1:9" ht="33.75" customHeight="1">
      <c r="A104" s="91" t="s">
        <v>144</v>
      </c>
      <c r="B104" s="36" t="s">
        <v>10</v>
      </c>
      <c r="C104" s="40">
        <v>13</v>
      </c>
      <c r="D104" s="329" t="s">
        <v>206</v>
      </c>
      <c r="E104" s="330" t="s">
        <v>521</v>
      </c>
      <c r="F104" s="331" t="s">
        <v>522</v>
      </c>
      <c r="G104" s="36"/>
      <c r="H104" s="394">
        <f>SUM(H105)</f>
        <v>112400</v>
      </c>
    </row>
    <row r="105" spans="1:9" ht="48.75" customHeight="1">
      <c r="A105" s="108" t="s">
        <v>143</v>
      </c>
      <c r="B105" s="2" t="s">
        <v>10</v>
      </c>
      <c r="C105" s="8">
        <v>13</v>
      </c>
      <c r="D105" s="316" t="s">
        <v>240</v>
      </c>
      <c r="E105" s="317" t="s">
        <v>521</v>
      </c>
      <c r="F105" s="318" t="s">
        <v>522</v>
      </c>
      <c r="G105" s="2"/>
      <c r="H105" s="395">
        <f>SUM(H106)</f>
        <v>112400</v>
      </c>
    </row>
    <row r="106" spans="1:9" ht="36" customHeight="1">
      <c r="A106" s="108" t="s">
        <v>545</v>
      </c>
      <c r="B106" s="2" t="s">
        <v>10</v>
      </c>
      <c r="C106" s="8">
        <v>13</v>
      </c>
      <c r="D106" s="316" t="s">
        <v>240</v>
      </c>
      <c r="E106" s="317" t="s">
        <v>10</v>
      </c>
      <c r="F106" s="318" t="s">
        <v>522</v>
      </c>
      <c r="G106" s="2"/>
      <c r="H106" s="395">
        <f>SUM(H107)</f>
        <v>112400</v>
      </c>
    </row>
    <row r="107" spans="1:9" ht="31.2">
      <c r="A107" s="3" t="s">
        <v>99</v>
      </c>
      <c r="B107" s="2" t="s">
        <v>10</v>
      </c>
      <c r="C107" s="8">
        <v>13</v>
      </c>
      <c r="D107" s="316" t="s">
        <v>240</v>
      </c>
      <c r="E107" s="317" t="s">
        <v>10</v>
      </c>
      <c r="F107" s="318" t="s">
        <v>546</v>
      </c>
      <c r="G107" s="2"/>
      <c r="H107" s="395">
        <f>SUM(H108)</f>
        <v>112400</v>
      </c>
    </row>
    <row r="108" spans="1:9" ht="31.2">
      <c r="A108" s="110" t="s">
        <v>100</v>
      </c>
      <c r="B108" s="2" t="s">
        <v>10</v>
      </c>
      <c r="C108" s="8">
        <v>13</v>
      </c>
      <c r="D108" s="316" t="s">
        <v>240</v>
      </c>
      <c r="E108" s="317" t="s">
        <v>10</v>
      </c>
      <c r="F108" s="318" t="s">
        <v>546</v>
      </c>
      <c r="G108" s="2" t="s">
        <v>86</v>
      </c>
      <c r="H108" s="396">
        <f>SUM(прил9!I261)</f>
        <v>112400</v>
      </c>
    </row>
    <row r="109" spans="1:9" ht="49.5" customHeight="1">
      <c r="A109" s="35" t="s">
        <v>145</v>
      </c>
      <c r="B109" s="36" t="s">
        <v>10</v>
      </c>
      <c r="C109" s="38">
        <v>13</v>
      </c>
      <c r="D109" s="304" t="s">
        <v>547</v>
      </c>
      <c r="E109" s="305" t="s">
        <v>521</v>
      </c>
      <c r="F109" s="306" t="s">
        <v>522</v>
      </c>
      <c r="G109" s="36"/>
      <c r="H109" s="394">
        <f>SUM(H110)</f>
        <v>3000</v>
      </c>
    </row>
    <row r="110" spans="1:9" ht="63" customHeight="1">
      <c r="A110" s="64" t="s">
        <v>146</v>
      </c>
      <c r="B110" s="2" t="s">
        <v>10</v>
      </c>
      <c r="C110" s="92">
        <v>13</v>
      </c>
      <c r="D110" s="319" t="s">
        <v>218</v>
      </c>
      <c r="E110" s="320" t="s">
        <v>521</v>
      </c>
      <c r="F110" s="321" t="s">
        <v>522</v>
      </c>
      <c r="G110" s="2"/>
      <c r="H110" s="395">
        <f>SUM(H111)</f>
        <v>3000</v>
      </c>
    </row>
    <row r="111" spans="1:9" ht="47.25" customHeight="1">
      <c r="A111" s="64" t="s">
        <v>548</v>
      </c>
      <c r="B111" s="2" t="s">
        <v>10</v>
      </c>
      <c r="C111" s="353">
        <v>13</v>
      </c>
      <c r="D111" s="319" t="s">
        <v>218</v>
      </c>
      <c r="E111" s="320" t="s">
        <v>10</v>
      </c>
      <c r="F111" s="321" t="s">
        <v>522</v>
      </c>
      <c r="G111" s="2"/>
      <c r="H111" s="395">
        <f>SUM(H112)</f>
        <v>3000</v>
      </c>
    </row>
    <row r="112" spans="1:9" ht="18.75" customHeight="1">
      <c r="A112" s="105" t="s">
        <v>550</v>
      </c>
      <c r="B112" s="2" t="s">
        <v>10</v>
      </c>
      <c r="C112" s="81">
        <v>13</v>
      </c>
      <c r="D112" s="319" t="s">
        <v>218</v>
      </c>
      <c r="E112" s="320" t="s">
        <v>10</v>
      </c>
      <c r="F112" s="321" t="s">
        <v>549</v>
      </c>
      <c r="G112" s="2"/>
      <c r="H112" s="395">
        <f>SUM(H113)</f>
        <v>3000</v>
      </c>
    </row>
    <row r="113" spans="1:8" ht="32.25" customHeight="1">
      <c r="A113" s="97" t="s">
        <v>728</v>
      </c>
      <c r="B113" s="2" t="s">
        <v>10</v>
      </c>
      <c r="C113" s="81">
        <v>13</v>
      </c>
      <c r="D113" s="319" t="s">
        <v>218</v>
      </c>
      <c r="E113" s="320" t="s">
        <v>10</v>
      </c>
      <c r="F113" s="321" t="s">
        <v>549</v>
      </c>
      <c r="G113" s="2" t="s">
        <v>16</v>
      </c>
      <c r="H113" s="396">
        <f>SUM(прил9!I71)</f>
        <v>3000</v>
      </c>
    </row>
    <row r="114" spans="1:8" ht="48" customHeight="1">
      <c r="A114" s="91" t="s">
        <v>204</v>
      </c>
      <c r="B114" s="36" t="s">
        <v>10</v>
      </c>
      <c r="C114" s="38">
        <v>13</v>
      </c>
      <c r="D114" s="304" t="s">
        <v>576</v>
      </c>
      <c r="E114" s="305" t="s">
        <v>521</v>
      </c>
      <c r="F114" s="306" t="s">
        <v>522</v>
      </c>
      <c r="G114" s="36"/>
      <c r="H114" s="394">
        <f>SUM(H115+H119)</f>
        <v>94800</v>
      </c>
    </row>
    <row r="115" spans="1:8" ht="79.5" customHeight="1">
      <c r="A115" s="105" t="s">
        <v>262</v>
      </c>
      <c r="B115" s="2" t="s">
        <v>10</v>
      </c>
      <c r="C115" s="355">
        <v>13</v>
      </c>
      <c r="D115" s="319" t="s">
        <v>261</v>
      </c>
      <c r="E115" s="320" t="s">
        <v>521</v>
      </c>
      <c r="F115" s="321" t="s">
        <v>522</v>
      </c>
      <c r="G115" s="2"/>
      <c r="H115" s="395">
        <f>SUM(H116)</f>
        <v>47400</v>
      </c>
    </row>
    <row r="116" spans="1:8" ht="48.75" customHeight="1">
      <c r="A116" s="3" t="s">
        <v>577</v>
      </c>
      <c r="B116" s="2" t="s">
        <v>10</v>
      </c>
      <c r="C116" s="355">
        <v>13</v>
      </c>
      <c r="D116" s="319" t="s">
        <v>261</v>
      </c>
      <c r="E116" s="320" t="s">
        <v>10</v>
      </c>
      <c r="F116" s="321" t="s">
        <v>522</v>
      </c>
      <c r="G116" s="2"/>
      <c r="H116" s="395">
        <f>SUM(H117)</f>
        <v>47400</v>
      </c>
    </row>
    <row r="117" spans="1:8" ht="33.75" customHeight="1">
      <c r="A117" s="110" t="s">
        <v>589</v>
      </c>
      <c r="B117" s="2" t="s">
        <v>10</v>
      </c>
      <c r="C117" s="355">
        <v>13</v>
      </c>
      <c r="D117" s="319" t="s">
        <v>261</v>
      </c>
      <c r="E117" s="320" t="s">
        <v>10</v>
      </c>
      <c r="F117" s="321" t="s">
        <v>588</v>
      </c>
      <c r="G117" s="2"/>
      <c r="H117" s="395">
        <f>SUM(H118)</f>
        <v>47400</v>
      </c>
    </row>
    <row r="118" spans="1:8" ht="18.75" customHeight="1">
      <c r="A118" s="111" t="s">
        <v>21</v>
      </c>
      <c r="B118" s="2" t="s">
        <v>10</v>
      </c>
      <c r="C118" s="355">
        <v>13</v>
      </c>
      <c r="D118" s="319" t="s">
        <v>261</v>
      </c>
      <c r="E118" s="320" t="s">
        <v>10</v>
      </c>
      <c r="F118" s="321" t="s">
        <v>588</v>
      </c>
      <c r="G118" s="2" t="s">
        <v>75</v>
      </c>
      <c r="H118" s="396">
        <f>SUM(прил9!I76)</f>
        <v>47400</v>
      </c>
    </row>
    <row r="119" spans="1:8" ht="48.75" customHeight="1">
      <c r="A119" s="105" t="s">
        <v>205</v>
      </c>
      <c r="B119" s="2" t="s">
        <v>10</v>
      </c>
      <c r="C119" s="355">
        <v>13</v>
      </c>
      <c r="D119" s="319" t="s">
        <v>235</v>
      </c>
      <c r="E119" s="320" t="s">
        <v>521</v>
      </c>
      <c r="F119" s="321" t="s">
        <v>522</v>
      </c>
      <c r="G119" s="2"/>
      <c r="H119" s="395">
        <f>SUM(H120)</f>
        <v>47400</v>
      </c>
    </row>
    <row r="120" spans="1:8" ht="32.25" customHeight="1">
      <c r="A120" s="3" t="s">
        <v>590</v>
      </c>
      <c r="B120" s="2" t="s">
        <v>10</v>
      </c>
      <c r="C120" s="355">
        <v>13</v>
      </c>
      <c r="D120" s="319" t="s">
        <v>235</v>
      </c>
      <c r="E120" s="320" t="s">
        <v>10</v>
      </c>
      <c r="F120" s="321" t="s">
        <v>522</v>
      </c>
      <c r="G120" s="2"/>
      <c r="H120" s="395">
        <f>SUM(H121)</f>
        <v>47400</v>
      </c>
    </row>
    <row r="121" spans="1:8" ht="32.25" customHeight="1">
      <c r="A121" s="110" t="s">
        <v>589</v>
      </c>
      <c r="B121" s="2" t="s">
        <v>10</v>
      </c>
      <c r="C121" s="355">
        <v>13</v>
      </c>
      <c r="D121" s="319" t="s">
        <v>235</v>
      </c>
      <c r="E121" s="320" t="s">
        <v>10</v>
      </c>
      <c r="F121" s="321" t="s">
        <v>588</v>
      </c>
      <c r="G121" s="2"/>
      <c r="H121" s="395">
        <f>SUM(H122)</f>
        <v>47400</v>
      </c>
    </row>
    <row r="122" spans="1:8" ht="17.25" customHeight="1">
      <c r="A122" s="111" t="s">
        <v>21</v>
      </c>
      <c r="B122" s="2" t="s">
        <v>10</v>
      </c>
      <c r="C122" s="355">
        <v>13</v>
      </c>
      <c r="D122" s="319" t="s">
        <v>235</v>
      </c>
      <c r="E122" s="320" t="s">
        <v>10</v>
      </c>
      <c r="F122" s="321" t="s">
        <v>588</v>
      </c>
      <c r="G122" s="2" t="s">
        <v>75</v>
      </c>
      <c r="H122" s="396">
        <f>SUM(прил9!I80)</f>
        <v>47400</v>
      </c>
    </row>
    <row r="123" spans="1:8" ht="31.5" customHeight="1">
      <c r="A123" s="91" t="s">
        <v>138</v>
      </c>
      <c r="B123" s="36" t="s">
        <v>10</v>
      </c>
      <c r="C123" s="36">
        <v>13</v>
      </c>
      <c r="D123" s="298" t="s">
        <v>533</v>
      </c>
      <c r="E123" s="299" t="s">
        <v>521</v>
      </c>
      <c r="F123" s="300" t="s">
        <v>522</v>
      </c>
      <c r="G123" s="36"/>
      <c r="H123" s="394">
        <f>SUM(H124)</f>
        <v>2000</v>
      </c>
    </row>
    <row r="124" spans="1:8" ht="63" customHeight="1">
      <c r="A124" s="94" t="s">
        <v>665</v>
      </c>
      <c r="B124" s="2" t="s">
        <v>10</v>
      </c>
      <c r="C124" s="2">
        <v>13</v>
      </c>
      <c r="D124" s="301" t="s">
        <v>664</v>
      </c>
      <c r="E124" s="302" t="s">
        <v>521</v>
      </c>
      <c r="F124" s="303" t="s">
        <v>522</v>
      </c>
      <c r="G124" s="2"/>
      <c r="H124" s="395">
        <f>SUM(H125)</f>
        <v>2000</v>
      </c>
    </row>
    <row r="125" spans="1:8" ht="33" customHeight="1">
      <c r="A125" s="94" t="s">
        <v>666</v>
      </c>
      <c r="B125" s="2" t="s">
        <v>10</v>
      </c>
      <c r="C125" s="2">
        <v>13</v>
      </c>
      <c r="D125" s="301" t="s">
        <v>664</v>
      </c>
      <c r="E125" s="302" t="s">
        <v>10</v>
      </c>
      <c r="F125" s="303" t="s">
        <v>522</v>
      </c>
      <c r="G125" s="2"/>
      <c r="H125" s="395">
        <f>SUM(H126)</f>
        <v>2000</v>
      </c>
    </row>
    <row r="126" spans="1:8" ht="17.25" customHeight="1">
      <c r="A126" s="109" t="s">
        <v>668</v>
      </c>
      <c r="B126" s="2" t="s">
        <v>10</v>
      </c>
      <c r="C126" s="2">
        <v>13</v>
      </c>
      <c r="D126" s="301" t="s">
        <v>664</v>
      </c>
      <c r="E126" s="302" t="s">
        <v>10</v>
      </c>
      <c r="F126" s="303" t="s">
        <v>667</v>
      </c>
      <c r="G126" s="2"/>
      <c r="H126" s="395">
        <f>SUM(H127)</f>
        <v>2000</v>
      </c>
    </row>
    <row r="127" spans="1:8" ht="31.5" customHeight="1">
      <c r="A127" s="110" t="s">
        <v>728</v>
      </c>
      <c r="B127" s="2" t="s">
        <v>10</v>
      </c>
      <c r="C127" s="2">
        <v>13</v>
      </c>
      <c r="D127" s="301" t="s">
        <v>664</v>
      </c>
      <c r="E127" s="302" t="s">
        <v>10</v>
      </c>
      <c r="F127" s="303" t="s">
        <v>667</v>
      </c>
      <c r="G127" s="2" t="s">
        <v>16</v>
      </c>
      <c r="H127" s="397">
        <f>SUM(прил9!I85)</f>
        <v>2000</v>
      </c>
    </row>
    <row r="128" spans="1:8" ht="35.25" hidden="1" customHeight="1">
      <c r="A128" s="115" t="s">
        <v>132</v>
      </c>
      <c r="B128" s="36" t="s">
        <v>10</v>
      </c>
      <c r="C128" s="36">
        <v>13</v>
      </c>
      <c r="D128" s="298" t="s">
        <v>536</v>
      </c>
      <c r="E128" s="299" t="s">
        <v>521</v>
      </c>
      <c r="F128" s="300" t="s">
        <v>522</v>
      </c>
      <c r="G128" s="36"/>
      <c r="H128" s="394">
        <f>SUM(H129)</f>
        <v>0</v>
      </c>
    </row>
    <row r="129" spans="1:8" ht="63.75" hidden="1" customHeight="1">
      <c r="A129" s="94" t="s">
        <v>169</v>
      </c>
      <c r="B129" s="2" t="s">
        <v>10</v>
      </c>
      <c r="C129" s="2">
        <v>13</v>
      </c>
      <c r="D129" s="344" t="s">
        <v>249</v>
      </c>
      <c r="E129" s="345" t="s">
        <v>521</v>
      </c>
      <c r="F129" s="346" t="s">
        <v>522</v>
      </c>
      <c r="G129" s="87"/>
      <c r="H129" s="398">
        <f>SUM(H130)</f>
        <v>0</v>
      </c>
    </row>
    <row r="130" spans="1:8" ht="33" hidden="1" customHeight="1">
      <c r="A130" s="94" t="s">
        <v>605</v>
      </c>
      <c r="B130" s="2" t="s">
        <v>10</v>
      </c>
      <c r="C130" s="2">
        <v>13</v>
      </c>
      <c r="D130" s="344" t="s">
        <v>249</v>
      </c>
      <c r="E130" s="345" t="s">
        <v>10</v>
      </c>
      <c r="F130" s="346" t="s">
        <v>522</v>
      </c>
      <c r="G130" s="87"/>
      <c r="H130" s="398">
        <f>SUM(H131)</f>
        <v>0</v>
      </c>
    </row>
    <row r="131" spans="1:8" ht="17.25" hidden="1" customHeight="1">
      <c r="A131" s="85" t="s">
        <v>669</v>
      </c>
      <c r="B131" s="2" t="s">
        <v>10</v>
      </c>
      <c r="C131" s="2">
        <v>13</v>
      </c>
      <c r="D131" s="344" t="s">
        <v>249</v>
      </c>
      <c r="E131" s="345" t="s">
        <v>10</v>
      </c>
      <c r="F131" s="346" t="s">
        <v>670</v>
      </c>
      <c r="G131" s="87"/>
      <c r="H131" s="398">
        <f>SUM(H132)</f>
        <v>0</v>
      </c>
    </row>
    <row r="132" spans="1:8" ht="30" hidden="1" customHeight="1">
      <c r="A132" s="113" t="s">
        <v>728</v>
      </c>
      <c r="B132" s="2" t="s">
        <v>10</v>
      </c>
      <c r="C132" s="2">
        <v>13</v>
      </c>
      <c r="D132" s="344" t="s">
        <v>249</v>
      </c>
      <c r="E132" s="345" t="s">
        <v>10</v>
      </c>
      <c r="F132" s="346" t="s">
        <v>670</v>
      </c>
      <c r="G132" s="87" t="s">
        <v>16</v>
      </c>
      <c r="H132" s="399">
        <f>SUM(прил9!I90)</f>
        <v>0</v>
      </c>
    </row>
    <row r="133" spans="1:8" ht="31.2">
      <c r="A133" s="91" t="s">
        <v>24</v>
      </c>
      <c r="B133" s="36" t="s">
        <v>10</v>
      </c>
      <c r="C133" s="38">
        <v>13</v>
      </c>
      <c r="D133" s="304" t="s">
        <v>219</v>
      </c>
      <c r="E133" s="305" t="s">
        <v>521</v>
      </c>
      <c r="F133" s="306" t="s">
        <v>522</v>
      </c>
      <c r="G133" s="36"/>
      <c r="H133" s="394">
        <f>SUM(H134)</f>
        <v>3598800</v>
      </c>
    </row>
    <row r="134" spans="1:8" ht="17.25" customHeight="1">
      <c r="A134" s="105" t="s">
        <v>101</v>
      </c>
      <c r="B134" s="2" t="s">
        <v>10</v>
      </c>
      <c r="C134" s="73">
        <v>13</v>
      </c>
      <c r="D134" s="319" t="s">
        <v>220</v>
      </c>
      <c r="E134" s="320" t="s">
        <v>521</v>
      </c>
      <c r="F134" s="321" t="s">
        <v>522</v>
      </c>
      <c r="G134" s="2"/>
      <c r="H134" s="395">
        <f>SUM(H135)</f>
        <v>3598800</v>
      </c>
    </row>
    <row r="135" spans="1:8" ht="16.5" customHeight="1">
      <c r="A135" s="3" t="s">
        <v>119</v>
      </c>
      <c r="B135" s="2" t="s">
        <v>10</v>
      </c>
      <c r="C135" s="73">
        <v>13</v>
      </c>
      <c r="D135" s="319" t="s">
        <v>220</v>
      </c>
      <c r="E135" s="320" t="s">
        <v>521</v>
      </c>
      <c r="F135" s="321" t="s">
        <v>551</v>
      </c>
      <c r="G135" s="2"/>
      <c r="H135" s="395">
        <f>SUM(H136:H137)</f>
        <v>3598800</v>
      </c>
    </row>
    <row r="136" spans="1:8" ht="31.5" customHeight="1">
      <c r="A136" s="97" t="s">
        <v>728</v>
      </c>
      <c r="B136" s="2" t="s">
        <v>10</v>
      </c>
      <c r="C136" s="73">
        <v>13</v>
      </c>
      <c r="D136" s="319" t="s">
        <v>220</v>
      </c>
      <c r="E136" s="320" t="s">
        <v>521</v>
      </c>
      <c r="F136" s="321" t="s">
        <v>551</v>
      </c>
      <c r="G136" s="2" t="s">
        <v>16</v>
      </c>
      <c r="H136" s="396">
        <f>SUM(прил9!I94)</f>
        <v>30000</v>
      </c>
    </row>
    <row r="137" spans="1:8" ht="15.75" customHeight="1">
      <c r="A137" s="3" t="s">
        <v>18</v>
      </c>
      <c r="B137" s="2" t="s">
        <v>10</v>
      </c>
      <c r="C137" s="162">
        <v>13</v>
      </c>
      <c r="D137" s="319" t="s">
        <v>220</v>
      </c>
      <c r="E137" s="320" t="s">
        <v>521</v>
      </c>
      <c r="F137" s="321" t="s">
        <v>551</v>
      </c>
      <c r="G137" s="2" t="s">
        <v>17</v>
      </c>
      <c r="H137" s="396">
        <f>SUM(прил9!I265)</f>
        <v>3568800</v>
      </c>
    </row>
    <row r="138" spans="1:8" ht="18.75" customHeight="1">
      <c r="A138" s="91" t="s">
        <v>202</v>
      </c>
      <c r="B138" s="36" t="s">
        <v>10</v>
      </c>
      <c r="C138" s="38">
        <v>13</v>
      </c>
      <c r="D138" s="304" t="s">
        <v>221</v>
      </c>
      <c r="E138" s="305" t="s">
        <v>521</v>
      </c>
      <c r="F138" s="306" t="s">
        <v>522</v>
      </c>
      <c r="G138" s="36"/>
      <c r="H138" s="394">
        <f>SUM(H139)</f>
        <v>1898663</v>
      </c>
    </row>
    <row r="139" spans="1:8" ht="18" customHeight="1">
      <c r="A139" s="105" t="s">
        <v>201</v>
      </c>
      <c r="B139" s="2" t="s">
        <v>10</v>
      </c>
      <c r="C139" s="141">
        <v>13</v>
      </c>
      <c r="D139" s="319" t="s">
        <v>222</v>
      </c>
      <c r="E139" s="320" t="s">
        <v>521</v>
      </c>
      <c r="F139" s="321" t="s">
        <v>522</v>
      </c>
      <c r="G139" s="2"/>
      <c r="H139" s="395">
        <f>SUM(H140+H142+H144+H146)</f>
        <v>1898663</v>
      </c>
    </row>
    <row r="140" spans="1:8" ht="47.25" customHeight="1">
      <c r="A140" s="105" t="s">
        <v>736</v>
      </c>
      <c r="B140" s="2" t="s">
        <v>10</v>
      </c>
      <c r="C140" s="527">
        <v>13</v>
      </c>
      <c r="D140" s="319" t="s">
        <v>222</v>
      </c>
      <c r="E140" s="320" t="s">
        <v>521</v>
      </c>
      <c r="F140" s="554">
        <v>12712</v>
      </c>
      <c r="G140" s="2"/>
      <c r="H140" s="395">
        <f>SUM(H141)</f>
        <v>23700</v>
      </c>
    </row>
    <row r="141" spans="1:8" ht="48.75" customHeight="1">
      <c r="A141" s="105" t="s">
        <v>92</v>
      </c>
      <c r="B141" s="2" t="s">
        <v>10</v>
      </c>
      <c r="C141" s="527">
        <v>13</v>
      </c>
      <c r="D141" s="319" t="s">
        <v>222</v>
      </c>
      <c r="E141" s="320" t="s">
        <v>521</v>
      </c>
      <c r="F141" s="554">
        <v>12712</v>
      </c>
      <c r="G141" s="2" t="s">
        <v>13</v>
      </c>
      <c r="H141" s="397">
        <f>SUM(прил9!I98)</f>
        <v>23700</v>
      </c>
    </row>
    <row r="142" spans="1:8" ht="16.5" customHeight="1">
      <c r="A142" s="3" t="s">
        <v>203</v>
      </c>
      <c r="B142" s="2" t="s">
        <v>10</v>
      </c>
      <c r="C142" s="141">
        <v>13</v>
      </c>
      <c r="D142" s="319" t="s">
        <v>222</v>
      </c>
      <c r="E142" s="320" t="s">
        <v>521</v>
      </c>
      <c r="F142" s="321" t="s">
        <v>552</v>
      </c>
      <c r="G142" s="2"/>
      <c r="H142" s="395">
        <f>SUM(H143)</f>
        <v>85000</v>
      </c>
    </row>
    <row r="143" spans="1:8" ht="31.5" customHeight="1">
      <c r="A143" s="547" t="s">
        <v>728</v>
      </c>
      <c r="B143" s="2" t="s">
        <v>10</v>
      </c>
      <c r="C143" s="141">
        <v>13</v>
      </c>
      <c r="D143" s="319" t="s">
        <v>222</v>
      </c>
      <c r="E143" s="320" t="s">
        <v>521</v>
      </c>
      <c r="F143" s="321" t="s">
        <v>552</v>
      </c>
      <c r="G143" s="2" t="s">
        <v>16</v>
      </c>
      <c r="H143" s="396">
        <f>SUM(прил9!I100)</f>
        <v>85000</v>
      </c>
    </row>
    <row r="144" spans="1:8" ht="32.25" customHeight="1">
      <c r="A144" s="142" t="s">
        <v>718</v>
      </c>
      <c r="B144" s="2" t="s">
        <v>10</v>
      </c>
      <c r="C144" s="527">
        <v>13</v>
      </c>
      <c r="D144" s="319" t="s">
        <v>222</v>
      </c>
      <c r="E144" s="320" t="s">
        <v>521</v>
      </c>
      <c r="F144" s="321" t="s">
        <v>588</v>
      </c>
      <c r="G144" s="2"/>
      <c r="H144" s="395">
        <f>SUM(H145)</f>
        <v>60000</v>
      </c>
    </row>
    <row r="145" spans="1:8" ht="48.75" customHeight="1">
      <c r="A145" s="142" t="s">
        <v>92</v>
      </c>
      <c r="B145" s="2" t="s">
        <v>10</v>
      </c>
      <c r="C145" s="527">
        <v>13</v>
      </c>
      <c r="D145" s="319" t="s">
        <v>222</v>
      </c>
      <c r="E145" s="320" t="s">
        <v>521</v>
      </c>
      <c r="F145" s="321" t="s">
        <v>588</v>
      </c>
      <c r="G145" s="2" t="s">
        <v>13</v>
      </c>
      <c r="H145" s="396">
        <f>SUM(прил9!I102)</f>
        <v>60000</v>
      </c>
    </row>
    <row r="146" spans="1:8" ht="80.25" customHeight="1">
      <c r="A146" s="111" t="s">
        <v>554</v>
      </c>
      <c r="B146" s="2" t="s">
        <v>10</v>
      </c>
      <c r="C146" s="353">
        <v>13</v>
      </c>
      <c r="D146" s="319" t="s">
        <v>222</v>
      </c>
      <c r="E146" s="320" t="s">
        <v>521</v>
      </c>
      <c r="F146" s="321" t="s">
        <v>553</v>
      </c>
      <c r="G146" s="2"/>
      <c r="H146" s="395">
        <f>SUM(H147:H148)</f>
        <v>1729963</v>
      </c>
    </row>
    <row r="147" spans="1:8" ht="49.5" customHeight="1">
      <c r="A147" s="105" t="s">
        <v>92</v>
      </c>
      <c r="B147" s="2" t="s">
        <v>10</v>
      </c>
      <c r="C147" s="353">
        <v>13</v>
      </c>
      <c r="D147" s="319" t="s">
        <v>222</v>
      </c>
      <c r="E147" s="320" t="s">
        <v>521</v>
      </c>
      <c r="F147" s="321" t="s">
        <v>553</v>
      </c>
      <c r="G147" s="2" t="s">
        <v>13</v>
      </c>
      <c r="H147" s="396">
        <f>SUM(прил9!I104)</f>
        <v>886000</v>
      </c>
    </row>
    <row r="148" spans="1:8" ht="33" customHeight="1">
      <c r="A148" s="110" t="s">
        <v>728</v>
      </c>
      <c r="B148" s="2" t="s">
        <v>10</v>
      </c>
      <c r="C148" s="353">
        <v>13</v>
      </c>
      <c r="D148" s="319" t="s">
        <v>222</v>
      </c>
      <c r="E148" s="320" t="s">
        <v>521</v>
      </c>
      <c r="F148" s="321" t="s">
        <v>553</v>
      </c>
      <c r="G148" s="2" t="s">
        <v>16</v>
      </c>
      <c r="H148" s="396">
        <f>SUM(прил9!I105)</f>
        <v>843963</v>
      </c>
    </row>
    <row r="149" spans="1:8" ht="33" customHeight="1">
      <c r="A149" s="35" t="s">
        <v>147</v>
      </c>
      <c r="B149" s="36" t="s">
        <v>10</v>
      </c>
      <c r="C149" s="38">
        <v>13</v>
      </c>
      <c r="D149" s="304" t="s">
        <v>223</v>
      </c>
      <c r="E149" s="305" t="s">
        <v>521</v>
      </c>
      <c r="F149" s="306" t="s">
        <v>522</v>
      </c>
      <c r="G149" s="36"/>
      <c r="H149" s="394">
        <f>SUM(H150)</f>
        <v>5272767</v>
      </c>
    </row>
    <row r="150" spans="1:8" ht="33" customHeight="1">
      <c r="A150" s="105" t="s">
        <v>148</v>
      </c>
      <c r="B150" s="2" t="s">
        <v>10</v>
      </c>
      <c r="C150" s="73">
        <v>13</v>
      </c>
      <c r="D150" s="319" t="s">
        <v>224</v>
      </c>
      <c r="E150" s="320" t="s">
        <v>521</v>
      </c>
      <c r="F150" s="321" t="s">
        <v>522</v>
      </c>
      <c r="G150" s="2"/>
      <c r="H150" s="395">
        <f>SUM(H151)</f>
        <v>5272767</v>
      </c>
    </row>
    <row r="151" spans="1:8" ht="31.2">
      <c r="A151" s="3" t="s">
        <v>102</v>
      </c>
      <c r="B151" s="2" t="s">
        <v>10</v>
      </c>
      <c r="C151" s="73">
        <v>13</v>
      </c>
      <c r="D151" s="319" t="s">
        <v>224</v>
      </c>
      <c r="E151" s="320" t="s">
        <v>521</v>
      </c>
      <c r="F151" s="321" t="s">
        <v>555</v>
      </c>
      <c r="G151" s="2"/>
      <c r="H151" s="395">
        <f>SUM(H152:H154)</f>
        <v>5272767</v>
      </c>
    </row>
    <row r="152" spans="1:8" ht="46.5" customHeight="1">
      <c r="A152" s="105" t="s">
        <v>92</v>
      </c>
      <c r="B152" s="2" t="s">
        <v>10</v>
      </c>
      <c r="C152" s="73">
        <v>13</v>
      </c>
      <c r="D152" s="319" t="s">
        <v>224</v>
      </c>
      <c r="E152" s="320" t="s">
        <v>521</v>
      </c>
      <c r="F152" s="321" t="s">
        <v>555</v>
      </c>
      <c r="G152" s="2" t="s">
        <v>13</v>
      </c>
      <c r="H152" s="396">
        <f>SUM(прил9!I109)</f>
        <v>3175000</v>
      </c>
    </row>
    <row r="153" spans="1:8" ht="30.75" customHeight="1">
      <c r="A153" s="97" t="s">
        <v>728</v>
      </c>
      <c r="B153" s="2" t="s">
        <v>10</v>
      </c>
      <c r="C153" s="73">
        <v>13</v>
      </c>
      <c r="D153" s="319" t="s">
        <v>224</v>
      </c>
      <c r="E153" s="320" t="s">
        <v>521</v>
      </c>
      <c r="F153" s="321" t="s">
        <v>555</v>
      </c>
      <c r="G153" s="2" t="s">
        <v>16</v>
      </c>
      <c r="H153" s="396">
        <f>SUM(прил9!I110)</f>
        <v>2023767</v>
      </c>
    </row>
    <row r="154" spans="1:8" ht="15.75" customHeight="1">
      <c r="A154" s="3" t="s">
        <v>18</v>
      </c>
      <c r="B154" s="2" t="s">
        <v>10</v>
      </c>
      <c r="C154" s="73">
        <v>13</v>
      </c>
      <c r="D154" s="319" t="s">
        <v>224</v>
      </c>
      <c r="E154" s="320" t="s">
        <v>521</v>
      </c>
      <c r="F154" s="321" t="s">
        <v>555</v>
      </c>
      <c r="G154" s="2" t="s">
        <v>17</v>
      </c>
      <c r="H154" s="396">
        <f>SUM(прил9!I111)</f>
        <v>74000</v>
      </c>
    </row>
    <row r="155" spans="1:8" ht="15.75" hidden="1" customHeight="1">
      <c r="A155" s="35" t="s">
        <v>742</v>
      </c>
      <c r="B155" s="36" t="s">
        <v>10</v>
      </c>
      <c r="C155" s="38">
        <v>13</v>
      </c>
      <c r="D155" s="304" t="s">
        <v>740</v>
      </c>
      <c r="E155" s="305" t="s">
        <v>521</v>
      </c>
      <c r="F155" s="306" t="s">
        <v>522</v>
      </c>
      <c r="G155" s="36"/>
      <c r="H155" s="394">
        <f>SUM(H156)</f>
        <v>0</v>
      </c>
    </row>
    <row r="156" spans="1:8" ht="15.75" hidden="1" customHeight="1">
      <c r="A156" s="3" t="s">
        <v>22</v>
      </c>
      <c r="B156" s="2" t="s">
        <v>10</v>
      </c>
      <c r="C156" s="527">
        <v>13</v>
      </c>
      <c r="D156" s="319" t="s">
        <v>741</v>
      </c>
      <c r="E156" s="320" t="s">
        <v>521</v>
      </c>
      <c r="F156" s="321" t="s">
        <v>522</v>
      </c>
      <c r="G156" s="2"/>
      <c r="H156" s="395">
        <f>SUM(H157)</f>
        <v>0</v>
      </c>
    </row>
    <row r="157" spans="1:8" ht="15.75" hidden="1" customHeight="1">
      <c r="A157" s="3" t="s">
        <v>743</v>
      </c>
      <c r="B157" s="2" t="s">
        <v>10</v>
      </c>
      <c r="C157" s="527">
        <v>13</v>
      </c>
      <c r="D157" s="319" t="s">
        <v>741</v>
      </c>
      <c r="E157" s="320" t="s">
        <v>521</v>
      </c>
      <c r="F157" s="554">
        <v>10030</v>
      </c>
      <c r="G157" s="2"/>
      <c r="H157" s="395">
        <f>SUM(H158)</f>
        <v>0</v>
      </c>
    </row>
    <row r="158" spans="1:8" ht="15.75" hidden="1" customHeight="1">
      <c r="A158" s="74" t="s">
        <v>40</v>
      </c>
      <c r="B158" s="2" t="s">
        <v>10</v>
      </c>
      <c r="C158" s="527">
        <v>13</v>
      </c>
      <c r="D158" s="319" t="s">
        <v>741</v>
      </c>
      <c r="E158" s="320" t="s">
        <v>521</v>
      </c>
      <c r="F158" s="554">
        <v>10030</v>
      </c>
      <c r="G158" s="2" t="s">
        <v>39</v>
      </c>
      <c r="H158" s="396">
        <f>SUM(прил9!I115)</f>
        <v>0</v>
      </c>
    </row>
    <row r="159" spans="1:8" ht="33" customHeight="1">
      <c r="A159" s="90" t="s">
        <v>81</v>
      </c>
      <c r="B159" s="18" t="s">
        <v>15</v>
      </c>
      <c r="C159" s="47"/>
      <c r="D159" s="332"/>
      <c r="E159" s="333"/>
      <c r="F159" s="334"/>
      <c r="G159" s="17"/>
      <c r="H159" s="392">
        <f>SUM(H160)</f>
        <v>2051500</v>
      </c>
    </row>
    <row r="160" spans="1:8" ht="33.75" customHeight="1">
      <c r="A160" s="107" t="s">
        <v>82</v>
      </c>
      <c r="B160" s="28" t="s">
        <v>15</v>
      </c>
      <c r="C160" s="65" t="s">
        <v>32</v>
      </c>
      <c r="D160" s="335"/>
      <c r="E160" s="336"/>
      <c r="F160" s="337"/>
      <c r="G160" s="27"/>
      <c r="H160" s="393">
        <f>SUM(H161)</f>
        <v>2051500</v>
      </c>
    </row>
    <row r="161" spans="1:8" ht="65.25" customHeight="1">
      <c r="A161" s="91" t="s">
        <v>149</v>
      </c>
      <c r="B161" s="36" t="s">
        <v>15</v>
      </c>
      <c r="C161" s="50" t="s">
        <v>32</v>
      </c>
      <c r="D161" s="310" t="s">
        <v>225</v>
      </c>
      <c r="E161" s="311" t="s">
        <v>521</v>
      </c>
      <c r="F161" s="312" t="s">
        <v>522</v>
      </c>
      <c r="G161" s="36"/>
      <c r="H161" s="394">
        <f>SUM(H162+H168)</f>
        <v>2051500</v>
      </c>
    </row>
    <row r="162" spans="1:8" ht="95.25" customHeight="1">
      <c r="A162" s="94" t="s">
        <v>150</v>
      </c>
      <c r="B162" s="2" t="s">
        <v>15</v>
      </c>
      <c r="C162" s="10" t="s">
        <v>32</v>
      </c>
      <c r="D162" s="338" t="s">
        <v>226</v>
      </c>
      <c r="E162" s="339" t="s">
        <v>521</v>
      </c>
      <c r="F162" s="340" t="s">
        <v>522</v>
      </c>
      <c r="G162" s="2"/>
      <c r="H162" s="395">
        <f>SUM(H163)</f>
        <v>1889500</v>
      </c>
    </row>
    <row r="163" spans="1:8" ht="34.5" customHeight="1">
      <c r="A163" s="94" t="s">
        <v>556</v>
      </c>
      <c r="B163" s="2" t="s">
        <v>15</v>
      </c>
      <c r="C163" s="10" t="s">
        <v>32</v>
      </c>
      <c r="D163" s="338" t="s">
        <v>226</v>
      </c>
      <c r="E163" s="339" t="s">
        <v>10</v>
      </c>
      <c r="F163" s="340" t="s">
        <v>522</v>
      </c>
      <c r="G163" s="2"/>
      <c r="H163" s="395">
        <f>SUM(H164)</f>
        <v>1889500</v>
      </c>
    </row>
    <row r="164" spans="1:8" ht="33" customHeight="1">
      <c r="A164" s="3" t="s">
        <v>102</v>
      </c>
      <c r="B164" s="2" t="s">
        <v>15</v>
      </c>
      <c r="C164" s="10" t="s">
        <v>32</v>
      </c>
      <c r="D164" s="338" t="s">
        <v>226</v>
      </c>
      <c r="E164" s="339" t="s">
        <v>10</v>
      </c>
      <c r="F164" s="340" t="s">
        <v>555</v>
      </c>
      <c r="G164" s="2"/>
      <c r="H164" s="395">
        <f>SUM(H165:H167)</f>
        <v>1889500</v>
      </c>
    </row>
    <row r="165" spans="1:8" ht="46.5" customHeight="1">
      <c r="A165" s="105" t="s">
        <v>92</v>
      </c>
      <c r="B165" s="2" t="s">
        <v>15</v>
      </c>
      <c r="C165" s="10" t="s">
        <v>32</v>
      </c>
      <c r="D165" s="338" t="s">
        <v>226</v>
      </c>
      <c r="E165" s="339" t="s">
        <v>10</v>
      </c>
      <c r="F165" s="340" t="s">
        <v>555</v>
      </c>
      <c r="G165" s="2" t="s">
        <v>13</v>
      </c>
      <c r="H165" s="396">
        <f>SUM(прил9!I122)</f>
        <v>1764500</v>
      </c>
    </row>
    <row r="166" spans="1:8" ht="31.5" customHeight="1">
      <c r="A166" s="97" t="s">
        <v>728</v>
      </c>
      <c r="B166" s="2" t="s">
        <v>15</v>
      </c>
      <c r="C166" s="10" t="s">
        <v>32</v>
      </c>
      <c r="D166" s="338" t="s">
        <v>226</v>
      </c>
      <c r="E166" s="339" t="s">
        <v>10</v>
      </c>
      <c r="F166" s="340" t="s">
        <v>555</v>
      </c>
      <c r="G166" s="2" t="s">
        <v>16</v>
      </c>
      <c r="H166" s="396">
        <f>SUM(прил9!I123)</f>
        <v>123000</v>
      </c>
    </row>
    <row r="167" spans="1:8" ht="17.25" customHeight="1">
      <c r="A167" s="3" t="s">
        <v>18</v>
      </c>
      <c r="B167" s="2" t="s">
        <v>15</v>
      </c>
      <c r="C167" s="10" t="s">
        <v>32</v>
      </c>
      <c r="D167" s="338" t="s">
        <v>226</v>
      </c>
      <c r="E167" s="339" t="s">
        <v>10</v>
      </c>
      <c r="F167" s="340" t="s">
        <v>555</v>
      </c>
      <c r="G167" s="2" t="s">
        <v>17</v>
      </c>
      <c r="H167" s="396">
        <f>SUM(прил9!I124)</f>
        <v>2000</v>
      </c>
    </row>
    <row r="168" spans="1:8" ht="93.75" customHeight="1">
      <c r="A168" s="64" t="s">
        <v>675</v>
      </c>
      <c r="B168" s="2" t="s">
        <v>15</v>
      </c>
      <c r="C168" s="10" t="s">
        <v>32</v>
      </c>
      <c r="D168" s="313" t="s">
        <v>671</v>
      </c>
      <c r="E168" s="314" t="s">
        <v>521</v>
      </c>
      <c r="F168" s="315" t="s">
        <v>522</v>
      </c>
      <c r="G168" s="2"/>
      <c r="H168" s="395">
        <f>SUM(H169)</f>
        <v>162000</v>
      </c>
    </row>
    <row r="169" spans="1:8" ht="46.5" customHeight="1">
      <c r="A169" s="125" t="s">
        <v>673</v>
      </c>
      <c r="B169" s="2" t="s">
        <v>15</v>
      </c>
      <c r="C169" s="10" t="s">
        <v>32</v>
      </c>
      <c r="D169" s="313" t="s">
        <v>671</v>
      </c>
      <c r="E169" s="314" t="s">
        <v>10</v>
      </c>
      <c r="F169" s="315" t="s">
        <v>522</v>
      </c>
      <c r="G169" s="2"/>
      <c r="H169" s="395">
        <f>SUM(H170)</f>
        <v>162000</v>
      </c>
    </row>
    <row r="170" spans="1:8" ht="36.75" customHeight="1">
      <c r="A170" s="125" t="s">
        <v>674</v>
      </c>
      <c r="B170" s="2" t="s">
        <v>15</v>
      </c>
      <c r="C170" s="10" t="s">
        <v>32</v>
      </c>
      <c r="D170" s="313" t="s">
        <v>671</v>
      </c>
      <c r="E170" s="314" t="s">
        <v>10</v>
      </c>
      <c r="F170" s="321" t="s">
        <v>672</v>
      </c>
      <c r="G170" s="2"/>
      <c r="H170" s="395">
        <f>SUM(H171)</f>
        <v>162000</v>
      </c>
    </row>
    <row r="171" spans="1:8" ht="32.25" customHeight="1">
      <c r="A171" s="110" t="s">
        <v>728</v>
      </c>
      <c r="B171" s="2" t="s">
        <v>15</v>
      </c>
      <c r="C171" s="10" t="s">
        <v>32</v>
      </c>
      <c r="D171" s="313" t="s">
        <v>671</v>
      </c>
      <c r="E171" s="314" t="s">
        <v>10</v>
      </c>
      <c r="F171" s="321" t="s">
        <v>672</v>
      </c>
      <c r="G171" s="2" t="s">
        <v>16</v>
      </c>
      <c r="H171" s="396">
        <f>SUM(прил9!I128)</f>
        <v>162000</v>
      </c>
    </row>
    <row r="172" spans="1:8" ht="15.6">
      <c r="A172" s="90" t="s">
        <v>25</v>
      </c>
      <c r="B172" s="18" t="s">
        <v>20</v>
      </c>
      <c r="C172" s="47"/>
      <c r="D172" s="332"/>
      <c r="E172" s="333"/>
      <c r="F172" s="334"/>
      <c r="G172" s="17"/>
      <c r="H172" s="392">
        <f>SUM(H173+H179+H193)</f>
        <v>5601863</v>
      </c>
    </row>
    <row r="173" spans="1:8" ht="15.6">
      <c r="A173" s="107" t="s">
        <v>273</v>
      </c>
      <c r="B173" s="28" t="s">
        <v>20</v>
      </c>
      <c r="C173" s="65" t="s">
        <v>35</v>
      </c>
      <c r="D173" s="335"/>
      <c r="E173" s="336"/>
      <c r="F173" s="337"/>
      <c r="G173" s="27"/>
      <c r="H173" s="393">
        <f>SUM(H174)</f>
        <v>450000</v>
      </c>
    </row>
    <row r="174" spans="1:8" ht="46.8">
      <c r="A174" s="91" t="s">
        <v>153</v>
      </c>
      <c r="B174" s="36" t="s">
        <v>20</v>
      </c>
      <c r="C174" s="38" t="s">
        <v>35</v>
      </c>
      <c r="D174" s="304" t="s">
        <v>559</v>
      </c>
      <c r="E174" s="305" t="s">
        <v>521</v>
      </c>
      <c r="F174" s="306" t="s">
        <v>522</v>
      </c>
      <c r="G174" s="36"/>
      <c r="H174" s="394">
        <f>SUM(H175)</f>
        <v>450000</v>
      </c>
    </row>
    <row r="175" spans="1:8" ht="68.25" customHeight="1">
      <c r="A175" s="94" t="s">
        <v>198</v>
      </c>
      <c r="B175" s="52" t="s">
        <v>20</v>
      </c>
      <c r="C175" s="63" t="s">
        <v>35</v>
      </c>
      <c r="D175" s="307" t="s">
        <v>236</v>
      </c>
      <c r="E175" s="308" t="s">
        <v>521</v>
      </c>
      <c r="F175" s="309" t="s">
        <v>522</v>
      </c>
      <c r="G175" s="52"/>
      <c r="H175" s="395">
        <f>SUM(H176)</f>
        <v>450000</v>
      </c>
    </row>
    <row r="176" spans="1:8" ht="33" customHeight="1">
      <c r="A176" s="94" t="s">
        <v>560</v>
      </c>
      <c r="B176" s="52" t="s">
        <v>20</v>
      </c>
      <c r="C176" s="63" t="s">
        <v>35</v>
      </c>
      <c r="D176" s="307" t="s">
        <v>236</v>
      </c>
      <c r="E176" s="308" t="s">
        <v>10</v>
      </c>
      <c r="F176" s="309" t="s">
        <v>522</v>
      </c>
      <c r="G176" s="52"/>
      <c r="H176" s="395">
        <f>SUM(H177)</f>
        <v>450000</v>
      </c>
    </row>
    <row r="177" spans="1:11" ht="15.75" customHeight="1">
      <c r="A177" s="94" t="s">
        <v>199</v>
      </c>
      <c r="B177" s="52" t="s">
        <v>20</v>
      </c>
      <c r="C177" s="63" t="s">
        <v>35</v>
      </c>
      <c r="D177" s="307" t="s">
        <v>236</v>
      </c>
      <c r="E177" s="308" t="s">
        <v>10</v>
      </c>
      <c r="F177" s="309" t="s">
        <v>561</v>
      </c>
      <c r="G177" s="52"/>
      <c r="H177" s="395">
        <f>SUM(H178)</f>
        <v>450000</v>
      </c>
    </row>
    <row r="178" spans="1:11" ht="15.75" customHeight="1">
      <c r="A178" s="3" t="s">
        <v>18</v>
      </c>
      <c r="B178" s="52" t="s">
        <v>20</v>
      </c>
      <c r="C178" s="63" t="s">
        <v>35</v>
      </c>
      <c r="D178" s="307" t="s">
        <v>236</v>
      </c>
      <c r="E178" s="308" t="s">
        <v>10</v>
      </c>
      <c r="F178" s="309" t="s">
        <v>561</v>
      </c>
      <c r="G178" s="52" t="s">
        <v>17</v>
      </c>
      <c r="H178" s="397">
        <f>SUM(прил9!I135)</f>
        <v>450000</v>
      </c>
    </row>
    <row r="179" spans="1:11" ht="15.6">
      <c r="A179" s="107" t="s">
        <v>152</v>
      </c>
      <c r="B179" s="28" t="s">
        <v>20</v>
      </c>
      <c r="C179" s="48" t="s">
        <v>32</v>
      </c>
      <c r="D179" s="322"/>
      <c r="E179" s="323"/>
      <c r="F179" s="324"/>
      <c r="G179" s="27"/>
      <c r="H179" s="393">
        <f>SUM(H180)</f>
        <v>4744064</v>
      </c>
    </row>
    <row r="180" spans="1:11" ht="46.8">
      <c r="A180" s="91" t="s">
        <v>153</v>
      </c>
      <c r="B180" s="36" t="s">
        <v>20</v>
      </c>
      <c r="C180" s="38" t="s">
        <v>32</v>
      </c>
      <c r="D180" s="304" t="s">
        <v>559</v>
      </c>
      <c r="E180" s="305" t="s">
        <v>521</v>
      </c>
      <c r="F180" s="306" t="s">
        <v>522</v>
      </c>
      <c r="G180" s="36"/>
      <c r="H180" s="394">
        <f>SUM(H181+H189)</f>
        <v>4744064</v>
      </c>
    </row>
    <row r="181" spans="1:11" ht="65.25" customHeight="1">
      <c r="A181" s="94" t="s">
        <v>154</v>
      </c>
      <c r="B181" s="52" t="s">
        <v>20</v>
      </c>
      <c r="C181" s="63" t="s">
        <v>32</v>
      </c>
      <c r="D181" s="307" t="s">
        <v>228</v>
      </c>
      <c r="E181" s="308" t="s">
        <v>521</v>
      </c>
      <c r="F181" s="309" t="s">
        <v>522</v>
      </c>
      <c r="G181" s="52"/>
      <c r="H181" s="395">
        <f>SUM(H182)</f>
        <v>4696064</v>
      </c>
    </row>
    <row r="182" spans="1:11" ht="47.25" customHeight="1">
      <c r="A182" s="94" t="s">
        <v>562</v>
      </c>
      <c r="B182" s="52" t="s">
        <v>20</v>
      </c>
      <c r="C182" s="63" t="s">
        <v>32</v>
      </c>
      <c r="D182" s="307" t="s">
        <v>228</v>
      </c>
      <c r="E182" s="308" t="s">
        <v>10</v>
      </c>
      <c r="F182" s="309" t="s">
        <v>522</v>
      </c>
      <c r="G182" s="52"/>
      <c r="H182" s="395">
        <f>SUM(H183+H185+H187)</f>
        <v>4696064</v>
      </c>
    </row>
    <row r="183" spans="1:11" ht="33.75" customHeight="1">
      <c r="A183" s="94" t="s">
        <v>155</v>
      </c>
      <c r="B183" s="52" t="s">
        <v>20</v>
      </c>
      <c r="C183" s="63" t="s">
        <v>32</v>
      </c>
      <c r="D183" s="307" t="s">
        <v>228</v>
      </c>
      <c r="E183" s="308" t="s">
        <v>10</v>
      </c>
      <c r="F183" s="309" t="s">
        <v>563</v>
      </c>
      <c r="G183" s="52"/>
      <c r="H183" s="395">
        <f>SUM(H184)</f>
        <v>3861064</v>
      </c>
      <c r="I183" s="668"/>
      <c r="J183" s="669"/>
      <c r="K183" s="669"/>
    </row>
    <row r="184" spans="1:11" ht="33.75" customHeight="1">
      <c r="A184" s="94" t="s">
        <v>197</v>
      </c>
      <c r="B184" s="52" t="s">
        <v>20</v>
      </c>
      <c r="C184" s="63" t="s">
        <v>32</v>
      </c>
      <c r="D184" s="307" t="s">
        <v>228</v>
      </c>
      <c r="E184" s="308" t="s">
        <v>10</v>
      </c>
      <c r="F184" s="309" t="s">
        <v>563</v>
      </c>
      <c r="G184" s="52" t="s">
        <v>192</v>
      </c>
      <c r="H184" s="397">
        <f>SUM(прил9!I141)</f>
        <v>3861064</v>
      </c>
    </row>
    <row r="185" spans="1:11" ht="48" hidden="1" customHeight="1">
      <c r="A185" s="94" t="s">
        <v>564</v>
      </c>
      <c r="B185" s="52" t="s">
        <v>20</v>
      </c>
      <c r="C185" s="63" t="s">
        <v>32</v>
      </c>
      <c r="D185" s="307" t="s">
        <v>228</v>
      </c>
      <c r="E185" s="308" t="s">
        <v>10</v>
      </c>
      <c r="F185" s="309" t="s">
        <v>565</v>
      </c>
      <c r="G185" s="52"/>
      <c r="H185" s="395">
        <f>SUM(H186)</f>
        <v>0</v>
      </c>
    </row>
    <row r="186" spans="1:11" ht="19.5" hidden="1" customHeight="1">
      <c r="A186" s="94" t="s">
        <v>21</v>
      </c>
      <c r="B186" s="52" t="s">
        <v>20</v>
      </c>
      <c r="C186" s="63" t="s">
        <v>32</v>
      </c>
      <c r="D186" s="127" t="s">
        <v>228</v>
      </c>
      <c r="E186" s="358" t="s">
        <v>10</v>
      </c>
      <c r="F186" s="359" t="s">
        <v>565</v>
      </c>
      <c r="G186" s="52" t="s">
        <v>75</v>
      </c>
      <c r="H186" s="397">
        <f>SUM(прил9!I143)</f>
        <v>0</v>
      </c>
    </row>
    <row r="187" spans="1:11" ht="46.8">
      <c r="A187" s="94" t="s">
        <v>566</v>
      </c>
      <c r="B187" s="52" t="s">
        <v>20</v>
      </c>
      <c r="C187" s="63" t="s">
        <v>32</v>
      </c>
      <c r="D187" s="307" t="s">
        <v>228</v>
      </c>
      <c r="E187" s="308" t="s">
        <v>10</v>
      </c>
      <c r="F187" s="309" t="s">
        <v>567</v>
      </c>
      <c r="G187" s="52"/>
      <c r="H187" s="395">
        <f>SUM(H188)</f>
        <v>835000</v>
      </c>
    </row>
    <row r="188" spans="1:11" ht="18" customHeight="1">
      <c r="A188" s="94" t="s">
        <v>21</v>
      </c>
      <c r="B188" s="52" t="s">
        <v>20</v>
      </c>
      <c r="C188" s="63" t="s">
        <v>32</v>
      </c>
      <c r="D188" s="307" t="s">
        <v>228</v>
      </c>
      <c r="E188" s="308" t="s">
        <v>10</v>
      </c>
      <c r="F188" s="309" t="s">
        <v>567</v>
      </c>
      <c r="G188" s="52" t="s">
        <v>75</v>
      </c>
      <c r="H188" s="397">
        <f>SUM(прил9!I145)</f>
        <v>835000</v>
      </c>
    </row>
    <row r="189" spans="1:11" ht="78">
      <c r="A189" s="94" t="s">
        <v>271</v>
      </c>
      <c r="B189" s="52" t="s">
        <v>20</v>
      </c>
      <c r="C189" s="150" t="s">
        <v>32</v>
      </c>
      <c r="D189" s="307" t="s">
        <v>269</v>
      </c>
      <c r="E189" s="308" t="s">
        <v>521</v>
      </c>
      <c r="F189" s="309" t="s">
        <v>522</v>
      </c>
      <c r="G189" s="52"/>
      <c r="H189" s="395">
        <f>SUM(H190)</f>
        <v>48000</v>
      </c>
    </row>
    <row r="190" spans="1:11" ht="34.5" customHeight="1">
      <c r="A190" s="94" t="s">
        <v>568</v>
      </c>
      <c r="B190" s="52" t="s">
        <v>20</v>
      </c>
      <c r="C190" s="150" t="s">
        <v>32</v>
      </c>
      <c r="D190" s="307" t="s">
        <v>269</v>
      </c>
      <c r="E190" s="308" t="s">
        <v>10</v>
      </c>
      <c r="F190" s="309" t="s">
        <v>522</v>
      </c>
      <c r="G190" s="52"/>
      <c r="H190" s="395">
        <f>SUM(H191)</f>
        <v>48000</v>
      </c>
    </row>
    <row r="191" spans="1:11" ht="31.2">
      <c r="A191" s="94" t="s">
        <v>270</v>
      </c>
      <c r="B191" s="52" t="s">
        <v>20</v>
      </c>
      <c r="C191" s="150" t="s">
        <v>32</v>
      </c>
      <c r="D191" s="307" t="s">
        <v>269</v>
      </c>
      <c r="E191" s="308" t="s">
        <v>10</v>
      </c>
      <c r="F191" s="309" t="s">
        <v>569</v>
      </c>
      <c r="G191" s="52"/>
      <c r="H191" s="395">
        <f>SUM(H192)</f>
        <v>48000</v>
      </c>
    </row>
    <row r="192" spans="1:11" ht="32.25" customHeight="1">
      <c r="A192" s="110" t="s">
        <v>728</v>
      </c>
      <c r="B192" s="52" t="s">
        <v>20</v>
      </c>
      <c r="C192" s="150" t="s">
        <v>32</v>
      </c>
      <c r="D192" s="307" t="s">
        <v>269</v>
      </c>
      <c r="E192" s="308" t="s">
        <v>10</v>
      </c>
      <c r="F192" s="309" t="s">
        <v>569</v>
      </c>
      <c r="G192" s="52" t="s">
        <v>16</v>
      </c>
      <c r="H192" s="397">
        <f>SUM(прил9!I149)</f>
        <v>48000</v>
      </c>
    </row>
    <row r="193" spans="1:8" ht="15.6">
      <c r="A193" s="107" t="s">
        <v>26</v>
      </c>
      <c r="B193" s="28" t="s">
        <v>20</v>
      </c>
      <c r="C193" s="48">
        <v>12</v>
      </c>
      <c r="D193" s="322"/>
      <c r="E193" s="323"/>
      <c r="F193" s="324"/>
      <c r="G193" s="27"/>
      <c r="H193" s="393">
        <f>SUM(H194,H199,H204,H209,H216)</f>
        <v>407799</v>
      </c>
    </row>
    <row r="194" spans="1:8" ht="47.25" customHeight="1">
      <c r="A194" s="35" t="s">
        <v>145</v>
      </c>
      <c r="B194" s="36" t="s">
        <v>20</v>
      </c>
      <c r="C194" s="38">
        <v>12</v>
      </c>
      <c r="D194" s="304" t="s">
        <v>547</v>
      </c>
      <c r="E194" s="305" t="s">
        <v>521</v>
      </c>
      <c r="F194" s="306" t="s">
        <v>522</v>
      </c>
      <c r="G194" s="36"/>
      <c r="H194" s="394">
        <f>SUM(H195)</f>
        <v>200000</v>
      </c>
    </row>
    <row r="195" spans="1:8" ht="64.5" customHeight="1">
      <c r="A195" s="64" t="s">
        <v>146</v>
      </c>
      <c r="B195" s="2" t="s">
        <v>20</v>
      </c>
      <c r="C195" s="92">
        <v>12</v>
      </c>
      <c r="D195" s="319" t="s">
        <v>218</v>
      </c>
      <c r="E195" s="320" t="s">
        <v>521</v>
      </c>
      <c r="F195" s="321" t="s">
        <v>522</v>
      </c>
      <c r="G195" s="2"/>
      <c r="H195" s="395">
        <f>SUM(H196)</f>
        <v>200000</v>
      </c>
    </row>
    <row r="196" spans="1:8" ht="48.75" customHeight="1">
      <c r="A196" s="64" t="s">
        <v>548</v>
      </c>
      <c r="B196" s="2" t="s">
        <v>20</v>
      </c>
      <c r="C196" s="355">
        <v>12</v>
      </c>
      <c r="D196" s="319" t="s">
        <v>218</v>
      </c>
      <c r="E196" s="320" t="s">
        <v>10</v>
      </c>
      <c r="F196" s="321" t="s">
        <v>522</v>
      </c>
      <c r="G196" s="2"/>
      <c r="H196" s="395">
        <f>SUM(H197)</f>
        <v>200000</v>
      </c>
    </row>
    <row r="197" spans="1:8" ht="16.5" customHeight="1">
      <c r="A197" s="105" t="s">
        <v>550</v>
      </c>
      <c r="B197" s="2" t="s">
        <v>20</v>
      </c>
      <c r="C197" s="73">
        <v>12</v>
      </c>
      <c r="D197" s="319" t="s">
        <v>218</v>
      </c>
      <c r="E197" s="320" t="s">
        <v>10</v>
      </c>
      <c r="F197" s="321" t="s">
        <v>549</v>
      </c>
      <c r="G197" s="2"/>
      <c r="H197" s="395">
        <f>SUM(H198)</f>
        <v>200000</v>
      </c>
    </row>
    <row r="198" spans="1:8" ht="30" customHeight="1">
      <c r="A198" s="97" t="s">
        <v>728</v>
      </c>
      <c r="B198" s="2" t="s">
        <v>20</v>
      </c>
      <c r="C198" s="73">
        <v>12</v>
      </c>
      <c r="D198" s="319" t="s">
        <v>218</v>
      </c>
      <c r="E198" s="320" t="s">
        <v>10</v>
      </c>
      <c r="F198" s="321" t="s">
        <v>549</v>
      </c>
      <c r="G198" s="2" t="s">
        <v>16</v>
      </c>
      <c r="H198" s="396">
        <f>SUM(прил9!I155)</f>
        <v>200000</v>
      </c>
    </row>
    <row r="199" spans="1:8" ht="46.8" hidden="1">
      <c r="A199" s="35" t="s">
        <v>158</v>
      </c>
      <c r="B199" s="36" t="s">
        <v>20</v>
      </c>
      <c r="C199" s="38">
        <v>12</v>
      </c>
      <c r="D199" s="304" t="s">
        <v>570</v>
      </c>
      <c r="E199" s="305" t="s">
        <v>521</v>
      </c>
      <c r="F199" s="306" t="s">
        <v>522</v>
      </c>
      <c r="G199" s="36"/>
      <c r="H199" s="394">
        <f>SUM(H200)</f>
        <v>0</v>
      </c>
    </row>
    <row r="200" spans="1:8" ht="63.75" hidden="1" customHeight="1">
      <c r="A200" s="360" t="s">
        <v>159</v>
      </c>
      <c r="B200" s="5" t="s">
        <v>20</v>
      </c>
      <c r="C200" s="93">
        <v>12</v>
      </c>
      <c r="D200" s="319" t="s">
        <v>229</v>
      </c>
      <c r="E200" s="320" t="s">
        <v>521</v>
      </c>
      <c r="F200" s="321" t="s">
        <v>522</v>
      </c>
      <c r="G200" s="2"/>
      <c r="H200" s="395">
        <f>SUM(H201)</f>
        <v>0</v>
      </c>
    </row>
    <row r="201" spans="1:8" ht="32.25" hidden="1" customHeight="1">
      <c r="A201" s="111" t="s">
        <v>571</v>
      </c>
      <c r="B201" s="5" t="s">
        <v>20</v>
      </c>
      <c r="C201" s="284">
        <v>12</v>
      </c>
      <c r="D201" s="319" t="s">
        <v>229</v>
      </c>
      <c r="E201" s="320" t="s">
        <v>10</v>
      </c>
      <c r="F201" s="321" t="s">
        <v>522</v>
      </c>
      <c r="G201" s="354"/>
      <c r="H201" s="395">
        <f>SUM(H202)</f>
        <v>0</v>
      </c>
    </row>
    <row r="202" spans="1:8" ht="18" hidden="1" customHeight="1">
      <c r="A202" s="3" t="s">
        <v>115</v>
      </c>
      <c r="B202" s="5" t="s">
        <v>20</v>
      </c>
      <c r="C202" s="284">
        <v>12</v>
      </c>
      <c r="D202" s="319" t="s">
        <v>229</v>
      </c>
      <c r="E202" s="320" t="s">
        <v>10</v>
      </c>
      <c r="F202" s="321" t="s">
        <v>572</v>
      </c>
      <c r="G202" s="69"/>
      <c r="H202" s="395">
        <f>SUM(H203)</f>
        <v>0</v>
      </c>
    </row>
    <row r="203" spans="1:8" ht="30.75" hidden="1" customHeight="1">
      <c r="A203" s="97" t="s">
        <v>728</v>
      </c>
      <c r="B203" s="5" t="s">
        <v>20</v>
      </c>
      <c r="C203" s="93">
        <v>12</v>
      </c>
      <c r="D203" s="319" t="s">
        <v>229</v>
      </c>
      <c r="E203" s="320" t="s">
        <v>10</v>
      </c>
      <c r="F203" s="321" t="s">
        <v>572</v>
      </c>
      <c r="G203" s="69" t="s">
        <v>16</v>
      </c>
      <c r="H203" s="397">
        <f>SUM(прил9!I347)</f>
        <v>0</v>
      </c>
    </row>
    <row r="204" spans="1:8" ht="50.25" customHeight="1">
      <c r="A204" s="91" t="s">
        <v>204</v>
      </c>
      <c r="B204" s="36" t="s">
        <v>20</v>
      </c>
      <c r="C204" s="38">
        <v>12</v>
      </c>
      <c r="D204" s="304" t="s">
        <v>1029</v>
      </c>
      <c r="E204" s="305" t="s">
        <v>521</v>
      </c>
      <c r="F204" s="306" t="s">
        <v>522</v>
      </c>
      <c r="G204" s="36"/>
      <c r="H204" s="394">
        <f>SUM(H205)</f>
        <v>105000</v>
      </c>
    </row>
    <row r="205" spans="1:8" ht="79.5" customHeight="1">
      <c r="A205" s="94" t="s">
        <v>205</v>
      </c>
      <c r="B205" s="52" t="s">
        <v>20</v>
      </c>
      <c r="C205" s="63">
        <v>12</v>
      </c>
      <c r="D205" s="307" t="s">
        <v>235</v>
      </c>
      <c r="E205" s="308" t="s">
        <v>521</v>
      </c>
      <c r="F205" s="309" t="s">
        <v>522</v>
      </c>
      <c r="G205" s="52"/>
      <c r="H205" s="395">
        <f>SUM(H206)</f>
        <v>105000</v>
      </c>
    </row>
    <row r="206" spans="1:8" ht="30.75" customHeight="1">
      <c r="A206" s="94" t="s">
        <v>590</v>
      </c>
      <c r="B206" s="52" t="s">
        <v>20</v>
      </c>
      <c r="C206" s="63">
        <v>12</v>
      </c>
      <c r="D206" s="307" t="s">
        <v>235</v>
      </c>
      <c r="E206" s="308" t="s">
        <v>10</v>
      </c>
      <c r="F206" s="309" t="s">
        <v>522</v>
      </c>
      <c r="G206" s="52"/>
      <c r="H206" s="395">
        <f>SUM(H207)</f>
        <v>105000</v>
      </c>
    </row>
    <row r="207" spans="1:8" ht="30.75" customHeight="1">
      <c r="A207" s="94" t="s">
        <v>1031</v>
      </c>
      <c r="B207" s="52" t="s">
        <v>20</v>
      </c>
      <c r="C207" s="63">
        <v>12</v>
      </c>
      <c r="D207" s="307" t="s">
        <v>235</v>
      </c>
      <c r="E207" s="308" t="s">
        <v>10</v>
      </c>
      <c r="F207" s="309" t="s">
        <v>1030</v>
      </c>
      <c r="G207" s="52"/>
      <c r="H207" s="395">
        <f>SUM(H208)</f>
        <v>105000</v>
      </c>
    </row>
    <row r="208" spans="1:8" ht="18" customHeight="1">
      <c r="A208" s="110" t="s">
        <v>21</v>
      </c>
      <c r="B208" s="52" t="s">
        <v>20</v>
      </c>
      <c r="C208" s="63">
        <v>12</v>
      </c>
      <c r="D208" s="307" t="s">
        <v>235</v>
      </c>
      <c r="E208" s="308" t="s">
        <v>10</v>
      </c>
      <c r="F208" s="309" t="s">
        <v>1030</v>
      </c>
      <c r="G208" s="52" t="s">
        <v>75</v>
      </c>
      <c r="H208" s="397">
        <f>SUM(прил9!I160)</f>
        <v>105000</v>
      </c>
    </row>
    <row r="209" spans="1:8" ht="33" hidden="1" customHeight="1">
      <c r="A209" s="79" t="s">
        <v>156</v>
      </c>
      <c r="B209" s="37" t="s">
        <v>20</v>
      </c>
      <c r="C209" s="37" t="s">
        <v>85</v>
      </c>
      <c r="D209" s="298" t="s">
        <v>230</v>
      </c>
      <c r="E209" s="299" t="s">
        <v>521</v>
      </c>
      <c r="F209" s="300" t="s">
        <v>522</v>
      </c>
      <c r="G209" s="36"/>
      <c r="H209" s="394">
        <f>SUM(H210)</f>
        <v>0</v>
      </c>
    </row>
    <row r="210" spans="1:8" ht="47.25" hidden="1" customHeight="1">
      <c r="A210" s="105" t="s">
        <v>157</v>
      </c>
      <c r="B210" s="5" t="s">
        <v>20</v>
      </c>
      <c r="C210" s="7">
        <v>12</v>
      </c>
      <c r="D210" s="319" t="s">
        <v>231</v>
      </c>
      <c r="E210" s="320" t="s">
        <v>521</v>
      </c>
      <c r="F210" s="321" t="s">
        <v>522</v>
      </c>
      <c r="G210" s="6"/>
      <c r="H210" s="395">
        <f>SUM(H211)</f>
        <v>0</v>
      </c>
    </row>
    <row r="211" spans="1:8" ht="65.25" hidden="1" customHeight="1">
      <c r="A211" s="105" t="s">
        <v>573</v>
      </c>
      <c r="B211" s="5" t="s">
        <v>20</v>
      </c>
      <c r="C211" s="284">
        <v>12</v>
      </c>
      <c r="D211" s="319" t="s">
        <v>231</v>
      </c>
      <c r="E211" s="320" t="s">
        <v>10</v>
      </c>
      <c r="F211" s="321" t="s">
        <v>522</v>
      </c>
      <c r="G211" s="354"/>
      <c r="H211" s="395">
        <f>SUM(H212+H214)</f>
        <v>0</v>
      </c>
    </row>
    <row r="212" spans="1:8" ht="31.2" hidden="1">
      <c r="A212" s="3" t="s">
        <v>575</v>
      </c>
      <c r="B212" s="5" t="s">
        <v>20</v>
      </c>
      <c r="C212" s="7">
        <v>12</v>
      </c>
      <c r="D212" s="319" t="s">
        <v>231</v>
      </c>
      <c r="E212" s="320" t="s">
        <v>10</v>
      </c>
      <c r="F212" s="321" t="s">
        <v>574</v>
      </c>
      <c r="G212" s="6"/>
      <c r="H212" s="395">
        <f>SUM(H213)</f>
        <v>0</v>
      </c>
    </row>
    <row r="213" spans="1:8" ht="16.5" hidden="1" customHeight="1">
      <c r="A213" s="105" t="s">
        <v>18</v>
      </c>
      <c r="B213" s="5" t="s">
        <v>20</v>
      </c>
      <c r="C213" s="7">
        <v>12</v>
      </c>
      <c r="D213" s="319" t="s">
        <v>231</v>
      </c>
      <c r="E213" s="320" t="s">
        <v>10</v>
      </c>
      <c r="F213" s="321" t="s">
        <v>574</v>
      </c>
      <c r="G213" s="6" t="s">
        <v>17</v>
      </c>
      <c r="H213" s="397">
        <f>SUM(прил9!I165)</f>
        <v>0</v>
      </c>
    </row>
    <row r="214" spans="1:8" ht="33" hidden="1" customHeight="1">
      <c r="A214" s="566" t="s">
        <v>789</v>
      </c>
      <c r="B214" s="5" t="s">
        <v>20</v>
      </c>
      <c r="C214" s="560">
        <v>12</v>
      </c>
      <c r="D214" s="319" t="s">
        <v>231</v>
      </c>
      <c r="E214" s="320" t="s">
        <v>10</v>
      </c>
      <c r="F214" s="321" t="s">
        <v>788</v>
      </c>
      <c r="G214" s="356"/>
      <c r="H214" s="395">
        <f>SUM(H215)</f>
        <v>0</v>
      </c>
    </row>
    <row r="215" spans="1:8" ht="16.5" hidden="1" customHeight="1">
      <c r="A215" s="105" t="s">
        <v>18</v>
      </c>
      <c r="B215" s="5" t="s">
        <v>20</v>
      </c>
      <c r="C215" s="560">
        <v>12</v>
      </c>
      <c r="D215" s="319" t="s">
        <v>231</v>
      </c>
      <c r="E215" s="320" t="s">
        <v>10</v>
      </c>
      <c r="F215" s="321" t="s">
        <v>788</v>
      </c>
      <c r="G215" s="356" t="s">
        <v>17</v>
      </c>
      <c r="H215" s="397">
        <f>SUM(прил9!I167)</f>
        <v>0</v>
      </c>
    </row>
    <row r="216" spans="1:8" ht="33" customHeight="1">
      <c r="A216" s="79" t="s">
        <v>147</v>
      </c>
      <c r="B216" s="37" t="s">
        <v>20</v>
      </c>
      <c r="C216" s="37" t="s">
        <v>85</v>
      </c>
      <c r="D216" s="298" t="s">
        <v>223</v>
      </c>
      <c r="E216" s="299" t="s">
        <v>521</v>
      </c>
      <c r="F216" s="300" t="s">
        <v>522</v>
      </c>
      <c r="G216" s="36"/>
      <c r="H216" s="394">
        <f>SUM(H217)</f>
        <v>102799</v>
      </c>
    </row>
    <row r="217" spans="1:8" ht="33" customHeight="1">
      <c r="A217" s="105" t="s">
        <v>148</v>
      </c>
      <c r="B217" s="5" t="s">
        <v>20</v>
      </c>
      <c r="C217" s="7">
        <v>12</v>
      </c>
      <c r="D217" s="319" t="s">
        <v>224</v>
      </c>
      <c r="E217" s="320" t="s">
        <v>521</v>
      </c>
      <c r="F217" s="321" t="s">
        <v>522</v>
      </c>
      <c r="G217" s="6"/>
      <c r="H217" s="395">
        <f>SUM(H218)</f>
        <v>102799</v>
      </c>
    </row>
    <row r="218" spans="1:8" ht="33.75" customHeight="1">
      <c r="A218" s="3" t="s">
        <v>102</v>
      </c>
      <c r="B218" s="5" t="s">
        <v>20</v>
      </c>
      <c r="C218" s="7">
        <v>12</v>
      </c>
      <c r="D218" s="319" t="s">
        <v>224</v>
      </c>
      <c r="E218" s="320" t="s">
        <v>521</v>
      </c>
      <c r="F218" s="321" t="s">
        <v>555</v>
      </c>
      <c r="G218" s="6"/>
      <c r="H218" s="395">
        <f>SUM(H219:H221)</f>
        <v>102799</v>
      </c>
    </row>
    <row r="219" spans="1:8" ht="48" customHeight="1">
      <c r="A219" s="105" t="s">
        <v>92</v>
      </c>
      <c r="B219" s="5" t="s">
        <v>20</v>
      </c>
      <c r="C219" s="7">
        <v>12</v>
      </c>
      <c r="D219" s="319" t="s">
        <v>224</v>
      </c>
      <c r="E219" s="320" t="s">
        <v>521</v>
      </c>
      <c r="F219" s="321" t="s">
        <v>555</v>
      </c>
      <c r="G219" s="6" t="s">
        <v>13</v>
      </c>
      <c r="H219" s="397">
        <f>SUM(прил9!I171)</f>
        <v>96299</v>
      </c>
    </row>
    <row r="220" spans="1:8" ht="30" customHeight="1">
      <c r="A220" s="97" t="s">
        <v>728</v>
      </c>
      <c r="B220" s="5" t="s">
        <v>20</v>
      </c>
      <c r="C220" s="7">
        <v>12</v>
      </c>
      <c r="D220" s="319" t="s">
        <v>224</v>
      </c>
      <c r="E220" s="320" t="s">
        <v>521</v>
      </c>
      <c r="F220" s="321" t="s">
        <v>555</v>
      </c>
      <c r="G220" s="6" t="s">
        <v>16</v>
      </c>
      <c r="H220" s="397">
        <f>SUM(прил9!I172)</f>
        <v>5500</v>
      </c>
    </row>
    <row r="221" spans="1:8" ht="16.5" customHeight="1">
      <c r="A221" s="3" t="s">
        <v>18</v>
      </c>
      <c r="B221" s="5" t="s">
        <v>20</v>
      </c>
      <c r="C221" s="7">
        <v>12</v>
      </c>
      <c r="D221" s="319" t="s">
        <v>224</v>
      </c>
      <c r="E221" s="320" t="s">
        <v>521</v>
      </c>
      <c r="F221" s="321" t="s">
        <v>555</v>
      </c>
      <c r="G221" s="6" t="s">
        <v>17</v>
      </c>
      <c r="H221" s="397">
        <f>SUM(прил9!I173)</f>
        <v>1000</v>
      </c>
    </row>
    <row r="222" spans="1:8" ht="16.5" customHeight="1">
      <c r="A222" s="68" t="s">
        <v>160</v>
      </c>
      <c r="B222" s="117" t="s">
        <v>116</v>
      </c>
      <c r="C222" s="118"/>
      <c r="D222" s="332"/>
      <c r="E222" s="333"/>
      <c r="F222" s="334"/>
      <c r="G222" s="119"/>
      <c r="H222" s="392">
        <f>SUM(H223+H231)</f>
        <v>2272424</v>
      </c>
    </row>
    <row r="223" spans="1:8" s="11" customFormat="1" ht="15.6">
      <c r="A223" s="49" t="s">
        <v>260</v>
      </c>
      <c r="B223" s="61" t="s">
        <v>116</v>
      </c>
      <c r="C223" s="148" t="s">
        <v>10</v>
      </c>
      <c r="D223" s="295"/>
      <c r="E223" s="296"/>
      <c r="F223" s="297"/>
      <c r="G223" s="62"/>
      <c r="H223" s="393">
        <f>SUM(H224)</f>
        <v>48048</v>
      </c>
    </row>
    <row r="224" spans="1:8" ht="46.8">
      <c r="A224" s="35" t="s">
        <v>204</v>
      </c>
      <c r="B224" s="37" t="s">
        <v>116</v>
      </c>
      <c r="C224" s="152" t="s">
        <v>10</v>
      </c>
      <c r="D224" s="304" t="s">
        <v>576</v>
      </c>
      <c r="E224" s="305" t="s">
        <v>521</v>
      </c>
      <c r="F224" s="306" t="s">
        <v>522</v>
      </c>
      <c r="G224" s="39"/>
      <c r="H224" s="394">
        <f>SUM(H225)</f>
        <v>48048</v>
      </c>
    </row>
    <row r="225" spans="1:8" ht="78">
      <c r="A225" s="3" t="s">
        <v>262</v>
      </c>
      <c r="B225" s="5" t="s">
        <v>116</v>
      </c>
      <c r="C225" s="151" t="s">
        <v>10</v>
      </c>
      <c r="D225" s="319" t="s">
        <v>261</v>
      </c>
      <c r="E225" s="320" t="s">
        <v>521</v>
      </c>
      <c r="F225" s="321" t="s">
        <v>522</v>
      </c>
      <c r="G225" s="69"/>
      <c r="H225" s="395">
        <f>SUM(H226)</f>
        <v>48048</v>
      </c>
    </row>
    <row r="226" spans="1:8" ht="46.8">
      <c r="A226" s="74" t="s">
        <v>577</v>
      </c>
      <c r="B226" s="5" t="s">
        <v>116</v>
      </c>
      <c r="C226" s="151" t="s">
        <v>10</v>
      </c>
      <c r="D226" s="319" t="s">
        <v>261</v>
      </c>
      <c r="E226" s="320" t="s">
        <v>10</v>
      </c>
      <c r="F226" s="321" t="s">
        <v>522</v>
      </c>
      <c r="G226" s="69"/>
      <c r="H226" s="395">
        <f>SUM(H227+H229)</f>
        <v>48048</v>
      </c>
    </row>
    <row r="227" spans="1:8" ht="18" hidden="1" customHeight="1">
      <c r="A227" s="130" t="s">
        <v>272</v>
      </c>
      <c r="B227" s="5" t="s">
        <v>116</v>
      </c>
      <c r="C227" s="151" t="s">
        <v>10</v>
      </c>
      <c r="D227" s="319" t="s">
        <v>261</v>
      </c>
      <c r="E227" s="320" t="s">
        <v>10</v>
      </c>
      <c r="F227" s="321" t="s">
        <v>578</v>
      </c>
      <c r="G227" s="69"/>
      <c r="H227" s="395">
        <f>SUM(H228)</f>
        <v>0</v>
      </c>
    </row>
    <row r="228" spans="1:8" ht="31.5" hidden="1" customHeight="1">
      <c r="A228" s="110" t="s">
        <v>728</v>
      </c>
      <c r="B228" s="5" t="s">
        <v>116</v>
      </c>
      <c r="C228" s="151" t="s">
        <v>10</v>
      </c>
      <c r="D228" s="319" t="s">
        <v>261</v>
      </c>
      <c r="E228" s="320" t="s">
        <v>10</v>
      </c>
      <c r="F228" s="321" t="s">
        <v>578</v>
      </c>
      <c r="G228" s="69" t="s">
        <v>16</v>
      </c>
      <c r="H228" s="397">
        <f>SUM(прил9!I180)</f>
        <v>0</v>
      </c>
    </row>
    <row r="229" spans="1:8" ht="33.75" customHeight="1">
      <c r="A229" s="130" t="s">
        <v>579</v>
      </c>
      <c r="B229" s="5" t="s">
        <v>116</v>
      </c>
      <c r="C229" s="151" t="s">
        <v>10</v>
      </c>
      <c r="D229" s="319" t="s">
        <v>261</v>
      </c>
      <c r="E229" s="320" t="s">
        <v>10</v>
      </c>
      <c r="F229" s="321" t="s">
        <v>580</v>
      </c>
      <c r="G229" s="69"/>
      <c r="H229" s="395">
        <f>SUM(H230)</f>
        <v>48048</v>
      </c>
    </row>
    <row r="230" spans="1:8" ht="16.5" customHeight="1">
      <c r="A230" s="94" t="s">
        <v>21</v>
      </c>
      <c r="B230" s="5" t="s">
        <v>116</v>
      </c>
      <c r="C230" s="151" t="s">
        <v>10</v>
      </c>
      <c r="D230" s="319" t="s">
        <v>261</v>
      </c>
      <c r="E230" s="320" t="s">
        <v>10</v>
      </c>
      <c r="F230" s="321" t="s">
        <v>580</v>
      </c>
      <c r="G230" s="69" t="s">
        <v>75</v>
      </c>
      <c r="H230" s="397">
        <f>SUM(прил9!I182)</f>
        <v>48048</v>
      </c>
    </row>
    <row r="231" spans="1:8" ht="16.5" customHeight="1">
      <c r="A231" s="49" t="s">
        <v>161</v>
      </c>
      <c r="B231" s="61" t="s">
        <v>116</v>
      </c>
      <c r="C231" s="28" t="s">
        <v>12</v>
      </c>
      <c r="D231" s="295"/>
      <c r="E231" s="296"/>
      <c r="F231" s="297"/>
      <c r="G231" s="62"/>
      <c r="H231" s="393">
        <f>SUM(H232+H245+H250)</f>
        <v>2224376</v>
      </c>
    </row>
    <row r="232" spans="1:8" ht="32.25" customHeight="1">
      <c r="A232" s="35" t="s">
        <v>193</v>
      </c>
      <c r="B232" s="37" t="s">
        <v>116</v>
      </c>
      <c r="C232" s="41" t="s">
        <v>12</v>
      </c>
      <c r="D232" s="304" t="s">
        <v>581</v>
      </c>
      <c r="E232" s="305" t="s">
        <v>521</v>
      </c>
      <c r="F232" s="306" t="s">
        <v>522</v>
      </c>
      <c r="G232" s="39"/>
      <c r="H232" s="394">
        <f>SUM(H233)</f>
        <v>641847</v>
      </c>
    </row>
    <row r="233" spans="1:8" s="51" customFormat="1" ht="48.75" customHeight="1">
      <c r="A233" s="64" t="s">
        <v>194</v>
      </c>
      <c r="B233" s="5" t="s">
        <v>116</v>
      </c>
      <c r="C233" s="116" t="s">
        <v>12</v>
      </c>
      <c r="D233" s="319" t="s">
        <v>232</v>
      </c>
      <c r="E233" s="320" t="s">
        <v>521</v>
      </c>
      <c r="F233" s="321" t="s">
        <v>522</v>
      </c>
      <c r="G233" s="69"/>
      <c r="H233" s="395">
        <f>SUM(H234)</f>
        <v>641847</v>
      </c>
    </row>
    <row r="234" spans="1:8" s="51" customFormat="1" ht="33.75" customHeight="1">
      <c r="A234" s="130" t="s">
        <v>582</v>
      </c>
      <c r="B234" s="5" t="s">
        <v>116</v>
      </c>
      <c r="C234" s="284" t="s">
        <v>12</v>
      </c>
      <c r="D234" s="319" t="s">
        <v>232</v>
      </c>
      <c r="E234" s="320" t="s">
        <v>10</v>
      </c>
      <c r="F234" s="321" t="s">
        <v>522</v>
      </c>
      <c r="G234" s="69"/>
      <c r="H234" s="395">
        <f>SUM(H235+H237+H239+H241+H243)</f>
        <v>641847</v>
      </c>
    </row>
    <row r="235" spans="1:8" s="51" customFormat="1" ht="46.5" hidden="1" customHeight="1">
      <c r="A235" s="130" t="s">
        <v>745</v>
      </c>
      <c r="B235" s="5" t="s">
        <v>116</v>
      </c>
      <c r="C235" s="553" t="s">
        <v>12</v>
      </c>
      <c r="D235" s="319" t="s">
        <v>232</v>
      </c>
      <c r="E235" s="320" t="s">
        <v>10</v>
      </c>
      <c r="F235" s="554">
        <v>13421</v>
      </c>
      <c r="G235" s="69"/>
      <c r="H235" s="395">
        <f>SUM(H236)</f>
        <v>0</v>
      </c>
    </row>
    <row r="236" spans="1:8" s="51" customFormat="1" ht="15.75" hidden="1" customHeight="1">
      <c r="A236" s="130" t="s">
        <v>21</v>
      </c>
      <c r="B236" s="5" t="s">
        <v>116</v>
      </c>
      <c r="C236" s="553" t="s">
        <v>12</v>
      </c>
      <c r="D236" s="319" t="s">
        <v>232</v>
      </c>
      <c r="E236" s="320" t="s">
        <v>10</v>
      </c>
      <c r="F236" s="554">
        <v>13421</v>
      </c>
      <c r="G236" s="69" t="s">
        <v>75</v>
      </c>
      <c r="H236" s="397">
        <f>SUM(прил9!I188)</f>
        <v>0</v>
      </c>
    </row>
    <row r="237" spans="1:8" s="51" customFormat="1" ht="48" hidden="1" customHeight="1">
      <c r="A237" s="130" t="s">
        <v>746</v>
      </c>
      <c r="B237" s="5" t="s">
        <v>116</v>
      </c>
      <c r="C237" s="553" t="s">
        <v>12</v>
      </c>
      <c r="D237" s="319" t="s">
        <v>232</v>
      </c>
      <c r="E237" s="320" t="s">
        <v>10</v>
      </c>
      <c r="F237" s="554">
        <v>13431</v>
      </c>
      <c r="G237" s="69"/>
      <c r="H237" s="395">
        <f>SUM(H238)</f>
        <v>0</v>
      </c>
    </row>
    <row r="238" spans="1:8" s="51" customFormat="1" ht="15.75" hidden="1" customHeight="1">
      <c r="A238" s="130" t="s">
        <v>21</v>
      </c>
      <c r="B238" s="5" t="s">
        <v>116</v>
      </c>
      <c r="C238" s="553" t="s">
        <v>12</v>
      </c>
      <c r="D238" s="319" t="s">
        <v>232</v>
      </c>
      <c r="E238" s="320" t="s">
        <v>10</v>
      </c>
      <c r="F238" s="554">
        <v>13431</v>
      </c>
      <c r="G238" s="69" t="s">
        <v>75</v>
      </c>
      <c r="H238" s="397">
        <f>SUM(прил9!I190)</f>
        <v>0</v>
      </c>
    </row>
    <row r="239" spans="1:8" s="51" customFormat="1" ht="33.75" customHeight="1">
      <c r="A239" s="130" t="s">
        <v>720</v>
      </c>
      <c r="B239" s="5" t="s">
        <v>116</v>
      </c>
      <c r="C239" s="538" t="s">
        <v>12</v>
      </c>
      <c r="D239" s="319" t="s">
        <v>232</v>
      </c>
      <c r="E239" s="320" t="s">
        <v>10</v>
      </c>
      <c r="F239" s="321" t="s">
        <v>719</v>
      </c>
      <c r="G239" s="69"/>
      <c r="H239" s="395">
        <f>SUM(H240)</f>
        <v>123000</v>
      </c>
    </row>
    <row r="240" spans="1:8" s="51" customFormat="1" ht="18" customHeight="1">
      <c r="A240" s="94" t="s">
        <v>21</v>
      </c>
      <c r="B240" s="5" t="s">
        <v>116</v>
      </c>
      <c r="C240" s="538" t="s">
        <v>12</v>
      </c>
      <c r="D240" s="319" t="s">
        <v>232</v>
      </c>
      <c r="E240" s="320" t="s">
        <v>10</v>
      </c>
      <c r="F240" s="321" t="s">
        <v>719</v>
      </c>
      <c r="G240" s="69" t="s">
        <v>75</v>
      </c>
      <c r="H240" s="397">
        <f>SUM(прил9!I192)</f>
        <v>123000</v>
      </c>
    </row>
    <row r="241" spans="1:8" s="51" customFormat="1" ht="63.75" customHeight="1">
      <c r="A241" s="94" t="s">
        <v>586</v>
      </c>
      <c r="B241" s="5" t="s">
        <v>116</v>
      </c>
      <c r="C241" s="284" t="s">
        <v>12</v>
      </c>
      <c r="D241" s="319" t="s">
        <v>232</v>
      </c>
      <c r="E241" s="320" t="s">
        <v>10</v>
      </c>
      <c r="F241" s="321" t="s">
        <v>587</v>
      </c>
      <c r="G241" s="69"/>
      <c r="H241" s="395">
        <f>SUM(H242)</f>
        <v>167518</v>
      </c>
    </row>
    <row r="242" spans="1:8" s="51" customFormat="1" ht="15.75" customHeight="1">
      <c r="A242" s="94" t="s">
        <v>21</v>
      </c>
      <c r="B242" s="5" t="s">
        <v>116</v>
      </c>
      <c r="C242" s="284" t="s">
        <v>12</v>
      </c>
      <c r="D242" s="319" t="s">
        <v>232</v>
      </c>
      <c r="E242" s="320" t="s">
        <v>10</v>
      </c>
      <c r="F242" s="321" t="s">
        <v>587</v>
      </c>
      <c r="G242" s="69" t="s">
        <v>75</v>
      </c>
      <c r="H242" s="397">
        <f>SUM(прил9!I194)</f>
        <v>167518</v>
      </c>
    </row>
    <row r="243" spans="1:8" s="51" customFormat="1" ht="49.5" customHeight="1">
      <c r="A243" s="94" t="s">
        <v>715</v>
      </c>
      <c r="B243" s="5" t="s">
        <v>116</v>
      </c>
      <c r="C243" s="536" t="s">
        <v>12</v>
      </c>
      <c r="D243" s="319" t="s">
        <v>232</v>
      </c>
      <c r="E243" s="320" t="s">
        <v>10</v>
      </c>
      <c r="F243" s="321" t="s">
        <v>714</v>
      </c>
      <c r="G243" s="69"/>
      <c r="H243" s="395">
        <f>SUM(H244)</f>
        <v>351329</v>
      </c>
    </row>
    <row r="244" spans="1:8" s="51" customFormat="1" ht="15.75" customHeight="1">
      <c r="A244" s="94" t="s">
        <v>21</v>
      </c>
      <c r="B244" s="5" t="s">
        <v>116</v>
      </c>
      <c r="C244" s="536" t="s">
        <v>12</v>
      </c>
      <c r="D244" s="319" t="s">
        <v>232</v>
      </c>
      <c r="E244" s="320" t="s">
        <v>10</v>
      </c>
      <c r="F244" s="321" t="s">
        <v>714</v>
      </c>
      <c r="G244" s="69" t="s">
        <v>75</v>
      </c>
      <c r="H244" s="397">
        <f>SUM(прил9!I196)</f>
        <v>351329</v>
      </c>
    </row>
    <row r="245" spans="1:8" s="51" customFormat="1" ht="49.5" customHeight="1">
      <c r="A245" s="35" t="s">
        <v>204</v>
      </c>
      <c r="B245" s="37" t="s">
        <v>116</v>
      </c>
      <c r="C245" s="152" t="s">
        <v>12</v>
      </c>
      <c r="D245" s="304" t="s">
        <v>576</v>
      </c>
      <c r="E245" s="305" t="s">
        <v>521</v>
      </c>
      <c r="F245" s="306" t="s">
        <v>522</v>
      </c>
      <c r="G245" s="39"/>
      <c r="H245" s="394">
        <f>SUM(H246)</f>
        <v>280000</v>
      </c>
    </row>
    <row r="246" spans="1:8" s="51" customFormat="1" ht="78.75" customHeight="1">
      <c r="A246" s="64" t="s">
        <v>262</v>
      </c>
      <c r="B246" s="5" t="s">
        <v>116</v>
      </c>
      <c r="C246" s="151" t="s">
        <v>12</v>
      </c>
      <c r="D246" s="319" t="s">
        <v>261</v>
      </c>
      <c r="E246" s="320" t="s">
        <v>521</v>
      </c>
      <c r="F246" s="321" t="s">
        <v>522</v>
      </c>
      <c r="G246" s="354"/>
      <c r="H246" s="395">
        <f>SUM(H247)</f>
        <v>280000</v>
      </c>
    </row>
    <row r="247" spans="1:8" s="51" customFormat="1" ht="48" customHeight="1">
      <c r="A247" s="130" t="s">
        <v>577</v>
      </c>
      <c r="B247" s="5" t="s">
        <v>116</v>
      </c>
      <c r="C247" s="151" t="s">
        <v>12</v>
      </c>
      <c r="D247" s="319" t="s">
        <v>261</v>
      </c>
      <c r="E247" s="320" t="s">
        <v>10</v>
      </c>
      <c r="F247" s="321" t="s">
        <v>522</v>
      </c>
      <c r="G247" s="354"/>
      <c r="H247" s="395">
        <f>SUM(H248)</f>
        <v>280000</v>
      </c>
    </row>
    <row r="248" spans="1:8" s="51" customFormat="1" ht="32.25" customHeight="1">
      <c r="A248" s="130" t="s">
        <v>662</v>
      </c>
      <c r="B248" s="5" t="s">
        <v>116</v>
      </c>
      <c r="C248" s="151" t="s">
        <v>12</v>
      </c>
      <c r="D248" s="319" t="s">
        <v>261</v>
      </c>
      <c r="E248" s="320" t="s">
        <v>10</v>
      </c>
      <c r="F248" s="321" t="s">
        <v>663</v>
      </c>
      <c r="G248" s="354"/>
      <c r="H248" s="395">
        <f>SUM(H249)</f>
        <v>280000</v>
      </c>
    </row>
    <row r="249" spans="1:8" s="51" customFormat="1" ht="15.75" customHeight="1">
      <c r="A249" s="94" t="s">
        <v>21</v>
      </c>
      <c r="B249" s="5" t="s">
        <v>116</v>
      </c>
      <c r="C249" s="151" t="s">
        <v>12</v>
      </c>
      <c r="D249" s="319" t="s">
        <v>261</v>
      </c>
      <c r="E249" s="320" t="s">
        <v>10</v>
      </c>
      <c r="F249" s="321" t="s">
        <v>663</v>
      </c>
      <c r="G249" s="354" t="s">
        <v>75</v>
      </c>
      <c r="H249" s="397">
        <f>SUM(прил9!I201)</f>
        <v>280000</v>
      </c>
    </row>
    <row r="250" spans="1:8" s="51" customFormat="1" ht="33.75" customHeight="1">
      <c r="A250" s="35" t="s">
        <v>195</v>
      </c>
      <c r="B250" s="37" t="s">
        <v>116</v>
      </c>
      <c r="C250" s="41" t="s">
        <v>12</v>
      </c>
      <c r="D250" s="304" t="s">
        <v>233</v>
      </c>
      <c r="E250" s="305" t="s">
        <v>521</v>
      </c>
      <c r="F250" s="306" t="s">
        <v>522</v>
      </c>
      <c r="G250" s="39"/>
      <c r="H250" s="394">
        <f>SUM(H251)</f>
        <v>1302529</v>
      </c>
    </row>
    <row r="251" spans="1:8" s="51" customFormat="1" ht="48.75" customHeight="1">
      <c r="A251" s="64" t="s">
        <v>196</v>
      </c>
      <c r="B251" s="5" t="s">
        <v>116</v>
      </c>
      <c r="C251" s="116" t="s">
        <v>12</v>
      </c>
      <c r="D251" s="319" t="s">
        <v>234</v>
      </c>
      <c r="E251" s="320" t="s">
        <v>521</v>
      </c>
      <c r="F251" s="321" t="s">
        <v>522</v>
      </c>
      <c r="G251" s="69"/>
      <c r="H251" s="395">
        <f>SUM(H252)</f>
        <v>1302529</v>
      </c>
    </row>
    <row r="252" spans="1:8" s="51" customFormat="1" ht="48.75" customHeight="1">
      <c r="A252" s="64" t="s">
        <v>583</v>
      </c>
      <c r="B252" s="5" t="s">
        <v>116</v>
      </c>
      <c r="C252" s="284" t="s">
        <v>12</v>
      </c>
      <c r="D252" s="319" t="s">
        <v>234</v>
      </c>
      <c r="E252" s="320" t="s">
        <v>12</v>
      </c>
      <c r="F252" s="321" t="s">
        <v>522</v>
      </c>
      <c r="G252" s="69"/>
      <c r="H252" s="395">
        <f>SUM(H253+H255+H257+H259)</f>
        <v>1302529</v>
      </c>
    </row>
    <row r="253" spans="1:8" s="51" customFormat="1" ht="48.75" hidden="1" customHeight="1">
      <c r="A253" s="64" t="s">
        <v>751</v>
      </c>
      <c r="B253" s="5" t="s">
        <v>116</v>
      </c>
      <c r="C253" s="553" t="s">
        <v>12</v>
      </c>
      <c r="D253" s="319" t="s">
        <v>234</v>
      </c>
      <c r="E253" s="320" t="s">
        <v>12</v>
      </c>
      <c r="F253" s="554">
        <v>50181</v>
      </c>
      <c r="G253" s="69"/>
      <c r="H253" s="395">
        <f>SUM(H254)</f>
        <v>0</v>
      </c>
    </row>
    <row r="254" spans="1:8" s="51" customFormat="1" ht="17.25" hidden="1" customHeight="1">
      <c r="A254" s="64" t="s">
        <v>21</v>
      </c>
      <c r="B254" s="5" t="s">
        <v>116</v>
      </c>
      <c r="C254" s="553" t="s">
        <v>12</v>
      </c>
      <c r="D254" s="319" t="s">
        <v>234</v>
      </c>
      <c r="E254" s="320" t="s">
        <v>12</v>
      </c>
      <c r="F254" s="554">
        <v>50181</v>
      </c>
      <c r="G254" s="69" t="s">
        <v>75</v>
      </c>
      <c r="H254" s="397">
        <f>SUM(прил9!I206)</f>
        <v>0</v>
      </c>
    </row>
    <row r="255" spans="1:8" s="51" customFormat="1" ht="32.25" customHeight="1">
      <c r="A255" s="64" t="s">
        <v>584</v>
      </c>
      <c r="B255" s="5" t="s">
        <v>116</v>
      </c>
      <c r="C255" s="277" t="s">
        <v>12</v>
      </c>
      <c r="D255" s="319" t="s">
        <v>234</v>
      </c>
      <c r="E255" s="320" t="s">
        <v>12</v>
      </c>
      <c r="F255" s="321" t="s">
        <v>585</v>
      </c>
      <c r="G255" s="69"/>
      <c r="H255" s="395">
        <f>SUM(H256)</f>
        <v>1302529</v>
      </c>
    </row>
    <row r="256" spans="1:8" s="51" customFormat="1" ht="18" customHeight="1">
      <c r="A256" s="3" t="s">
        <v>21</v>
      </c>
      <c r="B256" s="5" t="s">
        <v>116</v>
      </c>
      <c r="C256" s="277" t="s">
        <v>12</v>
      </c>
      <c r="D256" s="319" t="s">
        <v>234</v>
      </c>
      <c r="E256" s="320" t="s">
        <v>12</v>
      </c>
      <c r="F256" s="321" t="s">
        <v>585</v>
      </c>
      <c r="G256" s="69" t="s">
        <v>75</v>
      </c>
      <c r="H256" s="397">
        <f>SUM(прил9!I208)</f>
        <v>1302529</v>
      </c>
    </row>
    <row r="257" spans="1:8" s="51" customFormat="1" ht="32.25" hidden="1" customHeight="1">
      <c r="A257" s="3" t="s">
        <v>713</v>
      </c>
      <c r="B257" s="5" t="s">
        <v>116</v>
      </c>
      <c r="C257" s="536" t="s">
        <v>12</v>
      </c>
      <c r="D257" s="319" t="s">
        <v>234</v>
      </c>
      <c r="E257" s="320" t="s">
        <v>12</v>
      </c>
      <c r="F257" s="321" t="s">
        <v>712</v>
      </c>
      <c r="G257" s="69"/>
      <c r="H257" s="395">
        <f>SUM(H258)</f>
        <v>0</v>
      </c>
    </row>
    <row r="258" spans="1:8" s="51" customFormat="1" ht="18" hidden="1" customHeight="1">
      <c r="A258" s="3" t="s">
        <v>21</v>
      </c>
      <c r="B258" s="5" t="s">
        <v>116</v>
      </c>
      <c r="C258" s="536" t="s">
        <v>12</v>
      </c>
      <c r="D258" s="319" t="s">
        <v>234</v>
      </c>
      <c r="E258" s="320" t="s">
        <v>12</v>
      </c>
      <c r="F258" s="321" t="s">
        <v>712</v>
      </c>
      <c r="G258" s="69" t="s">
        <v>75</v>
      </c>
      <c r="H258" s="397">
        <f>SUM(прил9!I210)</f>
        <v>0</v>
      </c>
    </row>
    <row r="259" spans="1:8" s="51" customFormat="1" ht="47.25" hidden="1" customHeight="1">
      <c r="A259" s="3" t="s">
        <v>750</v>
      </c>
      <c r="B259" s="5" t="s">
        <v>116</v>
      </c>
      <c r="C259" s="553" t="s">
        <v>12</v>
      </c>
      <c r="D259" s="319" t="s">
        <v>234</v>
      </c>
      <c r="E259" s="320" t="s">
        <v>12</v>
      </c>
      <c r="F259" s="321" t="s">
        <v>749</v>
      </c>
      <c r="G259" s="69"/>
      <c r="H259" s="395">
        <f>SUM(H260)</f>
        <v>0</v>
      </c>
    </row>
    <row r="260" spans="1:8" s="51" customFormat="1" ht="18" hidden="1" customHeight="1">
      <c r="A260" s="3" t="s">
        <v>21</v>
      </c>
      <c r="B260" s="5" t="s">
        <v>116</v>
      </c>
      <c r="C260" s="553" t="s">
        <v>12</v>
      </c>
      <c r="D260" s="319" t="s">
        <v>234</v>
      </c>
      <c r="E260" s="320" t="s">
        <v>12</v>
      </c>
      <c r="F260" s="321" t="s">
        <v>749</v>
      </c>
      <c r="G260" s="69" t="s">
        <v>75</v>
      </c>
      <c r="H260" s="397">
        <f>SUM(прил9!I212)</f>
        <v>0</v>
      </c>
    </row>
    <row r="261" spans="1:8" ht="17.25" customHeight="1">
      <c r="A261" s="90" t="s">
        <v>27</v>
      </c>
      <c r="B261" s="18" t="s">
        <v>29</v>
      </c>
      <c r="C261" s="47"/>
      <c r="D261" s="332"/>
      <c r="E261" s="333"/>
      <c r="F261" s="334"/>
      <c r="G261" s="17"/>
      <c r="H261" s="392">
        <f>SUM(H262+H282+H333+H348+H368)</f>
        <v>182858699</v>
      </c>
    </row>
    <row r="262" spans="1:8" ht="15.6">
      <c r="A262" s="107" t="s">
        <v>28</v>
      </c>
      <c r="B262" s="28" t="s">
        <v>29</v>
      </c>
      <c r="C262" s="28" t="s">
        <v>10</v>
      </c>
      <c r="D262" s="295"/>
      <c r="E262" s="296"/>
      <c r="F262" s="297"/>
      <c r="G262" s="27"/>
      <c r="H262" s="393">
        <f>SUM(H263,H277)</f>
        <v>19932442</v>
      </c>
    </row>
    <row r="263" spans="1:8" ht="35.25" customHeight="1">
      <c r="A263" s="35" t="s">
        <v>162</v>
      </c>
      <c r="B263" s="37" t="s">
        <v>29</v>
      </c>
      <c r="C263" s="37" t="s">
        <v>10</v>
      </c>
      <c r="D263" s="298" t="s">
        <v>591</v>
      </c>
      <c r="E263" s="299" t="s">
        <v>521</v>
      </c>
      <c r="F263" s="300" t="s">
        <v>522</v>
      </c>
      <c r="G263" s="39"/>
      <c r="H263" s="394">
        <f>SUM(H264)</f>
        <v>19823842</v>
      </c>
    </row>
    <row r="264" spans="1:8" ht="49.5" customHeight="1">
      <c r="A264" s="3" t="s">
        <v>163</v>
      </c>
      <c r="B264" s="5" t="s">
        <v>29</v>
      </c>
      <c r="C264" s="5" t="s">
        <v>10</v>
      </c>
      <c r="D264" s="301" t="s">
        <v>246</v>
      </c>
      <c r="E264" s="302" t="s">
        <v>521</v>
      </c>
      <c r="F264" s="303" t="s">
        <v>522</v>
      </c>
      <c r="G264" s="69"/>
      <c r="H264" s="395">
        <f>SUM(H265)</f>
        <v>19823842</v>
      </c>
    </row>
    <row r="265" spans="1:8" ht="17.25" customHeight="1">
      <c r="A265" s="3" t="s">
        <v>592</v>
      </c>
      <c r="B265" s="5" t="s">
        <v>29</v>
      </c>
      <c r="C265" s="5" t="s">
        <v>10</v>
      </c>
      <c r="D265" s="301" t="s">
        <v>246</v>
      </c>
      <c r="E265" s="302" t="s">
        <v>10</v>
      </c>
      <c r="F265" s="303" t="s">
        <v>522</v>
      </c>
      <c r="G265" s="69"/>
      <c r="H265" s="395">
        <f>SUM(H266+H269+H271+H273)</f>
        <v>19823842</v>
      </c>
    </row>
    <row r="266" spans="1:8" ht="81" customHeight="1">
      <c r="A266" s="3" t="s">
        <v>593</v>
      </c>
      <c r="B266" s="5" t="s">
        <v>29</v>
      </c>
      <c r="C266" s="5" t="s">
        <v>10</v>
      </c>
      <c r="D266" s="301" t="s">
        <v>246</v>
      </c>
      <c r="E266" s="302" t="s">
        <v>10</v>
      </c>
      <c r="F266" s="303" t="s">
        <v>594</v>
      </c>
      <c r="G266" s="2"/>
      <c r="H266" s="395">
        <f>SUM(H267:H268)</f>
        <v>10198363</v>
      </c>
    </row>
    <row r="267" spans="1:8" ht="46.8">
      <c r="A267" s="105" t="s">
        <v>92</v>
      </c>
      <c r="B267" s="5" t="s">
        <v>29</v>
      </c>
      <c r="C267" s="5" t="s">
        <v>10</v>
      </c>
      <c r="D267" s="301" t="s">
        <v>246</v>
      </c>
      <c r="E267" s="302" t="s">
        <v>10</v>
      </c>
      <c r="F267" s="303" t="s">
        <v>594</v>
      </c>
      <c r="G267" s="6" t="s">
        <v>13</v>
      </c>
      <c r="H267" s="397">
        <f>SUM(прил9!I354)</f>
        <v>10112208</v>
      </c>
    </row>
    <row r="268" spans="1:8" ht="31.5" customHeight="1">
      <c r="A268" s="97" t="s">
        <v>728</v>
      </c>
      <c r="B268" s="5" t="s">
        <v>29</v>
      </c>
      <c r="C268" s="5" t="s">
        <v>10</v>
      </c>
      <c r="D268" s="301" t="s">
        <v>246</v>
      </c>
      <c r="E268" s="302" t="s">
        <v>10</v>
      </c>
      <c r="F268" s="303" t="s">
        <v>594</v>
      </c>
      <c r="G268" s="6" t="s">
        <v>16</v>
      </c>
      <c r="H268" s="397">
        <f>SUM(прил9!I355)</f>
        <v>86155</v>
      </c>
    </row>
    <row r="269" spans="1:8" ht="19.5" hidden="1" customHeight="1">
      <c r="A269" s="552" t="s">
        <v>790</v>
      </c>
      <c r="B269" s="5" t="s">
        <v>29</v>
      </c>
      <c r="C269" s="5" t="s">
        <v>10</v>
      </c>
      <c r="D269" s="301" t="s">
        <v>246</v>
      </c>
      <c r="E269" s="302" t="s">
        <v>10</v>
      </c>
      <c r="F269" s="303" t="s">
        <v>766</v>
      </c>
      <c r="G269" s="356"/>
      <c r="H269" s="395">
        <f>SUM(H270)</f>
        <v>0</v>
      </c>
    </row>
    <row r="270" spans="1:8" ht="31.5" hidden="1" customHeight="1">
      <c r="A270" s="136" t="s">
        <v>728</v>
      </c>
      <c r="B270" s="5" t="s">
        <v>29</v>
      </c>
      <c r="C270" s="5" t="s">
        <v>10</v>
      </c>
      <c r="D270" s="301" t="s">
        <v>246</v>
      </c>
      <c r="E270" s="302" t="s">
        <v>10</v>
      </c>
      <c r="F270" s="303" t="s">
        <v>766</v>
      </c>
      <c r="G270" s="356" t="s">
        <v>16</v>
      </c>
      <c r="H270" s="397">
        <f>SUM(прил9!I357)</f>
        <v>0</v>
      </c>
    </row>
    <row r="271" spans="1:8" ht="31.5" hidden="1" customHeight="1">
      <c r="A271" s="552" t="s">
        <v>725</v>
      </c>
      <c r="B271" s="5" t="s">
        <v>29</v>
      </c>
      <c r="C271" s="5" t="s">
        <v>10</v>
      </c>
      <c r="D271" s="301" t="s">
        <v>246</v>
      </c>
      <c r="E271" s="302" t="s">
        <v>10</v>
      </c>
      <c r="F271" s="303" t="s">
        <v>724</v>
      </c>
      <c r="G271" s="356"/>
      <c r="H271" s="395">
        <f>SUM(H272)</f>
        <v>0</v>
      </c>
    </row>
    <row r="272" spans="1:8" ht="33.75" hidden="1" customHeight="1">
      <c r="A272" s="136" t="s">
        <v>728</v>
      </c>
      <c r="B272" s="5" t="s">
        <v>29</v>
      </c>
      <c r="C272" s="5" t="s">
        <v>10</v>
      </c>
      <c r="D272" s="301" t="s">
        <v>246</v>
      </c>
      <c r="E272" s="302" t="s">
        <v>10</v>
      </c>
      <c r="F272" s="303" t="s">
        <v>724</v>
      </c>
      <c r="G272" s="356" t="s">
        <v>16</v>
      </c>
      <c r="H272" s="397">
        <f>SUM(прил9!I359)</f>
        <v>0</v>
      </c>
    </row>
    <row r="273" spans="1:8" ht="33" customHeight="1">
      <c r="A273" s="3" t="s">
        <v>102</v>
      </c>
      <c r="B273" s="5" t="s">
        <v>29</v>
      </c>
      <c r="C273" s="5" t="s">
        <v>10</v>
      </c>
      <c r="D273" s="301" t="s">
        <v>246</v>
      </c>
      <c r="E273" s="302" t="s">
        <v>10</v>
      </c>
      <c r="F273" s="303" t="s">
        <v>555</v>
      </c>
      <c r="G273" s="69"/>
      <c r="H273" s="395">
        <f>SUM(H274:H276)</f>
        <v>9625479</v>
      </c>
    </row>
    <row r="274" spans="1:8" ht="49.5" customHeight="1">
      <c r="A274" s="105" t="s">
        <v>92</v>
      </c>
      <c r="B274" s="5" t="s">
        <v>29</v>
      </c>
      <c r="C274" s="5" t="s">
        <v>10</v>
      </c>
      <c r="D274" s="301" t="s">
        <v>246</v>
      </c>
      <c r="E274" s="302" t="s">
        <v>10</v>
      </c>
      <c r="F274" s="303" t="s">
        <v>555</v>
      </c>
      <c r="G274" s="69" t="s">
        <v>13</v>
      </c>
      <c r="H274" s="397">
        <f>SUM(прил9!I361)</f>
        <v>4254042</v>
      </c>
    </row>
    <row r="275" spans="1:8" ht="31.5" customHeight="1">
      <c r="A275" s="97" t="s">
        <v>728</v>
      </c>
      <c r="B275" s="5" t="s">
        <v>29</v>
      </c>
      <c r="C275" s="5" t="s">
        <v>10</v>
      </c>
      <c r="D275" s="301" t="s">
        <v>246</v>
      </c>
      <c r="E275" s="302" t="s">
        <v>10</v>
      </c>
      <c r="F275" s="303" t="s">
        <v>555</v>
      </c>
      <c r="G275" s="69" t="s">
        <v>16</v>
      </c>
      <c r="H275" s="397">
        <f>SUM(прил9!I362)</f>
        <v>5280133</v>
      </c>
    </row>
    <row r="276" spans="1:8" ht="18" customHeight="1">
      <c r="A276" s="3" t="s">
        <v>18</v>
      </c>
      <c r="B276" s="5" t="s">
        <v>29</v>
      </c>
      <c r="C276" s="5" t="s">
        <v>10</v>
      </c>
      <c r="D276" s="301" t="s">
        <v>246</v>
      </c>
      <c r="E276" s="302" t="s">
        <v>10</v>
      </c>
      <c r="F276" s="303" t="s">
        <v>555</v>
      </c>
      <c r="G276" s="69" t="s">
        <v>17</v>
      </c>
      <c r="H276" s="397">
        <f>SUM(прил9!I363)</f>
        <v>91304</v>
      </c>
    </row>
    <row r="277" spans="1:8" ht="64.5" customHeight="1">
      <c r="A277" s="91" t="s">
        <v>149</v>
      </c>
      <c r="B277" s="36" t="s">
        <v>29</v>
      </c>
      <c r="C277" s="50" t="s">
        <v>10</v>
      </c>
      <c r="D277" s="310" t="s">
        <v>225</v>
      </c>
      <c r="E277" s="311" t="s">
        <v>521</v>
      </c>
      <c r="F277" s="312" t="s">
        <v>522</v>
      </c>
      <c r="G277" s="36"/>
      <c r="H277" s="394">
        <f>SUM(H278)</f>
        <v>108600</v>
      </c>
    </row>
    <row r="278" spans="1:8" ht="96" customHeight="1">
      <c r="A278" s="94" t="s">
        <v>165</v>
      </c>
      <c r="B278" s="2" t="s">
        <v>29</v>
      </c>
      <c r="C278" s="10" t="s">
        <v>10</v>
      </c>
      <c r="D278" s="338" t="s">
        <v>227</v>
      </c>
      <c r="E278" s="339" t="s">
        <v>521</v>
      </c>
      <c r="F278" s="340" t="s">
        <v>522</v>
      </c>
      <c r="G278" s="2"/>
      <c r="H278" s="395">
        <f>SUM(H279)</f>
        <v>108600</v>
      </c>
    </row>
    <row r="279" spans="1:8" ht="49.5" customHeight="1">
      <c r="A279" s="94" t="s">
        <v>541</v>
      </c>
      <c r="B279" s="2" t="s">
        <v>29</v>
      </c>
      <c r="C279" s="10" t="s">
        <v>10</v>
      </c>
      <c r="D279" s="338" t="s">
        <v>227</v>
      </c>
      <c r="E279" s="339" t="s">
        <v>10</v>
      </c>
      <c r="F279" s="340" t="s">
        <v>522</v>
      </c>
      <c r="G279" s="2"/>
      <c r="H279" s="395">
        <f>SUM(H280)</f>
        <v>108600</v>
      </c>
    </row>
    <row r="280" spans="1:8" ht="18" customHeight="1">
      <c r="A280" s="3" t="s">
        <v>117</v>
      </c>
      <c r="B280" s="2" t="s">
        <v>29</v>
      </c>
      <c r="C280" s="10" t="s">
        <v>10</v>
      </c>
      <c r="D280" s="338" t="s">
        <v>227</v>
      </c>
      <c r="E280" s="339" t="s">
        <v>10</v>
      </c>
      <c r="F280" s="340" t="s">
        <v>542</v>
      </c>
      <c r="G280" s="2"/>
      <c r="H280" s="395">
        <f>SUM(H281)</f>
        <v>108600</v>
      </c>
    </row>
    <row r="281" spans="1:8" ht="30" customHeight="1">
      <c r="A281" s="97" t="s">
        <v>728</v>
      </c>
      <c r="B281" s="2" t="s">
        <v>29</v>
      </c>
      <c r="C281" s="10" t="s">
        <v>10</v>
      </c>
      <c r="D281" s="338" t="s">
        <v>227</v>
      </c>
      <c r="E281" s="339" t="s">
        <v>10</v>
      </c>
      <c r="F281" s="340" t="s">
        <v>542</v>
      </c>
      <c r="G281" s="2" t="s">
        <v>16</v>
      </c>
      <c r="H281" s="396">
        <f>SUM(прил9!I368)</f>
        <v>108600</v>
      </c>
    </row>
    <row r="282" spans="1:8" ht="15.6">
      <c r="A282" s="107" t="s">
        <v>30</v>
      </c>
      <c r="B282" s="28" t="s">
        <v>29</v>
      </c>
      <c r="C282" s="28" t="s">
        <v>12</v>
      </c>
      <c r="D282" s="295"/>
      <c r="E282" s="296"/>
      <c r="F282" s="297"/>
      <c r="G282" s="27"/>
      <c r="H282" s="393">
        <f>SUM(H283+H328)</f>
        <v>141255962</v>
      </c>
    </row>
    <row r="283" spans="1:8" ht="35.25" customHeight="1">
      <c r="A283" s="35" t="s">
        <v>162</v>
      </c>
      <c r="B283" s="36" t="s">
        <v>29</v>
      </c>
      <c r="C283" s="36" t="s">
        <v>12</v>
      </c>
      <c r="D283" s="298" t="s">
        <v>591</v>
      </c>
      <c r="E283" s="299" t="s">
        <v>521</v>
      </c>
      <c r="F283" s="300" t="s">
        <v>522</v>
      </c>
      <c r="G283" s="36"/>
      <c r="H283" s="394">
        <f>SUM(H284+H312)</f>
        <v>140410062</v>
      </c>
    </row>
    <row r="284" spans="1:8" ht="50.25" customHeight="1">
      <c r="A284" s="3" t="s">
        <v>163</v>
      </c>
      <c r="B284" s="2" t="s">
        <v>29</v>
      </c>
      <c r="C284" s="2" t="s">
        <v>12</v>
      </c>
      <c r="D284" s="301" t="s">
        <v>246</v>
      </c>
      <c r="E284" s="302" t="s">
        <v>521</v>
      </c>
      <c r="F284" s="303" t="s">
        <v>522</v>
      </c>
      <c r="G284" s="2"/>
      <c r="H284" s="395">
        <f>SUM(H285)</f>
        <v>140210062</v>
      </c>
    </row>
    <row r="285" spans="1:8" ht="17.25" customHeight="1">
      <c r="A285" s="361" t="s">
        <v>604</v>
      </c>
      <c r="B285" s="2" t="s">
        <v>29</v>
      </c>
      <c r="C285" s="2" t="s">
        <v>12</v>
      </c>
      <c r="D285" s="301" t="s">
        <v>246</v>
      </c>
      <c r="E285" s="302" t="s">
        <v>12</v>
      </c>
      <c r="F285" s="303" t="s">
        <v>522</v>
      </c>
      <c r="G285" s="2"/>
      <c r="H285" s="395">
        <f>SUM(H286+H289+H291+H293+H295+H297+H310+H300+H302+H304+H308)</f>
        <v>140210062</v>
      </c>
    </row>
    <row r="286" spans="1:8" ht="82.5" customHeight="1">
      <c r="A286" s="60" t="s">
        <v>166</v>
      </c>
      <c r="B286" s="2" t="s">
        <v>29</v>
      </c>
      <c r="C286" s="2" t="s">
        <v>12</v>
      </c>
      <c r="D286" s="301" t="s">
        <v>246</v>
      </c>
      <c r="E286" s="302" t="s">
        <v>12</v>
      </c>
      <c r="F286" s="303" t="s">
        <v>595</v>
      </c>
      <c r="G286" s="2"/>
      <c r="H286" s="395">
        <f>SUM(H287:H288)</f>
        <v>116993898</v>
      </c>
    </row>
    <row r="287" spans="1:8" ht="48" customHeight="1">
      <c r="A287" s="105" t="s">
        <v>92</v>
      </c>
      <c r="B287" s="2" t="s">
        <v>29</v>
      </c>
      <c r="C287" s="2" t="s">
        <v>12</v>
      </c>
      <c r="D287" s="301" t="s">
        <v>246</v>
      </c>
      <c r="E287" s="302" t="s">
        <v>12</v>
      </c>
      <c r="F287" s="303" t="s">
        <v>595</v>
      </c>
      <c r="G287" s="2" t="s">
        <v>13</v>
      </c>
      <c r="H287" s="397">
        <f>SUM(прил9!I374)</f>
        <v>112593195</v>
      </c>
    </row>
    <row r="288" spans="1:8" ht="32.25" customHeight="1">
      <c r="A288" s="97" t="s">
        <v>728</v>
      </c>
      <c r="B288" s="2" t="s">
        <v>29</v>
      </c>
      <c r="C288" s="2" t="s">
        <v>12</v>
      </c>
      <c r="D288" s="301" t="s">
        <v>246</v>
      </c>
      <c r="E288" s="302" t="s">
        <v>12</v>
      </c>
      <c r="F288" s="303" t="s">
        <v>595</v>
      </c>
      <c r="G288" s="2" t="s">
        <v>16</v>
      </c>
      <c r="H288" s="397">
        <f>SUM(прил9!I375)</f>
        <v>4400703</v>
      </c>
    </row>
    <row r="289" spans="1:8" ht="17.25" hidden="1" customHeight="1">
      <c r="A289" s="552" t="s">
        <v>767</v>
      </c>
      <c r="B289" s="2" t="s">
        <v>29</v>
      </c>
      <c r="C289" s="2" t="s">
        <v>12</v>
      </c>
      <c r="D289" s="301" t="s">
        <v>246</v>
      </c>
      <c r="E289" s="302" t="s">
        <v>12</v>
      </c>
      <c r="F289" s="303" t="s">
        <v>766</v>
      </c>
      <c r="G289" s="2"/>
      <c r="H289" s="395">
        <f>SUM(H290)</f>
        <v>0</v>
      </c>
    </row>
    <row r="290" spans="1:8" ht="33" hidden="1" customHeight="1">
      <c r="A290" s="136" t="s">
        <v>728</v>
      </c>
      <c r="B290" s="2" t="s">
        <v>29</v>
      </c>
      <c r="C290" s="2" t="s">
        <v>12</v>
      </c>
      <c r="D290" s="301" t="s">
        <v>246</v>
      </c>
      <c r="E290" s="302" t="s">
        <v>12</v>
      </c>
      <c r="F290" s="303" t="s">
        <v>766</v>
      </c>
      <c r="G290" s="2" t="s">
        <v>16</v>
      </c>
      <c r="H290" s="397">
        <f>SUM(прил9!I377)</f>
        <v>0</v>
      </c>
    </row>
    <row r="291" spans="1:8" ht="34.5" hidden="1" customHeight="1">
      <c r="A291" s="552" t="s">
        <v>759</v>
      </c>
      <c r="B291" s="2" t="s">
        <v>29</v>
      </c>
      <c r="C291" s="2" t="s">
        <v>12</v>
      </c>
      <c r="D291" s="301" t="s">
        <v>246</v>
      </c>
      <c r="E291" s="302" t="s">
        <v>12</v>
      </c>
      <c r="F291" s="303" t="s">
        <v>758</v>
      </c>
      <c r="G291" s="2"/>
      <c r="H291" s="395">
        <f>SUM(H292)</f>
        <v>0</v>
      </c>
    </row>
    <row r="292" spans="1:8" ht="50.25" hidden="1" customHeight="1">
      <c r="A292" s="125" t="s">
        <v>92</v>
      </c>
      <c r="B292" s="2" t="s">
        <v>29</v>
      </c>
      <c r="C292" s="2" t="s">
        <v>12</v>
      </c>
      <c r="D292" s="301" t="s">
        <v>246</v>
      </c>
      <c r="E292" s="302" t="s">
        <v>12</v>
      </c>
      <c r="F292" s="303" t="s">
        <v>758</v>
      </c>
      <c r="G292" s="2" t="s">
        <v>13</v>
      </c>
      <c r="H292" s="397">
        <f>SUM(прил9!I379)</f>
        <v>0</v>
      </c>
    </row>
    <row r="293" spans="1:8" ht="63.75" hidden="1" customHeight="1">
      <c r="A293" s="552" t="s">
        <v>760</v>
      </c>
      <c r="B293" s="2" t="s">
        <v>29</v>
      </c>
      <c r="C293" s="2" t="s">
        <v>12</v>
      </c>
      <c r="D293" s="301" t="s">
        <v>246</v>
      </c>
      <c r="E293" s="302" t="s">
        <v>12</v>
      </c>
      <c r="F293" s="303" t="s">
        <v>757</v>
      </c>
      <c r="G293" s="2"/>
      <c r="H293" s="395">
        <f>SUM(H294)</f>
        <v>0</v>
      </c>
    </row>
    <row r="294" spans="1:8" ht="33" hidden="1" customHeight="1">
      <c r="A294" s="136" t="s">
        <v>728</v>
      </c>
      <c r="B294" s="2" t="s">
        <v>29</v>
      </c>
      <c r="C294" s="2" t="s">
        <v>12</v>
      </c>
      <c r="D294" s="301" t="s">
        <v>246</v>
      </c>
      <c r="E294" s="302" t="s">
        <v>12</v>
      </c>
      <c r="F294" s="303" t="s">
        <v>757</v>
      </c>
      <c r="G294" s="2" t="s">
        <v>16</v>
      </c>
      <c r="H294" s="397">
        <f>SUM(прил9!I381)</f>
        <v>0</v>
      </c>
    </row>
    <row r="295" spans="1:8" ht="32.25" hidden="1" customHeight="1">
      <c r="A295" s="552" t="s">
        <v>725</v>
      </c>
      <c r="B295" s="2" t="s">
        <v>29</v>
      </c>
      <c r="C295" s="2" t="s">
        <v>12</v>
      </c>
      <c r="D295" s="301" t="s">
        <v>246</v>
      </c>
      <c r="E295" s="302" t="s">
        <v>12</v>
      </c>
      <c r="F295" s="303" t="s">
        <v>724</v>
      </c>
      <c r="G295" s="2"/>
      <c r="H295" s="395">
        <f>SUM(H296)</f>
        <v>0</v>
      </c>
    </row>
    <row r="296" spans="1:8" ht="31.5" hidden="1" customHeight="1">
      <c r="A296" s="110" t="s">
        <v>728</v>
      </c>
      <c r="B296" s="2" t="s">
        <v>29</v>
      </c>
      <c r="C296" s="2" t="s">
        <v>12</v>
      </c>
      <c r="D296" s="301" t="s">
        <v>246</v>
      </c>
      <c r="E296" s="302" t="s">
        <v>12</v>
      </c>
      <c r="F296" s="303" t="s">
        <v>724</v>
      </c>
      <c r="G296" s="2" t="s">
        <v>16</v>
      </c>
      <c r="H296" s="397">
        <f>SUM(прил9!I383)</f>
        <v>0</v>
      </c>
    </row>
    <row r="297" spans="1:8" ht="32.25" customHeight="1">
      <c r="A297" s="362" t="s">
        <v>597</v>
      </c>
      <c r="B297" s="2" t="s">
        <v>29</v>
      </c>
      <c r="C297" s="2" t="s">
        <v>12</v>
      </c>
      <c r="D297" s="301" t="s">
        <v>246</v>
      </c>
      <c r="E297" s="302" t="s">
        <v>12</v>
      </c>
      <c r="F297" s="303" t="s">
        <v>598</v>
      </c>
      <c r="G297" s="2"/>
      <c r="H297" s="395">
        <f>SUM(H298:H299)</f>
        <v>529881</v>
      </c>
    </row>
    <row r="298" spans="1:8" ht="49.5" customHeight="1">
      <c r="A298" s="105" t="s">
        <v>92</v>
      </c>
      <c r="B298" s="2" t="s">
        <v>29</v>
      </c>
      <c r="C298" s="2" t="s">
        <v>12</v>
      </c>
      <c r="D298" s="301" t="s">
        <v>246</v>
      </c>
      <c r="E298" s="302" t="s">
        <v>12</v>
      </c>
      <c r="F298" s="303" t="s">
        <v>598</v>
      </c>
      <c r="G298" s="2" t="s">
        <v>13</v>
      </c>
      <c r="H298" s="397">
        <f>SUM(прил9!I385)</f>
        <v>463781</v>
      </c>
    </row>
    <row r="299" spans="1:8" ht="16.5" customHeight="1">
      <c r="A299" s="74" t="s">
        <v>40</v>
      </c>
      <c r="B299" s="2" t="s">
        <v>29</v>
      </c>
      <c r="C299" s="2" t="s">
        <v>12</v>
      </c>
      <c r="D299" s="301" t="s">
        <v>246</v>
      </c>
      <c r="E299" s="302" t="s">
        <v>12</v>
      </c>
      <c r="F299" s="303" t="s">
        <v>598</v>
      </c>
      <c r="G299" s="354" t="s">
        <v>39</v>
      </c>
      <c r="H299" s="397">
        <f>SUM(прил9!I386)</f>
        <v>66100</v>
      </c>
    </row>
    <row r="300" spans="1:8" ht="48.75" customHeight="1">
      <c r="A300" s="363" t="s">
        <v>599</v>
      </c>
      <c r="B300" s="52" t="s">
        <v>29</v>
      </c>
      <c r="C300" s="52" t="s">
        <v>12</v>
      </c>
      <c r="D300" s="341" t="s">
        <v>246</v>
      </c>
      <c r="E300" s="342" t="s">
        <v>12</v>
      </c>
      <c r="F300" s="343" t="s">
        <v>600</v>
      </c>
      <c r="G300" s="52"/>
      <c r="H300" s="395">
        <f>SUM(H301)</f>
        <v>1475000</v>
      </c>
    </row>
    <row r="301" spans="1:8" ht="30.75" customHeight="1">
      <c r="A301" s="278" t="s">
        <v>728</v>
      </c>
      <c r="B301" s="69" t="s">
        <v>29</v>
      </c>
      <c r="C301" s="52" t="s">
        <v>12</v>
      </c>
      <c r="D301" s="341" t="s">
        <v>246</v>
      </c>
      <c r="E301" s="342" t="s">
        <v>12</v>
      </c>
      <c r="F301" s="343" t="s">
        <v>600</v>
      </c>
      <c r="G301" s="52" t="s">
        <v>16</v>
      </c>
      <c r="H301" s="397">
        <f>SUM(прил9!I388)</f>
        <v>1475000</v>
      </c>
    </row>
    <row r="302" spans="1:8" ht="17.25" customHeight="1">
      <c r="A302" s="112" t="s">
        <v>484</v>
      </c>
      <c r="B302" s="5" t="s">
        <v>29</v>
      </c>
      <c r="C302" s="5" t="s">
        <v>12</v>
      </c>
      <c r="D302" s="301" t="s">
        <v>246</v>
      </c>
      <c r="E302" s="302" t="s">
        <v>12</v>
      </c>
      <c r="F302" s="303" t="s">
        <v>596</v>
      </c>
      <c r="G302" s="2"/>
      <c r="H302" s="395">
        <f>SUM(H303)</f>
        <v>895700</v>
      </c>
    </row>
    <row r="303" spans="1:8" ht="48" customHeight="1">
      <c r="A303" s="105" t="s">
        <v>92</v>
      </c>
      <c r="B303" s="5" t="s">
        <v>29</v>
      </c>
      <c r="C303" s="5" t="s">
        <v>12</v>
      </c>
      <c r="D303" s="301" t="s">
        <v>246</v>
      </c>
      <c r="E303" s="302" t="s">
        <v>12</v>
      </c>
      <c r="F303" s="303" t="s">
        <v>596</v>
      </c>
      <c r="G303" s="2" t="s">
        <v>13</v>
      </c>
      <c r="H303" s="397">
        <f>SUM(прил9!I390)</f>
        <v>895700</v>
      </c>
    </row>
    <row r="304" spans="1:8" ht="33" customHeight="1">
      <c r="A304" s="3" t="s">
        <v>102</v>
      </c>
      <c r="B304" s="5" t="s">
        <v>29</v>
      </c>
      <c r="C304" s="5" t="s">
        <v>12</v>
      </c>
      <c r="D304" s="301" t="s">
        <v>246</v>
      </c>
      <c r="E304" s="302" t="s">
        <v>12</v>
      </c>
      <c r="F304" s="303" t="s">
        <v>555</v>
      </c>
      <c r="G304" s="2"/>
      <c r="H304" s="395">
        <f>SUM(H305:H307)</f>
        <v>20180583</v>
      </c>
    </row>
    <row r="305" spans="1:8" ht="49.5" customHeight="1">
      <c r="A305" s="105" t="s">
        <v>92</v>
      </c>
      <c r="B305" s="5" t="s">
        <v>29</v>
      </c>
      <c r="C305" s="5" t="s">
        <v>12</v>
      </c>
      <c r="D305" s="301" t="s">
        <v>246</v>
      </c>
      <c r="E305" s="302" t="s">
        <v>12</v>
      </c>
      <c r="F305" s="303" t="s">
        <v>555</v>
      </c>
      <c r="G305" s="2" t="s">
        <v>13</v>
      </c>
      <c r="H305" s="396">
        <f>SUM(прил9!I392)</f>
        <v>166000</v>
      </c>
    </row>
    <row r="306" spans="1:8" ht="31.5" customHeight="1">
      <c r="A306" s="97" t="s">
        <v>728</v>
      </c>
      <c r="B306" s="5" t="s">
        <v>29</v>
      </c>
      <c r="C306" s="5" t="s">
        <v>12</v>
      </c>
      <c r="D306" s="301" t="s">
        <v>246</v>
      </c>
      <c r="E306" s="302" t="s">
        <v>12</v>
      </c>
      <c r="F306" s="303" t="s">
        <v>555</v>
      </c>
      <c r="G306" s="2" t="s">
        <v>16</v>
      </c>
      <c r="H306" s="396">
        <f>SUM(прил9!I393)</f>
        <v>16922250</v>
      </c>
    </row>
    <row r="307" spans="1:8" ht="16.5" customHeight="1">
      <c r="A307" s="3" t="s">
        <v>18</v>
      </c>
      <c r="B307" s="52" t="s">
        <v>29</v>
      </c>
      <c r="C307" s="52" t="s">
        <v>12</v>
      </c>
      <c r="D307" s="341" t="s">
        <v>246</v>
      </c>
      <c r="E307" s="342" t="s">
        <v>12</v>
      </c>
      <c r="F307" s="343" t="s">
        <v>555</v>
      </c>
      <c r="G307" s="52" t="s">
        <v>17</v>
      </c>
      <c r="H307" s="396">
        <f>SUM(прил9!I394)</f>
        <v>3092333</v>
      </c>
    </row>
    <row r="308" spans="1:8" ht="31.5" hidden="1" customHeight="1">
      <c r="A308" s="3" t="s">
        <v>723</v>
      </c>
      <c r="B308" s="52" t="s">
        <v>29</v>
      </c>
      <c r="C308" s="52" t="s">
        <v>12</v>
      </c>
      <c r="D308" s="341" t="s">
        <v>246</v>
      </c>
      <c r="E308" s="342" t="s">
        <v>12</v>
      </c>
      <c r="F308" s="343" t="s">
        <v>722</v>
      </c>
      <c r="G308" s="52"/>
      <c r="H308" s="395">
        <f>SUM(H309)</f>
        <v>0</v>
      </c>
    </row>
    <row r="309" spans="1:8" ht="30.75" hidden="1" customHeight="1">
      <c r="A309" s="110" t="s">
        <v>728</v>
      </c>
      <c r="B309" s="52" t="s">
        <v>29</v>
      </c>
      <c r="C309" s="52" t="s">
        <v>12</v>
      </c>
      <c r="D309" s="341" t="s">
        <v>246</v>
      </c>
      <c r="E309" s="342" t="s">
        <v>12</v>
      </c>
      <c r="F309" s="343" t="s">
        <v>722</v>
      </c>
      <c r="G309" s="52" t="s">
        <v>16</v>
      </c>
      <c r="H309" s="396">
        <f>SUM(прил9!I396)</f>
        <v>0</v>
      </c>
    </row>
    <row r="310" spans="1:8" ht="16.5" customHeight="1">
      <c r="A310" s="74" t="s">
        <v>727</v>
      </c>
      <c r="B310" s="2" t="s">
        <v>29</v>
      </c>
      <c r="C310" s="2" t="s">
        <v>12</v>
      </c>
      <c r="D310" s="301" t="s">
        <v>246</v>
      </c>
      <c r="E310" s="302" t="s">
        <v>12</v>
      </c>
      <c r="F310" s="343" t="s">
        <v>726</v>
      </c>
      <c r="G310" s="2"/>
      <c r="H310" s="395">
        <f>SUM(H311)</f>
        <v>135000</v>
      </c>
    </row>
    <row r="311" spans="1:8" ht="30" customHeight="1">
      <c r="A311" s="278" t="s">
        <v>728</v>
      </c>
      <c r="B311" s="69" t="s">
        <v>29</v>
      </c>
      <c r="C311" s="52" t="s">
        <v>12</v>
      </c>
      <c r="D311" s="341" t="s">
        <v>246</v>
      </c>
      <c r="E311" s="342" t="s">
        <v>12</v>
      </c>
      <c r="F311" s="343" t="s">
        <v>726</v>
      </c>
      <c r="G311" s="52" t="s">
        <v>16</v>
      </c>
      <c r="H311" s="397">
        <f>SUM(прил9!I398)</f>
        <v>135000</v>
      </c>
    </row>
    <row r="312" spans="1:8" ht="69" customHeight="1">
      <c r="A312" s="94" t="s">
        <v>168</v>
      </c>
      <c r="B312" s="52" t="s">
        <v>29</v>
      </c>
      <c r="C312" s="52" t="s">
        <v>12</v>
      </c>
      <c r="D312" s="341" t="s">
        <v>248</v>
      </c>
      <c r="E312" s="342" t="s">
        <v>521</v>
      </c>
      <c r="F312" s="343" t="s">
        <v>522</v>
      </c>
      <c r="G312" s="52"/>
      <c r="H312" s="395">
        <f>SUM(H313)</f>
        <v>200000</v>
      </c>
    </row>
    <row r="313" spans="1:8" ht="33" customHeight="1">
      <c r="A313" s="359" t="s">
        <v>601</v>
      </c>
      <c r="B313" s="52" t="s">
        <v>29</v>
      </c>
      <c r="C313" s="52" t="s">
        <v>12</v>
      </c>
      <c r="D313" s="341" t="s">
        <v>248</v>
      </c>
      <c r="E313" s="342" t="s">
        <v>10</v>
      </c>
      <c r="F313" s="343" t="s">
        <v>522</v>
      </c>
      <c r="G313" s="52"/>
      <c r="H313" s="395">
        <f>SUM(H314)</f>
        <v>200000</v>
      </c>
    </row>
    <row r="314" spans="1:8" ht="17.25" customHeight="1">
      <c r="A314" s="99" t="s">
        <v>602</v>
      </c>
      <c r="B314" s="52" t="s">
        <v>29</v>
      </c>
      <c r="C314" s="52" t="s">
        <v>12</v>
      </c>
      <c r="D314" s="341" t="s">
        <v>248</v>
      </c>
      <c r="E314" s="342" t="s">
        <v>10</v>
      </c>
      <c r="F314" s="343" t="s">
        <v>603</v>
      </c>
      <c r="G314" s="52"/>
      <c r="H314" s="395">
        <f>SUM(H315)</f>
        <v>200000</v>
      </c>
    </row>
    <row r="315" spans="1:8" ht="31.5" customHeight="1">
      <c r="A315" s="97" t="s">
        <v>728</v>
      </c>
      <c r="B315" s="2" t="s">
        <v>29</v>
      </c>
      <c r="C315" s="2" t="s">
        <v>12</v>
      </c>
      <c r="D315" s="301" t="s">
        <v>248</v>
      </c>
      <c r="E315" s="302" t="s">
        <v>10</v>
      </c>
      <c r="F315" s="303" t="s">
        <v>603</v>
      </c>
      <c r="G315" s="2" t="s">
        <v>16</v>
      </c>
      <c r="H315" s="397">
        <f>SUM(прил9!I402)</f>
        <v>200000</v>
      </c>
    </row>
    <row r="316" spans="1:8" ht="49.5" hidden="1" customHeight="1">
      <c r="A316" s="35" t="s">
        <v>204</v>
      </c>
      <c r="B316" s="36" t="s">
        <v>29</v>
      </c>
      <c r="C316" s="50" t="s">
        <v>12</v>
      </c>
      <c r="D316" s="304" t="s">
        <v>576</v>
      </c>
      <c r="E316" s="305" t="s">
        <v>521</v>
      </c>
      <c r="F316" s="306" t="s">
        <v>522</v>
      </c>
      <c r="G316" s="36"/>
      <c r="H316" s="394">
        <f>SUM(H317)</f>
        <v>0</v>
      </c>
    </row>
    <row r="317" spans="1:8" ht="80.25" hidden="1" customHeight="1">
      <c r="A317" s="360" t="s">
        <v>205</v>
      </c>
      <c r="B317" s="5" t="s">
        <v>29</v>
      </c>
      <c r="C317" s="533" t="s">
        <v>12</v>
      </c>
      <c r="D317" s="319" t="s">
        <v>235</v>
      </c>
      <c r="E317" s="320" t="s">
        <v>521</v>
      </c>
      <c r="F317" s="321" t="s">
        <v>522</v>
      </c>
      <c r="G317" s="2"/>
      <c r="H317" s="395">
        <f>SUM(H318)</f>
        <v>0</v>
      </c>
    </row>
    <row r="318" spans="1:8" ht="31.5" hidden="1" customHeight="1">
      <c r="A318" s="360" t="s">
        <v>590</v>
      </c>
      <c r="B318" s="5" t="s">
        <v>29</v>
      </c>
      <c r="C318" s="533" t="s">
        <v>12</v>
      </c>
      <c r="D318" s="319" t="s">
        <v>235</v>
      </c>
      <c r="E318" s="320" t="s">
        <v>10</v>
      </c>
      <c r="F318" s="321" t="s">
        <v>522</v>
      </c>
      <c r="G318" s="356"/>
      <c r="H318" s="395">
        <f>SUM(H319+H321)</f>
        <v>0</v>
      </c>
    </row>
    <row r="319" spans="1:8" ht="31.5" hidden="1" customHeight="1">
      <c r="A319" s="111" t="s">
        <v>791</v>
      </c>
      <c r="B319" s="5" t="s">
        <v>29</v>
      </c>
      <c r="C319" s="533" t="s">
        <v>12</v>
      </c>
      <c r="D319" s="319" t="s">
        <v>235</v>
      </c>
      <c r="E319" s="320" t="s">
        <v>10</v>
      </c>
      <c r="F319" s="554">
        <v>11500</v>
      </c>
      <c r="G319" s="69"/>
      <c r="H319" s="395">
        <f>SUM(H320)</f>
        <v>0</v>
      </c>
    </row>
    <row r="320" spans="1:8" ht="31.5" hidden="1" customHeight="1">
      <c r="A320" s="136" t="s">
        <v>197</v>
      </c>
      <c r="B320" s="5" t="s">
        <v>29</v>
      </c>
      <c r="C320" s="533" t="s">
        <v>12</v>
      </c>
      <c r="D320" s="319" t="s">
        <v>235</v>
      </c>
      <c r="E320" s="320" t="s">
        <v>10</v>
      </c>
      <c r="F320" s="554">
        <v>11500</v>
      </c>
      <c r="G320" s="69" t="s">
        <v>192</v>
      </c>
      <c r="H320" s="397">
        <f>SUM(прил9!I412)</f>
        <v>0</v>
      </c>
    </row>
    <row r="321" spans="1:8" ht="31.5" hidden="1" customHeight="1">
      <c r="A321" s="136" t="s">
        <v>699</v>
      </c>
      <c r="B321" s="5" t="s">
        <v>29</v>
      </c>
      <c r="C321" s="533" t="s">
        <v>12</v>
      </c>
      <c r="D321" s="319" t="s">
        <v>235</v>
      </c>
      <c r="E321" s="320" t="s">
        <v>10</v>
      </c>
      <c r="F321" s="321" t="s">
        <v>698</v>
      </c>
      <c r="G321" s="69"/>
      <c r="H321" s="395">
        <f>SUM(H322)</f>
        <v>0</v>
      </c>
    </row>
    <row r="322" spans="1:8" ht="31.5" hidden="1" customHeight="1">
      <c r="A322" s="136" t="s">
        <v>197</v>
      </c>
      <c r="B322" s="5" t="s">
        <v>29</v>
      </c>
      <c r="C322" s="533" t="s">
        <v>12</v>
      </c>
      <c r="D322" s="319" t="s">
        <v>235</v>
      </c>
      <c r="E322" s="320" t="s">
        <v>10</v>
      </c>
      <c r="F322" s="321" t="s">
        <v>698</v>
      </c>
      <c r="G322" s="69" t="s">
        <v>192</v>
      </c>
      <c r="H322" s="397">
        <f>SUM(прил9!I414)</f>
        <v>0</v>
      </c>
    </row>
    <row r="323" spans="1:8" s="78" customFormat="1" ht="33" hidden="1" customHeight="1">
      <c r="A323" s="91" t="s">
        <v>132</v>
      </c>
      <c r="B323" s="36" t="s">
        <v>29</v>
      </c>
      <c r="C323" s="36" t="s">
        <v>12</v>
      </c>
      <c r="D323" s="298" t="s">
        <v>536</v>
      </c>
      <c r="E323" s="299" t="s">
        <v>521</v>
      </c>
      <c r="F323" s="300" t="s">
        <v>522</v>
      </c>
      <c r="G323" s="36"/>
      <c r="H323" s="394">
        <f>SUM(H324)</f>
        <v>0</v>
      </c>
    </row>
    <row r="324" spans="1:8" s="78" customFormat="1" ht="63.75" hidden="1" customHeight="1">
      <c r="A324" s="94" t="s">
        <v>169</v>
      </c>
      <c r="B324" s="43" t="s">
        <v>29</v>
      </c>
      <c r="C324" s="43" t="s">
        <v>12</v>
      </c>
      <c r="D324" s="344" t="s">
        <v>249</v>
      </c>
      <c r="E324" s="345" t="s">
        <v>521</v>
      </c>
      <c r="F324" s="346" t="s">
        <v>522</v>
      </c>
      <c r="G324" s="87"/>
      <c r="H324" s="398">
        <f>SUM(H325)</f>
        <v>0</v>
      </c>
    </row>
    <row r="325" spans="1:8" s="78" customFormat="1" ht="32.25" hidden="1" customHeight="1">
      <c r="A325" s="94" t="s">
        <v>605</v>
      </c>
      <c r="B325" s="43" t="s">
        <v>29</v>
      </c>
      <c r="C325" s="43" t="s">
        <v>12</v>
      </c>
      <c r="D325" s="344" t="s">
        <v>249</v>
      </c>
      <c r="E325" s="345" t="s">
        <v>10</v>
      </c>
      <c r="F325" s="346" t="s">
        <v>522</v>
      </c>
      <c r="G325" s="87"/>
      <c r="H325" s="398">
        <f>SUM(H326)</f>
        <v>0</v>
      </c>
    </row>
    <row r="326" spans="1:8" s="45" customFormat="1" ht="32.25" hidden="1" customHeight="1">
      <c r="A326" s="85" t="s">
        <v>170</v>
      </c>
      <c r="B326" s="43" t="s">
        <v>29</v>
      </c>
      <c r="C326" s="43" t="s">
        <v>12</v>
      </c>
      <c r="D326" s="344" t="s">
        <v>249</v>
      </c>
      <c r="E326" s="345" t="s">
        <v>10</v>
      </c>
      <c r="F326" s="346" t="s">
        <v>606</v>
      </c>
      <c r="G326" s="87"/>
      <c r="H326" s="398">
        <f>SUM(H327)</f>
        <v>0</v>
      </c>
    </row>
    <row r="327" spans="1:8" s="45" customFormat="1" ht="30.75" hidden="1" customHeight="1">
      <c r="A327" s="113" t="s">
        <v>728</v>
      </c>
      <c r="B327" s="43" t="s">
        <v>29</v>
      </c>
      <c r="C327" s="43" t="s">
        <v>12</v>
      </c>
      <c r="D327" s="344" t="s">
        <v>249</v>
      </c>
      <c r="E327" s="345" t="s">
        <v>10</v>
      </c>
      <c r="F327" s="346" t="s">
        <v>606</v>
      </c>
      <c r="G327" s="87" t="s">
        <v>16</v>
      </c>
      <c r="H327" s="399">
        <f>SUM(прил9!I407)</f>
        <v>0</v>
      </c>
    </row>
    <row r="328" spans="1:8" s="45" customFormat="1" ht="48.75" customHeight="1">
      <c r="A328" s="91" t="s">
        <v>149</v>
      </c>
      <c r="B328" s="36" t="s">
        <v>29</v>
      </c>
      <c r="C328" s="50" t="s">
        <v>12</v>
      </c>
      <c r="D328" s="310" t="s">
        <v>225</v>
      </c>
      <c r="E328" s="311" t="s">
        <v>521</v>
      </c>
      <c r="F328" s="312" t="s">
        <v>522</v>
      </c>
      <c r="G328" s="36"/>
      <c r="H328" s="394">
        <f>SUM(H329)</f>
        <v>845900</v>
      </c>
    </row>
    <row r="329" spans="1:8" s="45" customFormat="1" ht="81.75" customHeight="1">
      <c r="A329" s="94" t="s">
        <v>165</v>
      </c>
      <c r="B329" s="2" t="s">
        <v>29</v>
      </c>
      <c r="C329" s="43" t="s">
        <v>12</v>
      </c>
      <c r="D329" s="344" t="s">
        <v>227</v>
      </c>
      <c r="E329" s="345" t="s">
        <v>521</v>
      </c>
      <c r="F329" s="346" t="s">
        <v>522</v>
      </c>
      <c r="G329" s="2"/>
      <c r="H329" s="395">
        <f>SUM(H330)</f>
        <v>845900</v>
      </c>
    </row>
    <row r="330" spans="1:8" s="45" customFormat="1" ht="48.75" customHeight="1">
      <c r="A330" s="94" t="s">
        <v>541</v>
      </c>
      <c r="B330" s="2" t="s">
        <v>29</v>
      </c>
      <c r="C330" s="43" t="s">
        <v>12</v>
      </c>
      <c r="D330" s="344" t="s">
        <v>227</v>
      </c>
      <c r="E330" s="345" t="s">
        <v>10</v>
      </c>
      <c r="F330" s="346" t="s">
        <v>522</v>
      </c>
      <c r="G330" s="2"/>
      <c r="H330" s="395">
        <f>SUM(H331)</f>
        <v>845900</v>
      </c>
    </row>
    <row r="331" spans="1:8" s="45" customFormat="1" ht="15.75" customHeight="1">
      <c r="A331" s="3" t="s">
        <v>117</v>
      </c>
      <c r="B331" s="2" t="s">
        <v>29</v>
      </c>
      <c r="C331" s="43" t="s">
        <v>12</v>
      </c>
      <c r="D331" s="344" t="s">
        <v>227</v>
      </c>
      <c r="E331" s="345" t="s">
        <v>10</v>
      </c>
      <c r="F331" s="346" t="s">
        <v>542</v>
      </c>
      <c r="G331" s="2"/>
      <c r="H331" s="395">
        <f>SUM(H332)</f>
        <v>845900</v>
      </c>
    </row>
    <row r="332" spans="1:8" s="45" customFormat="1" ht="31.5" customHeight="1">
      <c r="A332" s="97" t="s">
        <v>728</v>
      </c>
      <c r="B332" s="2" t="s">
        <v>29</v>
      </c>
      <c r="C332" s="43" t="s">
        <v>12</v>
      </c>
      <c r="D332" s="344" t="s">
        <v>227</v>
      </c>
      <c r="E332" s="345" t="s">
        <v>10</v>
      </c>
      <c r="F332" s="346" t="s">
        <v>542</v>
      </c>
      <c r="G332" s="2" t="s">
        <v>16</v>
      </c>
      <c r="H332" s="396">
        <f>SUM(прил9!I419)</f>
        <v>845900</v>
      </c>
    </row>
    <row r="333" spans="1:8" s="45" customFormat="1" ht="18" customHeight="1">
      <c r="A333" s="639" t="s">
        <v>1041</v>
      </c>
      <c r="B333" s="28" t="s">
        <v>29</v>
      </c>
      <c r="C333" s="640" t="s">
        <v>15</v>
      </c>
      <c r="D333" s="641"/>
      <c r="E333" s="642"/>
      <c r="F333" s="643"/>
      <c r="G333" s="28"/>
      <c r="H333" s="393">
        <f>SUM(H334+H341)</f>
        <v>12709987</v>
      </c>
    </row>
    <row r="334" spans="1:8" s="45" customFormat="1" ht="33" customHeight="1">
      <c r="A334" s="123" t="s">
        <v>171</v>
      </c>
      <c r="B334" s="36" t="s">
        <v>29</v>
      </c>
      <c r="C334" s="36" t="s">
        <v>15</v>
      </c>
      <c r="D334" s="298" t="s">
        <v>252</v>
      </c>
      <c r="E334" s="299" t="s">
        <v>521</v>
      </c>
      <c r="F334" s="300" t="s">
        <v>522</v>
      </c>
      <c r="G334" s="36"/>
      <c r="H334" s="394">
        <f>SUM(H335)</f>
        <v>5395000</v>
      </c>
    </row>
    <row r="335" spans="1:8" s="45" customFormat="1" ht="47.25" customHeight="1">
      <c r="A335" s="74" t="s">
        <v>172</v>
      </c>
      <c r="B335" s="52" t="s">
        <v>29</v>
      </c>
      <c r="C335" s="52" t="s">
        <v>15</v>
      </c>
      <c r="D335" s="341" t="s">
        <v>253</v>
      </c>
      <c r="E335" s="342" t="s">
        <v>521</v>
      </c>
      <c r="F335" s="343" t="s">
        <v>522</v>
      </c>
      <c r="G335" s="52"/>
      <c r="H335" s="395">
        <f>SUM(H336)</f>
        <v>5395000</v>
      </c>
    </row>
    <row r="336" spans="1:8" s="45" customFormat="1" ht="47.25" customHeight="1">
      <c r="A336" s="74" t="s">
        <v>607</v>
      </c>
      <c r="B336" s="52" t="s">
        <v>29</v>
      </c>
      <c r="C336" s="52" t="s">
        <v>15</v>
      </c>
      <c r="D336" s="341" t="s">
        <v>253</v>
      </c>
      <c r="E336" s="342" t="s">
        <v>10</v>
      </c>
      <c r="F336" s="343" t="s">
        <v>522</v>
      </c>
      <c r="G336" s="52"/>
      <c r="H336" s="395">
        <f>SUM(H337)</f>
        <v>5395000</v>
      </c>
    </row>
    <row r="337" spans="1:8" s="45" customFormat="1" ht="31.5" customHeight="1">
      <c r="A337" s="74" t="s">
        <v>102</v>
      </c>
      <c r="B337" s="52" t="s">
        <v>29</v>
      </c>
      <c r="C337" s="52" t="s">
        <v>15</v>
      </c>
      <c r="D337" s="341" t="s">
        <v>253</v>
      </c>
      <c r="E337" s="342" t="s">
        <v>10</v>
      </c>
      <c r="F337" s="343" t="s">
        <v>555</v>
      </c>
      <c r="G337" s="52"/>
      <c r="H337" s="395">
        <f>SUM(H338:H340)</f>
        <v>5395000</v>
      </c>
    </row>
    <row r="338" spans="1:8" s="45" customFormat="1" ht="48" customHeight="1">
      <c r="A338" s="125" t="s">
        <v>92</v>
      </c>
      <c r="B338" s="52" t="s">
        <v>29</v>
      </c>
      <c r="C338" s="52" t="s">
        <v>15</v>
      </c>
      <c r="D338" s="341" t="s">
        <v>253</v>
      </c>
      <c r="E338" s="342" t="s">
        <v>10</v>
      </c>
      <c r="F338" s="343" t="s">
        <v>555</v>
      </c>
      <c r="G338" s="52" t="s">
        <v>13</v>
      </c>
      <c r="H338" s="397">
        <f>SUM(прил9!I515)</f>
        <v>5076700</v>
      </c>
    </row>
    <row r="339" spans="1:8" s="45" customFormat="1" ht="30.75" customHeight="1">
      <c r="A339" s="136" t="s">
        <v>728</v>
      </c>
      <c r="B339" s="52" t="s">
        <v>29</v>
      </c>
      <c r="C339" s="52" t="s">
        <v>15</v>
      </c>
      <c r="D339" s="344" t="s">
        <v>253</v>
      </c>
      <c r="E339" s="345" t="s">
        <v>10</v>
      </c>
      <c r="F339" s="346" t="s">
        <v>555</v>
      </c>
      <c r="G339" s="2" t="s">
        <v>16</v>
      </c>
      <c r="H339" s="396">
        <f>SUM(прил9!I516)</f>
        <v>308000</v>
      </c>
    </row>
    <row r="340" spans="1:8" s="45" customFormat="1" ht="15.75" customHeight="1">
      <c r="A340" s="74" t="s">
        <v>18</v>
      </c>
      <c r="B340" s="52" t="s">
        <v>29</v>
      </c>
      <c r="C340" s="52" t="s">
        <v>15</v>
      </c>
      <c r="D340" s="344" t="s">
        <v>253</v>
      </c>
      <c r="E340" s="345" t="s">
        <v>10</v>
      </c>
      <c r="F340" s="346" t="s">
        <v>555</v>
      </c>
      <c r="G340" s="2" t="s">
        <v>17</v>
      </c>
      <c r="H340" s="396">
        <f>SUM(прил9!I517)</f>
        <v>10300</v>
      </c>
    </row>
    <row r="341" spans="1:8" s="45" customFormat="1" ht="31.5" customHeight="1">
      <c r="A341" s="35" t="s">
        <v>162</v>
      </c>
      <c r="B341" s="36" t="s">
        <v>29</v>
      </c>
      <c r="C341" s="36" t="s">
        <v>15</v>
      </c>
      <c r="D341" s="298" t="s">
        <v>591</v>
      </c>
      <c r="E341" s="299" t="s">
        <v>521</v>
      </c>
      <c r="F341" s="300" t="s">
        <v>522</v>
      </c>
      <c r="G341" s="36"/>
      <c r="H341" s="394">
        <f>SUM(H342)</f>
        <v>7314987</v>
      </c>
    </row>
    <row r="342" spans="1:8" s="45" customFormat="1" ht="48" customHeight="1">
      <c r="A342" s="3" t="s">
        <v>167</v>
      </c>
      <c r="B342" s="52" t="s">
        <v>29</v>
      </c>
      <c r="C342" s="52" t="s">
        <v>15</v>
      </c>
      <c r="D342" s="341" t="s">
        <v>247</v>
      </c>
      <c r="E342" s="342" t="s">
        <v>521</v>
      </c>
      <c r="F342" s="343" t="s">
        <v>522</v>
      </c>
      <c r="G342" s="52"/>
      <c r="H342" s="395">
        <f>SUM(H343)</f>
        <v>7314987</v>
      </c>
    </row>
    <row r="343" spans="1:8" s="45" customFormat="1" ht="33" customHeight="1">
      <c r="A343" s="3" t="s">
        <v>608</v>
      </c>
      <c r="B343" s="52" t="s">
        <v>29</v>
      </c>
      <c r="C343" s="52" t="s">
        <v>15</v>
      </c>
      <c r="D343" s="341" t="s">
        <v>247</v>
      </c>
      <c r="E343" s="342" t="s">
        <v>10</v>
      </c>
      <c r="F343" s="343" t="s">
        <v>522</v>
      </c>
      <c r="G343" s="52"/>
      <c r="H343" s="395">
        <f>SUM(H344)</f>
        <v>7314987</v>
      </c>
    </row>
    <row r="344" spans="1:8" s="45" customFormat="1" ht="32.25" customHeight="1">
      <c r="A344" s="3" t="s">
        <v>102</v>
      </c>
      <c r="B344" s="52" t="s">
        <v>29</v>
      </c>
      <c r="C344" s="52" t="s">
        <v>15</v>
      </c>
      <c r="D344" s="341" t="s">
        <v>247</v>
      </c>
      <c r="E344" s="342" t="s">
        <v>10</v>
      </c>
      <c r="F344" s="343" t="s">
        <v>555</v>
      </c>
      <c r="G344" s="52"/>
      <c r="H344" s="395">
        <f>SUM(H345:H347)</f>
        <v>7314987</v>
      </c>
    </row>
    <row r="345" spans="1:8" s="45" customFormat="1" ht="49.5" customHeight="1">
      <c r="A345" s="105" t="s">
        <v>92</v>
      </c>
      <c r="B345" s="52" t="s">
        <v>29</v>
      </c>
      <c r="C345" s="52" t="s">
        <v>15</v>
      </c>
      <c r="D345" s="341" t="s">
        <v>247</v>
      </c>
      <c r="E345" s="342" t="s">
        <v>10</v>
      </c>
      <c r="F345" s="343" t="s">
        <v>555</v>
      </c>
      <c r="G345" s="52" t="s">
        <v>13</v>
      </c>
      <c r="H345" s="397">
        <f>SUM(прил9!I425)</f>
        <v>4199000</v>
      </c>
    </row>
    <row r="346" spans="1:8" s="45" customFormat="1" ht="33" customHeight="1">
      <c r="A346" s="110" t="s">
        <v>728</v>
      </c>
      <c r="B346" s="52" t="s">
        <v>29</v>
      </c>
      <c r="C346" s="52" t="s">
        <v>15</v>
      </c>
      <c r="D346" s="344" t="s">
        <v>247</v>
      </c>
      <c r="E346" s="345" t="s">
        <v>10</v>
      </c>
      <c r="F346" s="346" t="s">
        <v>555</v>
      </c>
      <c r="G346" s="2" t="s">
        <v>16</v>
      </c>
      <c r="H346" s="396">
        <f>SUM(прил9!I426)</f>
        <v>1701739</v>
      </c>
    </row>
    <row r="347" spans="1:8" s="45" customFormat="1" ht="15.75" customHeight="1">
      <c r="A347" s="3" t="s">
        <v>18</v>
      </c>
      <c r="B347" s="52" t="s">
        <v>29</v>
      </c>
      <c r="C347" s="52" t="s">
        <v>15</v>
      </c>
      <c r="D347" s="344" t="s">
        <v>247</v>
      </c>
      <c r="E347" s="345" t="s">
        <v>10</v>
      </c>
      <c r="F347" s="346" t="s">
        <v>555</v>
      </c>
      <c r="G347" s="2" t="s">
        <v>17</v>
      </c>
      <c r="H347" s="396">
        <f>SUM(прил9!I427)</f>
        <v>1414248</v>
      </c>
    </row>
    <row r="348" spans="1:8" ht="15.6">
      <c r="A348" s="107" t="s">
        <v>658</v>
      </c>
      <c r="B348" s="28" t="s">
        <v>29</v>
      </c>
      <c r="C348" s="28" t="s">
        <v>29</v>
      </c>
      <c r="D348" s="295"/>
      <c r="E348" s="296"/>
      <c r="F348" s="297"/>
      <c r="G348" s="27"/>
      <c r="H348" s="393">
        <f>SUM(H349,H363)</f>
        <v>998500</v>
      </c>
    </row>
    <row r="349" spans="1:8" ht="62.4">
      <c r="A349" s="91" t="s">
        <v>173</v>
      </c>
      <c r="B349" s="36" t="s">
        <v>29</v>
      </c>
      <c r="C349" s="36" t="s">
        <v>29</v>
      </c>
      <c r="D349" s="298" t="s">
        <v>609</v>
      </c>
      <c r="E349" s="299" t="s">
        <v>521</v>
      </c>
      <c r="F349" s="300" t="s">
        <v>522</v>
      </c>
      <c r="G349" s="36"/>
      <c r="H349" s="394">
        <f>SUM(H350,H354)</f>
        <v>989000</v>
      </c>
    </row>
    <row r="350" spans="1:8" ht="81.75" customHeight="1">
      <c r="A350" s="64" t="s">
        <v>174</v>
      </c>
      <c r="B350" s="52" t="s">
        <v>29</v>
      </c>
      <c r="C350" s="52" t="s">
        <v>29</v>
      </c>
      <c r="D350" s="341" t="s">
        <v>254</v>
      </c>
      <c r="E350" s="342" t="s">
        <v>521</v>
      </c>
      <c r="F350" s="343" t="s">
        <v>522</v>
      </c>
      <c r="G350" s="52"/>
      <c r="H350" s="395">
        <f>SUM(H351)</f>
        <v>148000</v>
      </c>
    </row>
    <row r="351" spans="1:8" ht="33" customHeight="1">
      <c r="A351" s="64" t="s">
        <v>610</v>
      </c>
      <c r="B351" s="52" t="s">
        <v>29</v>
      </c>
      <c r="C351" s="52" t="s">
        <v>29</v>
      </c>
      <c r="D351" s="341" t="s">
        <v>254</v>
      </c>
      <c r="E351" s="342" t="s">
        <v>10</v>
      </c>
      <c r="F351" s="343" t="s">
        <v>522</v>
      </c>
      <c r="G351" s="52"/>
      <c r="H351" s="395">
        <f>SUM(H352)</f>
        <v>148000</v>
      </c>
    </row>
    <row r="352" spans="1:8" ht="15.6">
      <c r="A352" s="3" t="s">
        <v>103</v>
      </c>
      <c r="B352" s="52" t="s">
        <v>29</v>
      </c>
      <c r="C352" s="52" t="s">
        <v>29</v>
      </c>
      <c r="D352" s="341" t="s">
        <v>254</v>
      </c>
      <c r="E352" s="342" t="s">
        <v>10</v>
      </c>
      <c r="F352" s="343" t="s">
        <v>611</v>
      </c>
      <c r="G352" s="52"/>
      <c r="H352" s="395">
        <f>SUM(H353)</f>
        <v>148000</v>
      </c>
    </row>
    <row r="353" spans="1:8" ht="31.2">
      <c r="A353" s="97" t="s">
        <v>728</v>
      </c>
      <c r="B353" s="52" t="s">
        <v>29</v>
      </c>
      <c r="C353" s="52" t="s">
        <v>29</v>
      </c>
      <c r="D353" s="341" t="s">
        <v>254</v>
      </c>
      <c r="E353" s="342" t="s">
        <v>10</v>
      </c>
      <c r="F353" s="343" t="s">
        <v>611</v>
      </c>
      <c r="G353" s="52" t="s">
        <v>16</v>
      </c>
      <c r="H353" s="397">
        <f>SUM(прил9!I523)</f>
        <v>148000</v>
      </c>
    </row>
    <row r="354" spans="1:8" ht="64.5" customHeight="1">
      <c r="A354" s="94" t="s">
        <v>175</v>
      </c>
      <c r="B354" s="52" t="s">
        <v>29</v>
      </c>
      <c r="C354" s="52" t="s">
        <v>29</v>
      </c>
      <c r="D354" s="341" t="s">
        <v>250</v>
      </c>
      <c r="E354" s="342" t="s">
        <v>521</v>
      </c>
      <c r="F354" s="343" t="s">
        <v>522</v>
      </c>
      <c r="G354" s="52"/>
      <c r="H354" s="395">
        <f>SUM(H355)</f>
        <v>841000</v>
      </c>
    </row>
    <row r="355" spans="1:8" ht="32.25" customHeight="1">
      <c r="A355" s="94" t="s">
        <v>612</v>
      </c>
      <c r="B355" s="52" t="s">
        <v>29</v>
      </c>
      <c r="C355" s="52" t="s">
        <v>29</v>
      </c>
      <c r="D355" s="341" t="s">
        <v>250</v>
      </c>
      <c r="E355" s="342" t="s">
        <v>10</v>
      </c>
      <c r="F355" s="343" t="s">
        <v>522</v>
      </c>
      <c r="G355" s="52"/>
      <c r="H355" s="395">
        <f>SUM(H356+H358+H361)</f>
        <v>841000</v>
      </c>
    </row>
    <row r="356" spans="1:8" ht="18" hidden="1" customHeight="1">
      <c r="A356" s="94" t="s">
        <v>764</v>
      </c>
      <c r="B356" s="2" t="s">
        <v>29</v>
      </c>
      <c r="C356" s="2" t="s">
        <v>29</v>
      </c>
      <c r="D356" s="341" t="s">
        <v>250</v>
      </c>
      <c r="E356" s="302" t="s">
        <v>10</v>
      </c>
      <c r="F356" s="343" t="s">
        <v>763</v>
      </c>
      <c r="G356" s="52"/>
      <c r="H356" s="395">
        <f>SUM(H357)</f>
        <v>0</v>
      </c>
    </row>
    <row r="357" spans="1:8" ht="16.5" hidden="1" customHeight="1">
      <c r="A357" s="94" t="s">
        <v>40</v>
      </c>
      <c r="B357" s="2" t="s">
        <v>29</v>
      </c>
      <c r="C357" s="2" t="s">
        <v>29</v>
      </c>
      <c r="D357" s="341" t="s">
        <v>250</v>
      </c>
      <c r="E357" s="302" t="s">
        <v>10</v>
      </c>
      <c r="F357" s="343" t="s">
        <v>763</v>
      </c>
      <c r="G357" s="52" t="s">
        <v>39</v>
      </c>
      <c r="H357" s="397">
        <f>SUM(прил9!I527)</f>
        <v>0</v>
      </c>
    </row>
    <row r="358" spans="1:8" ht="18.75" customHeight="1">
      <c r="A358" s="105" t="s">
        <v>613</v>
      </c>
      <c r="B358" s="2" t="s">
        <v>29</v>
      </c>
      <c r="C358" s="2" t="s">
        <v>29</v>
      </c>
      <c r="D358" s="341" t="s">
        <v>250</v>
      </c>
      <c r="E358" s="302" t="s">
        <v>10</v>
      </c>
      <c r="F358" s="303" t="s">
        <v>614</v>
      </c>
      <c r="G358" s="2"/>
      <c r="H358" s="395">
        <f>SUM(H359:H360)</f>
        <v>563997</v>
      </c>
    </row>
    <row r="359" spans="1:8" ht="31.2">
      <c r="A359" s="97" t="s">
        <v>728</v>
      </c>
      <c r="B359" s="2" t="s">
        <v>29</v>
      </c>
      <c r="C359" s="2" t="s">
        <v>29</v>
      </c>
      <c r="D359" s="341" t="s">
        <v>250</v>
      </c>
      <c r="E359" s="302" t="s">
        <v>10</v>
      </c>
      <c r="F359" s="303" t="s">
        <v>614</v>
      </c>
      <c r="G359" s="2" t="s">
        <v>16</v>
      </c>
      <c r="H359" s="397">
        <f>SUM(прил9!I433)</f>
        <v>388800</v>
      </c>
    </row>
    <row r="360" spans="1:8" ht="15.6">
      <c r="A360" s="74" t="s">
        <v>40</v>
      </c>
      <c r="B360" s="2" t="s">
        <v>29</v>
      </c>
      <c r="C360" s="2" t="s">
        <v>29</v>
      </c>
      <c r="D360" s="341" t="s">
        <v>250</v>
      </c>
      <c r="E360" s="302" t="s">
        <v>10</v>
      </c>
      <c r="F360" s="303" t="s">
        <v>614</v>
      </c>
      <c r="G360" s="2" t="s">
        <v>39</v>
      </c>
      <c r="H360" s="397">
        <f>SUM(прил9!I529)</f>
        <v>175197</v>
      </c>
    </row>
    <row r="361" spans="1:8" ht="15.6">
      <c r="A361" s="111" t="s">
        <v>762</v>
      </c>
      <c r="B361" s="2" t="s">
        <v>29</v>
      </c>
      <c r="C361" s="2" t="s">
        <v>29</v>
      </c>
      <c r="D361" s="341" t="s">
        <v>250</v>
      </c>
      <c r="E361" s="302" t="s">
        <v>10</v>
      </c>
      <c r="F361" s="303" t="s">
        <v>761</v>
      </c>
      <c r="G361" s="2"/>
      <c r="H361" s="395">
        <f>SUM(H362)</f>
        <v>277003</v>
      </c>
    </row>
    <row r="362" spans="1:8" ht="31.2">
      <c r="A362" s="136" t="s">
        <v>728</v>
      </c>
      <c r="B362" s="2" t="s">
        <v>29</v>
      </c>
      <c r="C362" s="2" t="s">
        <v>29</v>
      </c>
      <c r="D362" s="341" t="s">
        <v>250</v>
      </c>
      <c r="E362" s="302" t="s">
        <v>10</v>
      </c>
      <c r="F362" s="303" t="s">
        <v>761</v>
      </c>
      <c r="G362" s="2" t="s">
        <v>16</v>
      </c>
      <c r="H362" s="397">
        <f>SUM(прил9!I531+прил9!I435)</f>
        <v>277003</v>
      </c>
    </row>
    <row r="363" spans="1:8" s="78" customFormat="1" ht="33.75" customHeight="1">
      <c r="A363" s="91" t="s">
        <v>132</v>
      </c>
      <c r="B363" s="36" t="s">
        <v>29</v>
      </c>
      <c r="C363" s="36" t="s">
        <v>29</v>
      </c>
      <c r="D363" s="298" t="s">
        <v>536</v>
      </c>
      <c r="E363" s="299" t="s">
        <v>521</v>
      </c>
      <c r="F363" s="300" t="s">
        <v>522</v>
      </c>
      <c r="G363" s="36"/>
      <c r="H363" s="394">
        <f>SUM(H364)</f>
        <v>9500</v>
      </c>
    </row>
    <row r="364" spans="1:8" s="78" customFormat="1" ht="47.25" customHeight="1">
      <c r="A364" s="94" t="s">
        <v>169</v>
      </c>
      <c r="B364" s="43" t="s">
        <v>29</v>
      </c>
      <c r="C364" s="52" t="s">
        <v>29</v>
      </c>
      <c r="D364" s="341" t="s">
        <v>249</v>
      </c>
      <c r="E364" s="342" t="s">
        <v>521</v>
      </c>
      <c r="F364" s="343" t="s">
        <v>522</v>
      </c>
      <c r="G364" s="87"/>
      <c r="H364" s="398">
        <f>SUM(H365)</f>
        <v>9500</v>
      </c>
    </row>
    <row r="365" spans="1:8" s="78" customFormat="1" ht="32.25" customHeight="1">
      <c r="A365" s="94" t="s">
        <v>605</v>
      </c>
      <c r="B365" s="43" t="s">
        <v>29</v>
      </c>
      <c r="C365" s="52" t="s">
        <v>29</v>
      </c>
      <c r="D365" s="341" t="s">
        <v>249</v>
      </c>
      <c r="E365" s="342" t="s">
        <v>10</v>
      </c>
      <c r="F365" s="343" t="s">
        <v>522</v>
      </c>
      <c r="G365" s="87"/>
      <c r="H365" s="398">
        <f>SUM(H366)</f>
        <v>9500</v>
      </c>
    </row>
    <row r="366" spans="1:8" s="45" customFormat="1" ht="32.25" customHeight="1">
      <c r="A366" s="85" t="s">
        <v>170</v>
      </c>
      <c r="B366" s="43" t="s">
        <v>29</v>
      </c>
      <c r="C366" s="52" t="s">
        <v>29</v>
      </c>
      <c r="D366" s="341" t="s">
        <v>249</v>
      </c>
      <c r="E366" s="342" t="s">
        <v>10</v>
      </c>
      <c r="F366" s="343" t="s">
        <v>606</v>
      </c>
      <c r="G366" s="87"/>
      <c r="H366" s="398">
        <f>SUM(H367)</f>
        <v>9500</v>
      </c>
    </row>
    <row r="367" spans="1:8" s="45" customFormat="1" ht="30.75" customHeight="1">
      <c r="A367" s="113" t="s">
        <v>728</v>
      </c>
      <c r="B367" s="52" t="s">
        <v>29</v>
      </c>
      <c r="C367" s="52" t="s">
        <v>29</v>
      </c>
      <c r="D367" s="341" t="s">
        <v>249</v>
      </c>
      <c r="E367" s="342" t="s">
        <v>10</v>
      </c>
      <c r="F367" s="343" t="s">
        <v>606</v>
      </c>
      <c r="G367" s="87" t="s">
        <v>16</v>
      </c>
      <c r="H367" s="399">
        <f>SUM(прил9!I536)</f>
        <v>9500</v>
      </c>
    </row>
    <row r="368" spans="1:8" ht="15.6">
      <c r="A368" s="107" t="s">
        <v>31</v>
      </c>
      <c r="B368" s="28" t="s">
        <v>29</v>
      </c>
      <c r="C368" s="28" t="s">
        <v>32</v>
      </c>
      <c r="D368" s="295"/>
      <c r="E368" s="296"/>
      <c r="F368" s="297"/>
      <c r="G368" s="27"/>
      <c r="H368" s="393">
        <f>SUM(H374,H369,H387,H392)</f>
        <v>7961808</v>
      </c>
    </row>
    <row r="369" spans="1:8" s="78" customFormat="1" ht="32.25" customHeight="1">
      <c r="A369" s="91" t="s">
        <v>130</v>
      </c>
      <c r="B369" s="36" t="s">
        <v>29</v>
      </c>
      <c r="C369" s="36" t="s">
        <v>32</v>
      </c>
      <c r="D369" s="298" t="s">
        <v>206</v>
      </c>
      <c r="E369" s="299" t="s">
        <v>521</v>
      </c>
      <c r="F369" s="300" t="s">
        <v>522</v>
      </c>
      <c r="G369" s="36"/>
      <c r="H369" s="394">
        <f>SUM(H370)</f>
        <v>3000</v>
      </c>
    </row>
    <row r="370" spans="1:8" s="45" customFormat="1" ht="63.75" customHeight="1">
      <c r="A370" s="85" t="s">
        <v>131</v>
      </c>
      <c r="B370" s="86" t="s">
        <v>29</v>
      </c>
      <c r="C370" s="43" t="s">
        <v>32</v>
      </c>
      <c r="D370" s="344" t="s">
        <v>239</v>
      </c>
      <c r="E370" s="345" t="s">
        <v>521</v>
      </c>
      <c r="F370" s="346" t="s">
        <v>522</v>
      </c>
      <c r="G370" s="87"/>
      <c r="H370" s="398">
        <f>SUM(H371)</f>
        <v>3000</v>
      </c>
    </row>
    <row r="371" spans="1:8" s="45" customFormat="1" ht="33" customHeight="1">
      <c r="A371" s="364" t="s">
        <v>529</v>
      </c>
      <c r="B371" s="86" t="s">
        <v>29</v>
      </c>
      <c r="C371" s="43" t="s">
        <v>32</v>
      </c>
      <c r="D371" s="344" t="s">
        <v>239</v>
      </c>
      <c r="E371" s="345" t="s">
        <v>10</v>
      </c>
      <c r="F371" s="346" t="s">
        <v>522</v>
      </c>
      <c r="G371" s="87"/>
      <c r="H371" s="398">
        <f>SUM(H372)</f>
        <v>3000</v>
      </c>
    </row>
    <row r="372" spans="1:8" s="45" customFormat="1" ht="33.75" customHeight="1">
      <c r="A372" s="99" t="s">
        <v>120</v>
      </c>
      <c r="B372" s="86" t="s">
        <v>29</v>
      </c>
      <c r="C372" s="43" t="s">
        <v>32</v>
      </c>
      <c r="D372" s="344" t="s">
        <v>239</v>
      </c>
      <c r="E372" s="345" t="s">
        <v>10</v>
      </c>
      <c r="F372" s="346" t="s">
        <v>531</v>
      </c>
      <c r="G372" s="2"/>
      <c r="H372" s="395">
        <f>SUM(H373)</f>
        <v>3000</v>
      </c>
    </row>
    <row r="373" spans="1:8" s="45" customFormat="1" ht="32.25" customHeight="1">
      <c r="A373" s="113" t="s">
        <v>728</v>
      </c>
      <c r="B373" s="86" t="s">
        <v>29</v>
      </c>
      <c r="C373" s="43" t="s">
        <v>32</v>
      </c>
      <c r="D373" s="344" t="s">
        <v>239</v>
      </c>
      <c r="E373" s="345" t="s">
        <v>10</v>
      </c>
      <c r="F373" s="346" t="s">
        <v>531</v>
      </c>
      <c r="G373" s="87" t="s">
        <v>16</v>
      </c>
      <c r="H373" s="399">
        <f>SUM(прил9!I441)</f>
        <v>3000</v>
      </c>
    </row>
    <row r="374" spans="1:8" ht="36" customHeight="1">
      <c r="A374" s="35" t="s">
        <v>162</v>
      </c>
      <c r="B374" s="36" t="s">
        <v>29</v>
      </c>
      <c r="C374" s="36" t="s">
        <v>32</v>
      </c>
      <c r="D374" s="298" t="s">
        <v>591</v>
      </c>
      <c r="E374" s="299" t="s">
        <v>521</v>
      </c>
      <c r="F374" s="300" t="s">
        <v>522</v>
      </c>
      <c r="G374" s="36"/>
      <c r="H374" s="394">
        <f>SUM(H375)</f>
        <v>7931108</v>
      </c>
    </row>
    <row r="375" spans="1:8" ht="49.5" customHeight="1">
      <c r="A375" s="3" t="s">
        <v>176</v>
      </c>
      <c r="B375" s="2" t="s">
        <v>29</v>
      </c>
      <c r="C375" s="2" t="s">
        <v>32</v>
      </c>
      <c r="D375" s="301" t="s">
        <v>251</v>
      </c>
      <c r="E375" s="302" t="s">
        <v>521</v>
      </c>
      <c r="F375" s="303" t="s">
        <v>522</v>
      </c>
      <c r="G375" s="2"/>
      <c r="H375" s="395">
        <f>SUM(H376+H383)</f>
        <v>7931108</v>
      </c>
    </row>
    <row r="376" spans="1:8" ht="34.5" customHeight="1">
      <c r="A376" s="3" t="s">
        <v>615</v>
      </c>
      <c r="B376" s="2" t="s">
        <v>29</v>
      </c>
      <c r="C376" s="2" t="s">
        <v>32</v>
      </c>
      <c r="D376" s="301" t="s">
        <v>251</v>
      </c>
      <c r="E376" s="302" t="s">
        <v>10</v>
      </c>
      <c r="F376" s="303" t="s">
        <v>522</v>
      </c>
      <c r="G376" s="2"/>
      <c r="H376" s="395">
        <f>SUM(H377+H379)</f>
        <v>6707482</v>
      </c>
    </row>
    <row r="377" spans="1:8" ht="33" customHeight="1">
      <c r="A377" s="3" t="s">
        <v>177</v>
      </c>
      <c r="B377" s="2" t="s">
        <v>29</v>
      </c>
      <c r="C377" s="2" t="s">
        <v>32</v>
      </c>
      <c r="D377" s="301" t="s">
        <v>251</v>
      </c>
      <c r="E377" s="302" t="s">
        <v>10</v>
      </c>
      <c r="F377" s="303" t="s">
        <v>616</v>
      </c>
      <c r="G377" s="2"/>
      <c r="H377" s="395">
        <f>SUM(H378)</f>
        <v>38436</v>
      </c>
    </row>
    <row r="378" spans="1:8" ht="46.8">
      <c r="A378" s="105" t="s">
        <v>92</v>
      </c>
      <c r="B378" s="2" t="s">
        <v>29</v>
      </c>
      <c r="C378" s="2" t="s">
        <v>32</v>
      </c>
      <c r="D378" s="301" t="s">
        <v>251</v>
      </c>
      <c r="E378" s="302" t="s">
        <v>10</v>
      </c>
      <c r="F378" s="303" t="s">
        <v>616</v>
      </c>
      <c r="G378" s="2" t="s">
        <v>13</v>
      </c>
      <c r="H378" s="397">
        <f>SUM(прил9!I446)</f>
        <v>38436</v>
      </c>
    </row>
    <row r="379" spans="1:8" ht="31.2">
      <c r="A379" s="3" t="s">
        <v>102</v>
      </c>
      <c r="B379" s="52" t="s">
        <v>29</v>
      </c>
      <c r="C379" s="52" t="s">
        <v>32</v>
      </c>
      <c r="D379" s="341" t="s">
        <v>251</v>
      </c>
      <c r="E379" s="342" t="s">
        <v>10</v>
      </c>
      <c r="F379" s="343" t="s">
        <v>555</v>
      </c>
      <c r="G379" s="52"/>
      <c r="H379" s="395">
        <f>SUM(H380:H382)</f>
        <v>6669046</v>
      </c>
    </row>
    <row r="380" spans="1:8" ht="48" customHeight="1">
      <c r="A380" s="105" t="s">
        <v>92</v>
      </c>
      <c r="B380" s="2" t="s">
        <v>29</v>
      </c>
      <c r="C380" s="2" t="s">
        <v>32</v>
      </c>
      <c r="D380" s="301" t="s">
        <v>251</v>
      </c>
      <c r="E380" s="302" t="s">
        <v>10</v>
      </c>
      <c r="F380" s="303" t="s">
        <v>555</v>
      </c>
      <c r="G380" s="2" t="s">
        <v>13</v>
      </c>
      <c r="H380" s="397">
        <f>SUM(прил9!I448)</f>
        <v>5716602</v>
      </c>
    </row>
    <row r="381" spans="1:8" ht="31.2">
      <c r="A381" s="97" t="s">
        <v>728</v>
      </c>
      <c r="B381" s="2" t="s">
        <v>29</v>
      </c>
      <c r="C381" s="2" t="s">
        <v>32</v>
      </c>
      <c r="D381" s="301" t="s">
        <v>251</v>
      </c>
      <c r="E381" s="302" t="s">
        <v>10</v>
      </c>
      <c r="F381" s="303" t="s">
        <v>555</v>
      </c>
      <c r="G381" s="2" t="s">
        <v>16</v>
      </c>
      <c r="H381" s="397">
        <f>SUM(прил9!I449)</f>
        <v>948884</v>
      </c>
    </row>
    <row r="382" spans="1:8" ht="15.6">
      <c r="A382" s="3" t="s">
        <v>18</v>
      </c>
      <c r="B382" s="2" t="s">
        <v>29</v>
      </c>
      <c r="C382" s="2" t="s">
        <v>32</v>
      </c>
      <c r="D382" s="301" t="s">
        <v>251</v>
      </c>
      <c r="E382" s="302" t="s">
        <v>10</v>
      </c>
      <c r="F382" s="303" t="s">
        <v>555</v>
      </c>
      <c r="G382" s="2" t="s">
        <v>17</v>
      </c>
      <c r="H382" s="397">
        <f>SUM(прил9!I450)</f>
        <v>3560</v>
      </c>
    </row>
    <row r="383" spans="1:8" ht="62.4">
      <c r="A383" s="3" t="s">
        <v>617</v>
      </c>
      <c r="B383" s="2" t="s">
        <v>29</v>
      </c>
      <c r="C383" s="2" t="s">
        <v>32</v>
      </c>
      <c r="D383" s="301" t="s">
        <v>251</v>
      </c>
      <c r="E383" s="302" t="s">
        <v>12</v>
      </c>
      <c r="F383" s="303" t="s">
        <v>522</v>
      </c>
      <c r="G383" s="2"/>
      <c r="H383" s="395">
        <f>SUM(H384)</f>
        <v>1223626</v>
      </c>
    </row>
    <row r="384" spans="1:8" ht="31.5" customHeight="1">
      <c r="A384" s="3" t="s">
        <v>91</v>
      </c>
      <c r="B384" s="2" t="s">
        <v>29</v>
      </c>
      <c r="C384" s="2" t="s">
        <v>32</v>
      </c>
      <c r="D384" s="301" t="s">
        <v>251</v>
      </c>
      <c r="E384" s="302" t="s">
        <v>12</v>
      </c>
      <c r="F384" s="303" t="s">
        <v>526</v>
      </c>
      <c r="G384" s="2"/>
      <c r="H384" s="395">
        <f>SUM(H385:H386)</f>
        <v>1223626</v>
      </c>
    </row>
    <row r="385" spans="1:8" ht="46.8">
      <c r="A385" s="105" t="s">
        <v>92</v>
      </c>
      <c r="B385" s="2" t="s">
        <v>29</v>
      </c>
      <c r="C385" s="2" t="s">
        <v>32</v>
      </c>
      <c r="D385" s="301" t="s">
        <v>251</v>
      </c>
      <c r="E385" s="302" t="s">
        <v>12</v>
      </c>
      <c r="F385" s="303" t="s">
        <v>526</v>
      </c>
      <c r="G385" s="2" t="s">
        <v>13</v>
      </c>
      <c r="H385" s="396">
        <f>SUM(прил9!I453)</f>
        <v>1223626</v>
      </c>
    </row>
    <row r="386" spans="1:8" ht="31.2" hidden="1">
      <c r="A386" s="110" t="s">
        <v>728</v>
      </c>
      <c r="B386" s="2" t="s">
        <v>29</v>
      </c>
      <c r="C386" s="2" t="s">
        <v>32</v>
      </c>
      <c r="D386" s="301" t="s">
        <v>251</v>
      </c>
      <c r="E386" s="302" t="s">
        <v>12</v>
      </c>
      <c r="F386" s="303" t="s">
        <v>526</v>
      </c>
      <c r="G386" s="2" t="s">
        <v>16</v>
      </c>
      <c r="H386" s="396"/>
    </row>
    <row r="387" spans="1:8" ht="31.2" hidden="1">
      <c r="A387" s="91" t="s">
        <v>132</v>
      </c>
      <c r="B387" s="36" t="s">
        <v>29</v>
      </c>
      <c r="C387" s="36" t="s">
        <v>32</v>
      </c>
      <c r="D387" s="298" t="s">
        <v>536</v>
      </c>
      <c r="E387" s="299" t="s">
        <v>521</v>
      </c>
      <c r="F387" s="300" t="s">
        <v>522</v>
      </c>
      <c r="G387" s="36"/>
      <c r="H387" s="394">
        <f>SUM(H388)</f>
        <v>0</v>
      </c>
    </row>
    <row r="388" spans="1:8" ht="62.4" hidden="1">
      <c r="A388" s="94" t="s">
        <v>169</v>
      </c>
      <c r="B388" s="43" t="s">
        <v>29</v>
      </c>
      <c r="C388" s="52" t="s">
        <v>32</v>
      </c>
      <c r="D388" s="341" t="s">
        <v>249</v>
      </c>
      <c r="E388" s="342" t="s">
        <v>521</v>
      </c>
      <c r="F388" s="343" t="s">
        <v>522</v>
      </c>
      <c r="G388" s="87"/>
      <c r="H388" s="398">
        <f>SUM(H389)</f>
        <v>0</v>
      </c>
    </row>
    <row r="389" spans="1:8" ht="31.2" hidden="1">
      <c r="A389" s="94" t="s">
        <v>605</v>
      </c>
      <c r="B389" s="43" t="s">
        <v>29</v>
      </c>
      <c r="C389" s="52" t="s">
        <v>32</v>
      </c>
      <c r="D389" s="341" t="s">
        <v>249</v>
      </c>
      <c r="E389" s="342" t="s">
        <v>10</v>
      </c>
      <c r="F389" s="343" t="s">
        <v>522</v>
      </c>
      <c r="G389" s="87"/>
      <c r="H389" s="398">
        <f>SUM(H390)</f>
        <v>0</v>
      </c>
    </row>
    <row r="390" spans="1:8" ht="31.2" hidden="1">
      <c r="A390" s="85" t="s">
        <v>170</v>
      </c>
      <c r="B390" s="43" t="s">
        <v>29</v>
      </c>
      <c r="C390" s="52" t="s">
        <v>32</v>
      </c>
      <c r="D390" s="341" t="s">
        <v>249</v>
      </c>
      <c r="E390" s="342" t="s">
        <v>10</v>
      </c>
      <c r="F390" s="343" t="s">
        <v>606</v>
      </c>
      <c r="G390" s="87"/>
      <c r="H390" s="398">
        <f>SUM(H391)</f>
        <v>0</v>
      </c>
    </row>
    <row r="391" spans="1:8" ht="31.2" hidden="1">
      <c r="A391" s="113" t="s">
        <v>728</v>
      </c>
      <c r="B391" s="52" t="s">
        <v>29</v>
      </c>
      <c r="C391" s="52" t="s">
        <v>32</v>
      </c>
      <c r="D391" s="341" t="s">
        <v>249</v>
      </c>
      <c r="E391" s="342" t="s">
        <v>10</v>
      </c>
      <c r="F391" s="343" t="s">
        <v>606</v>
      </c>
      <c r="G391" s="87" t="s">
        <v>16</v>
      </c>
      <c r="H391" s="399">
        <f>SUM(прил9!I459)</f>
        <v>0</v>
      </c>
    </row>
    <row r="392" spans="1:8" s="45" customFormat="1" ht="65.25" customHeight="1">
      <c r="A392" s="91" t="s">
        <v>149</v>
      </c>
      <c r="B392" s="36" t="s">
        <v>29</v>
      </c>
      <c r="C392" s="50" t="s">
        <v>32</v>
      </c>
      <c r="D392" s="310" t="s">
        <v>225</v>
      </c>
      <c r="E392" s="311" t="s">
        <v>521</v>
      </c>
      <c r="F392" s="312" t="s">
        <v>522</v>
      </c>
      <c r="G392" s="36"/>
      <c r="H392" s="394">
        <f>SUM(H393)</f>
        <v>27700</v>
      </c>
    </row>
    <row r="393" spans="1:8" s="45" customFormat="1" ht="98.25" customHeight="1">
      <c r="A393" s="94" t="s">
        <v>165</v>
      </c>
      <c r="B393" s="2" t="s">
        <v>29</v>
      </c>
      <c r="C393" s="43" t="s">
        <v>32</v>
      </c>
      <c r="D393" s="344" t="s">
        <v>227</v>
      </c>
      <c r="E393" s="345" t="s">
        <v>521</v>
      </c>
      <c r="F393" s="346" t="s">
        <v>522</v>
      </c>
      <c r="G393" s="2"/>
      <c r="H393" s="395">
        <f>SUM(H394)</f>
        <v>27700</v>
      </c>
    </row>
    <row r="394" spans="1:8" s="45" customFormat="1" ht="49.5" customHeight="1">
      <c r="A394" s="94" t="s">
        <v>541</v>
      </c>
      <c r="B394" s="2" t="s">
        <v>29</v>
      </c>
      <c r="C394" s="43" t="s">
        <v>32</v>
      </c>
      <c r="D394" s="344" t="s">
        <v>227</v>
      </c>
      <c r="E394" s="345" t="s">
        <v>10</v>
      </c>
      <c r="F394" s="346" t="s">
        <v>522</v>
      </c>
      <c r="G394" s="2"/>
      <c r="H394" s="395">
        <f>SUM(H395)</f>
        <v>27700</v>
      </c>
    </row>
    <row r="395" spans="1:8" s="45" customFormat="1" ht="15.75" customHeight="1">
      <c r="A395" s="3" t="s">
        <v>117</v>
      </c>
      <c r="B395" s="2" t="s">
        <v>29</v>
      </c>
      <c r="C395" s="43" t="s">
        <v>32</v>
      </c>
      <c r="D395" s="344" t="s">
        <v>227</v>
      </c>
      <c r="E395" s="345" t="s">
        <v>10</v>
      </c>
      <c r="F395" s="346" t="s">
        <v>542</v>
      </c>
      <c r="G395" s="2"/>
      <c r="H395" s="395">
        <f>SUM(H396)</f>
        <v>27700</v>
      </c>
    </row>
    <row r="396" spans="1:8" s="45" customFormat="1" ht="31.5" customHeight="1">
      <c r="A396" s="110" t="s">
        <v>728</v>
      </c>
      <c r="B396" s="2" t="s">
        <v>29</v>
      </c>
      <c r="C396" s="43" t="s">
        <v>32</v>
      </c>
      <c r="D396" s="344" t="s">
        <v>227</v>
      </c>
      <c r="E396" s="345" t="s">
        <v>10</v>
      </c>
      <c r="F396" s="346" t="s">
        <v>542</v>
      </c>
      <c r="G396" s="2" t="s">
        <v>16</v>
      </c>
      <c r="H396" s="396">
        <f>SUM(прил9!I464)</f>
        <v>27700</v>
      </c>
    </row>
    <row r="397" spans="1:8" ht="15.6">
      <c r="A397" s="90" t="s">
        <v>33</v>
      </c>
      <c r="B397" s="18" t="s">
        <v>35</v>
      </c>
      <c r="C397" s="18"/>
      <c r="D397" s="292"/>
      <c r="E397" s="293"/>
      <c r="F397" s="294"/>
      <c r="G397" s="17"/>
      <c r="H397" s="392">
        <f>SUM(H398,H421)</f>
        <v>18100172</v>
      </c>
    </row>
    <row r="398" spans="1:8" ht="15.6">
      <c r="A398" s="107" t="s">
        <v>34</v>
      </c>
      <c r="B398" s="28" t="s">
        <v>35</v>
      </c>
      <c r="C398" s="28" t="s">
        <v>10</v>
      </c>
      <c r="D398" s="295"/>
      <c r="E398" s="296"/>
      <c r="F398" s="297"/>
      <c r="G398" s="27"/>
      <c r="H398" s="393">
        <f>SUM(H399,H416)</f>
        <v>13202296</v>
      </c>
    </row>
    <row r="399" spans="1:8" ht="33.75" customHeight="1">
      <c r="A399" s="35" t="s">
        <v>171</v>
      </c>
      <c r="B399" s="36" t="s">
        <v>35</v>
      </c>
      <c r="C399" s="36" t="s">
        <v>10</v>
      </c>
      <c r="D399" s="298" t="s">
        <v>252</v>
      </c>
      <c r="E399" s="299" t="s">
        <v>521</v>
      </c>
      <c r="F399" s="300" t="s">
        <v>522</v>
      </c>
      <c r="G399" s="39"/>
      <c r="H399" s="394">
        <f>SUM(H400,H410)</f>
        <v>13177296</v>
      </c>
    </row>
    <row r="400" spans="1:8" ht="35.25" customHeight="1">
      <c r="A400" s="105" t="s">
        <v>178</v>
      </c>
      <c r="B400" s="2" t="s">
        <v>35</v>
      </c>
      <c r="C400" s="2" t="s">
        <v>10</v>
      </c>
      <c r="D400" s="301" t="s">
        <v>255</v>
      </c>
      <c r="E400" s="302" t="s">
        <v>521</v>
      </c>
      <c r="F400" s="303" t="s">
        <v>522</v>
      </c>
      <c r="G400" s="2"/>
      <c r="H400" s="395">
        <f>SUM(H401)</f>
        <v>6662916</v>
      </c>
    </row>
    <row r="401" spans="1:8" ht="18" customHeight="1">
      <c r="A401" s="105" t="s">
        <v>618</v>
      </c>
      <c r="B401" s="2" t="s">
        <v>35</v>
      </c>
      <c r="C401" s="2" t="s">
        <v>10</v>
      </c>
      <c r="D401" s="301" t="s">
        <v>255</v>
      </c>
      <c r="E401" s="302" t="s">
        <v>10</v>
      </c>
      <c r="F401" s="303" t="s">
        <v>522</v>
      </c>
      <c r="G401" s="2"/>
      <c r="H401" s="395">
        <f>SUM(H402+H406+H408)</f>
        <v>6662916</v>
      </c>
    </row>
    <row r="402" spans="1:8" ht="32.25" customHeight="1">
      <c r="A402" s="3" t="s">
        <v>102</v>
      </c>
      <c r="B402" s="2" t="s">
        <v>35</v>
      </c>
      <c r="C402" s="2" t="s">
        <v>10</v>
      </c>
      <c r="D402" s="301" t="s">
        <v>255</v>
      </c>
      <c r="E402" s="302" t="s">
        <v>10</v>
      </c>
      <c r="F402" s="303" t="s">
        <v>555</v>
      </c>
      <c r="G402" s="2"/>
      <c r="H402" s="395">
        <f>SUM(H403:H405)</f>
        <v>6662916</v>
      </c>
    </row>
    <row r="403" spans="1:8" ht="46.8">
      <c r="A403" s="105" t="s">
        <v>92</v>
      </c>
      <c r="B403" s="2" t="s">
        <v>35</v>
      </c>
      <c r="C403" s="2" t="s">
        <v>10</v>
      </c>
      <c r="D403" s="301" t="s">
        <v>255</v>
      </c>
      <c r="E403" s="302" t="s">
        <v>10</v>
      </c>
      <c r="F403" s="303" t="s">
        <v>555</v>
      </c>
      <c r="G403" s="2" t="s">
        <v>13</v>
      </c>
      <c r="H403" s="397">
        <f>SUM(прил9!I543)</f>
        <v>5909900</v>
      </c>
    </row>
    <row r="404" spans="1:8" ht="31.2">
      <c r="A404" s="97" t="s">
        <v>728</v>
      </c>
      <c r="B404" s="2" t="s">
        <v>35</v>
      </c>
      <c r="C404" s="2" t="s">
        <v>10</v>
      </c>
      <c r="D404" s="301" t="s">
        <v>255</v>
      </c>
      <c r="E404" s="302" t="s">
        <v>10</v>
      </c>
      <c r="F404" s="303" t="s">
        <v>555</v>
      </c>
      <c r="G404" s="2" t="s">
        <v>16</v>
      </c>
      <c r="H404" s="397">
        <f>SUM(прил9!I544)</f>
        <v>726016</v>
      </c>
    </row>
    <row r="405" spans="1:8" ht="15.6">
      <c r="A405" s="3" t="s">
        <v>18</v>
      </c>
      <c r="B405" s="2" t="s">
        <v>35</v>
      </c>
      <c r="C405" s="2" t="s">
        <v>10</v>
      </c>
      <c r="D405" s="301" t="s">
        <v>255</v>
      </c>
      <c r="E405" s="302" t="s">
        <v>10</v>
      </c>
      <c r="F405" s="303" t="s">
        <v>555</v>
      </c>
      <c r="G405" s="2" t="s">
        <v>17</v>
      </c>
      <c r="H405" s="397">
        <f>SUM(прил9!I545)</f>
        <v>27000</v>
      </c>
    </row>
    <row r="406" spans="1:8" ht="21.75" hidden="1" customHeight="1">
      <c r="A406" s="74" t="s">
        <v>794</v>
      </c>
      <c r="B406" s="2" t="s">
        <v>35</v>
      </c>
      <c r="C406" s="2" t="s">
        <v>10</v>
      </c>
      <c r="D406" s="301" t="s">
        <v>255</v>
      </c>
      <c r="E406" s="302" t="s">
        <v>10</v>
      </c>
      <c r="F406" s="303" t="s">
        <v>793</v>
      </c>
      <c r="G406" s="2"/>
      <c r="H406" s="395">
        <f>SUM(H407)</f>
        <v>0</v>
      </c>
    </row>
    <row r="407" spans="1:8" ht="31.2" hidden="1">
      <c r="A407" s="136" t="s">
        <v>728</v>
      </c>
      <c r="B407" s="2" t="s">
        <v>35</v>
      </c>
      <c r="C407" s="2" t="s">
        <v>10</v>
      </c>
      <c r="D407" s="301" t="s">
        <v>255</v>
      </c>
      <c r="E407" s="302" t="s">
        <v>10</v>
      </c>
      <c r="F407" s="303" t="s">
        <v>793</v>
      </c>
      <c r="G407" s="2" t="s">
        <v>16</v>
      </c>
      <c r="H407" s="397">
        <f>SUM(прил9!I547)</f>
        <v>0</v>
      </c>
    </row>
    <row r="408" spans="1:8" ht="31.2" hidden="1">
      <c r="A408" s="3" t="s">
        <v>773</v>
      </c>
      <c r="B408" s="2" t="s">
        <v>35</v>
      </c>
      <c r="C408" s="2" t="s">
        <v>10</v>
      </c>
      <c r="D408" s="301" t="s">
        <v>255</v>
      </c>
      <c r="E408" s="302" t="s">
        <v>10</v>
      </c>
      <c r="F408" s="303" t="s">
        <v>772</v>
      </c>
      <c r="G408" s="2"/>
      <c r="H408" s="395">
        <f>SUM(H409)</f>
        <v>0</v>
      </c>
    </row>
    <row r="409" spans="1:8" ht="31.2" hidden="1">
      <c r="A409" s="3" t="s">
        <v>728</v>
      </c>
      <c r="B409" s="2" t="s">
        <v>35</v>
      </c>
      <c r="C409" s="2" t="s">
        <v>10</v>
      </c>
      <c r="D409" s="301" t="s">
        <v>255</v>
      </c>
      <c r="E409" s="302" t="s">
        <v>10</v>
      </c>
      <c r="F409" s="303" t="s">
        <v>772</v>
      </c>
      <c r="G409" s="2" t="s">
        <v>16</v>
      </c>
      <c r="H409" s="397">
        <f>SUM(прил9!I549)</f>
        <v>0</v>
      </c>
    </row>
    <row r="410" spans="1:8" ht="34.5" customHeight="1">
      <c r="A410" s="3" t="s">
        <v>179</v>
      </c>
      <c r="B410" s="2" t="s">
        <v>35</v>
      </c>
      <c r="C410" s="2" t="s">
        <v>10</v>
      </c>
      <c r="D410" s="301" t="s">
        <v>619</v>
      </c>
      <c r="E410" s="302" t="s">
        <v>521</v>
      </c>
      <c r="F410" s="303" t="s">
        <v>522</v>
      </c>
      <c r="G410" s="2"/>
      <c r="H410" s="395">
        <f>SUM(H411)</f>
        <v>6514380</v>
      </c>
    </row>
    <row r="411" spans="1:8" ht="18" customHeight="1">
      <c r="A411" s="3" t="s">
        <v>620</v>
      </c>
      <c r="B411" s="2" t="s">
        <v>35</v>
      </c>
      <c r="C411" s="2" t="s">
        <v>10</v>
      </c>
      <c r="D411" s="301" t="s">
        <v>256</v>
      </c>
      <c r="E411" s="302" t="s">
        <v>10</v>
      </c>
      <c r="F411" s="303" t="s">
        <v>522</v>
      </c>
      <c r="G411" s="2"/>
      <c r="H411" s="395">
        <f>SUM(H412)</f>
        <v>6514380</v>
      </c>
    </row>
    <row r="412" spans="1:8" ht="32.25" customHeight="1">
      <c r="A412" s="3" t="s">
        <v>102</v>
      </c>
      <c r="B412" s="2" t="s">
        <v>35</v>
      </c>
      <c r="C412" s="2" t="s">
        <v>10</v>
      </c>
      <c r="D412" s="301" t="s">
        <v>256</v>
      </c>
      <c r="E412" s="302" t="s">
        <v>10</v>
      </c>
      <c r="F412" s="303" t="s">
        <v>555</v>
      </c>
      <c r="G412" s="2"/>
      <c r="H412" s="395">
        <f>SUM(H413:H415)</f>
        <v>6514380</v>
      </c>
    </row>
    <row r="413" spans="1:8" ht="48.75" customHeight="1">
      <c r="A413" s="105" t="s">
        <v>92</v>
      </c>
      <c r="B413" s="2" t="s">
        <v>35</v>
      </c>
      <c r="C413" s="2" t="s">
        <v>10</v>
      </c>
      <c r="D413" s="301" t="s">
        <v>256</v>
      </c>
      <c r="E413" s="302" t="s">
        <v>10</v>
      </c>
      <c r="F413" s="303" t="s">
        <v>555</v>
      </c>
      <c r="G413" s="2" t="s">
        <v>13</v>
      </c>
      <c r="H413" s="397">
        <f>SUM(прил9!I553)</f>
        <v>5858600</v>
      </c>
    </row>
    <row r="414" spans="1:8" ht="31.5" customHeight="1">
      <c r="A414" s="97" t="s">
        <v>728</v>
      </c>
      <c r="B414" s="2" t="s">
        <v>35</v>
      </c>
      <c r="C414" s="2" t="s">
        <v>10</v>
      </c>
      <c r="D414" s="301" t="s">
        <v>256</v>
      </c>
      <c r="E414" s="302" t="s">
        <v>10</v>
      </c>
      <c r="F414" s="303" t="s">
        <v>555</v>
      </c>
      <c r="G414" s="2" t="s">
        <v>16</v>
      </c>
      <c r="H414" s="397">
        <f>SUM(прил9!I554)</f>
        <v>645580</v>
      </c>
    </row>
    <row r="415" spans="1:8" ht="17.25" customHeight="1">
      <c r="A415" s="3" t="s">
        <v>18</v>
      </c>
      <c r="B415" s="2" t="s">
        <v>35</v>
      </c>
      <c r="C415" s="2" t="s">
        <v>10</v>
      </c>
      <c r="D415" s="301" t="s">
        <v>256</v>
      </c>
      <c r="E415" s="302" t="s">
        <v>10</v>
      </c>
      <c r="F415" s="303" t="s">
        <v>555</v>
      </c>
      <c r="G415" s="2" t="s">
        <v>17</v>
      </c>
      <c r="H415" s="397">
        <f>SUM(прил9!I555)</f>
        <v>10200</v>
      </c>
    </row>
    <row r="416" spans="1:8" s="78" customFormat="1" ht="33.75" customHeight="1">
      <c r="A416" s="35" t="s">
        <v>156</v>
      </c>
      <c r="B416" s="36" t="s">
        <v>35</v>
      </c>
      <c r="C416" s="36" t="s">
        <v>10</v>
      </c>
      <c r="D416" s="298" t="s">
        <v>230</v>
      </c>
      <c r="E416" s="299" t="s">
        <v>521</v>
      </c>
      <c r="F416" s="300" t="s">
        <v>522</v>
      </c>
      <c r="G416" s="39"/>
      <c r="H416" s="394">
        <f>SUM(H417)</f>
        <v>25000</v>
      </c>
    </row>
    <row r="417" spans="1:8" s="78" customFormat="1" ht="64.5" customHeight="1">
      <c r="A417" s="105" t="s">
        <v>180</v>
      </c>
      <c r="B417" s="2" t="s">
        <v>35</v>
      </c>
      <c r="C417" s="2" t="s">
        <v>10</v>
      </c>
      <c r="D417" s="301" t="s">
        <v>257</v>
      </c>
      <c r="E417" s="302" t="s">
        <v>521</v>
      </c>
      <c r="F417" s="303" t="s">
        <v>522</v>
      </c>
      <c r="G417" s="2"/>
      <c r="H417" s="395">
        <f>SUM(H418)</f>
        <v>25000</v>
      </c>
    </row>
    <row r="418" spans="1:8" s="78" customFormat="1" ht="33.75" customHeight="1">
      <c r="A418" s="105" t="s">
        <v>621</v>
      </c>
      <c r="B418" s="2" t="s">
        <v>35</v>
      </c>
      <c r="C418" s="2" t="s">
        <v>10</v>
      </c>
      <c r="D418" s="301" t="s">
        <v>257</v>
      </c>
      <c r="E418" s="302" t="s">
        <v>12</v>
      </c>
      <c r="F418" s="303" t="s">
        <v>522</v>
      </c>
      <c r="G418" s="2"/>
      <c r="H418" s="395">
        <f>SUM(H419)</f>
        <v>25000</v>
      </c>
    </row>
    <row r="419" spans="1:8" s="78" customFormat="1" ht="33" customHeight="1">
      <c r="A419" s="3" t="s">
        <v>623</v>
      </c>
      <c r="B419" s="2" t="s">
        <v>35</v>
      </c>
      <c r="C419" s="2" t="s">
        <v>10</v>
      </c>
      <c r="D419" s="301" t="s">
        <v>257</v>
      </c>
      <c r="E419" s="302" t="s">
        <v>12</v>
      </c>
      <c r="F419" s="303" t="s">
        <v>622</v>
      </c>
      <c r="G419" s="2"/>
      <c r="H419" s="395">
        <f>SUM(H420)</f>
        <v>25000</v>
      </c>
    </row>
    <row r="420" spans="1:8" s="78" customFormat="1" ht="30.75" customHeight="1">
      <c r="A420" s="97" t="s">
        <v>728</v>
      </c>
      <c r="B420" s="2" t="s">
        <v>35</v>
      </c>
      <c r="C420" s="2" t="s">
        <v>10</v>
      </c>
      <c r="D420" s="301" t="s">
        <v>257</v>
      </c>
      <c r="E420" s="302" t="s">
        <v>12</v>
      </c>
      <c r="F420" s="303" t="s">
        <v>622</v>
      </c>
      <c r="G420" s="2" t="s">
        <v>16</v>
      </c>
      <c r="H420" s="397">
        <f>SUM(прил9!I560)</f>
        <v>25000</v>
      </c>
    </row>
    <row r="421" spans="1:8" ht="15.6">
      <c r="A421" s="107" t="s">
        <v>36</v>
      </c>
      <c r="B421" s="28" t="s">
        <v>35</v>
      </c>
      <c r="C421" s="28" t="s">
        <v>20</v>
      </c>
      <c r="D421" s="295"/>
      <c r="E421" s="296"/>
      <c r="F421" s="297"/>
      <c r="G421" s="27"/>
      <c r="H421" s="393">
        <f>SUM(H422,H441)</f>
        <v>4897876</v>
      </c>
    </row>
    <row r="422" spans="1:8" ht="35.25" customHeight="1">
      <c r="A422" s="35" t="s">
        <v>171</v>
      </c>
      <c r="B422" s="36" t="s">
        <v>35</v>
      </c>
      <c r="C422" s="36" t="s">
        <v>20</v>
      </c>
      <c r="D422" s="298" t="s">
        <v>252</v>
      </c>
      <c r="E422" s="299" t="s">
        <v>521</v>
      </c>
      <c r="F422" s="300" t="s">
        <v>522</v>
      </c>
      <c r="G422" s="36"/>
      <c r="H422" s="394">
        <f>SUM(H429+H423)</f>
        <v>4891876</v>
      </c>
    </row>
    <row r="423" spans="1:8" s="51" customFormat="1" ht="35.25" customHeight="1">
      <c r="A423" s="74" t="s">
        <v>179</v>
      </c>
      <c r="B423" s="2" t="s">
        <v>35</v>
      </c>
      <c r="C423" s="2" t="s">
        <v>20</v>
      </c>
      <c r="D423" s="301" t="s">
        <v>619</v>
      </c>
      <c r="E423" s="302" t="s">
        <v>521</v>
      </c>
      <c r="F423" s="303" t="s">
        <v>522</v>
      </c>
      <c r="G423" s="2"/>
      <c r="H423" s="395">
        <f>SUM(H424)</f>
        <v>45000</v>
      </c>
    </row>
    <row r="424" spans="1:8" s="51" customFormat="1" ht="19.5" customHeight="1">
      <c r="A424" s="130" t="s">
        <v>1034</v>
      </c>
      <c r="B424" s="2" t="s">
        <v>35</v>
      </c>
      <c r="C424" s="2" t="s">
        <v>20</v>
      </c>
      <c r="D424" s="301" t="s">
        <v>256</v>
      </c>
      <c r="E424" s="302" t="s">
        <v>12</v>
      </c>
      <c r="F424" s="303" t="s">
        <v>522</v>
      </c>
      <c r="G424" s="2"/>
      <c r="H424" s="395">
        <f>SUM(H425+H427)</f>
        <v>45000</v>
      </c>
    </row>
    <row r="425" spans="1:8" s="51" customFormat="1" ht="35.25" customHeight="1">
      <c r="A425" s="130" t="s">
        <v>1033</v>
      </c>
      <c r="B425" s="2" t="s">
        <v>35</v>
      </c>
      <c r="C425" s="2" t="s">
        <v>20</v>
      </c>
      <c r="D425" s="301" t="s">
        <v>256</v>
      </c>
      <c r="E425" s="302" t="s">
        <v>12</v>
      </c>
      <c r="F425" s="303" t="s">
        <v>1032</v>
      </c>
      <c r="G425" s="2"/>
      <c r="H425" s="395">
        <f>SUM(H426)</f>
        <v>45000</v>
      </c>
    </row>
    <row r="426" spans="1:8" s="51" customFormat="1" ht="18" customHeight="1">
      <c r="A426" s="130" t="s">
        <v>21</v>
      </c>
      <c r="B426" s="2" t="s">
        <v>35</v>
      </c>
      <c r="C426" s="2" t="s">
        <v>20</v>
      </c>
      <c r="D426" s="301" t="s">
        <v>256</v>
      </c>
      <c r="E426" s="302" t="s">
        <v>12</v>
      </c>
      <c r="F426" s="303" t="s">
        <v>1032</v>
      </c>
      <c r="G426" s="2" t="s">
        <v>75</v>
      </c>
      <c r="H426" s="397">
        <f>SUM(прил9!I566)</f>
        <v>45000</v>
      </c>
    </row>
    <row r="427" spans="1:8" s="51" customFormat="1" ht="35.25" hidden="1" customHeight="1">
      <c r="A427" s="130" t="s">
        <v>589</v>
      </c>
      <c r="B427" s="2" t="s">
        <v>35</v>
      </c>
      <c r="C427" s="2" t="s">
        <v>20</v>
      </c>
      <c r="D427" s="301" t="s">
        <v>256</v>
      </c>
      <c r="E427" s="302" t="s">
        <v>12</v>
      </c>
      <c r="F427" s="303" t="s">
        <v>588</v>
      </c>
      <c r="G427" s="2"/>
      <c r="H427" s="395">
        <f>SUM(H428)</f>
        <v>0</v>
      </c>
    </row>
    <row r="428" spans="1:8" s="51" customFormat="1" ht="18.75" hidden="1" customHeight="1">
      <c r="A428" s="130" t="s">
        <v>21</v>
      </c>
      <c r="B428" s="2" t="s">
        <v>35</v>
      </c>
      <c r="C428" s="2" t="s">
        <v>20</v>
      </c>
      <c r="D428" s="301" t="s">
        <v>256</v>
      </c>
      <c r="E428" s="302" t="s">
        <v>12</v>
      </c>
      <c r="F428" s="303" t="s">
        <v>588</v>
      </c>
      <c r="G428" s="2" t="s">
        <v>75</v>
      </c>
      <c r="H428" s="397">
        <f>SUM(прил9!I568)</f>
        <v>0</v>
      </c>
    </row>
    <row r="429" spans="1:8" ht="48" customHeight="1">
      <c r="A429" s="3" t="s">
        <v>181</v>
      </c>
      <c r="B429" s="2" t="s">
        <v>35</v>
      </c>
      <c r="C429" s="2" t="s">
        <v>20</v>
      </c>
      <c r="D429" s="301" t="s">
        <v>258</v>
      </c>
      <c r="E429" s="302" t="s">
        <v>521</v>
      </c>
      <c r="F429" s="303" t="s">
        <v>522</v>
      </c>
      <c r="G429" s="2"/>
      <c r="H429" s="395">
        <f>SUM(H430+H434)</f>
        <v>4846876</v>
      </c>
    </row>
    <row r="430" spans="1:8" ht="66.75" customHeight="1">
      <c r="A430" s="3" t="s">
        <v>627</v>
      </c>
      <c r="B430" s="2" t="s">
        <v>35</v>
      </c>
      <c r="C430" s="2" t="s">
        <v>20</v>
      </c>
      <c r="D430" s="301" t="s">
        <v>258</v>
      </c>
      <c r="E430" s="302" t="s">
        <v>10</v>
      </c>
      <c r="F430" s="303" t="s">
        <v>522</v>
      </c>
      <c r="G430" s="2"/>
      <c r="H430" s="395">
        <f>SUM(H431)</f>
        <v>1080600</v>
      </c>
    </row>
    <row r="431" spans="1:8" ht="31.2">
      <c r="A431" s="3" t="s">
        <v>91</v>
      </c>
      <c r="B431" s="52" t="s">
        <v>35</v>
      </c>
      <c r="C431" s="52" t="s">
        <v>20</v>
      </c>
      <c r="D431" s="341" t="s">
        <v>258</v>
      </c>
      <c r="E431" s="342" t="s">
        <v>628</v>
      </c>
      <c r="F431" s="343" t="s">
        <v>526</v>
      </c>
      <c r="G431" s="52"/>
      <c r="H431" s="395">
        <f>SUM(H432:H433)</f>
        <v>1080600</v>
      </c>
    </row>
    <row r="432" spans="1:8" ht="48.75" customHeight="1">
      <c r="A432" s="105" t="s">
        <v>92</v>
      </c>
      <c r="B432" s="2" t="s">
        <v>35</v>
      </c>
      <c r="C432" s="2" t="s">
        <v>20</v>
      </c>
      <c r="D432" s="301" t="s">
        <v>258</v>
      </c>
      <c r="E432" s="302" t="s">
        <v>628</v>
      </c>
      <c r="F432" s="303" t="s">
        <v>526</v>
      </c>
      <c r="G432" s="2" t="s">
        <v>13</v>
      </c>
      <c r="H432" s="397">
        <f>SUM(прил9!I572)</f>
        <v>1080600</v>
      </c>
    </row>
    <row r="433" spans="1:8" ht="19.5" hidden="1" customHeight="1">
      <c r="A433" s="110" t="s">
        <v>728</v>
      </c>
      <c r="B433" s="2" t="s">
        <v>35</v>
      </c>
      <c r="C433" s="2" t="s">
        <v>20</v>
      </c>
      <c r="D433" s="301" t="s">
        <v>258</v>
      </c>
      <c r="E433" s="302" t="s">
        <v>628</v>
      </c>
      <c r="F433" s="303" t="s">
        <v>526</v>
      </c>
      <c r="G433" s="2" t="s">
        <v>17</v>
      </c>
      <c r="H433" s="397">
        <f>SUM(прил9!I573)</f>
        <v>0</v>
      </c>
    </row>
    <row r="434" spans="1:8" ht="48" customHeight="1">
      <c r="A434" s="3" t="s">
        <v>624</v>
      </c>
      <c r="B434" s="2" t="s">
        <v>35</v>
      </c>
      <c r="C434" s="2" t="s">
        <v>20</v>
      </c>
      <c r="D434" s="301" t="s">
        <v>258</v>
      </c>
      <c r="E434" s="302" t="s">
        <v>12</v>
      </c>
      <c r="F434" s="303" t="s">
        <v>522</v>
      </c>
      <c r="G434" s="2"/>
      <c r="H434" s="395">
        <f>SUM(H435+H437)</f>
        <v>3766276</v>
      </c>
    </row>
    <row r="435" spans="1:8" ht="46.8">
      <c r="A435" s="3" t="s">
        <v>104</v>
      </c>
      <c r="B435" s="2" t="s">
        <v>35</v>
      </c>
      <c r="C435" s="2" t="s">
        <v>20</v>
      </c>
      <c r="D435" s="301" t="s">
        <v>258</v>
      </c>
      <c r="E435" s="302" t="s">
        <v>625</v>
      </c>
      <c r="F435" s="303" t="s">
        <v>626</v>
      </c>
      <c r="G435" s="2"/>
      <c r="H435" s="395">
        <f>SUM(H436)</f>
        <v>24276</v>
      </c>
    </row>
    <row r="436" spans="1:8" ht="46.8">
      <c r="A436" s="105" t="s">
        <v>92</v>
      </c>
      <c r="B436" s="2" t="s">
        <v>35</v>
      </c>
      <c r="C436" s="2" t="s">
        <v>20</v>
      </c>
      <c r="D436" s="301" t="s">
        <v>258</v>
      </c>
      <c r="E436" s="302" t="s">
        <v>625</v>
      </c>
      <c r="F436" s="303" t="s">
        <v>626</v>
      </c>
      <c r="G436" s="2" t="s">
        <v>13</v>
      </c>
      <c r="H436" s="397">
        <f>SUM(прил9!I576)</f>
        <v>24276</v>
      </c>
    </row>
    <row r="437" spans="1:8" ht="31.2">
      <c r="A437" s="3" t="s">
        <v>102</v>
      </c>
      <c r="B437" s="2" t="s">
        <v>35</v>
      </c>
      <c r="C437" s="2" t="s">
        <v>20</v>
      </c>
      <c r="D437" s="301" t="s">
        <v>258</v>
      </c>
      <c r="E437" s="302" t="s">
        <v>625</v>
      </c>
      <c r="F437" s="303" t="s">
        <v>555</v>
      </c>
      <c r="G437" s="2"/>
      <c r="H437" s="395">
        <f>SUM(H438:H440)</f>
        <v>3742000</v>
      </c>
    </row>
    <row r="438" spans="1:8" ht="46.8">
      <c r="A438" s="105" t="s">
        <v>92</v>
      </c>
      <c r="B438" s="2" t="s">
        <v>35</v>
      </c>
      <c r="C438" s="2" t="s">
        <v>20</v>
      </c>
      <c r="D438" s="301" t="s">
        <v>258</v>
      </c>
      <c r="E438" s="302" t="s">
        <v>625</v>
      </c>
      <c r="F438" s="303" t="s">
        <v>555</v>
      </c>
      <c r="G438" s="2" t="s">
        <v>13</v>
      </c>
      <c r="H438" s="397">
        <f>SUM(прил9!I578)</f>
        <v>3570000</v>
      </c>
    </row>
    <row r="439" spans="1:8" ht="32.25" customHeight="1">
      <c r="A439" s="97" t="s">
        <v>728</v>
      </c>
      <c r="B439" s="2" t="s">
        <v>35</v>
      </c>
      <c r="C439" s="2" t="s">
        <v>20</v>
      </c>
      <c r="D439" s="301" t="s">
        <v>258</v>
      </c>
      <c r="E439" s="302" t="s">
        <v>625</v>
      </c>
      <c r="F439" s="303" t="s">
        <v>555</v>
      </c>
      <c r="G439" s="2" t="s">
        <v>16</v>
      </c>
      <c r="H439" s="397">
        <f>SUM(прил9!I579)</f>
        <v>171000</v>
      </c>
    </row>
    <row r="440" spans="1:8" ht="16.5" customHeight="1">
      <c r="A440" s="3" t="s">
        <v>18</v>
      </c>
      <c r="B440" s="2" t="s">
        <v>35</v>
      </c>
      <c r="C440" s="2" t="s">
        <v>20</v>
      </c>
      <c r="D440" s="301" t="s">
        <v>258</v>
      </c>
      <c r="E440" s="302" t="s">
        <v>625</v>
      </c>
      <c r="F440" s="303" t="s">
        <v>555</v>
      </c>
      <c r="G440" s="2" t="s">
        <v>17</v>
      </c>
      <c r="H440" s="397">
        <f>SUM(прил9!I580)</f>
        <v>1000</v>
      </c>
    </row>
    <row r="441" spans="1:8" ht="31.5" customHeight="1">
      <c r="A441" s="126" t="s">
        <v>123</v>
      </c>
      <c r="B441" s="36" t="s">
        <v>35</v>
      </c>
      <c r="C441" s="36" t="s">
        <v>20</v>
      </c>
      <c r="D441" s="298" t="s">
        <v>524</v>
      </c>
      <c r="E441" s="299" t="s">
        <v>521</v>
      </c>
      <c r="F441" s="300" t="s">
        <v>522</v>
      </c>
      <c r="G441" s="36"/>
      <c r="H441" s="394">
        <f>SUM(H442)</f>
        <v>6000</v>
      </c>
    </row>
    <row r="442" spans="1:8" ht="48.75" customHeight="1">
      <c r="A442" s="127" t="s">
        <v>137</v>
      </c>
      <c r="B442" s="2" t="s">
        <v>35</v>
      </c>
      <c r="C442" s="2" t="s">
        <v>20</v>
      </c>
      <c r="D442" s="301" t="s">
        <v>209</v>
      </c>
      <c r="E442" s="302" t="s">
        <v>521</v>
      </c>
      <c r="F442" s="303" t="s">
        <v>522</v>
      </c>
      <c r="G442" s="52"/>
      <c r="H442" s="395">
        <f>SUM(H443)</f>
        <v>6000</v>
      </c>
    </row>
    <row r="443" spans="1:8" ht="48.75" customHeight="1">
      <c r="A443" s="127" t="s">
        <v>528</v>
      </c>
      <c r="B443" s="2" t="s">
        <v>35</v>
      </c>
      <c r="C443" s="2" t="s">
        <v>20</v>
      </c>
      <c r="D443" s="301" t="s">
        <v>209</v>
      </c>
      <c r="E443" s="302" t="s">
        <v>10</v>
      </c>
      <c r="F443" s="303" t="s">
        <v>522</v>
      </c>
      <c r="G443" s="52"/>
      <c r="H443" s="395">
        <f>SUM(H444)</f>
        <v>6000</v>
      </c>
    </row>
    <row r="444" spans="1:8" ht="15.75" customHeight="1">
      <c r="A444" s="127" t="s">
        <v>125</v>
      </c>
      <c r="B444" s="2" t="s">
        <v>35</v>
      </c>
      <c r="C444" s="2" t="s">
        <v>20</v>
      </c>
      <c r="D444" s="301" t="s">
        <v>209</v>
      </c>
      <c r="E444" s="302" t="s">
        <v>10</v>
      </c>
      <c r="F444" s="303" t="s">
        <v>527</v>
      </c>
      <c r="G444" s="52"/>
      <c r="H444" s="395">
        <f>SUM(H445)</f>
        <v>6000</v>
      </c>
    </row>
    <row r="445" spans="1:8" ht="32.25" customHeight="1">
      <c r="A445" s="121" t="s">
        <v>728</v>
      </c>
      <c r="B445" s="2" t="s">
        <v>35</v>
      </c>
      <c r="C445" s="2" t="s">
        <v>20</v>
      </c>
      <c r="D445" s="301" t="s">
        <v>209</v>
      </c>
      <c r="E445" s="302" t="s">
        <v>10</v>
      </c>
      <c r="F445" s="303" t="s">
        <v>527</v>
      </c>
      <c r="G445" s="2" t="s">
        <v>16</v>
      </c>
      <c r="H445" s="397">
        <f>SUM(прил9!I585)</f>
        <v>6000</v>
      </c>
    </row>
    <row r="446" spans="1:8" ht="17.25" customHeight="1">
      <c r="A446" s="645" t="s">
        <v>1042</v>
      </c>
      <c r="B446" s="171" t="s">
        <v>32</v>
      </c>
      <c r="C446" s="47"/>
      <c r="D446" s="332"/>
      <c r="E446" s="333"/>
      <c r="F446" s="334"/>
      <c r="G446" s="18"/>
      <c r="H446" s="392">
        <f>SUM(H447)</f>
        <v>26546</v>
      </c>
    </row>
    <row r="447" spans="1:8" ht="16.5" customHeight="1">
      <c r="A447" s="639" t="s">
        <v>1043</v>
      </c>
      <c r="B447" s="65" t="s">
        <v>32</v>
      </c>
      <c r="C447" s="28" t="s">
        <v>29</v>
      </c>
      <c r="D447" s="295"/>
      <c r="E447" s="296"/>
      <c r="F447" s="297"/>
      <c r="G447" s="28"/>
      <c r="H447" s="393">
        <f>SUM(H448)</f>
        <v>26546</v>
      </c>
    </row>
    <row r="448" spans="1:8" ht="16.5" customHeight="1">
      <c r="A448" s="91" t="s">
        <v>202</v>
      </c>
      <c r="B448" s="36" t="s">
        <v>32</v>
      </c>
      <c r="C448" s="38" t="s">
        <v>29</v>
      </c>
      <c r="D448" s="304" t="s">
        <v>221</v>
      </c>
      <c r="E448" s="305" t="s">
        <v>521</v>
      </c>
      <c r="F448" s="306" t="s">
        <v>522</v>
      </c>
      <c r="G448" s="36"/>
      <c r="H448" s="394">
        <f>SUM(H449)</f>
        <v>26546</v>
      </c>
    </row>
    <row r="449" spans="1:8" ht="16.5" customHeight="1">
      <c r="A449" s="105" t="s">
        <v>201</v>
      </c>
      <c r="B449" s="2" t="s">
        <v>32</v>
      </c>
      <c r="C449" s="638" t="s">
        <v>29</v>
      </c>
      <c r="D449" s="319" t="s">
        <v>222</v>
      </c>
      <c r="E449" s="320" t="s">
        <v>521</v>
      </c>
      <c r="F449" s="321" t="s">
        <v>522</v>
      </c>
      <c r="G449" s="2"/>
      <c r="H449" s="395">
        <f>SUM(H450)</f>
        <v>26546</v>
      </c>
    </row>
    <row r="450" spans="1:8" ht="18" customHeight="1">
      <c r="A450" s="105" t="s">
        <v>734</v>
      </c>
      <c r="B450" s="2" t="s">
        <v>32</v>
      </c>
      <c r="C450" s="527" t="s">
        <v>29</v>
      </c>
      <c r="D450" s="319" t="s">
        <v>222</v>
      </c>
      <c r="E450" s="320" t="s">
        <v>521</v>
      </c>
      <c r="F450" s="554">
        <v>12700</v>
      </c>
      <c r="G450" s="2"/>
      <c r="H450" s="395">
        <f>SUM(H451)</f>
        <v>26546</v>
      </c>
    </row>
    <row r="451" spans="1:8" ht="31.5" customHeight="1">
      <c r="A451" s="105" t="s">
        <v>728</v>
      </c>
      <c r="B451" s="2" t="s">
        <v>32</v>
      </c>
      <c r="C451" s="527" t="s">
        <v>29</v>
      </c>
      <c r="D451" s="319" t="s">
        <v>222</v>
      </c>
      <c r="E451" s="320" t="s">
        <v>521</v>
      </c>
      <c r="F451" s="554">
        <v>12700</v>
      </c>
      <c r="G451" s="2" t="s">
        <v>16</v>
      </c>
      <c r="H451" s="397">
        <f>SUM(прил9!I218)</f>
        <v>26546</v>
      </c>
    </row>
    <row r="452" spans="1:8" ht="15.6">
      <c r="A452" s="90" t="s">
        <v>37</v>
      </c>
      <c r="B452" s="47">
        <v>10</v>
      </c>
      <c r="C452" s="47"/>
      <c r="D452" s="332"/>
      <c r="E452" s="333"/>
      <c r="F452" s="334"/>
      <c r="G452" s="17"/>
      <c r="H452" s="392">
        <f>SUM(H453,H459,H529,H542)</f>
        <v>23388961</v>
      </c>
    </row>
    <row r="453" spans="1:8" ht="15.6">
      <c r="A453" s="107" t="s">
        <v>38</v>
      </c>
      <c r="B453" s="48">
        <v>10</v>
      </c>
      <c r="C453" s="28" t="s">
        <v>10</v>
      </c>
      <c r="D453" s="295"/>
      <c r="E453" s="296"/>
      <c r="F453" s="297"/>
      <c r="G453" s="27"/>
      <c r="H453" s="393">
        <f>SUM(H454)</f>
        <v>622620</v>
      </c>
    </row>
    <row r="454" spans="1:8" ht="32.25" customHeight="1">
      <c r="A454" s="91" t="s">
        <v>130</v>
      </c>
      <c r="B454" s="38">
        <v>10</v>
      </c>
      <c r="C454" s="36" t="s">
        <v>10</v>
      </c>
      <c r="D454" s="298" t="s">
        <v>206</v>
      </c>
      <c r="E454" s="299" t="s">
        <v>521</v>
      </c>
      <c r="F454" s="300" t="s">
        <v>522</v>
      </c>
      <c r="G454" s="36"/>
      <c r="H454" s="394">
        <f>SUM(H455)</f>
        <v>622620</v>
      </c>
    </row>
    <row r="455" spans="1:8" ht="48.75" customHeight="1">
      <c r="A455" s="3" t="s">
        <v>182</v>
      </c>
      <c r="B455" s="73">
        <v>10</v>
      </c>
      <c r="C455" s="2" t="s">
        <v>10</v>
      </c>
      <c r="D455" s="301" t="s">
        <v>208</v>
      </c>
      <c r="E455" s="302" t="s">
        <v>521</v>
      </c>
      <c r="F455" s="303" t="s">
        <v>522</v>
      </c>
      <c r="G455" s="2"/>
      <c r="H455" s="395">
        <f>SUM(H456)</f>
        <v>622620</v>
      </c>
    </row>
    <row r="456" spans="1:8" ht="33.75" customHeight="1">
      <c r="A456" s="3" t="s">
        <v>629</v>
      </c>
      <c r="B456" s="357">
        <v>10</v>
      </c>
      <c r="C456" s="2" t="s">
        <v>10</v>
      </c>
      <c r="D456" s="301" t="s">
        <v>208</v>
      </c>
      <c r="E456" s="302" t="s">
        <v>10</v>
      </c>
      <c r="F456" s="303" t="s">
        <v>522</v>
      </c>
      <c r="G456" s="2"/>
      <c r="H456" s="395">
        <f>SUM(H457)</f>
        <v>622620</v>
      </c>
    </row>
    <row r="457" spans="1:8" ht="18.75" customHeight="1">
      <c r="A457" s="3" t="s">
        <v>183</v>
      </c>
      <c r="B457" s="73">
        <v>10</v>
      </c>
      <c r="C457" s="2" t="s">
        <v>10</v>
      </c>
      <c r="D457" s="301" t="s">
        <v>208</v>
      </c>
      <c r="E457" s="302" t="s">
        <v>10</v>
      </c>
      <c r="F457" s="303" t="s">
        <v>630</v>
      </c>
      <c r="G457" s="2"/>
      <c r="H457" s="395">
        <f>SUM(H458)</f>
        <v>622620</v>
      </c>
    </row>
    <row r="458" spans="1:8" ht="17.25" customHeight="1">
      <c r="A458" s="3" t="s">
        <v>40</v>
      </c>
      <c r="B458" s="73">
        <v>10</v>
      </c>
      <c r="C458" s="2" t="s">
        <v>10</v>
      </c>
      <c r="D458" s="301" t="s">
        <v>208</v>
      </c>
      <c r="E458" s="302" t="s">
        <v>10</v>
      </c>
      <c r="F458" s="303" t="s">
        <v>630</v>
      </c>
      <c r="G458" s="2" t="s">
        <v>39</v>
      </c>
      <c r="H458" s="396">
        <f>SUM(прил9!I272)</f>
        <v>622620</v>
      </c>
    </row>
    <row r="459" spans="1:8" ht="15.6">
      <c r="A459" s="107" t="s">
        <v>41</v>
      </c>
      <c r="B459" s="48">
        <v>10</v>
      </c>
      <c r="C459" s="28" t="s">
        <v>15</v>
      </c>
      <c r="D459" s="295"/>
      <c r="E459" s="296"/>
      <c r="F459" s="297"/>
      <c r="G459" s="27"/>
      <c r="H459" s="393">
        <f>SUM(H460,H476,H493,H520)</f>
        <v>15894088</v>
      </c>
    </row>
    <row r="460" spans="1:8" ht="31.2">
      <c r="A460" s="35" t="s">
        <v>171</v>
      </c>
      <c r="B460" s="36" t="s">
        <v>57</v>
      </c>
      <c r="C460" s="36" t="s">
        <v>15</v>
      </c>
      <c r="D460" s="298" t="s">
        <v>252</v>
      </c>
      <c r="E460" s="299" t="s">
        <v>521</v>
      </c>
      <c r="F460" s="300" t="s">
        <v>522</v>
      </c>
      <c r="G460" s="36"/>
      <c r="H460" s="394">
        <f>SUM(H461,H466,H471)</f>
        <v>1221419</v>
      </c>
    </row>
    <row r="461" spans="1:8" ht="33.75" customHeight="1">
      <c r="A461" s="105" t="s">
        <v>178</v>
      </c>
      <c r="B461" s="63">
        <v>10</v>
      </c>
      <c r="C461" s="52" t="s">
        <v>15</v>
      </c>
      <c r="D461" s="341" t="s">
        <v>255</v>
      </c>
      <c r="E461" s="342" t="s">
        <v>521</v>
      </c>
      <c r="F461" s="343" t="s">
        <v>522</v>
      </c>
      <c r="G461" s="52"/>
      <c r="H461" s="395">
        <f>SUM(H462)</f>
        <v>567685</v>
      </c>
    </row>
    <row r="462" spans="1:8" ht="20.25" customHeight="1">
      <c r="A462" s="105" t="s">
        <v>618</v>
      </c>
      <c r="B462" s="63">
        <v>10</v>
      </c>
      <c r="C462" s="52" t="s">
        <v>15</v>
      </c>
      <c r="D462" s="341" t="s">
        <v>255</v>
      </c>
      <c r="E462" s="342" t="s">
        <v>10</v>
      </c>
      <c r="F462" s="343" t="s">
        <v>522</v>
      </c>
      <c r="G462" s="52"/>
      <c r="H462" s="395">
        <f>SUM(H463)</f>
        <v>567685</v>
      </c>
    </row>
    <row r="463" spans="1:8" ht="32.25" customHeight="1">
      <c r="A463" s="105" t="s">
        <v>184</v>
      </c>
      <c r="B463" s="63">
        <v>10</v>
      </c>
      <c r="C463" s="52" t="s">
        <v>15</v>
      </c>
      <c r="D463" s="341" t="s">
        <v>255</v>
      </c>
      <c r="E463" s="342" t="s">
        <v>628</v>
      </c>
      <c r="F463" s="343" t="s">
        <v>631</v>
      </c>
      <c r="G463" s="52"/>
      <c r="H463" s="395">
        <f>SUM(H464:H465)</f>
        <v>567685</v>
      </c>
    </row>
    <row r="464" spans="1:8" ht="31.2">
      <c r="A464" s="97" t="s">
        <v>728</v>
      </c>
      <c r="B464" s="63">
        <v>10</v>
      </c>
      <c r="C464" s="52" t="s">
        <v>15</v>
      </c>
      <c r="D464" s="341" t="s">
        <v>255</v>
      </c>
      <c r="E464" s="342" t="s">
        <v>628</v>
      </c>
      <c r="F464" s="343" t="s">
        <v>631</v>
      </c>
      <c r="G464" s="52" t="s">
        <v>16</v>
      </c>
      <c r="H464" s="397">
        <f>SUM(прил9!I592)</f>
        <v>3000</v>
      </c>
    </row>
    <row r="465" spans="1:8" ht="15.6">
      <c r="A465" s="3" t="s">
        <v>40</v>
      </c>
      <c r="B465" s="63">
        <v>10</v>
      </c>
      <c r="C465" s="52" t="s">
        <v>15</v>
      </c>
      <c r="D465" s="341" t="s">
        <v>255</v>
      </c>
      <c r="E465" s="342" t="s">
        <v>628</v>
      </c>
      <c r="F465" s="343" t="s">
        <v>631</v>
      </c>
      <c r="G465" s="52" t="s">
        <v>39</v>
      </c>
      <c r="H465" s="397">
        <f>SUM(прил9!I593)</f>
        <v>564685</v>
      </c>
    </row>
    <row r="466" spans="1:8" ht="33" customHeight="1">
      <c r="A466" s="3" t="s">
        <v>179</v>
      </c>
      <c r="B466" s="63">
        <v>10</v>
      </c>
      <c r="C466" s="52" t="s">
        <v>15</v>
      </c>
      <c r="D466" s="341" t="s">
        <v>619</v>
      </c>
      <c r="E466" s="342" t="s">
        <v>521</v>
      </c>
      <c r="F466" s="343" t="s">
        <v>522</v>
      </c>
      <c r="G466" s="52"/>
      <c r="H466" s="395">
        <f>SUM(H467)</f>
        <v>510042</v>
      </c>
    </row>
    <row r="467" spans="1:8" ht="18.75" customHeight="1">
      <c r="A467" s="3" t="s">
        <v>620</v>
      </c>
      <c r="B467" s="63">
        <v>10</v>
      </c>
      <c r="C467" s="52" t="s">
        <v>15</v>
      </c>
      <c r="D467" s="341" t="s">
        <v>256</v>
      </c>
      <c r="E467" s="342" t="s">
        <v>10</v>
      </c>
      <c r="F467" s="343" t="s">
        <v>522</v>
      </c>
      <c r="G467" s="52"/>
      <c r="H467" s="395">
        <f>SUM(H468)</f>
        <v>510042</v>
      </c>
    </row>
    <row r="468" spans="1:8" ht="33" customHeight="1">
      <c r="A468" s="105" t="s">
        <v>184</v>
      </c>
      <c r="B468" s="63">
        <v>10</v>
      </c>
      <c r="C468" s="52" t="s">
        <v>15</v>
      </c>
      <c r="D468" s="341" t="s">
        <v>256</v>
      </c>
      <c r="E468" s="342" t="s">
        <v>628</v>
      </c>
      <c r="F468" s="343" t="s">
        <v>631</v>
      </c>
      <c r="G468" s="52"/>
      <c r="H468" s="395">
        <f>SUM(H469:H470)</f>
        <v>510042</v>
      </c>
    </row>
    <row r="469" spans="1:8" ht="31.2">
      <c r="A469" s="97" t="s">
        <v>728</v>
      </c>
      <c r="B469" s="63">
        <v>10</v>
      </c>
      <c r="C469" s="52" t="s">
        <v>15</v>
      </c>
      <c r="D469" s="341" t="s">
        <v>256</v>
      </c>
      <c r="E469" s="342" t="s">
        <v>628</v>
      </c>
      <c r="F469" s="343" t="s">
        <v>631</v>
      </c>
      <c r="G469" s="52" t="s">
        <v>16</v>
      </c>
      <c r="H469" s="397">
        <f>SUM(прил9!I597)</f>
        <v>2000</v>
      </c>
    </row>
    <row r="470" spans="1:8" ht="15.6">
      <c r="A470" s="3" t="s">
        <v>40</v>
      </c>
      <c r="B470" s="63">
        <v>10</v>
      </c>
      <c r="C470" s="52" t="s">
        <v>15</v>
      </c>
      <c r="D470" s="341" t="s">
        <v>256</v>
      </c>
      <c r="E470" s="342" t="s">
        <v>628</v>
      </c>
      <c r="F470" s="343" t="s">
        <v>631</v>
      </c>
      <c r="G470" s="52" t="s">
        <v>39</v>
      </c>
      <c r="H470" s="397">
        <f>SUM(прил9!I598)</f>
        <v>508042</v>
      </c>
    </row>
    <row r="471" spans="1:8" ht="46.8">
      <c r="A471" s="3" t="s">
        <v>172</v>
      </c>
      <c r="B471" s="63">
        <v>10</v>
      </c>
      <c r="C471" s="52" t="s">
        <v>15</v>
      </c>
      <c r="D471" s="341" t="s">
        <v>253</v>
      </c>
      <c r="E471" s="342" t="s">
        <v>521</v>
      </c>
      <c r="F471" s="343" t="s">
        <v>522</v>
      </c>
      <c r="G471" s="52"/>
      <c r="H471" s="395">
        <f>SUM(H472)</f>
        <v>143692</v>
      </c>
    </row>
    <row r="472" spans="1:8" ht="46.8">
      <c r="A472" s="3" t="s">
        <v>607</v>
      </c>
      <c r="B472" s="63">
        <v>10</v>
      </c>
      <c r="C472" s="52" t="s">
        <v>15</v>
      </c>
      <c r="D472" s="341" t="s">
        <v>253</v>
      </c>
      <c r="E472" s="342" t="s">
        <v>10</v>
      </c>
      <c r="F472" s="343" t="s">
        <v>522</v>
      </c>
      <c r="G472" s="52"/>
      <c r="H472" s="395">
        <f>SUM(H473)</f>
        <v>143692</v>
      </c>
    </row>
    <row r="473" spans="1:8" ht="63.75" customHeight="1">
      <c r="A473" s="3" t="s">
        <v>633</v>
      </c>
      <c r="B473" s="63">
        <v>10</v>
      </c>
      <c r="C473" s="52" t="s">
        <v>15</v>
      </c>
      <c r="D473" s="341" t="s">
        <v>253</v>
      </c>
      <c r="E473" s="342" t="s">
        <v>10</v>
      </c>
      <c r="F473" s="343" t="s">
        <v>632</v>
      </c>
      <c r="G473" s="52"/>
      <c r="H473" s="395">
        <f>SUM(H474:H475)</f>
        <v>143692</v>
      </c>
    </row>
    <row r="474" spans="1:8" ht="31.2">
      <c r="A474" s="97" t="s">
        <v>728</v>
      </c>
      <c r="B474" s="63">
        <v>10</v>
      </c>
      <c r="C474" s="52" t="s">
        <v>15</v>
      </c>
      <c r="D474" s="341" t="s">
        <v>253</v>
      </c>
      <c r="E474" s="342" t="s">
        <v>10</v>
      </c>
      <c r="F474" s="343" t="s">
        <v>632</v>
      </c>
      <c r="G474" s="52" t="s">
        <v>16</v>
      </c>
      <c r="H474" s="397">
        <f>SUM(прил9!I602)</f>
        <v>718</v>
      </c>
    </row>
    <row r="475" spans="1:8" ht="15.6">
      <c r="A475" s="3" t="s">
        <v>40</v>
      </c>
      <c r="B475" s="63">
        <v>10</v>
      </c>
      <c r="C475" s="52" t="s">
        <v>15</v>
      </c>
      <c r="D475" s="341" t="s">
        <v>253</v>
      </c>
      <c r="E475" s="342" t="s">
        <v>10</v>
      </c>
      <c r="F475" s="343" t="s">
        <v>632</v>
      </c>
      <c r="G475" s="52" t="s">
        <v>39</v>
      </c>
      <c r="H475" s="397">
        <f>SUM(прил9!I603)</f>
        <v>142974</v>
      </c>
    </row>
    <row r="476" spans="1:8" ht="33" customHeight="1">
      <c r="A476" s="91" t="s">
        <v>130</v>
      </c>
      <c r="B476" s="38">
        <v>10</v>
      </c>
      <c r="C476" s="36" t="s">
        <v>15</v>
      </c>
      <c r="D476" s="298" t="s">
        <v>206</v>
      </c>
      <c r="E476" s="299" t="s">
        <v>521</v>
      </c>
      <c r="F476" s="300" t="s">
        <v>522</v>
      </c>
      <c r="G476" s="36"/>
      <c r="H476" s="394">
        <f>SUM(H477)</f>
        <v>6407221</v>
      </c>
    </row>
    <row r="477" spans="1:8" ht="50.25" customHeight="1">
      <c r="A477" s="3" t="s">
        <v>182</v>
      </c>
      <c r="B477" s="73">
        <v>10</v>
      </c>
      <c r="C477" s="2" t="s">
        <v>15</v>
      </c>
      <c r="D477" s="301" t="s">
        <v>208</v>
      </c>
      <c r="E477" s="302" t="s">
        <v>521</v>
      </c>
      <c r="F477" s="303" t="s">
        <v>522</v>
      </c>
      <c r="G477" s="2"/>
      <c r="H477" s="395">
        <f>SUM(H478)</f>
        <v>6407221</v>
      </c>
    </row>
    <row r="478" spans="1:8" ht="33" customHeight="1">
      <c r="A478" s="3" t="s">
        <v>629</v>
      </c>
      <c r="B478" s="357">
        <v>10</v>
      </c>
      <c r="C478" s="2" t="s">
        <v>15</v>
      </c>
      <c r="D478" s="301" t="s">
        <v>208</v>
      </c>
      <c r="E478" s="302" t="s">
        <v>10</v>
      </c>
      <c r="F478" s="303" t="s">
        <v>522</v>
      </c>
      <c r="G478" s="2"/>
      <c r="H478" s="395">
        <f>SUM(H479+H481+H484+H487+H490)</f>
        <v>6407221</v>
      </c>
    </row>
    <row r="479" spans="1:8" ht="15" customHeight="1">
      <c r="A479" s="105" t="s">
        <v>774</v>
      </c>
      <c r="B479" s="73">
        <v>10</v>
      </c>
      <c r="C479" s="2" t="s">
        <v>15</v>
      </c>
      <c r="D479" s="301" t="s">
        <v>208</v>
      </c>
      <c r="E479" s="302" t="s">
        <v>10</v>
      </c>
      <c r="F479" s="303" t="s">
        <v>634</v>
      </c>
      <c r="G479" s="2"/>
      <c r="H479" s="395">
        <f>SUM(H480:H480)</f>
        <v>1506354</v>
      </c>
    </row>
    <row r="480" spans="1:8" ht="15.6">
      <c r="A480" s="3" t="s">
        <v>40</v>
      </c>
      <c r="B480" s="73">
        <v>10</v>
      </c>
      <c r="C480" s="2" t="s">
        <v>15</v>
      </c>
      <c r="D480" s="301" t="s">
        <v>208</v>
      </c>
      <c r="E480" s="302" t="s">
        <v>10</v>
      </c>
      <c r="F480" s="303" t="s">
        <v>634</v>
      </c>
      <c r="G480" s="2" t="s">
        <v>39</v>
      </c>
      <c r="H480" s="397">
        <f>SUM(прил9!I278)</f>
        <v>1506354</v>
      </c>
    </row>
    <row r="481" spans="1:8" ht="31.5" customHeight="1">
      <c r="A481" s="105" t="s">
        <v>105</v>
      </c>
      <c r="B481" s="73">
        <v>10</v>
      </c>
      <c r="C481" s="2" t="s">
        <v>15</v>
      </c>
      <c r="D481" s="301" t="s">
        <v>208</v>
      </c>
      <c r="E481" s="302" t="s">
        <v>10</v>
      </c>
      <c r="F481" s="303" t="s">
        <v>635</v>
      </c>
      <c r="G481" s="2"/>
      <c r="H481" s="395">
        <f>SUM(H482:H483)</f>
        <v>68193</v>
      </c>
    </row>
    <row r="482" spans="1:8" ht="18" customHeight="1">
      <c r="A482" s="97" t="s">
        <v>728</v>
      </c>
      <c r="B482" s="92">
        <v>10</v>
      </c>
      <c r="C482" s="2" t="s">
        <v>15</v>
      </c>
      <c r="D482" s="301" t="s">
        <v>208</v>
      </c>
      <c r="E482" s="302" t="s">
        <v>10</v>
      </c>
      <c r="F482" s="303" t="s">
        <v>635</v>
      </c>
      <c r="G482" s="2" t="s">
        <v>16</v>
      </c>
      <c r="H482" s="397">
        <f>SUM(прил9!I280)</f>
        <v>1067</v>
      </c>
    </row>
    <row r="483" spans="1:8" ht="16.5" customHeight="1">
      <c r="A483" s="3" t="s">
        <v>40</v>
      </c>
      <c r="B483" s="73">
        <v>10</v>
      </c>
      <c r="C483" s="2" t="s">
        <v>15</v>
      </c>
      <c r="D483" s="301" t="s">
        <v>208</v>
      </c>
      <c r="E483" s="302" t="s">
        <v>10</v>
      </c>
      <c r="F483" s="303" t="s">
        <v>635</v>
      </c>
      <c r="G483" s="2" t="s">
        <v>39</v>
      </c>
      <c r="H483" s="396">
        <f>SUM(прил9!I281)</f>
        <v>67126</v>
      </c>
    </row>
    <row r="484" spans="1:8" ht="32.25" customHeight="1">
      <c r="A484" s="105" t="s">
        <v>106</v>
      </c>
      <c r="B484" s="73">
        <v>10</v>
      </c>
      <c r="C484" s="2" t="s">
        <v>15</v>
      </c>
      <c r="D484" s="301" t="s">
        <v>208</v>
      </c>
      <c r="E484" s="302" t="s">
        <v>10</v>
      </c>
      <c r="F484" s="303" t="s">
        <v>636</v>
      </c>
      <c r="G484" s="2"/>
      <c r="H484" s="395">
        <f>SUM(H485:H486)</f>
        <v>421162</v>
      </c>
    </row>
    <row r="485" spans="1:8" s="98" customFormat="1" ht="32.25" customHeight="1">
      <c r="A485" s="97" t="s">
        <v>728</v>
      </c>
      <c r="B485" s="92">
        <v>10</v>
      </c>
      <c r="C485" s="2" t="s">
        <v>15</v>
      </c>
      <c r="D485" s="301" t="s">
        <v>208</v>
      </c>
      <c r="E485" s="302" t="s">
        <v>10</v>
      </c>
      <c r="F485" s="303" t="s">
        <v>636</v>
      </c>
      <c r="G485" s="96" t="s">
        <v>16</v>
      </c>
      <c r="H485" s="400">
        <f>SUM(прил9!I283)</f>
        <v>5733</v>
      </c>
    </row>
    <row r="486" spans="1:8" ht="15.6">
      <c r="A486" s="3" t="s">
        <v>40</v>
      </c>
      <c r="B486" s="73">
        <v>10</v>
      </c>
      <c r="C486" s="2" t="s">
        <v>15</v>
      </c>
      <c r="D486" s="301" t="s">
        <v>208</v>
      </c>
      <c r="E486" s="302" t="s">
        <v>10</v>
      </c>
      <c r="F486" s="303" t="s">
        <v>636</v>
      </c>
      <c r="G486" s="2" t="s">
        <v>39</v>
      </c>
      <c r="H486" s="397">
        <f>SUM(прил9!I284)</f>
        <v>415429</v>
      </c>
    </row>
    <row r="487" spans="1:8" ht="15.6">
      <c r="A487" s="104" t="s">
        <v>107</v>
      </c>
      <c r="B487" s="73">
        <v>10</v>
      </c>
      <c r="C487" s="2" t="s">
        <v>15</v>
      </c>
      <c r="D487" s="301" t="s">
        <v>208</v>
      </c>
      <c r="E487" s="302" t="s">
        <v>10</v>
      </c>
      <c r="F487" s="303" t="s">
        <v>637</v>
      </c>
      <c r="G487" s="2"/>
      <c r="H487" s="395">
        <f>SUM(H488:H489)</f>
        <v>3763631</v>
      </c>
    </row>
    <row r="488" spans="1:8" ht="31.2">
      <c r="A488" s="97" t="s">
        <v>728</v>
      </c>
      <c r="B488" s="92">
        <v>10</v>
      </c>
      <c r="C488" s="2" t="s">
        <v>15</v>
      </c>
      <c r="D488" s="301" t="s">
        <v>208</v>
      </c>
      <c r="E488" s="302" t="s">
        <v>10</v>
      </c>
      <c r="F488" s="303" t="s">
        <v>637</v>
      </c>
      <c r="G488" s="2" t="s">
        <v>16</v>
      </c>
      <c r="H488" s="397">
        <f>SUM(прил9!I286)</f>
        <v>56714</v>
      </c>
    </row>
    <row r="489" spans="1:8" ht="15.75" customHeight="1">
      <c r="A489" s="3" t="s">
        <v>40</v>
      </c>
      <c r="B489" s="73">
        <v>10</v>
      </c>
      <c r="C489" s="2" t="s">
        <v>15</v>
      </c>
      <c r="D489" s="301" t="s">
        <v>208</v>
      </c>
      <c r="E489" s="302" t="s">
        <v>10</v>
      </c>
      <c r="F489" s="303" t="s">
        <v>637</v>
      </c>
      <c r="G489" s="2" t="s">
        <v>39</v>
      </c>
      <c r="H489" s="396">
        <f>SUM(прил9!I287)</f>
        <v>3706917</v>
      </c>
    </row>
    <row r="490" spans="1:8" ht="15.6">
      <c r="A490" s="105" t="s">
        <v>108</v>
      </c>
      <c r="B490" s="73">
        <v>10</v>
      </c>
      <c r="C490" s="2" t="s">
        <v>15</v>
      </c>
      <c r="D490" s="301" t="s">
        <v>208</v>
      </c>
      <c r="E490" s="302" t="s">
        <v>10</v>
      </c>
      <c r="F490" s="303" t="s">
        <v>638</v>
      </c>
      <c r="G490" s="2"/>
      <c r="H490" s="395">
        <f>SUM(H491:H492)</f>
        <v>647881</v>
      </c>
    </row>
    <row r="491" spans="1:8" ht="31.2">
      <c r="A491" s="97" t="s">
        <v>728</v>
      </c>
      <c r="B491" s="92">
        <v>10</v>
      </c>
      <c r="C491" s="2" t="s">
        <v>15</v>
      </c>
      <c r="D491" s="301" t="s">
        <v>208</v>
      </c>
      <c r="E491" s="302" t="s">
        <v>10</v>
      </c>
      <c r="F491" s="303" t="s">
        <v>638</v>
      </c>
      <c r="G491" s="2" t="s">
        <v>16</v>
      </c>
      <c r="H491" s="397">
        <f>SUM(прил9!I289)</f>
        <v>10644</v>
      </c>
    </row>
    <row r="492" spans="1:8" ht="18" customHeight="1">
      <c r="A492" s="3" t="s">
        <v>40</v>
      </c>
      <c r="B492" s="73">
        <v>10</v>
      </c>
      <c r="C492" s="2" t="s">
        <v>15</v>
      </c>
      <c r="D492" s="301" t="s">
        <v>208</v>
      </c>
      <c r="E492" s="302" t="s">
        <v>10</v>
      </c>
      <c r="F492" s="303" t="s">
        <v>638</v>
      </c>
      <c r="G492" s="2" t="s">
        <v>39</v>
      </c>
      <c r="H492" s="397">
        <f>SUM(прил9!I290)</f>
        <v>637237</v>
      </c>
    </row>
    <row r="493" spans="1:8" ht="30" customHeight="1">
      <c r="A493" s="91" t="s">
        <v>162</v>
      </c>
      <c r="B493" s="38">
        <v>10</v>
      </c>
      <c r="C493" s="36" t="s">
        <v>15</v>
      </c>
      <c r="D493" s="298" t="s">
        <v>591</v>
      </c>
      <c r="E493" s="299" t="s">
        <v>521</v>
      </c>
      <c r="F493" s="300" t="s">
        <v>522</v>
      </c>
      <c r="G493" s="36"/>
      <c r="H493" s="394">
        <f>SUM(H494,H511)</f>
        <v>8151448</v>
      </c>
    </row>
    <row r="494" spans="1:8" ht="48" customHeight="1">
      <c r="A494" s="105" t="s">
        <v>163</v>
      </c>
      <c r="B494" s="73">
        <v>10</v>
      </c>
      <c r="C494" s="2" t="s">
        <v>15</v>
      </c>
      <c r="D494" s="301" t="s">
        <v>246</v>
      </c>
      <c r="E494" s="302" t="s">
        <v>521</v>
      </c>
      <c r="F494" s="303" t="s">
        <v>522</v>
      </c>
      <c r="G494" s="2"/>
      <c r="H494" s="395">
        <f>SUM(H495+H503)</f>
        <v>8034089</v>
      </c>
    </row>
    <row r="495" spans="1:8" ht="18" customHeight="1">
      <c r="A495" s="105" t="s">
        <v>592</v>
      </c>
      <c r="B495" s="357">
        <v>10</v>
      </c>
      <c r="C495" s="2" t="s">
        <v>15</v>
      </c>
      <c r="D495" s="301" t="s">
        <v>246</v>
      </c>
      <c r="E495" s="302" t="s">
        <v>10</v>
      </c>
      <c r="F495" s="303" t="s">
        <v>522</v>
      </c>
      <c r="G495" s="2"/>
      <c r="H495" s="395">
        <f>SUM(H496+H498+H501)</f>
        <v>832450</v>
      </c>
    </row>
    <row r="496" spans="1:8" ht="31.5" hidden="1" customHeight="1">
      <c r="A496" s="125" t="s">
        <v>759</v>
      </c>
      <c r="B496" s="527">
        <v>10</v>
      </c>
      <c r="C496" s="2" t="s">
        <v>15</v>
      </c>
      <c r="D496" s="301" t="s">
        <v>246</v>
      </c>
      <c r="E496" s="302" t="s">
        <v>10</v>
      </c>
      <c r="F496" s="303" t="s">
        <v>758</v>
      </c>
      <c r="G496" s="2"/>
      <c r="H496" s="395">
        <f>SUM(H497)</f>
        <v>0</v>
      </c>
    </row>
    <row r="497" spans="1:8" ht="18" hidden="1" customHeight="1">
      <c r="A497" s="74" t="s">
        <v>40</v>
      </c>
      <c r="B497" s="527">
        <v>10</v>
      </c>
      <c r="C497" s="2" t="s">
        <v>15</v>
      </c>
      <c r="D497" s="301" t="s">
        <v>246</v>
      </c>
      <c r="E497" s="302" t="s">
        <v>10</v>
      </c>
      <c r="F497" s="303" t="s">
        <v>758</v>
      </c>
      <c r="G497" s="2" t="s">
        <v>39</v>
      </c>
      <c r="H497" s="397">
        <f>SUM(прил9!I471)</f>
        <v>0</v>
      </c>
    </row>
    <row r="498" spans="1:8" ht="63" customHeight="1">
      <c r="A498" s="3" t="s">
        <v>114</v>
      </c>
      <c r="B498" s="73">
        <v>10</v>
      </c>
      <c r="C498" s="2" t="s">
        <v>15</v>
      </c>
      <c r="D498" s="301" t="s">
        <v>246</v>
      </c>
      <c r="E498" s="302" t="s">
        <v>10</v>
      </c>
      <c r="F498" s="303" t="s">
        <v>632</v>
      </c>
      <c r="G498" s="2"/>
      <c r="H498" s="395">
        <f>SUM(H499:H500)</f>
        <v>772450</v>
      </c>
    </row>
    <row r="499" spans="1:8" ht="33" customHeight="1">
      <c r="A499" s="97" t="s">
        <v>728</v>
      </c>
      <c r="B499" s="101">
        <v>10</v>
      </c>
      <c r="C499" s="2" t="s">
        <v>15</v>
      </c>
      <c r="D499" s="301" t="s">
        <v>246</v>
      </c>
      <c r="E499" s="302" t="s">
        <v>10</v>
      </c>
      <c r="F499" s="303" t="s">
        <v>632</v>
      </c>
      <c r="G499" s="2" t="s">
        <v>16</v>
      </c>
      <c r="H499" s="397">
        <f>SUM(прил9!I473)</f>
        <v>3862</v>
      </c>
    </row>
    <row r="500" spans="1:8" ht="16.5" customHeight="1">
      <c r="A500" s="3" t="s">
        <v>40</v>
      </c>
      <c r="B500" s="73">
        <v>10</v>
      </c>
      <c r="C500" s="2" t="s">
        <v>15</v>
      </c>
      <c r="D500" s="301" t="s">
        <v>246</v>
      </c>
      <c r="E500" s="302" t="s">
        <v>10</v>
      </c>
      <c r="F500" s="303" t="s">
        <v>632</v>
      </c>
      <c r="G500" s="2" t="s">
        <v>39</v>
      </c>
      <c r="H500" s="397">
        <f>SUM(прил9!I474)</f>
        <v>768588</v>
      </c>
    </row>
    <row r="501" spans="1:8" ht="16.5" customHeight="1">
      <c r="A501" s="3" t="s">
        <v>597</v>
      </c>
      <c r="B501" s="501">
        <v>10</v>
      </c>
      <c r="C501" s="2" t="s">
        <v>15</v>
      </c>
      <c r="D501" s="301" t="s">
        <v>246</v>
      </c>
      <c r="E501" s="302" t="s">
        <v>10</v>
      </c>
      <c r="F501" s="303" t="s">
        <v>598</v>
      </c>
      <c r="G501" s="2"/>
      <c r="H501" s="395">
        <f>SUM(H502)</f>
        <v>60000</v>
      </c>
    </row>
    <row r="502" spans="1:8" ht="16.5" customHeight="1">
      <c r="A502" s="3" t="s">
        <v>40</v>
      </c>
      <c r="B502" s="501">
        <v>10</v>
      </c>
      <c r="C502" s="2" t="s">
        <v>15</v>
      </c>
      <c r="D502" s="301" t="s">
        <v>246</v>
      </c>
      <c r="E502" s="302" t="s">
        <v>10</v>
      </c>
      <c r="F502" s="303" t="s">
        <v>598</v>
      </c>
      <c r="G502" s="2" t="s">
        <v>39</v>
      </c>
      <c r="H502" s="397">
        <f>SUM(прил9!I476)</f>
        <v>60000</v>
      </c>
    </row>
    <row r="503" spans="1:8" ht="16.5" customHeight="1">
      <c r="A503" s="3" t="s">
        <v>604</v>
      </c>
      <c r="B503" s="357">
        <v>10</v>
      </c>
      <c r="C503" s="2" t="s">
        <v>15</v>
      </c>
      <c r="D503" s="301" t="s">
        <v>246</v>
      </c>
      <c r="E503" s="302" t="s">
        <v>12</v>
      </c>
      <c r="F503" s="303" t="s">
        <v>522</v>
      </c>
      <c r="G503" s="2"/>
      <c r="H503" s="395">
        <f>SUM(H504+H506+H509)</f>
        <v>7201639</v>
      </c>
    </row>
    <row r="504" spans="1:8" ht="31.5" hidden="1" customHeight="1">
      <c r="A504" s="125" t="s">
        <v>759</v>
      </c>
      <c r="B504" s="527">
        <v>10</v>
      </c>
      <c r="C504" s="2" t="s">
        <v>15</v>
      </c>
      <c r="D504" s="301" t="s">
        <v>246</v>
      </c>
      <c r="E504" s="302" t="s">
        <v>12</v>
      </c>
      <c r="F504" s="303" t="s">
        <v>758</v>
      </c>
      <c r="G504" s="2"/>
      <c r="H504" s="395">
        <f>SUM(H505)</f>
        <v>0</v>
      </c>
    </row>
    <row r="505" spans="1:8" ht="16.5" hidden="1" customHeight="1">
      <c r="A505" s="74" t="s">
        <v>40</v>
      </c>
      <c r="B505" s="527">
        <v>10</v>
      </c>
      <c r="C505" s="2" t="s">
        <v>15</v>
      </c>
      <c r="D505" s="301" t="s">
        <v>246</v>
      </c>
      <c r="E505" s="302" t="s">
        <v>12</v>
      </c>
      <c r="F505" s="303" t="s">
        <v>758</v>
      </c>
      <c r="G505" s="2" t="s">
        <v>39</v>
      </c>
      <c r="H505" s="397">
        <f>SUM(прил9!I479)</f>
        <v>0</v>
      </c>
    </row>
    <row r="506" spans="1:8" ht="63" customHeight="1">
      <c r="A506" s="3" t="s">
        <v>114</v>
      </c>
      <c r="B506" s="357">
        <v>10</v>
      </c>
      <c r="C506" s="2" t="s">
        <v>15</v>
      </c>
      <c r="D506" s="301" t="s">
        <v>246</v>
      </c>
      <c r="E506" s="302" t="s">
        <v>12</v>
      </c>
      <c r="F506" s="303" t="s">
        <v>632</v>
      </c>
      <c r="G506" s="2"/>
      <c r="H506" s="395">
        <f>SUM(H507:H508)</f>
        <v>7093439</v>
      </c>
    </row>
    <row r="507" spans="1:8" ht="34.5" customHeight="1">
      <c r="A507" s="110" t="s">
        <v>728</v>
      </c>
      <c r="B507" s="357">
        <v>10</v>
      </c>
      <c r="C507" s="2" t="s">
        <v>15</v>
      </c>
      <c r="D507" s="301" t="s">
        <v>246</v>
      </c>
      <c r="E507" s="302" t="s">
        <v>12</v>
      </c>
      <c r="F507" s="303" t="s">
        <v>632</v>
      </c>
      <c r="G507" s="2" t="s">
        <v>16</v>
      </c>
      <c r="H507" s="397">
        <f>SUM(прил9!I481)</f>
        <v>30043</v>
      </c>
    </row>
    <row r="508" spans="1:8" ht="16.5" customHeight="1">
      <c r="A508" s="3" t="s">
        <v>40</v>
      </c>
      <c r="B508" s="357">
        <v>10</v>
      </c>
      <c r="C508" s="2" t="s">
        <v>15</v>
      </c>
      <c r="D508" s="301" t="s">
        <v>246</v>
      </c>
      <c r="E508" s="302" t="s">
        <v>12</v>
      </c>
      <c r="F508" s="303" t="s">
        <v>632</v>
      </c>
      <c r="G508" s="2" t="s">
        <v>39</v>
      </c>
      <c r="H508" s="397">
        <f>SUM(прил9!I482)</f>
        <v>7063396</v>
      </c>
    </row>
    <row r="509" spans="1:8" ht="32.25" customHeight="1">
      <c r="A509" s="3" t="s">
        <v>597</v>
      </c>
      <c r="B509" s="101">
        <v>10</v>
      </c>
      <c r="C509" s="2" t="s">
        <v>15</v>
      </c>
      <c r="D509" s="301" t="s">
        <v>246</v>
      </c>
      <c r="E509" s="302" t="s">
        <v>12</v>
      </c>
      <c r="F509" s="303" t="s">
        <v>598</v>
      </c>
      <c r="G509" s="2"/>
      <c r="H509" s="395">
        <f>SUM(H510)</f>
        <v>108200</v>
      </c>
    </row>
    <row r="510" spans="1:8" ht="16.5" customHeight="1">
      <c r="A510" s="3" t="s">
        <v>40</v>
      </c>
      <c r="B510" s="101">
        <v>10</v>
      </c>
      <c r="C510" s="2" t="s">
        <v>15</v>
      </c>
      <c r="D510" s="301" t="s">
        <v>246</v>
      </c>
      <c r="E510" s="302" t="s">
        <v>12</v>
      </c>
      <c r="F510" s="303" t="s">
        <v>598</v>
      </c>
      <c r="G510" s="2" t="s">
        <v>39</v>
      </c>
      <c r="H510" s="397">
        <f>SUM(прил9!I484)</f>
        <v>108200</v>
      </c>
    </row>
    <row r="511" spans="1:8" ht="48.75" customHeight="1">
      <c r="A511" s="3" t="s">
        <v>167</v>
      </c>
      <c r="B511" s="101">
        <v>10</v>
      </c>
      <c r="C511" s="2" t="s">
        <v>15</v>
      </c>
      <c r="D511" s="301" t="s">
        <v>247</v>
      </c>
      <c r="E511" s="302" t="s">
        <v>521</v>
      </c>
      <c r="F511" s="303" t="s">
        <v>522</v>
      </c>
      <c r="G511" s="2"/>
      <c r="H511" s="395">
        <f>SUM(H512)</f>
        <v>117359</v>
      </c>
    </row>
    <row r="512" spans="1:8" ht="32.25" customHeight="1">
      <c r="A512" s="3" t="s">
        <v>608</v>
      </c>
      <c r="B512" s="357">
        <v>10</v>
      </c>
      <c r="C512" s="2" t="s">
        <v>15</v>
      </c>
      <c r="D512" s="301" t="s">
        <v>247</v>
      </c>
      <c r="E512" s="302" t="s">
        <v>10</v>
      </c>
      <c r="F512" s="303" t="s">
        <v>522</v>
      </c>
      <c r="G512" s="2"/>
      <c r="H512" s="395">
        <f>SUM(H513+H515+H518)</f>
        <v>117359</v>
      </c>
    </row>
    <row r="513" spans="1:8" ht="32.25" hidden="1" customHeight="1">
      <c r="A513" s="125" t="s">
        <v>759</v>
      </c>
      <c r="B513" s="527">
        <v>10</v>
      </c>
      <c r="C513" s="2" t="s">
        <v>15</v>
      </c>
      <c r="D513" s="301" t="s">
        <v>247</v>
      </c>
      <c r="E513" s="302" t="s">
        <v>10</v>
      </c>
      <c r="F513" s="303" t="s">
        <v>758</v>
      </c>
      <c r="G513" s="2"/>
      <c r="H513" s="395">
        <f>SUM(H514)</f>
        <v>0</v>
      </c>
    </row>
    <row r="514" spans="1:8" ht="18.75" hidden="1" customHeight="1">
      <c r="A514" s="74" t="s">
        <v>40</v>
      </c>
      <c r="B514" s="527">
        <v>10</v>
      </c>
      <c r="C514" s="2" t="s">
        <v>15</v>
      </c>
      <c r="D514" s="301" t="s">
        <v>247</v>
      </c>
      <c r="E514" s="302" t="s">
        <v>10</v>
      </c>
      <c r="F514" s="303" t="s">
        <v>758</v>
      </c>
      <c r="G514" s="2" t="s">
        <v>39</v>
      </c>
      <c r="H514" s="397">
        <f>SUM(прил9!I488)</f>
        <v>0</v>
      </c>
    </row>
    <row r="515" spans="1:8" ht="64.5" customHeight="1">
      <c r="A515" s="3" t="s">
        <v>114</v>
      </c>
      <c r="B515" s="101">
        <v>10</v>
      </c>
      <c r="C515" s="2" t="s">
        <v>15</v>
      </c>
      <c r="D515" s="301" t="s">
        <v>247</v>
      </c>
      <c r="E515" s="302" t="s">
        <v>10</v>
      </c>
      <c r="F515" s="303" t="s">
        <v>632</v>
      </c>
      <c r="G515" s="2"/>
      <c r="H515" s="395">
        <f>SUM(H516:H517)</f>
        <v>95359</v>
      </c>
    </row>
    <row r="516" spans="1:8" ht="33" hidden="1" customHeight="1">
      <c r="A516" s="97" t="s">
        <v>728</v>
      </c>
      <c r="B516" s="101">
        <v>10</v>
      </c>
      <c r="C516" s="2" t="s">
        <v>15</v>
      </c>
      <c r="D516" s="146" t="s">
        <v>247</v>
      </c>
      <c r="E516" s="446" t="s">
        <v>10</v>
      </c>
      <c r="F516" s="442" t="s">
        <v>632</v>
      </c>
      <c r="G516" s="2" t="s">
        <v>16</v>
      </c>
      <c r="H516" s="397">
        <f>SUM(прил9!I490)</f>
        <v>0</v>
      </c>
    </row>
    <row r="517" spans="1:8" ht="17.25" customHeight="1">
      <c r="A517" s="3" t="s">
        <v>40</v>
      </c>
      <c r="B517" s="101">
        <v>10</v>
      </c>
      <c r="C517" s="2" t="s">
        <v>15</v>
      </c>
      <c r="D517" s="301" t="s">
        <v>247</v>
      </c>
      <c r="E517" s="444" t="s">
        <v>10</v>
      </c>
      <c r="F517" s="303" t="s">
        <v>632</v>
      </c>
      <c r="G517" s="2" t="s">
        <v>39</v>
      </c>
      <c r="H517" s="397">
        <f>SUM(прил9!I491)</f>
        <v>95359</v>
      </c>
    </row>
    <row r="518" spans="1:8" ht="31.2">
      <c r="A518" s="3" t="s">
        <v>597</v>
      </c>
      <c r="B518" s="73">
        <v>10</v>
      </c>
      <c r="C518" s="2" t="s">
        <v>15</v>
      </c>
      <c r="D518" s="301" t="s">
        <v>247</v>
      </c>
      <c r="E518" s="302" t="s">
        <v>10</v>
      </c>
      <c r="F518" s="303" t="s">
        <v>598</v>
      </c>
      <c r="G518" s="2"/>
      <c r="H518" s="395">
        <f>SUM(H519)</f>
        <v>22000</v>
      </c>
    </row>
    <row r="519" spans="1:8" ht="15.6">
      <c r="A519" s="3" t="s">
        <v>40</v>
      </c>
      <c r="B519" s="73">
        <v>10</v>
      </c>
      <c r="C519" s="2" t="s">
        <v>15</v>
      </c>
      <c r="D519" s="301" t="s">
        <v>247</v>
      </c>
      <c r="E519" s="302" t="s">
        <v>10</v>
      </c>
      <c r="F519" s="303" t="s">
        <v>598</v>
      </c>
      <c r="G519" s="2" t="s">
        <v>39</v>
      </c>
      <c r="H519" s="397">
        <f>SUM(прил9!I493)</f>
        <v>22000</v>
      </c>
    </row>
    <row r="520" spans="1:8" ht="46.8">
      <c r="A520" s="35" t="s">
        <v>204</v>
      </c>
      <c r="B520" s="38">
        <v>10</v>
      </c>
      <c r="C520" s="36" t="s">
        <v>15</v>
      </c>
      <c r="D520" s="298" t="s">
        <v>576</v>
      </c>
      <c r="E520" s="299" t="s">
        <v>521</v>
      </c>
      <c r="F520" s="300" t="s">
        <v>522</v>
      </c>
      <c r="G520" s="36"/>
      <c r="H520" s="394">
        <f>SUM(H521)</f>
        <v>114000</v>
      </c>
    </row>
    <row r="521" spans="1:8" ht="78">
      <c r="A521" s="3" t="s">
        <v>205</v>
      </c>
      <c r="B521" s="144">
        <v>10</v>
      </c>
      <c r="C521" s="2" t="s">
        <v>15</v>
      </c>
      <c r="D521" s="301" t="s">
        <v>235</v>
      </c>
      <c r="E521" s="302" t="s">
        <v>521</v>
      </c>
      <c r="F521" s="303" t="s">
        <v>522</v>
      </c>
      <c r="G521" s="2"/>
      <c r="H521" s="395">
        <f>SUM(H522)</f>
        <v>114000</v>
      </c>
    </row>
    <row r="522" spans="1:8" ht="31.2">
      <c r="A522" s="74" t="s">
        <v>590</v>
      </c>
      <c r="B522" s="357">
        <v>10</v>
      </c>
      <c r="C522" s="2" t="s">
        <v>15</v>
      </c>
      <c r="D522" s="301" t="s">
        <v>235</v>
      </c>
      <c r="E522" s="302" t="s">
        <v>10</v>
      </c>
      <c r="F522" s="303" t="s">
        <v>522</v>
      </c>
      <c r="G522" s="2"/>
      <c r="H522" s="395">
        <f>SUM(H523+H525+H527)</f>
        <v>114000</v>
      </c>
    </row>
    <row r="523" spans="1:8" ht="46.8" hidden="1">
      <c r="A523" s="74" t="s">
        <v>754</v>
      </c>
      <c r="B523" s="527">
        <v>10</v>
      </c>
      <c r="C523" s="2" t="s">
        <v>15</v>
      </c>
      <c r="D523" s="301" t="s">
        <v>235</v>
      </c>
      <c r="E523" s="302" t="s">
        <v>10</v>
      </c>
      <c r="F523" s="555" t="s">
        <v>752</v>
      </c>
      <c r="G523" s="2"/>
      <c r="H523" s="395">
        <f>SUM(H524)</f>
        <v>0</v>
      </c>
    </row>
    <row r="524" spans="1:8" ht="15.6" hidden="1">
      <c r="A524" s="74" t="s">
        <v>21</v>
      </c>
      <c r="B524" s="527">
        <v>10</v>
      </c>
      <c r="C524" s="2" t="s">
        <v>15</v>
      </c>
      <c r="D524" s="301" t="s">
        <v>235</v>
      </c>
      <c r="E524" s="302" t="s">
        <v>10</v>
      </c>
      <c r="F524" s="555" t="s">
        <v>752</v>
      </c>
      <c r="G524" s="2" t="s">
        <v>75</v>
      </c>
      <c r="H524" s="397">
        <f>SUM(прил9!I225)</f>
        <v>0</v>
      </c>
    </row>
    <row r="525" spans="1:8" ht="31.2">
      <c r="A525" s="74" t="s">
        <v>687</v>
      </c>
      <c r="B525" s="527">
        <v>10</v>
      </c>
      <c r="C525" s="2" t="s">
        <v>15</v>
      </c>
      <c r="D525" s="301" t="s">
        <v>235</v>
      </c>
      <c r="E525" s="302" t="s">
        <v>10</v>
      </c>
      <c r="F525" s="303" t="s">
        <v>686</v>
      </c>
      <c r="G525" s="2"/>
      <c r="H525" s="395">
        <f>SUM(H526)</f>
        <v>114000</v>
      </c>
    </row>
    <row r="526" spans="1:8" ht="15.6">
      <c r="A526" s="94" t="s">
        <v>21</v>
      </c>
      <c r="B526" s="527">
        <v>10</v>
      </c>
      <c r="C526" s="2" t="s">
        <v>15</v>
      </c>
      <c r="D526" s="301" t="s">
        <v>235</v>
      </c>
      <c r="E526" s="302" t="s">
        <v>10</v>
      </c>
      <c r="F526" s="303" t="s">
        <v>686</v>
      </c>
      <c r="G526" s="2" t="s">
        <v>75</v>
      </c>
      <c r="H526" s="397">
        <f>SUM(прил9!I227)</f>
        <v>114000</v>
      </c>
    </row>
    <row r="527" spans="1:8" ht="31.2" hidden="1">
      <c r="A527" s="94" t="s">
        <v>755</v>
      </c>
      <c r="B527" s="527">
        <v>10</v>
      </c>
      <c r="C527" s="2" t="s">
        <v>15</v>
      </c>
      <c r="D527" s="301" t="s">
        <v>235</v>
      </c>
      <c r="E527" s="302" t="s">
        <v>10</v>
      </c>
      <c r="F527" s="303" t="s">
        <v>753</v>
      </c>
      <c r="G527" s="2"/>
      <c r="H527" s="395">
        <f>SUM(H528)</f>
        <v>0</v>
      </c>
    </row>
    <row r="528" spans="1:8" ht="15.6" hidden="1">
      <c r="A528" s="94" t="s">
        <v>21</v>
      </c>
      <c r="B528" s="527">
        <v>10</v>
      </c>
      <c r="C528" s="2" t="s">
        <v>15</v>
      </c>
      <c r="D528" s="301" t="s">
        <v>235</v>
      </c>
      <c r="E528" s="302" t="s">
        <v>10</v>
      </c>
      <c r="F528" s="303" t="s">
        <v>753</v>
      </c>
      <c r="G528" s="2" t="s">
        <v>75</v>
      </c>
      <c r="H528" s="397">
        <f>SUM(прил9!I229)</f>
        <v>0</v>
      </c>
    </row>
    <row r="529" spans="1:8" ht="15.6">
      <c r="A529" s="107" t="s">
        <v>42</v>
      </c>
      <c r="B529" s="48">
        <v>10</v>
      </c>
      <c r="C529" s="28" t="s">
        <v>20</v>
      </c>
      <c r="D529" s="295"/>
      <c r="E529" s="296"/>
      <c r="F529" s="297"/>
      <c r="G529" s="27"/>
      <c r="H529" s="393">
        <f>SUM(H536,H530)</f>
        <v>4602395</v>
      </c>
    </row>
    <row r="530" spans="1:8" ht="33.75" customHeight="1">
      <c r="A530" s="91" t="s">
        <v>130</v>
      </c>
      <c r="B530" s="38">
        <v>10</v>
      </c>
      <c r="C530" s="36" t="s">
        <v>20</v>
      </c>
      <c r="D530" s="298" t="s">
        <v>206</v>
      </c>
      <c r="E530" s="299" t="s">
        <v>521</v>
      </c>
      <c r="F530" s="300" t="s">
        <v>522</v>
      </c>
      <c r="G530" s="36"/>
      <c r="H530" s="394">
        <f>SUM(H531)</f>
        <v>3467955</v>
      </c>
    </row>
    <row r="531" spans="1:8" ht="66" customHeight="1">
      <c r="A531" s="3" t="s">
        <v>131</v>
      </c>
      <c r="B531" s="8">
        <v>10</v>
      </c>
      <c r="C531" s="2" t="s">
        <v>20</v>
      </c>
      <c r="D531" s="301" t="s">
        <v>239</v>
      </c>
      <c r="E531" s="302" t="s">
        <v>521</v>
      </c>
      <c r="F531" s="303" t="s">
        <v>522</v>
      </c>
      <c r="G531" s="2"/>
      <c r="H531" s="395">
        <f>SUM(H532)</f>
        <v>3467955</v>
      </c>
    </row>
    <row r="532" spans="1:8" ht="34.5" customHeight="1">
      <c r="A532" s="3" t="s">
        <v>529</v>
      </c>
      <c r="B532" s="8">
        <v>10</v>
      </c>
      <c r="C532" s="2" t="s">
        <v>20</v>
      </c>
      <c r="D532" s="301" t="s">
        <v>239</v>
      </c>
      <c r="E532" s="302" t="s">
        <v>10</v>
      </c>
      <c r="F532" s="303" t="s">
        <v>522</v>
      </c>
      <c r="G532" s="2"/>
      <c r="H532" s="395">
        <f>SUM(H533)</f>
        <v>3467955</v>
      </c>
    </row>
    <row r="533" spans="1:8" ht="33" customHeight="1">
      <c r="A533" s="3" t="s">
        <v>485</v>
      </c>
      <c r="B533" s="8">
        <v>10</v>
      </c>
      <c r="C533" s="2" t="s">
        <v>20</v>
      </c>
      <c r="D533" s="301" t="s">
        <v>239</v>
      </c>
      <c r="E533" s="302" t="s">
        <v>10</v>
      </c>
      <c r="F533" s="303" t="s">
        <v>639</v>
      </c>
      <c r="G533" s="2"/>
      <c r="H533" s="395">
        <f>SUM(H534:H535)</f>
        <v>3467955</v>
      </c>
    </row>
    <row r="534" spans="1:8" ht="33" hidden="1" customHeight="1">
      <c r="A534" s="97" t="s">
        <v>728</v>
      </c>
      <c r="B534" s="8">
        <v>10</v>
      </c>
      <c r="C534" s="2" t="s">
        <v>20</v>
      </c>
      <c r="D534" s="301" t="s">
        <v>239</v>
      </c>
      <c r="E534" s="302" t="s">
        <v>10</v>
      </c>
      <c r="F534" s="303" t="s">
        <v>639</v>
      </c>
      <c r="G534" s="2" t="s">
        <v>16</v>
      </c>
      <c r="H534" s="397">
        <f>SUM(прил9!I235)</f>
        <v>0</v>
      </c>
    </row>
    <row r="535" spans="1:8" ht="18" customHeight="1">
      <c r="A535" s="3" t="s">
        <v>40</v>
      </c>
      <c r="B535" s="8">
        <v>10</v>
      </c>
      <c r="C535" s="2" t="s">
        <v>20</v>
      </c>
      <c r="D535" s="301" t="s">
        <v>239</v>
      </c>
      <c r="E535" s="302" t="s">
        <v>10</v>
      </c>
      <c r="F535" s="303" t="s">
        <v>639</v>
      </c>
      <c r="G535" s="2" t="s">
        <v>39</v>
      </c>
      <c r="H535" s="397">
        <f>SUM(прил9!I236)</f>
        <v>3467955</v>
      </c>
    </row>
    <row r="536" spans="1:8" ht="32.25" customHeight="1">
      <c r="A536" s="91" t="s">
        <v>185</v>
      </c>
      <c r="B536" s="38">
        <v>10</v>
      </c>
      <c r="C536" s="36" t="s">
        <v>20</v>
      </c>
      <c r="D536" s="298" t="s">
        <v>591</v>
      </c>
      <c r="E536" s="299" t="s">
        <v>521</v>
      </c>
      <c r="F536" s="300" t="s">
        <v>522</v>
      </c>
      <c r="G536" s="36"/>
      <c r="H536" s="394">
        <f>SUM(H537)</f>
        <v>1134440</v>
      </c>
    </row>
    <row r="537" spans="1:8" ht="49.5" customHeight="1">
      <c r="A537" s="3" t="s">
        <v>186</v>
      </c>
      <c r="B537" s="73">
        <v>10</v>
      </c>
      <c r="C537" s="2" t="s">
        <v>20</v>
      </c>
      <c r="D537" s="301" t="s">
        <v>246</v>
      </c>
      <c r="E537" s="302" t="s">
        <v>521</v>
      </c>
      <c r="F537" s="303" t="s">
        <v>522</v>
      </c>
      <c r="G537" s="2"/>
      <c r="H537" s="395">
        <f>SUM(H538)</f>
        <v>1134440</v>
      </c>
    </row>
    <row r="538" spans="1:8" ht="17.25" customHeight="1">
      <c r="A538" s="3" t="s">
        <v>592</v>
      </c>
      <c r="B538" s="8">
        <v>10</v>
      </c>
      <c r="C538" s="2" t="s">
        <v>20</v>
      </c>
      <c r="D538" s="301" t="s">
        <v>246</v>
      </c>
      <c r="E538" s="302" t="s">
        <v>10</v>
      </c>
      <c r="F538" s="303" t="s">
        <v>522</v>
      </c>
      <c r="G538" s="2"/>
      <c r="H538" s="395">
        <f>SUM(H539)</f>
        <v>1134440</v>
      </c>
    </row>
    <row r="539" spans="1:8" ht="16.5" customHeight="1">
      <c r="A539" s="105" t="s">
        <v>187</v>
      </c>
      <c r="B539" s="73">
        <v>10</v>
      </c>
      <c r="C539" s="2" t="s">
        <v>20</v>
      </c>
      <c r="D539" s="301" t="s">
        <v>246</v>
      </c>
      <c r="E539" s="302" t="s">
        <v>10</v>
      </c>
      <c r="F539" s="303" t="s">
        <v>640</v>
      </c>
      <c r="G539" s="2"/>
      <c r="H539" s="395">
        <f>SUM(H540:H541)</f>
        <v>1134440</v>
      </c>
    </row>
    <row r="540" spans="1:8" ht="31.5" hidden="1" customHeight="1">
      <c r="A540" s="97" t="s">
        <v>728</v>
      </c>
      <c r="B540" s="82">
        <v>10</v>
      </c>
      <c r="C540" s="2" t="s">
        <v>20</v>
      </c>
      <c r="D540" s="301" t="s">
        <v>246</v>
      </c>
      <c r="E540" s="302" t="s">
        <v>10</v>
      </c>
      <c r="F540" s="303" t="s">
        <v>640</v>
      </c>
      <c r="G540" s="2" t="s">
        <v>16</v>
      </c>
      <c r="H540" s="397">
        <f>SUM(прил9!I499)</f>
        <v>0</v>
      </c>
    </row>
    <row r="541" spans="1:8" ht="15.6">
      <c r="A541" s="3" t="s">
        <v>40</v>
      </c>
      <c r="B541" s="73">
        <v>10</v>
      </c>
      <c r="C541" s="2" t="s">
        <v>20</v>
      </c>
      <c r="D541" s="301" t="s">
        <v>246</v>
      </c>
      <c r="E541" s="302" t="s">
        <v>10</v>
      </c>
      <c r="F541" s="303" t="s">
        <v>640</v>
      </c>
      <c r="G541" s="2" t="s">
        <v>39</v>
      </c>
      <c r="H541" s="397">
        <f>SUM(прил9!I500)</f>
        <v>1134440</v>
      </c>
    </row>
    <row r="542" spans="1:8" s="11" customFormat="1" ht="16.5" customHeight="1">
      <c r="A542" s="49" t="s">
        <v>80</v>
      </c>
      <c r="B542" s="48">
        <v>10</v>
      </c>
      <c r="C542" s="61" t="s">
        <v>78</v>
      </c>
      <c r="D542" s="295"/>
      <c r="E542" s="296"/>
      <c r="F542" s="297"/>
      <c r="G542" s="62"/>
      <c r="H542" s="393">
        <f>SUM(H543+H556)</f>
        <v>2269858</v>
      </c>
    </row>
    <row r="543" spans="1:8" ht="35.25" customHeight="1">
      <c r="A543" s="114" t="s">
        <v>144</v>
      </c>
      <c r="B543" s="83">
        <v>10</v>
      </c>
      <c r="C543" s="84" t="s">
        <v>78</v>
      </c>
      <c r="D543" s="347" t="s">
        <v>206</v>
      </c>
      <c r="E543" s="348" t="s">
        <v>521</v>
      </c>
      <c r="F543" s="349" t="s">
        <v>522</v>
      </c>
      <c r="G543" s="39"/>
      <c r="H543" s="394">
        <f>SUM(H544+H552)</f>
        <v>2231074</v>
      </c>
    </row>
    <row r="544" spans="1:8" ht="48" customHeight="1">
      <c r="A544" s="9" t="s">
        <v>143</v>
      </c>
      <c r="B544" s="42">
        <v>10</v>
      </c>
      <c r="C544" s="43" t="s">
        <v>78</v>
      </c>
      <c r="D544" s="344" t="s">
        <v>240</v>
      </c>
      <c r="E544" s="345" t="s">
        <v>521</v>
      </c>
      <c r="F544" s="346" t="s">
        <v>522</v>
      </c>
      <c r="G544" s="6"/>
      <c r="H544" s="395">
        <f>SUM(H545)</f>
        <v>2226074</v>
      </c>
    </row>
    <row r="545" spans="1:8" ht="36" customHeight="1">
      <c r="A545" s="9" t="s">
        <v>545</v>
      </c>
      <c r="B545" s="42">
        <v>10</v>
      </c>
      <c r="C545" s="43" t="s">
        <v>78</v>
      </c>
      <c r="D545" s="344" t="s">
        <v>240</v>
      </c>
      <c r="E545" s="345" t="s">
        <v>10</v>
      </c>
      <c r="F545" s="346" t="s">
        <v>522</v>
      </c>
      <c r="G545" s="356"/>
      <c r="H545" s="395">
        <f>SUM(H546+H550)</f>
        <v>2226074</v>
      </c>
    </row>
    <row r="546" spans="1:8" ht="32.25" customHeight="1">
      <c r="A546" s="3" t="s">
        <v>109</v>
      </c>
      <c r="B546" s="42">
        <v>10</v>
      </c>
      <c r="C546" s="43" t="s">
        <v>78</v>
      </c>
      <c r="D546" s="344" t="s">
        <v>240</v>
      </c>
      <c r="E546" s="345" t="s">
        <v>10</v>
      </c>
      <c r="F546" s="346" t="s">
        <v>641</v>
      </c>
      <c r="G546" s="6"/>
      <c r="H546" s="395">
        <f>SUM(H547:H549)</f>
        <v>1896000</v>
      </c>
    </row>
    <row r="547" spans="1:8" ht="48.75" customHeight="1">
      <c r="A547" s="105" t="s">
        <v>92</v>
      </c>
      <c r="B547" s="42">
        <v>10</v>
      </c>
      <c r="C547" s="43" t="s">
        <v>78</v>
      </c>
      <c r="D547" s="344" t="s">
        <v>240</v>
      </c>
      <c r="E547" s="345" t="s">
        <v>10</v>
      </c>
      <c r="F547" s="346" t="s">
        <v>641</v>
      </c>
      <c r="G547" s="2" t="s">
        <v>13</v>
      </c>
      <c r="H547" s="397">
        <f>SUM(прил9!I296)</f>
        <v>1700000</v>
      </c>
    </row>
    <row r="548" spans="1:8" ht="33" customHeight="1">
      <c r="A548" s="97" t="s">
        <v>728</v>
      </c>
      <c r="B548" s="42">
        <v>10</v>
      </c>
      <c r="C548" s="43" t="s">
        <v>78</v>
      </c>
      <c r="D548" s="344" t="s">
        <v>240</v>
      </c>
      <c r="E548" s="345" t="s">
        <v>10</v>
      </c>
      <c r="F548" s="346" t="s">
        <v>641</v>
      </c>
      <c r="G548" s="2" t="s">
        <v>16</v>
      </c>
      <c r="H548" s="397">
        <f>SUM(прил9!I297)</f>
        <v>196000</v>
      </c>
    </row>
    <row r="549" spans="1:8" ht="16.5" hidden="1" customHeight="1">
      <c r="A549" s="3" t="s">
        <v>18</v>
      </c>
      <c r="B549" s="42">
        <v>10</v>
      </c>
      <c r="C549" s="43" t="s">
        <v>78</v>
      </c>
      <c r="D549" s="344" t="s">
        <v>240</v>
      </c>
      <c r="E549" s="345" t="s">
        <v>10</v>
      </c>
      <c r="F549" s="346" t="s">
        <v>641</v>
      </c>
      <c r="G549" s="2" t="s">
        <v>17</v>
      </c>
      <c r="H549" s="397">
        <f>SUM(прил9!I298)</f>
        <v>0</v>
      </c>
    </row>
    <row r="550" spans="1:8" ht="30.75" customHeight="1">
      <c r="A550" s="3" t="s">
        <v>91</v>
      </c>
      <c r="B550" s="42">
        <v>10</v>
      </c>
      <c r="C550" s="43" t="s">
        <v>78</v>
      </c>
      <c r="D550" s="344" t="s">
        <v>240</v>
      </c>
      <c r="E550" s="345" t="s">
        <v>10</v>
      </c>
      <c r="F550" s="346" t="s">
        <v>526</v>
      </c>
      <c r="G550" s="2"/>
      <c r="H550" s="395">
        <f>SUM(H551)</f>
        <v>330074</v>
      </c>
    </row>
    <row r="551" spans="1:8" ht="48.75" customHeight="1">
      <c r="A551" s="105" t="s">
        <v>92</v>
      </c>
      <c r="B551" s="42">
        <v>10</v>
      </c>
      <c r="C551" s="43" t="s">
        <v>78</v>
      </c>
      <c r="D551" s="344" t="s">
        <v>240</v>
      </c>
      <c r="E551" s="345" t="s">
        <v>10</v>
      </c>
      <c r="F551" s="346" t="s">
        <v>526</v>
      </c>
      <c r="G551" s="2" t="s">
        <v>13</v>
      </c>
      <c r="H551" s="397">
        <f>SUM(прил9!I300)</f>
        <v>330074</v>
      </c>
    </row>
    <row r="552" spans="1:8" ht="66.75" customHeight="1">
      <c r="A552" s="94" t="s">
        <v>131</v>
      </c>
      <c r="B552" s="42">
        <v>10</v>
      </c>
      <c r="C552" s="43" t="s">
        <v>78</v>
      </c>
      <c r="D552" s="344" t="s">
        <v>239</v>
      </c>
      <c r="E552" s="345" t="s">
        <v>521</v>
      </c>
      <c r="F552" s="346" t="s">
        <v>522</v>
      </c>
      <c r="G552" s="2"/>
      <c r="H552" s="395">
        <f>SUM(H553)</f>
        <v>5000</v>
      </c>
    </row>
    <row r="553" spans="1:8" ht="33" customHeight="1">
      <c r="A553" s="359" t="s">
        <v>529</v>
      </c>
      <c r="B553" s="42">
        <v>10</v>
      </c>
      <c r="C553" s="43" t="s">
        <v>78</v>
      </c>
      <c r="D553" s="344" t="s">
        <v>239</v>
      </c>
      <c r="E553" s="345" t="s">
        <v>10</v>
      </c>
      <c r="F553" s="346" t="s">
        <v>522</v>
      </c>
      <c r="G553" s="2"/>
      <c r="H553" s="395">
        <f>SUM(H554)</f>
        <v>5000</v>
      </c>
    </row>
    <row r="554" spans="1:8" ht="33" customHeight="1">
      <c r="A554" s="99" t="s">
        <v>120</v>
      </c>
      <c r="B554" s="42">
        <v>10</v>
      </c>
      <c r="C554" s="43" t="s">
        <v>78</v>
      </c>
      <c r="D554" s="344" t="s">
        <v>239</v>
      </c>
      <c r="E554" s="345" t="s">
        <v>10</v>
      </c>
      <c r="F554" s="346" t="s">
        <v>531</v>
      </c>
      <c r="G554" s="2"/>
      <c r="H554" s="395">
        <f>SUM(H555)</f>
        <v>5000</v>
      </c>
    </row>
    <row r="555" spans="1:8" ht="32.25" customHeight="1">
      <c r="A555" s="97" t="s">
        <v>728</v>
      </c>
      <c r="B555" s="42">
        <v>10</v>
      </c>
      <c r="C555" s="43" t="s">
        <v>78</v>
      </c>
      <c r="D555" s="344" t="s">
        <v>239</v>
      </c>
      <c r="E555" s="345" t="s">
        <v>10</v>
      </c>
      <c r="F555" s="346" t="s">
        <v>531</v>
      </c>
      <c r="G555" s="2" t="s">
        <v>16</v>
      </c>
      <c r="H555" s="396">
        <f>SUM(прил9!I304)</f>
        <v>5000</v>
      </c>
    </row>
    <row r="556" spans="1:8" ht="32.25" customHeight="1">
      <c r="A556" s="91" t="s">
        <v>123</v>
      </c>
      <c r="B556" s="83">
        <v>10</v>
      </c>
      <c r="C556" s="84" t="s">
        <v>78</v>
      </c>
      <c r="D556" s="298" t="s">
        <v>524</v>
      </c>
      <c r="E556" s="299" t="s">
        <v>521</v>
      </c>
      <c r="F556" s="300" t="s">
        <v>522</v>
      </c>
      <c r="G556" s="36"/>
      <c r="H556" s="394">
        <f>SUM(H557)</f>
        <v>38784</v>
      </c>
    </row>
    <row r="557" spans="1:8" ht="62.25" customHeight="1">
      <c r="A557" s="94" t="s">
        <v>137</v>
      </c>
      <c r="B557" s="42">
        <v>10</v>
      </c>
      <c r="C557" s="43" t="s">
        <v>78</v>
      </c>
      <c r="D557" s="301" t="s">
        <v>525</v>
      </c>
      <c r="E557" s="302" t="s">
        <v>521</v>
      </c>
      <c r="F557" s="303" t="s">
        <v>522</v>
      </c>
      <c r="G557" s="52"/>
      <c r="H557" s="395">
        <f>SUM(H558)</f>
        <v>38784</v>
      </c>
    </row>
    <row r="558" spans="1:8" ht="45.75" customHeight="1">
      <c r="A558" s="94" t="s">
        <v>528</v>
      </c>
      <c r="B558" s="42">
        <v>10</v>
      </c>
      <c r="C558" s="43" t="s">
        <v>78</v>
      </c>
      <c r="D558" s="301" t="s">
        <v>525</v>
      </c>
      <c r="E558" s="302" t="s">
        <v>10</v>
      </c>
      <c r="F558" s="303" t="s">
        <v>522</v>
      </c>
      <c r="G558" s="52"/>
      <c r="H558" s="395">
        <f>SUM(H559)</f>
        <v>38784</v>
      </c>
    </row>
    <row r="559" spans="1:8" ht="20.25" customHeight="1">
      <c r="A559" s="94" t="s">
        <v>125</v>
      </c>
      <c r="B559" s="42">
        <v>10</v>
      </c>
      <c r="C559" s="43" t="s">
        <v>78</v>
      </c>
      <c r="D559" s="301" t="s">
        <v>525</v>
      </c>
      <c r="E559" s="302" t="s">
        <v>10</v>
      </c>
      <c r="F559" s="303" t="s">
        <v>527</v>
      </c>
      <c r="G559" s="52"/>
      <c r="H559" s="395">
        <f>SUM(H560)</f>
        <v>38784</v>
      </c>
    </row>
    <row r="560" spans="1:8" ht="32.25" customHeight="1">
      <c r="A560" s="110" t="s">
        <v>728</v>
      </c>
      <c r="B560" s="42">
        <v>10</v>
      </c>
      <c r="C560" s="43" t="s">
        <v>78</v>
      </c>
      <c r="D560" s="301" t="s">
        <v>525</v>
      </c>
      <c r="E560" s="302" t="s">
        <v>10</v>
      </c>
      <c r="F560" s="303" t="s">
        <v>527</v>
      </c>
      <c r="G560" s="2" t="s">
        <v>16</v>
      </c>
      <c r="H560" s="397">
        <f>SUM(прил9!I309)</f>
        <v>38784</v>
      </c>
    </row>
    <row r="561" spans="1:8" ht="15.6">
      <c r="A561" s="90" t="s">
        <v>43</v>
      </c>
      <c r="B561" s="47">
        <v>11</v>
      </c>
      <c r="C561" s="47"/>
      <c r="D561" s="332"/>
      <c r="E561" s="333"/>
      <c r="F561" s="334"/>
      <c r="G561" s="17"/>
      <c r="H561" s="392">
        <f>SUM(H562)</f>
        <v>157000</v>
      </c>
    </row>
    <row r="562" spans="1:8" ht="15.6">
      <c r="A562" s="107" t="s">
        <v>44</v>
      </c>
      <c r="B562" s="48">
        <v>11</v>
      </c>
      <c r="C562" s="28" t="s">
        <v>12</v>
      </c>
      <c r="D562" s="295"/>
      <c r="E562" s="296"/>
      <c r="F562" s="297"/>
      <c r="G562" s="27"/>
      <c r="H562" s="393">
        <f>SUM(H563,H572)</f>
        <v>157000</v>
      </c>
    </row>
    <row r="563" spans="1:8" ht="35.25" customHeight="1">
      <c r="A563" s="114" t="s">
        <v>144</v>
      </c>
      <c r="B563" s="36" t="s">
        <v>45</v>
      </c>
      <c r="C563" s="36" t="s">
        <v>12</v>
      </c>
      <c r="D563" s="298" t="s">
        <v>206</v>
      </c>
      <c r="E563" s="299" t="s">
        <v>521</v>
      </c>
      <c r="F563" s="300" t="s">
        <v>522</v>
      </c>
      <c r="G563" s="39"/>
      <c r="H563" s="394">
        <f>SUM(H568,H564)</f>
        <v>7000</v>
      </c>
    </row>
    <row r="564" spans="1:8" s="45" customFormat="1" ht="48.75" customHeight="1">
      <c r="A564" s="3" t="s">
        <v>182</v>
      </c>
      <c r="B564" s="43" t="s">
        <v>45</v>
      </c>
      <c r="C564" s="43" t="s">
        <v>12</v>
      </c>
      <c r="D564" s="344" t="s">
        <v>208</v>
      </c>
      <c r="E564" s="345" t="s">
        <v>521</v>
      </c>
      <c r="F564" s="346" t="s">
        <v>522</v>
      </c>
      <c r="G564" s="44"/>
      <c r="H564" s="398">
        <f>SUM(H565)</f>
        <v>2000</v>
      </c>
    </row>
    <row r="565" spans="1:8" s="45" customFormat="1" ht="51.75" customHeight="1">
      <c r="A565" s="361" t="s">
        <v>629</v>
      </c>
      <c r="B565" s="43" t="s">
        <v>45</v>
      </c>
      <c r="C565" s="43" t="s">
        <v>12</v>
      </c>
      <c r="D565" s="344" t="s">
        <v>208</v>
      </c>
      <c r="E565" s="345" t="s">
        <v>10</v>
      </c>
      <c r="F565" s="346" t="s">
        <v>522</v>
      </c>
      <c r="G565" s="44"/>
      <c r="H565" s="398">
        <f>SUM(H566)</f>
        <v>2000</v>
      </c>
    </row>
    <row r="566" spans="1:8" s="45" customFormat="1" ht="18.75" customHeight="1">
      <c r="A566" s="95" t="s">
        <v>643</v>
      </c>
      <c r="B566" s="43" t="s">
        <v>45</v>
      </c>
      <c r="C566" s="43" t="s">
        <v>12</v>
      </c>
      <c r="D566" s="344" t="s">
        <v>208</v>
      </c>
      <c r="E566" s="345" t="s">
        <v>10</v>
      </c>
      <c r="F566" s="346" t="s">
        <v>642</v>
      </c>
      <c r="G566" s="44"/>
      <c r="H566" s="398">
        <f>SUM(H567)</f>
        <v>2000</v>
      </c>
    </row>
    <row r="567" spans="1:8" s="45" customFormat="1" ht="30.75" customHeight="1">
      <c r="A567" s="113" t="s">
        <v>728</v>
      </c>
      <c r="B567" s="43" t="s">
        <v>45</v>
      </c>
      <c r="C567" s="43" t="s">
        <v>12</v>
      </c>
      <c r="D567" s="344" t="s">
        <v>208</v>
      </c>
      <c r="E567" s="345" t="s">
        <v>10</v>
      </c>
      <c r="F567" s="346" t="s">
        <v>642</v>
      </c>
      <c r="G567" s="44" t="s">
        <v>16</v>
      </c>
      <c r="H567" s="399">
        <f>SUM(прил9!I610)</f>
        <v>2000</v>
      </c>
    </row>
    <row r="568" spans="1:8" ht="63.75" customHeight="1">
      <c r="A568" s="94" t="s">
        <v>188</v>
      </c>
      <c r="B568" s="2" t="s">
        <v>45</v>
      </c>
      <c r="C568" s="2" t="s">
        <v>12</v>
      </c>
      <c r="D568" s="301" t="s">
        <v>239</v>
      </c>
      <c r="E568" s="302" t="s">
        <v>521</v>
      </c>
      <c r="F568" s="303" t="s">
        <v>522</v>
      </c>
      <c r="G568" s="2"/>
      <c r="H568" s="395">
        <f>SUM(H569)</f>
        <v>5000</v>
      </c>
    </row>
    <row r="569" spans="1:8" ht="49.5" customHeight="1">
      <c r="A569" s="359" t="s">
        <v>529</v>
      </c>
      <c r="B569" s="43" t="s">
        <v>45</v>
      </c>
      <c r="C569" s="43" t="s">
        <v>12</v>
      </c>
      <c r="D569" s="301" t="s">
        <v>239</v>
      </c>
      <c r="E569" s="302" t="s">
        <v>10</v>
      </c>
      <c r="F569" s="303" t="s">
        <v>522</v>
      </c>
      <c r="G569" s="2"/>
      <c r="H569" s="395">
        <f>SUM(H570)</f>
        <v>5000</v>
      </c>
    </row>
    <row r="570" spans="1:8" ht="32.25" customHeight="1">
      <c r="A570" s="99" t="s">
        <v>120</v>
      </c>
      <c r="B570" s="2" t="s">
        <v>45</v>
      </c>
      <c r="C570" s="2" t="s">
        <v>12</v>
      </c>
      <c r="D570" s="301" t="s">
        <v>239</v>
      </c>
      <c r="E570" s="302" t="s">
        <v>10</v>
      </c>
      <c r="F570" s="303" t="s">
        <v>531</v>
      </c>
      <c r="G570" s="2"/>
      <c r="H570" s="395">
        <f>SUM(H571)</f>
        <v>5000</v>
      </c>
    </row>
    <row r="571" spans="1:8" ht="30.75" customHeight="1">
      <c r="A571" s="97" t="s">
        <v>728</v>
      </c>
      <c r="B571" s="2" t="s">
        <v>45</v>
      </c>
      <c r="C571" s="2" t="s">
        <v>12</v>
      </c>
      <c r="D571" s="301" t="s">
        <v>239</v>
      </c>
      <c r="E571" s="302" t="s">
        <v>10</v>
      </c>
      <c r="F571" s="303" t="s">
        <v>531</v>
      </c>
      <c r="G571" s="2" t="s">
        <v>16</v>
      </c>
      <c r="H571" s="396">
        <f>SUM(прил9!I614)</f>
        <v>5000</v>
      </c>
    </row>
    <row r="572" spans="1:8" ht="64.5" customHeight="1">
      <c r="A572" s="80" t="s">
        <v>173</v>
      </c>
      <c r="B572" s="36" t="s">
        <v>45</v>
      </c>
      <c r="C572" s="36" t="s">
        <v>12</v>
      </c>
      <c r="D572" s="298" t="s">
        <v>609</v>
      </c>
      <c r="E572" s="299" t="s">
        <v>521</v>
      </c>
      <c r="F572" s="300" t="s">
        <v>522</v>
      </c>
      <c r="G572" s="36"/>
      <c r="H572" s="394">
        <f>SUM(H573)</f>
        <v>150000</v>
      </c>
    </row>
    <row r="573" spans="1:8" ht="81.75" customHeight="1">
      <c r="A573" s="100" t="s">
        <v>189</v>
      </c>
      <c r="B573" s="2" t="s">
        <v>45</v>
      </c>
      <c r="C573" s="2" t="s">
        <v>12</v>
      </c>
      <c r="D573" s="301" t="s">
        <v>259</v>
      </c>
      <c r="E573" s="302" t="s">
        <v>521</v>
      </c>
      <c r="F573" s="303" t="s">
        <v>522</v>
      </c>
      <c r="G573" s="2"/>
      <c r="H573" s="395">
        <f>SUM(H574)</f>
        <v>150000</v>
      </c>
    </row>
    <row r="574" spans="1:8" ht="32.25" customHeight="1">
      <c r="A574" s="100" t="s">
        <v>644</v>
      </c>
      <c r="B574" s="2" t="s">
        <v>45</v>
      </c>
      <c r="C574" s="2" t="s">
        <v>12</v>
      </c>
      <c r="D574" s="301" t="s">
        <v>259</v>
      </c>
      <c r="E574" s="302" t="s">
        <v>10</v>
      </c>
      <c r="F574" s="303" t="s">
        <v>522</v>
      </c>
      <c r="G574" s="2"/>
      <c r="H574" s="395">
        <f>SUM(H575)</f>
        <v>150000</v>
      </c>
    </row>
    <row r="575" spans="1:8" ht="46.8">
      <c r="A575" s="3" t="s">
        <v>190</v>
      </c>
      <c r="B575" s="2" t="s">
        <v>45</v>
      </c>
      <c r="C575" s="2" t="s">
        <v>12</v>
      </c>
      <c r="D575" s="301" t="s">
        <v>259</v>
      </c>
      <c r="E575" s="302" t="s">
        <v>10</v>
      </c>
      <c r="F575" s="303" t="s">
        <v>645</v>
      </c>
      <c r="G575" s="2"/>
      <c r="H575" s="395">
        <f>SUM(H576)</f>
        <v>150000</v>
      </c>
    </row>
    <row r="576" spans="1:8" ht="31.2">
      <c r="A576" s="97" t="s">
        <v>728</v>
      </c>
      <c r="B576" s="2" t="s">
        <v>45</v>
      </c>
      <c r="C576" s="2" t="s">
        <v>12</v>
      </c>
      <c r="D576" s="301" t="s">
        <v>259</v>
      </c>
      <c r="E576" s="302" t="s">
        <v>10</v>
      </c>
      <c r="F576" s="303" t="s">
        <v>645</v>
      </c>
      <c r="G576" s="2" t="s">
        <v>16</v>
      </c>
      <c r="H576" s="397">
        <f>SUM(прил9!I619)</f>
        <v>150000</v>
      </c>
    </row>
    <row r="577" spans="1:8" ht="46.8">
      <c r="A577" s="90" t="s">
        <v>46</v>
      </c>
      <c r="B577" s="47">
        <v>14</v>
      </c>
      <c r="C577" s="47"/>
      <c r="D577" s="332"/>
      <c r="E577" s="333"/>
      <c r="F577" s="334"/>
      <c r="G577" s="17"/>
      <c r="H577" s="392">
        <f>SUM(H578+H584)</f>
        <v>4385972</v>
      </c>
    </row>
    <row r="578" spans="1:8" ht="31.5" customHeight="1">
      <c r="A578" s="107" t="s">
        <v>47</v>
      </c>
      <c r="B578" s="48">
        <v>14</v>
      </c>
      <c r="C578" s="28" t="s">
        <v>10</v>
      </c>
      <c r="D578" s="295"/>
      <c r="E578" s="296"/>
      <c r="F578" s="297"/>
      <c r="G578" s="27"/>
      <c r="H578" s="393">
        <f>SUM(H579)</f>
        <v>4385972</v>
      </c>
    </row>
    <row r="579" spans="1:8" ht="32.25" customHeight="1">
      <c r="A579" s="91" t="s">
        <v>141</v>
      </c>
      <c r="B579" s="38">
        <v>14</v>
      </c>
      <c r="C579" s="36" t="s">
        <v>10</v>
      </c>
      <c r="D579" s="298" t="s">
        <v>237</v>
      </c>
      <c r="E579" s="299" t="s">
        <v>521</v>
      </c>
      <c r="F579" s="300" t="s">
        <v>522</v>
      </c>
      <c r="G579" s="36"/>
      <c r="H579" s="394">
        <f>SUM(H580)</f>
        <v>4385972</v>
      </c>
    </row>
    <row r="580" spans="1:8" ht="50.25" customHeight="1">
      <c r="A580" s="105" t="s">
        <v>191</v>
      </c>
      <c r="B580" s="73">
        <v>14</v>
      </c>
      <c r="C580" s="2" t="s">
        <v>10</v>
      </c>
      <c r="D580" s="301" t="s">
        <v>241</v>
      </c>
      <c r="E580" s="302" t="s">
        <v>521</v>
      </c>
      <c r="F580" s="303" t="s">
        <v>522</v>
      </c>
      <c r="G580" s="2"/>
      <c r="H580" s="395">
        <f>SUM(H581)</f>
        <v>4385972</v>
      </c>
    </row>
    <row r="581" spans="1:8" ht="31.5" customHeight="1">
      <c r="A581" s="105" t="s">
        <v>646</v>
      </c>
      <c r="B581" s="527">
        <v>14</v>
      </c>
      <c r="C581" s="2" t="s">
        <v>10</v>
      </c>
      <c r="D581" s="301" t="s">
        <v>241</v>
      </c>
      <c r="E581" s="302" t="s">
        <v>12</v>
      </c>
      <c r="F581" s="303" t="s">
        <v>522</v>
      </c>
      <c r="G581" s="2"/>
      <c r="H581" s="395">
        <f>SUM(H582)</f>
        <v>4385972</v>
      </c>
    </row>
    <row r="582" spans="1:8" ht="32.25" customHeight="1">
      <c r="A582" s="105" t="s">
        <v>648</v>
      </c>
      <c r="B582" s="73">
        <v>14</v>
      </c>
      <c r="C582" s="2" t="s">
        <v>10</v>
      </c>
      <c r="D582" s="301" t="s">
        <v>241</v>
      </c>
      <c r="E582" s="302" t="s">
        <v>12</v>
      </c>
      <c r="F582" s="303" t="s">
        <v>647</v>
      </c>
      <c r="G582" s="2"/>
      <c r="H582" s="395">
        <f>SUM(H583)</f>
        <v>4385972</v>
      </c>
    </row>
    <row r="583" spans="1:8" ht="15.6">
      <c r="A583" s="105" t="s">
        <v>21</v>
      </c>
      <c r="B583" s="73">
        <v>14</v>
      </c>
      <c r="C583" s="2" t="s">
        <v>10</v>
      </c>
      <c r="D583" s="301" t="s">
        <v>241</v>
      </c>
      <c r="E583" s="302" t="s">
        <v>12</v>
      </c>
      <c r="F583" s="303" t="s">
        <v>647</v>
      </c>
      <c r="G583" s="2" t="s">
        <v>75</v>
      </c>
      <c r="H583" s="397">
        <f>SUM(прил9!I316)</f>
        <v>4385972</v>
      </c>
    </row>
    <row r="584" spans="1:8" ht="15.6" hidden="1">
      <c r="A584" s="107" t="s">
        <v>200</v>
      </c>
      <c r="B584" s="48">
        <v>14</v>
      </c>
      <c r="C584" s="28" t="s">
        <v>15</v>
      </c>
      <c r="D584" s="295"/>
      <c r="E584" s="296"/>
      <c r="F584" s="297"/>
      <c r="G584" s="28"/>
      <c r="H584" s="393">
        <f>SUM(H585)</f>
        <v>0</v>
      </c>
    </row>
    <row r="585" spans="1:8" ht="33.75" hidden="1" customHeight="1">
      <c r="A585" s="91" t="s">
        <v>141</v>
      </c>
      <c r="B585" s="38">
        <v>14</v>
      </c>
      <c r="C585" s="36" t="s">
        <v>15</v>
      </c>
      <c r="D585" s="298" t="s">
        <v>237</v>
      </c>
      <c r="E585" s="299" t="s">
        <v>521</v>
      </c>
      <c r="F585" s="300" t="s">
        <v>522</v>
      </c>
      <c r="G585" s="36"/>
      <c r="H585" s="394">
        <f>SUM(H586)</f>
        <v>0</v>
      </c>
    </row>
    <row r="586" spans="1:8" ht="50.25" hidden="1" customHeight="1">
      <c r="A586" s="105" t="s">
        <v>191</v>
      </c>
      <c r="B586" s="101">
        <v>14</v>
      </c>
      <c r="C586" s="2" t="s">
        <v>15</v>
      </c>
      <c r="D586" s="301" t="s">
        <v>241</v>
      </c>
      <c r="E586" s="302" t="s">
        <v>521</v>
      </c>
      <c r="F586" s="303" t="s">
        <v>522</v>
      </c>
      <c r="G586" s="88"/>
      <c r="H586" s="395">
        <f>SUM(H587)</f>
        <v>0</v>
      </c>
    </row>
    <row r="587" spans="1:8" ht="35.25" hidden="1" customHeight="1">
      <c r="A587" s="548" t="s">
        <v>709</v>
      </c>
      <c r="B587" s="418">
        <v>14</v>
      </c>
      <c r="C587" s="44" t="s">
        <v>15</v>
      </c>
      <c r="D587" s="344" t="s">
        <v>241</v>
      </c>
      <c r="E587" s="345" t="s">
        <v>20</v>
      </c>
      <c r="F587" s="346" t="s">
        <v>522</v>
      </c>
      <c r="G587" s="88"/>
      <c r="H587" s="395">
        <f>SUM(H588)</f>
        <v>0</v>
      </c>
    </row>
    <row r="588" spans="1:8" ht="47.25" hidden="1" customHeight="1">
      <c r="A588" s="85" t="s">
        <v>711</v>
      </c>
      <c r="B588" s="418">
        <v>14</v>
      </c>
      <c r="C588" s="44" t="s">
        <v>15</v>
      </c>
      <c r="D588" s="344" t="s">
        <v>241</v>
      </c>
      <c r="E588" s="345" t="s">
        <v>20</v>
      </c>
      <c r="F588" s="346" t="s">
        <v>710</v>
      </c>
      <c r="G588" s="88"/>
      <c r="H588" s="395">
        <f>SUM(H589)</f>
        <v>0</v>
      </c>
    </row>
    <row r="589" spans="1:8" ht="16.5" hidden="1" customHeight="1">
      <c r="A589" s="549" t="s">
        <v>21</v>
      </c>
      <c r="B589" s="418">
        <v>14</v>
      </c>
      <c r="C589" s="44" t="s">
        <v>15</v>
      </c>
      <c r="D589" s="344" t="s">
        <v>241</v>
      </c>
      <c r="E589" s="345" t="s">
        <v>20</v>
      </c>
      <c r="F589" s="346" t="s">
        <v>710</v>
      </c>
      <c r="G589" s="2" t="s">
        <v>75</v>
      </c>
      <c r="H589" s="401">
        <f>SUM(прил9!I322)</f>
        <v>0</v>
      </c>
    </row>
    <row r="590" spans="1:8" ht="15.6">
      <c r="H590" s="556"/>
    </row>
  </sheetData>
  <mergeCells count="3">
    <mergeCell ref="A9:G11"/>
    <mergeCell ref="D13:F13"/>
    <mergeCell ref="I183:K183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590"/>
  <sheetViews>
    <sheetView workbookViewId="0">
      <selection activeCell="A7" sqref="A7"/>
    </sheetView>
  </sheetViews>
  <sheetFormatPr defaultRowHeight="14.4"/>
  <cols>
    <col min="1" max="1" width="79.5546875" customWidth="1"/>
    <col min="2" max="3" width="4.88671875" customWidth="1"/>
    <col min="4" max="4" width="5.44140625" customWidth="1"/>
    <col min="5" max="5" width="3.33203125" customWidth="1"/>
    <col min="6" max="6" width="7.109375" customWidth="1"/>
    <col min="7" max="7" width="5.88671875" customWidth="1"/>
    <col min="8" max="8" width="12.44140625" customWidth="1"/>
    <col min="9" max="9" width="11.88671875" customWidth="1"/>
  </cols>
  <sheetData>
    <row r="1" spans="1:9">
      <c r="C1" s="623" t="s">
        <v>960</v>
      </c>
      <c r="D1" s="623"/>
      <c r="E1" s="623"/>
      <c r="F1" s="1"/>
    </row>
    <row r="2" spans="1:9">
      <c r="C2" s="623" t="s">
        <v>7</v>
      </c>
      <c r="D2" s="623"/>
      <c r="E2" s="623"/>
    </row>
    <row r="3" spans="1:9">
      <c r="C3" s="623" t="s">
        <v>6</v>
      </c>
      <c r="D3" s="623"/>
      <c r="E3" s="623"/>
    </row>
    <row r="4" spans="1:9">
      <c r="C4" s="623" t="s">
        <v>110</v>
      </c>
      <c r="D4" s="623"/>
      <c r="E4" s="623"/>
    </row>
    <row r="5" spans="1:9">
      <c r="C5" s="623" t="s">
        <v>951</v>
      </c>
      <c r="D5" s="623"/>
      <c r="E5" s="623"/>
    </row>
    <row r="6" spans="1:9">
      <c r="C6" s="623" t="s">
        <v>954</v>
      </c>
      <c r="D6" s="623"/>
      <c r="E6" s="623"/>
    </row>
    <row r="7" spans="1:9">
      <c r="C7" s="647" t="s">
        <v>1049</v>
      </c>
      <c r="D7" s="621"/>
      <c r="E7" s="621"/>
      <c r="F7" s="622"/>
    </row>
    <row r="8" spans="1:9">
      <c r="C8" s="623"/>
      <c r="D8" s="623"/>
      <c r="E8" s="623"/>
    </row>
    <row r="9" spans="1:9" ht="15" customHeight="1">
      <c r="A9" s="664" t="s">
        <v>1035</v>
      </c>
      <c r="B9" s="664"/>
      <c r="C9" s="664"/>
      <c r="D9" s="664"/>
      <c r="E9" s="664"/>
      <c r="F9" s="664"/>
      <c r="G9" s="664"/>
    </row>
    <row r="10" spans="1:9" ht="15" customHeight="1">
      <c r="A10" s="664"/>
      <c r="B10" s="664"/>
      <c r="C10" s="664"/>
      <c r="D10" s="664"/>
      <c r="E10" s="664"/>
      <c r="F10" s="664"/>
      <c r="G10" s="664"/>
    </row>
    <row r="11" spans="1:9" ht="66" customHeight="1">
      <c r="A11" s="664"/>
      <c r="B11" s="664"/>
      <c r="C11" s="664"/>
      <c r="D11" s="664"/>
      <c r="E11" s="664"/>
      <c r="F11" s="664"/>
      <c r="G11" s="664"/>
    </row>
    <row r="12" spans="1:9" ht="15.6">
      <c r="B12" s="626"/>
      <c r="I12" t="s">
        <v>676</v>
      </c>
    </row>
    <row r="13" spans="1:9" ht="45" customHeight="1">
      <c r="A13" s="59" t="s">
        <v>0</v>
      </c>
      <c r="B13" s="59" t="s">
        <v>1</v>
      </c>
      <c r="C13" s="59" t="s">
        <v>2</v>
      </c>
      <c r="D13" s="665" t="s">
        <v>3</v>
      </c>
      <c r="E13" s="666"/>
      <c r="F13" s="667"/>
      <c r="G13" s="59" t="s">
        <v>4</v>
      </c>
      <c r="H13" s="627" t="s">
        <v>804</v>
      </c>
      <c r="I13" s="627" t="s">
        <v>805</v>
      </c>
    </row>
    <row r="14" spans="1:9" ht="15.6">
      <c r="A14" s="102" t="s">
        <v>8</v>
      </c>
      <c r="B14" s="46"/>
      <c r="C14" s="46"/>
      <c r="D14" s="289"/>
      <c r="E14" s="290"/>
      <c r="F14" s="291"/>
      <c r="G14" s="46"/>
      <c r="H14" s="391">
        <f>SUM(H15,H159,H172,H222,H261,H397,H452,H446,H561,H577+H590)</f>
        <v>261793263</v>
      </c>
      <c r="I14" s="391">
        <f>SUM(I15,I159,I172,I222,I261,I397,I452,I446,I561,I577+I590)</f>
        <v>267159276</v>
      </c>
    </row>
    <row r="15" spans="1:9" ht="15.6">
      <c r="A15" s="103" t="s">
        <v>9</v>
      </c>
      <c r="B15" s="18" t="s">
        <v>10</v>
      </c>
      <c r="C15" s="18"/>
      <c r="D15" s="292"/>
      <c r="E15" s="293"/>
      <c r="F15" s="294"/>
      <c r="G15" s="18"/>
      <c r="H15" s="392">
        <f>SUM(H16,H21,H36,H76,H93,H98)</f>
        <v>26818441</v>
      </c>
      <c r="I15" s="392">
        <f>SUM(I16,I21,I36,I76,I93,I98)</f>
        <v>26818441</v>
      </c>
    </row>
    <row r="16" spans="1:9" ht="31.2">
      <c r="A16" s="49" t="s">
        <v>11</v>
      </c>
      <c r="B16" s="28" t="s">
        <v>10</v>
      </c>
      <c r="C16" s="28" t="s">
        <v>12</v>
      </c>
      <c r="D16" s="295"/>
      <c r="E16" s="296"/>
      <c r="F16" s="297"/>
      <c r="G16" s="28"/>
      <c r="H16" s="393">
        <f t="shared" ref="H16:I19" si="0">SUM(H17)</f>
        <v>1214200</v>
      </c>
      <c r="I16" s="393">
        <f t="shared" si="0"/>
        <v>1214200</v>
      </c>
    </row>
    <row r="17" spans="1:9" ht="15.6">
      <c r="A17" s="35" t="s">
        <v>121</v>
      </c>
      <c r="B17" s="36" t="s">
        <v>10</v>
      </c>
      <c r="C17" s="36" t="s">
        <v>12</v>
      </c>
      <c r="D17" s="298" t="s">
        <v>523</v>
      </c>
      <c r="E17" s="299" t="s">
        <v>521</v>
      </c>
      <c r="F17" s="300" t="s">
        <v>522</v>
      </c>
      <c r="G17" s="36"/>
      <c r="H17" s="394">
        <f t="shared" si="0"/>
        <v>1214200</v>
      </c>
      <c r="I17" s="394">
        <f t="shared" si="0"/>
        <v>1214200</v>
      </c>
    </row>
    <row r="18" spans="1:9" ht="15.6">
      <c r="A18" s="104" t="s">
        <v>122</v>
      </c>
      <c r="B18" s="2" t="s">
        <v>10</v>
      </c>
      <c r="C18" s="2" t="s">
        <v>12</v>
      </c>
      <c r="D18" s="301" t="s">
        <v>207</v>
      </c>
      <c r="E18" s="302" t="s">
        <v>521</v>
      </c>
      <c r="F18" s="303" t="s">
        <v>522</v>
      </c>
      <c r="G18" s="2"/>
      <c r="H18" s="395">
        <f t="shared" si="0"/>
        <v>1214200</v>
      </c>
      <c r="I18" s="395">
        <f t="shared" si="0"/>
        <v>1214200</v>
      </c>
    </row>
    <row r="19" spans="1:9" ht="31.2">
      <c r="A19" s="3" t="s">
        <v>91</v>
      </c>
      <c r="B19" s="2" t="s">
        <v>10</v>
      </c>
      <c r="C19" s="2" t="s">
        <v>12</v>
      </c>
      <c r="D19" s="301" t="s">
        <v>207</v>
      </c>
      <c r="E19" s="302" t="s">
        <v>521</v>
      </c>
      <c r="F19" s="303" t="s">
        <v>526</v>
      </c>
      <c r="G19" s="2"/>
      <c r="H19" s="395">
        <f t="shared" si="0"/>
        <v>1214200</v>
      </c>
      <c r="I19" s="395">
        <f t="shared" si="0"/>
        <v>1214200</v>
      </c>
    </row>
    <row r="20" spans="1:9" ht="46.8">
      <c r="A20" s="105" t="s">
        <v>92</v>
      </c>
      <c r="B20" s="2" t="s">
        <v>10</v>
      </c>
      <c r="C20" s="2" t="s">
        <v>12</v>
      </c>
      <c r="D20" s="301" t="s">
        <v>207</v>
      </c>
      <c r="E20" s="302" t="s">
        <v>521</v>
      </c>
      <c r="F20" s="303" t="s">
        <v>526</v>
      </c>
      <c r="G20" s="2" t="s">
        <v>13</v>
      </c>
      <c r="H20" s="396">
        <f>SUM(прил10!I21)</f>
        <v>1214200</v>
      </c>
      <c r="I20" s="396">
        <f>SUM(прил10!J21)</f>
        <v>1214200</v>
      </c>
    </row>
    <row r="21" spans="1:9" ht="46.8">
      <c r="A21" s="49" t="s">
        <v>14</v>
      </c>
      <c r="B21" s="28" t="s">
        <v>10</v>
      </c>
      <c r="C21" s="28" t="s">
        <v>15</v>
      </c>
      <c r="D21" s="295"/>
      <c r="E21" s="296"/>
      <c r="F21" s="297"/>
      <c r="G21" s="28"/>
      <c r="H21" s="393">
        <f>SUM(H22,H27,H31)</f>
        <v>933926</v>
      </c>
      <c r="I21" s="393">
        <f>SUM(I22,I27,I31)</f>
        <v>933926</v>
      </c>
    </row>
    <row r="22" spans="1:9" ht="31.2">
      <c r="A22" s="91" t="s">
        <v>123</v>
      </c>
      <c r="B22" s="36" t="s">
        <v>10</v>
      </c>
      <c r="C22" s="36" t="s">
        <v>15</v>
      </c>
      <c r="D22" s="310" t="s">
        <v>524</v>
      </c>
      <c r="E22" s="311" t="s">
        <v>521</v>
      </c>
      <c r="F22" s="312" t="s">
        <v>522</v>
      </c>
      <c r="G22" s="36"/>
      <c r="H22" s="394">
        <f t="shared" ref="H22:I25" si="1">SUM(H23)</f>
        <v>57000</v>
      </c>
      <c r="I22" s="394">
        <f t="shared" si="1"/>
        <v>57000</v>
      </c>
    </row>
    <row r="23" spans="1:9" ht="46.8">
      <c r="A23" s="94" t="s">
        <v>124</v>
      </c>
      <c r="B23" s="2" t="s">
        <v>10</v>
      </c>
      <c r="C23" s="2" t="s">
        <v>15</v>
      </c>
      <c r="D23" s="313" t="s">
        <v>525</v>
      </c>
      <c r="E23" s="314" t="s">
        <v>521</v>
      </c>
      <c r="F23" s="315" t="s">
        <v>522</v>
      </c>
      <c r="G23" s="52"/>
      <c r="H23" s="395">
        <f t="shared" si="1"/>
        <v>57000</v>
      </c>
      <c r="I23" s="395">
        <f t="shared" si="1"/>
        <v>57000</v>
      </c>
    </row>
    <row r="24" spans="1:9" ht="46.8">
      <c r="A24" s="94" t="s">
        <v>528</v>
      </c>
      <c r="B24" s="2" t="s">
        <v>10</v>
      </c>
      <c r="C24" s="2" t="s">
        <v>15</v>
      </c>
      <c r="D24" s="313" t="s">
        <v>525</v>
      </c>
      <c r="E24" s="314" t="s">
        <v>10</v>
      </c>
      <c r="F24" s="315" t="s">
        <v>522</v>
      </c>
      <c r="G24" s="52"/>
      <c r="H24" s="395">
        <f t="shared" si="1"/>
        <v>57000</v>
      </c>
      <c r="I24" s="395">
        <f t="shared" si="1"/>
        <v>57000</v>
      </c>
    </row>
    <row r="25" spans="1:9" ht="15.6">
      <c r="A25" s="94" t="s">
        <v>125</v>
      </c>
      <c r="B25" s="2" t="s">
        <v>10</v>
      </c>
      <c r="C25" s="2" t="s">
        <v>15</v>
      </c>
      <c r="D25" s="313" t="s">
        <v>525</v>
      </c>
      <c r="E25" s="314" t="s">
        <v>10</v>
      </c>
      <c r="F25" s="315" t="s">
        <v>527</v>
      </c>
      <c r="G25" s="52"/>
      <c r="H25" s="395">
        <f t="shared" si="1"/>
        <v>57000</v>
      </c>
      <c r="I25" s="395">
        <f t="shared" si="1"/>
        <v>57000</v>
      </c>
    </row>
    <row r="26" spans="1:9" ht="31.2">
      <c r="A26" s="106" t="s">
        <v>728</v>
      </c>
      <c r="B26" s="2" t="s">
        <v>10</v>
      </c>
      <c r="C26" s="2" t="s">
        <v>15</v>
      </c>
      <c r="D26" s="313" t="s">
        <v>525</v>
      </c>
      <c r="E26" s="314" t="s">
        <v>10</v>
      </c>
      <c r="F26" s="315" t="s">
        <v>527</v>
      </c>
      <c r="G26" s="2" t="s">
        <v>16</v>
      </c>
      <c r="H26" s="397">
        <f>SUM(прил10!I330)</f>
        <v>57000</v>
      </c>
      <c r="I26" s="397">
        <f>SUM(прил10!J330)</f>
        <v>57000</v>
      </c>
    </row>
    <row r="27" spans="1:9" ht="31.2">
      <c r="A27" s="35" t="s">
        <v>126</v>
      </c>
      <c r="B27" s="36" t="s">
        <v>10</v>
      </c>
      <c r="C27" s="36" t="s">
        <v>15</v>
      </c>
      <c r="D27" s="298" t="s">
        <v>242</v>
      </c>
      <c r="E27" s="299" t="s">
        <v>521</v>
      </c>
      <c r="F27" s="300" t="s">
        <v>522</v>
      </c>
      <c r="G27" s="36"/>
      <c r="H27" s="394">
        <f t="shared" ref="H27:I29" si="2">SUM(H28)</f>
        <v>419309</v>
      </c>
      <c r="I27" s="394">
        <f t="shared" si="2"/>
        <v>419309</v>
      </c>
    </row>
    <row r="28" spans="1:9" ht="15.6">
      <c r="A28" s="3" t="s">
        <v>127</v>
      </c>
      <c r="B28" s="2" t="s">
        <v>10</v>
      </c>
      <c r="C28" s="2" t="s">
        <v>15</v>
      </c>
      <c r="D28" s="301" t="s">
        <v>243</v>
      </c>
      <c r="E28" s="302" t="s">
        <v>521</v>
      </c>
      <c r="F28" s="303" t="s">
        <v>522</v>
      </c>
      <c r="G28" s="2"/>
      <c r="H28" s="395">
        <f t="shared" si="2"/>
        <v>419309</v>
      </c>
      <c r="I28" s="395">
        <f t="shared" si="2"/>
        <v>419309</v>
      </c>
    </row>
    <row r="29" spans="1:9" ht="31.2">
      <c r="A29" s="3" t="s">
        <v>91</v>
      </c>
      <c r="B29" s="2" t="s">
        <v>10</v>
      </c>
      <c r="C29" s="2" t="s">
        <v>15</v>
      </c>
      <c r="D29" s="301" t="s">
        <v>243</v>
      </c>
      <c r="E29" s="302" t="s">
        <v>521</v>
      </c>
      <c r="F29" s="303" t="s">
        <v>526</v>
      </c>
      <c r="G29" s="2"/>
      <c r="H29" s="395">
        <f t="shared" si="2"/>
        <v>419309</v>
      </c>
      <c r="I29" s="395">
        <f t="shared" si="2"/>
        <v>419309</v>
      </c>
    </row>
    <row r="30" spans="1:9" ht="46.8">
      <c r="A30" s="105" t="s">
        <v>92</v>
      </c>
      <c r="B30" s="2" t="s">
        <v>10</v>
      </c>
      <c r="C30" s="2" t="s">
        <v>15</v>
      </c>
      <c r="D30" s="301" t="s">
        <v>243</v>
      </c>
      <c r="E30" s="302" t="s">
        <v>521</v>
      </c>
      <c r="F30" s="303" t="s">
        <v>526</v>
      </c>
      <c r="G30" s="2" t="s">
        <v>13</v>
      </c>
      <c r="H30" s="396">
        <f>SUM(прил10!I334)</f>
        <v>419309</v>
      </c>
      <c r="I30" s="396">
        <f>SUM(прил10!J334)</f>
        <v>419309</v>
      </c>
    </row>
    <row r="31" spans="1:9" ht="31.2">
      <c r="A31" s="35" t="s">
        <v>128</v>
      </c>
      <c r="B31" s="36" t="s">
        <v>10</v>
      </c>
      <c r="C31" s="36" t="s">
        <v>15</v>
      </c>
      <c r="D31" s="298" t="s">
        <v>244</v>
      </c>
      <c r="E31" s="299" t="s">
        <v>521</v>
      </c>
      <c r="F31" s="300" t="s">
        <v>522</v>
      </c>
      <c r="G31" s="36"/>
      <c r="H31" s="394">
        <f>SUM(H32)</f>
        <v>457617</v>
      </c>
      <c r="I31" s="394">
        <f>SUM(I32)</f>
        <v>457617</v>
      </c>
    </row>
    <row r="32" spans="1:9" ht="15.6">
      <c r="A32" s="3" t="s">
        <v>129</v>
      </c>
      <c r="B32" s="2" t="s">
        <v>10</v>
      </c>
      <c r="C32" s="2" t="s">
        <v>15</v>
      </c>
      <c r="D32" s="301" t="s">
        <v>245</v>
      </c>
      <c r="E32" s="302" t="s">
        <v>521</v>
      </c>
      <c r="F32" s="303" t="s">
        <v>522</v>
      </c>
      <c r="G32" s="2"/>
      <c r="H32" s="395">
        <f>SUM(H33)</f>
        <v>457617</v>
      </c>
      <c r="I32" s="395">
        <f>SUM(I33)</f>
        <v>457617</v>
      </c>
    </row>
    <row r="33" spans="1:9" ht="31.2">
      <c r="A33" s="3" t="s">
        <v>91</v>
      </c>
      <c r="B33" s="2" t="s">
        <v>10</v>
      </c>
      <c r="C33" s="2" t="s">
        <v>15</v>
      </c>
      <c r="D33" s="301" t="s">
        <v>245</v>
      </c>
      <c r="E33" s="302" t="s">
        <v>521</v>
      </c>
      <c r="F33" s="303" t="s">
        <v>526</v>
      </c>
      <c r="G33" s="2"/>
      <c r="H33" s="395">
        <f>SUM(H34:H35)</f>
        <v>457617</v>
      </c>
      <c r="I33" s="395">
        <f>SUM(I34:I35)</f>
        <v>457617</v>
      </c>
    </row>
    <row r="34" spans="1:9" ht="46.8">
      <c r="A34" s="105" t="s">
        <v>92</v>
      </c>
      <c r="B34" s="2" t="s">
        <v>10</v>
      </c>
      <c r="C34" s="2" t="s">
        <v>15</v>
      </c>
      <c r="D34" s="301" t="s">
        <v>245</v>
      </c>
      <c r="E34" s="302" t="s">
        <v>521</v>
      </c>
      <c r="F34" s="303" t="s">
        <v>526</v>
      </c>
      <c r="G34" s="2" t="s">
        <v>13</v>
      </c>
      <c r="H34" s="396">
        <f>SUM(прил10!I338)</f>
        <v>457617</v>
      </c>
      <c r="I34" s="396">
        <f>SUM(прил10!J338)</f>
        <v>457617</v>
      </c>
    </row>
    <row r="35" spans="1:9" ht="15.6" hidden="1">
      <c r="A35" s="3" t="s">
        <v>18</v>
      </c>
      <c r="B35" s="2" t="s">
        <v>10</v>
      </c>
      <c r="C35" s="2" t="s">
        <v>15</v>
      </c>
      <c r="D35" s="301" t="s">
        <v>245</v>
      </c>
      <c r="E35" s="302" t="s">
        <v>521</v>
      </c>
      <c r="F35" s="303" t="s">
        <v>526</v>
      </c>
      <c r="G35" s="2" t="s">
        <v>17</v>
      </c>
      <c r="H35" s="396">
        <f>SUM(прил10!I339)</f>
        <v>0</v>
      </c>
      <c r="I35" s="396">
        <f>SUM(прил10!J339)</f>
        <v>0</v>
      </c>
    </row>
    <row r="36" spans="1:9" ht="46.8">
      <c r="A36" s="107" t="s">
        <v>19</v>
      </c>
      <c r="B36" s="28" t="s">
        <v>10</v>
      </c>
      <c r="C36" s="28" t="s">
        <v>20</v>
      </c>
      <c r="D36" s="295"/>
      <c r="E36" s="296"/>
      <c r="F36" s="297"/>
      <c r="G36" s="28"/>
      <c r="H36" s="393">
        <f>SUM(H37,H49,H54,H59,H66,H71+H44)</f>
        <v>14275312</v>
      </c>
      <c r="I36" s="393">
        <f>SUM(I37,I49,I54,I59,I66,I71+I44)</f>
        <v>14275312</v>
      </c>
    </row>
    <row r="37" spans="1:9" ht="31.2">
      <c r="A37" s="91" t="s">
        <v>130</v>
      </c>
      <c r="B37" s="36" t="s">
        <v>10</v>
      </c>
      <c r="C37" s="36" t="s">
        <v>20</v>
      </c>
      <c r="D37" s="304" t="s">
        <v>206</v>
      </c>
      <c r="E37" s="305" t="s">
        <v>521</v>
      </c>
      <c r="F37" s="306" t="s">
        <v>522</v>
      </c>
      <c r="G37" s="36"/>
      <c r="H37" s="394">
        <f>SUM(H38)</f>
        <v>719000</v>
      </c>
      <c r="I37" s="394">
        <f>SUM(I38)</f>
        <v>719000</v>
      </c>
    </row>
    <row r="38" spans="1:9" ht="62.4">
      <c r="A38" s="94" t="s">
        <v>131</v>
      </c>
      <c r="B38" s="2" t="s">
        <v>10</v>
      </c>
      <c r="C38" s="2" t="s">
        <v>20</v>
      </c>
      <c r="D38" s="316" t="s">
        <v>239</v>
      </c>
      <c r="E38" s="317" t="s">
        <v>521</v>
      </c>
      <c r="F38" s="318" t="s">
        <v>522</v>
      </c>
      <c r="G38" s="2"/>
      <c r="H38" s="395">
        <f>SUM(H39)</f>
        <v>719000</v>
      </c>
      <c r="I38" s="395">
        <f>SUM(I39)</f>
        <v>719000</v>
      </c>
    </row>
    <row r="39" spans="1:9" ht="46.8">
      <c r="A39" s="94" t="s">
        <v>529</v>
      </c>
      <c r="B39" s="2" t="s">
        <v>10</v>
      </c>
      <c r="C39" s="2" t="s">
        <v>20</v>
      </c>
      <c r="D39" s="316" t="s">
        <v>239</v>
      </c>
      <c r="E39" s="317" t="s">
        <v>10</v>
      </c>
      <c r="F39" s="318" t="s">
        <v>522</v>
      </c>
      <c r="G39" s="2"/>
      <c r="H39" s="395">
        <f>SUM(H40+H42)</f>
        <v>719000</v>
      </c>
      <c r="I39" s="395">
        <f>SUM(I40+I42)</f>
        <v>719000</v>
      </c>
    </row>
    <row r="40" spans="1:9" ht="46.8">
      <c r="A40" s="105" t="s">
        <v>93</v>
      </c>
      <c r="B40" s="2" t="s">
        <v>10</v>
      </c>
      <c r="C40" s="2" t="s">
        <v>20</v>
      </c>
      <c r="D40" s="319" t="s">
        <v>239</v>
      </c>
      <c r="E40" s="320" t="s">
        <v>10</v>
      </c>
      <c r="F40" s="321" t="s">
        <v>530</v>
      </c>
      <c r="G40" s="2"/>
      <c r="H40" s="395">
        <f>SUM(H41)</f>
        <v>711000</v>
      </c>
      <c r="I40" s="395">
        <f>SUM(I41)</f>
        <v>711000</v>
      </c>
    </row>
    <row r="41" spans="1:9" ht="46.8">
      <c r="A41" s="105" t="s">
        <v>92</v>
      </c>
      <c r="B41" s="2" t="s">
        <v>10</v>
      </c>
      <c r="C41" s="2" t="s">
        <v>20</v>
      </c>
      <c r="D41" s="319" t="s">
        <v>239</v>
      </c>
      <c r="E41" s="320" t="s">
        <v>10</v>
      </c>
      <c r="F41" s="321" t="s">
        <v>530</v>
      </c>
      <c r="G41" s="2" t="s">
        <v>13</v>
      </c>
      <c r="H41" s="396">
        <f>SUM(прил10!I27)</f>
        <v>711000</v>
      </c>
      <c r="I41" s="396">
        <f>SUM(прил10!J27)</f>
        <v>711000</v>
      </c>
    </row>
    <row r="42" spans="1:9" ht="31.2">
      <c r="A42" s="99" t="s">
        <v>120</v>
      </c>
      <c r="B42" s="2" t="s">
        <v>10</v>
      </c>
      <c r="C42" s="2" t="s">
        <v>20</v>
      </c>
      <c r="D42" s="316" t="s">
        <v>239</v>
      </c>
      <c r="E42" s="317" t="s">
        <v>10</v>
      </c>
      <c r="F42" s="318" t="s">
        <v>531</v>
      </c>
      <c r="G42" s="2"/>
      <c r="H42" s="395">
        <f>SUM(H43)</f>
        <v>8000</v>
      </c>
      <c r="I42" s="395">
        <f>SUM(I43)</f>
        <v>8000</v>
      </c>
    </row>
    <row r="43" spans="1:9" ht="31.2">
      <c r="A43" s="110" t="s">
        <v>728</v>
      </c>
      <c r="B43" s="2" t="s">
        <v>10</v>
      </c>
      <c r="C43" s="2" t="s">
        <v>20</v>
      </c>
      <c r="D43" s="316" t="s">
        <v>239</v>
      </c>
      <c r="E43" s="317" t="s">
        <v>10</v>
      </c>
      <c r="F43" s="318" t="s">
        <v>531</v>
      </c>
      <c r="G43" s="2" t="s">
        <v>16</v>
      </c>
      <c r="H43" s="396">
        <f>SUM(прил10!I29)</f>
        <v>8000</v>
      </c>
      <c r="I43" s="396">
        <f>SUM(прил10!J29)</f>
        <v>8000</v>
      </c>
    </row>
    <row r="44" spans="1:9" ht="46.8">
      <c r="A44" s="35" t="s">
        <v>145</v>
      </c>
      <c r="B44" s="36" t="s">
        <v>10</v>
      </c>
      <c r="C44" s="36" t="s">
        <v>20</v>
      </c>
      <c r="D44" s="310" t="s">
        <v>547</v>
      </c>
      <c r="E44" s="311" t="s">
        <v>521</v>
      </c>
      <c r="F44" s="312" t="s">
        <v>522</v>
      </c>
      <c r="G44" s="36"/>
      <c r="H44" s="394">
        <f t="shared" ref="H44:I47" si="3">SUM(H45)</f>
        <v>181800</v>
      </c>
      <c r="I44" s="394">
        <f t="shared" si="3"/>
        <v>181800</v>
      </c>
    </row>
    <row r="45" spans="1:9" ht="62.4">
      <c r="A45" s="64" t="s">
        <v>146</v>
      </c>
      <c r="B45" s="2" t="s">
        <v>10</v>
      </c>
      <c r="C45" s="2" t="s">
        <v>20</v>
      </c>
      <c r="D45" s="313" t="s">
        <v>659</v>
      </c>
      <c r="E45" s="314" t="s">
        <v>521</v>
      </c>
      <c r="F45" s="315" t="s">
        <v>522</v>
      </c>
      <c r="G45" s="52"/>
      <c r="H45" s="395">
        <f t="shared" si="3"/>
        <v>181800</v>
      </c>
      <c r="I45" s="395">
        <f t="shared" si="3"/>
        <v>181800</v>
      </c>
    </row>
    <row r="46" spans="1:9" ht="46.8">
      <c r="A46" s="94" t="s">
        <v>548</v>
      </c>
      <c r="B46" s="2" t="s">
        <v>10</v>
      </c>
      <c r="C46" s="2" t="s">
        <v>20</v>
      </c>
      <c r="D46" s="313" t="s">
        <v>659</v>
      </c>
      <c r="E46" s="314" t="s">
        <v>10</v>
      </c>
      <c r="F46" s="315" t="s">
        <v>522</v>
      </c>
      <c r="G46" s="52"/>
      <c r="H46" s="395">
        <f t="shared" si="3"/>
        <v>181800</v>
      </c>
      <c r="I46" s="395">
        <f t="shared" si="3"/>
        <v>181800</v>
      </c>
    </row>
    <row r="47" spans="1:9" ht="15.6">
      <c r="A47" s="94" t="s">
        <v>661</v>
      </c>
      <c r="B47" s="2" t="s">
        <v>10</v>
      </c>
      <c r="C47" s="2" t="s">
        <v>20</v>
      </c>
      <c r="D47" s="313" t="s">
        <v>218</v>
      </c>
      <c r="E47" s="314" t="s">
        <v>10</v>
      </c>
      <c r="F47" s="315" t="s">
        <v>660</v>
      </c>
      <c r="G47" s="52"/>
      <c r="H47" s="395">
        <f t="shared" si="3"/>
        <v>181800</v>
      </c>
      <c r="I47" s="395">
        <f t="shared" si="3"/>
        <v>181800</v>
      </c>
    </row>
    <row r="48" spans="1:9" ht="31.2">
      <c r="A48" s="106" t="s">
        <v>728</v>
      </c>
      <c r="B48" s="2" t="s">
        <v>10</v>
      </c>
      <c r="C48" s="2" t="s">
        <v>20</v>
      </c>
      <c r="D48" s="313" t="s">
        <v>218</v>
      </c>
      <c r="E48" s="314" t="s">
        <v>10</v>
      </c>
      <c r="F48" s="315" t="s">
        <v>660</v>
      </c>
      <c r="G48" s="2" t="s">
        <v>16</v>
      </c>
      <c r="H48" s="397">
        <f>SUM(прил10!I34)</f>
        <v>181800</v>
      </c>
      <c r="I48" s="397">
        <f>SUM(прил10!J34)</f>
        <v>181800</v>
      </c>
    </row>
    <row r="49" spans="1:9" ht="31.2">
      <c r="A49" s="91" t="s">
        <v>123</v>
      </c>
      <c r="B49" s="36" t="s">
        <v>10</v>
      </c>
      <c r="C49" s="36" t="s">
        <v>20</v>
      </c>
      <c r="D49" s="310" t="s">
        <v>524</v>
      </c>
      <c r="E49" s="311" t="s">
        <v>521</v>
      </c>
      <c r="F49" s="312" t="s">
        <v>522</v>
      </c>
      <c r="G49" s="36"/>
      <c r="H49" s="394">
        <f t="shared" ref="H49:I52" si="4">SUM(H50)</f>
        <v>914000</v>
      </c>
      <c r="I49" s="394">
        <f t="shared" si="4"/>
        <v>914000</v>
      </c>
    </row>
    <row r="50" spans="1:9" ht="62.4">
      <c r="A50" s="94" t="s">
        <v>137</v>
      </c>
      <c r="B50" s="2" t="s">
        <v>10</v>
      </c>
      <c r="C50" s="2" t="s">
        <v>20</v>
      </c>
      <c r="D50" s="313" t="s">
        <v>525</v>
      </c>
      <c r="E50" s="314" t="s">
        <v>521</v>
      </c>
      <c r="F50" s="315" t="s">
        <v>522</v>
      </c>
      <c r="G50" s="52"/>
      <c r="H50" s="395">
        <f t="shared" si="4"/>
        <v>914000</v>
      </c>
      <c r="I50" s="395">
        <f t="shared" si="4"/>
        <v>914000</v>
      </c>
    </row>
    <row r="51" spans="1:9" ht="46.8">
      <c r="A51" s="94" t="s">
        <v>528</v>
      </c>
      <c r="B51" s="2" t="s">
        <v>10</v>
      </c>
      <c r="C51" s="2" t="s">
        <v>20</v>
      </c>
      <c r="D51" s="313" t="s">
        <v>525</v>
      </c>
      <c r="E51" s="314" t="s">
        <v>10</v>
      </c>
      <c r="F51" s="315" t="s">
        <v>522</v>
      </c>
      <c r="G51" s="52"/>
      <c r="H51" s="395">
        <f t="shared" si="4"/>
        <v>914000</v>
      </c>
      <c r="I51" s="395">
        <f t="shared" si="4"/>
        <v>914000</v>
      </c>
    </row>
    <row r="52" spans="1:9" ht="15.6">
      <c r="A52" s="94" t="s">
        <v>125</v>
      </c>
      <c r="B52" s="2" t="s">
        <v>10</v>
      </c>
      <c r="C52" s="2" t="s">
        <v>20</v>
      </c>
      <c r="D52" s="313" t="s">
        <v>525</v>
      </c>
      <c r="E52" s="314" t="s">
        <v>10</v>
      </c>
      <c r="F52" s="315" t="s">
        <v>527</v>
      </c>
      <c r="G52" s="52"/>
      <c r="H52" s="395">
        <f t="shared" si="4"/>
        <v>914000</v>
      </c>
      <c r="I52" s="395">
        <f t="shared" si="4"/>
        <v>914000</v>
      </c>
    </row>
    <row r="53" spans="1:9" ht="31.2">
      <c r="A53" s="106" t="s">
        <v>728</v>
      </c>
      <c r="B53" s="2" t="s">
        <v>10</v>
      </c>
      <c r="C53" s="2" t="s">
        <v>20</v>
      </c>
      <c r="D53" s="313" t="s">
        <v>525</v>
      </c>
      <c r="E53" s="314" t="s">
        <v>10</v>
      </c>
      <c r="F53" s="315" t="s">
        <v>527</v>
      </c>
      <c r="G53" s="2" t="s">
        <v>16</v>
      </c>
      <c r="H53" s="397">
        <f>SUM(прил10!I39)</f>
        <v>914000</v>
      </c>
      <c r="I53" s="397">
        <f>SUM(прил10!J39)</f>
        <v>914000</v>
      </c>
    </row>
    <row r="54" spans="1:9" ht="31.2">
      <c r="A54" s="91" t="s">
        <v>138</v>
      </c>
      <c r="B54" s="36" t="s">
        <v>10</v>
      </c>
      <c r="C54" s="36" t="s">
        <v>20</v>
      </c>
      <c r="D54" s="298" t="s">
        <v>533</v>
      </c>
      <c r="E54" s="299" t="s">
        <v>521</v>
      </c>
      <c r="F54" s="300" t="s">
        <v>522</v>
      </c>
      <c r="G54" s="36"/>
      <c r="H54" s="394">
        <f t="shared" ref="H54:I57" si="5">SUM(H55)</f>
        <v>194449</v>
      </c>
      <c r="I54" s="394">
        <f t="shared" si="5"/>
        <v>194449</v>
      </c>
    </row>
    <row r="55" spans="1:9" ht="62.4">
      <c r="A55" s="94" t="s">
        <v>733</v>
      </c>
      <c r="B55" s="2" t="s">
        <v>10</v>
      </c>
      <c r="C55" s="2" t="s">
        <v>20</v>
      </c>
      <c r="D55" s="301" t="s">
        <v>210</v>
      </c>
      <c r="E55" s="302" t="s">
        <v>521</v>
      </c>
      <c r="F55" s="303" t="s">
        <v>522</v>
      </c>
      <c r="G55" s="2"/>
      <c r="H55" s="395">
        <f t="shared" si="5"/>
        <v>194449</v>
      </c>
      <c r="I55" s="395">
        <f t="shared" si="5"/>
        <v>194449</v>
      </c>
    </row>
    <row r="56" spans="1:9" ht="31.2">
      <c r="A56" s="94" t="s">
        <v>532</v>
      </c>
      <c r="B56" s="2" t="s">
        <v>10</v>
      </c>
      <c r="C56" s="2" t="s">
        <v>20</v>
      </c>
      <c r="D56" s="301" t="s">
        <v>210</v>
      </c>
      <c r="E56" s="302" t="s">
        <v>10</v>
      </c>
      <c r="F56" s="303" t="s">
        <v>522</v>
      </c>
      <c r="G56" s="2"/>
      <c r="H56" s="395">
        <f t="shared" si="5"/>
        <v>194449</v>
      </c>
      <c r="I56" s="395">
        <f t="shared" si="5"/>
        <v>194449</v>
      </c>
    </row>
    <row r="57" spans="1:9" ht="15.6">
      <c r="A57" s="109" t="s">
        <v>96</v>
      </c>
      <c r="B57" s="2" t="s">
        <v>10</v>
      </c>
      <c r="C57" s="2" t="s">
        <v>20</v>
      </c>
      <c r="D57" s="301" t="s">
        <v>210</v>
      </c>
      <c r="E57" s="302" t="s">
        <v>10</v>
      </c>
      <c r="F57" s="303" t="s">
        <v>534</v>
      </c>
      <c r="G57" s="2"/>
      <c r="H57" s="395">
        <f t="shared" si="5"/>
        <v>194449</v>
      </c>
      <c r="I57" s="395">
        <f t="shared" si="5"/>
        <v>194449</v>
      </c>
    </row>
    <row r="58" spans="1:9" ht="46.8">
      <c r="A58" s="105" t="s">
        <v>92</v>
      </c>
      <c r="B58" s="2" t="s">
        <v>10</v>
      </c>
      <c r="C58" s="2" t="s">
        <v>20</v>
      </c>
      <c r="D58" s="301" t="s">
        <v>210</v>
      </c>
      <c r="E58" s="302" t="s">
        <v>10</v>
      </c>
      <c r="F58" s="303" t="s">
        <v>534</v>
      </c>
      <c r="G58" s="2" t="s">
        <v>13</v>
      </c>
      <c r="H58" s="397">
        <f>SUM(прил10!I44)</f>
        <v>194449</v>
      </c>
      <c r="I58" s="397">
        <f>SUM(прил10!J44)</f>
        <v>194449</v>
      </c>
    </row>
    <row r="59" spans="1:9" ht="31.2">
      <c r="A59" s="115" t="s">
        <v>132</v>
      </c>
      <c r="B59" s="36" t="s">
        <v>10</v>
      </c>
      <c r="C59" s="36" t="s">
        <v>20</v>
      </c>
      <c r="D59" s="298" t="s">
        <v>536</v>
      </c>
      <c r="E59" s="299" t="s">
        <v>521</v>
      </c>
      <c r="F59" s="300" t="s">
        <v>522</v>
      </c>
      <c r="G59" s="36"/>
      <c r="H59" s="394">
        <f>SUM(H60)</f>
        <v>474000</v>
      </c>
      <c r="I59" s="394">
        <f>SUM(I60)</f>
        <v>474000</v>
      </c>
    </row>
    <row r="60" spans="1:9" ht="62.4">
      <c r="A60" s="110" t="s">
        <v>133</v>
      </c>
      <c r="B60" s="2" t="s">
        <v>10</v>
      </c>
      <c r="C60" s="2" t="s">
        <v>20</v>
      </c>
      <c r="D60" s="301" t="s">
        <v>211</v>
      </c>
      <c r="E60" s="302" t="s">
        <v>521</v>
      </c>
      <c r="F60" s="303" t="s">
        <v>522</v>
      </c>
      <c r="G60" s="2"/>
      <c r="H60" s="395">
        <f>SUM(H61)</f>
        <v>474000</v>
      </c>
      <c r="I60" s="395">
        <f>SUM(I61)</f>
        <v>474000</v>
      </c>
    </row>
    <row r="61" spans="1:9" ht="46.8">
      <c r="A61" s="111" t="s">
        <v>535</v>
      </c>
      <c r="B61" s="2" t="s">
        <v>10</v>
      </c>
      <c r="C61" s="2" t="s">
        <v>20</v>
      </c>
      <c r="D61" s="301" t="s">
        <v>211</v>
      </c>
      <c r="E61" s="302" t="s">
        <v>10</v>
      </c>
      <c r="F61" s="303" t="s">
        <v>522</v>
      </c>
      <c r="G61" s="2"/>
      <c r="H61" s="395">
        <f>SUM(H62+H64)</f>
        <v>474000</v>
      </c>
      <c r="I61" s="395">
        <f>SUM(I62+I64)</f>
        <v>474000</v>
      </c>
    </row>
    <row r="62" spans="1:9" ht="31.2">
      <c r="A62" s="105" t="s">
        <v>134</v>
      </c>
      <c r="B62" s="2" t="s">
        <v>10</v>
      </c>
      <c r="C62" s="2" t="s">
        <v>20</v>
      </c>
      <c r="D62" s="301" t="s">
        <v>211</v>
      </c>
      <c r="E62" s="302" t="s">
        <v>10</v>
      </c>
      <c r="F62" s="303" t="s">
        <v>537</v>
      </c>
      <c r="G62" s="2"/>
      <c r="H62" s="395">
        <f>SUM(H63)</f>
        <v>237000</v>
      </c>
      <c r="I62" s="395">
        <f>SUM(I63)</f>
        <v>237000</v>
      </c>
    </row>
    <row r="63" spans="1:9" ht="46.8">
      <c r="A63" s="105" t="s">
        <v>92</v>
      </c>
      <c r="B63" s="2" t="s">
        <v>10</v>
      </c>
      <c r="C63" s="2" t="s">
        <v>20</v>
      </c>
      <c r="D63" s="301" t="s">
        <v>211</v>
      </c>
      <c r="E63" s="302" t="s">
        <v>10</v>
      </c>
      <c r="F63" s="303" t="s">
        <v>537</v>
      </c>
      <c r="G63" s="2" t="s">
        <v>13</v>
      </c>
      <c r="H63" s="396">
        <f>SUM(прил10!I49)</f>
        <v>237000</v>
      </c>
      <c r="I63" s="396">
        <f>SUM(прил10!J49)</f>
        <v>237000</v>
      </c>
    </row>
    <row r="64" spans="1:9" ht="31.2">
      <c r="A64" s="105" t="s">
        <v>95</v>
      </c>
      <c r="B64" s="2" t="s">
        <v>10</v>
      </c>
      <c r="C64" s="2" t="s">
        <v>20</v>
      </c>
      <c r="D64" s="301" t="s">
        <v>211</v>
      </c>
      <c r="E64" s="302" t="s">
        <v>10</v>
      </c>
      <c r="F64" s="303" t="s">
        <v>538</v>
      </c>
      <c r="G64" s="2"/>
      <c r="H64" s="395">
        <f>SUM(H65)</f>
        <v>237000</v>
      </c>
      <c r="I64" s="395">
        <f>SUM(I65)</f>
        <v>237000</v>
      </c>
    </row>
    <row r="65" spans="1:9" ht="46.8">
      <c r="A65" s="105" t="s">
        <v>92</v>
      </c>
      <c r="B65" s="2" t="s">
        <v>10</v>
      </c>
      <c r="C65" s="2" t="s">
        <v>20</v>
      </c>
      <c r="D65" s="301" t="s">
        <v>211</v>
      </c>
      <c r="E65" s="302" t="s">
        <v>10</v>
      </c>
      <c r="F65" s="303" t="s">
        <v>538</v>
      </c>
      <c r="G65" s="2" t="s">
        <v>13</v>
      </c>
      <c r="H65" s="397">
        <f>SUM(прил10!I51)</f>
        <v>237000</v>
      </c>
      <c r="I65" s="397">
        <f>SUM(прил10!J51)</f>
        <v>237000</v>
      </c>
    </row>
    <row r="66" spans="1:9" ht="31.2">
      <c r="A66" s="91" t="s">
        <v>135</v>
      </c>
      <c r="B66" s="36" t="s">
        <v>10</v>
      </c>
      <c r="C66" s="36" t="s">
        <v>20</v>
      </c>
      <c r="D66" s="298" t="s">
        <v>212</v>
      </c>
      <c r="E66" s="299" t="s">
        <v>521</v>
      </c>
      <c r="F66" s="300" t="s">
        <v>522</v>
      </c>
      <c r="G66" s="36"/>
      <c r="H66" s="394">
        <f t="shared" ref="H66:I69" si="6">SUM(H67)</f>
        <v>237000</v>
      </c>
      <c r="I66" s="394">
        <f t="shared" si="6"/>
        <v>237000</v>
      </c>
    </row>
    <row r="67" spans="1:9" ht="46.8">
      <c r="A67" s="94" t="s">
        <v>136</v>
      </c>
      <c r="B67" s="2" t="s">
        <v>10</v>
      </c>
      <c r="C67" s="2" t="s">
        <v>20</v>
      </c>
      <c r="D67" s="301" t="s">
        <v>213</v>
      </c>
      <c r="E67" s="302" t="s">
        <v>521</v>
      </c>
      <c r="F67" s="303" t="s">
        <v>522</v>
      </c>
      <c r="G67" s="52"/>
      <c r="H67" s="395">
        <f t="shared" si="6"/>
        <v>237000</v>
      </c>
      <c r="I67" s="395">
        <f t="shared" si="6"/>
        <v>237000</v>
      </c>
    </row>
    <row r="68" spans="1:9" ht="46.8">
      <c r="A68" s="94" t="s">
        <v>539</v>
      </c>
      <c r="B68" s="2" t="s">
        <v>10</v>
      </c>
      <c r="C68" s="2" t="s">
        <v>20</v>
      </c>
      <c r="D68" s="301" t="s">
        <v>213</v>
      </c>
      <c r="E68" s="302" t="s">
        <v>12</v>
      </c>
      <c r="F68" s="303" t="s">
        <v>522</v>
      </c>
      <c r="G68" s="52"/>
      <c r="H68" s="395">
        <f t="shared" si="6"/>
        <v>237000</v>
      </c>
      <c r="I68" s="395">
        <f t="shared" si="6"/>
        <v>237000</v>
      </c>
    </row>
    <row r="69" spans="1:9" ht="46.8">
      <c r="A69" s="3" t="s">
        <v>94</v>
      </c>
      <c r="B69" s="2" t="s">
        <v>10</v>
      </c>
      <c r="C69" s="2" t="s">
        <v>20</v>
      </c>
      <c r="D69" s="301" t="s">
        <v>213</v>
      </c>
      <c r="E69" s="302" t="s">
        <v>12</v>
      </c>
      <c r="F69" s="303" t="s">
        <v>540</v>
      </c>
      <c r="G69" s="2"/>
      <c r="H69" s="395">
        <f t="shared" si="6"/>
        <v>237000</v>
      </c>
      <c r="I69" s="395">
        <f t="shared" si="6"/>
        <v>237000</v>
      </c>
    </row>
    <row r="70" spans="1:9" ht="46.8">
      <c r="A70" s="105" t="s">
        <v>92</v>
      </c>
      <c r="B70" s="2" t="s">
        <v>10</v>
      </c>
      <c r="C70" s="2" t="s">
        <v>20</v>
      </c>
      <c r="D70" s="301" t="s">
        <v>213</v>
      </c>
      <c r="E70" s="302" t="s">
        <v>12</v>
      </c>
      <c r="F70" s="303" t="s">
        <v>540</v>
      </c>
      <c r="G70" s="2" t="s">
        <v>13</v>
      </c>
      <c r="H70" s="397">
        <f>SUM(прил10!I56)</f>
        <v>237000</v>
      </c>
      <c r="I70" s="397">
        <f>SUM(прил10!J56)</f>
        <v>237000</v>
      </c>
    </row>
    <row r="71" spans="1:9" ht="15.6">
      <c r="A71" s="35" t="s">
        <v>139</v>
      </c>
      <c r="B71" s="36" t="s">
        <v>10</v>
      </c>
      <c r="C71" s="36" t="s">
        <v>20</v>
      </c>
      <c r="D71" s="298" t="s">
        <v>214</v>
      </c>
      <c r="E71" s="299" t="s">
        <v>521</v>
      </c>
      <c r="F71" s="300" t="s">
        <v>522</v>
      </c>
      <c r="G71" s="36"/>
      <c r="H71" s="394">
        <f>SUM(H72)</f>
        <v>11555063</v>
      </c>
      <c r="I71" s="394">
        <f>SUM(I72)</f>
        <v>11555063</v>
      </c>
    </row>
    <row r="72" spans="1:9" ht="15.6">
      <c r="A72" s="3" t="s">
        <v>140</v>
      </c>
      <c r="B72" s="2" t="s">
        <v>10</v>
      </c>
      <c r="C72" s="2" t="s">
        <v>20</v>
      </c>
      <c r="D72" s="301" t="s">
        <v>215</v>
      </c>
      <c r="E72" s="302" t="s">
        <v>521</v>
      </c>
      <c r="F72" s="303" t="s">
        <v>522</v>
      </c>
      <c r="G72" s="2"/>
      <c r="H72" s="395">
        <f>SUM(H73)</f>
        <v>11555063</v>
      </c>
      <c r="I72" s="395">
        <f>SUM(I73)</f>
        <v>11555063</v>
      </c>
    </row>
    <row r="73" spans="1:9" ht="31.2">
      <c r="A73" s="3" t="s">
        <v>91</v>
      </c>
      <c r="B73" s="2" t="s">
        <v>10</v>
      </c>
      <c r="C73" s="2" t="s">
        <v>20</v>
      </c>
      <c r="D73" s="301" t="s">
        <v>215</v>
      </c>
      <c r="E73" s="302" t="s">
        <v>521</v>
      </c>
      <c r="F73" s="303" t="s">
        <v>526</v>
      </c>
      <c r="G73" s="2"/>
      <c r="H73" s="395">
        <f>SUM(H74:H75)</f>
        <v>11555063</v>
      </c>
      <c r="I73" s="395">
        <f>SUM(I74:I75)</f>
        <v>11555063</v>
      </c>
    </row>
    <row r="74" spans="1:9" ht="46.8">
      <c r="A74" s="105" t="s">
        <v>92</v>
      </c>
      <c r="B74" s="2" t="s">
        <v>10</v>
      </c>
      <c r="C74" s="2" t="s">
        <v>20</v>
      </c>
      <c r="D74" s="301" t="s">
        <v>215</v>
      </c>
      <c r="E74" s="302" t="s">
        <v>521</v>
      </c>
      <c r="F74" s="303" t="s">
        <v>526</v>
      </c>
      <c r="G74" s="2" t="s">
        <v>13</v>
      </c>
      <c r="H74" s="396">
        <f>SUM(прил10!I60)</f>
        <v>11543063</v>
      </c>
      <c r="I74" s="396">
        <f>SUM(прил10!J60)</f>
        <v>11543063</v>
      </c>
    </row>
    <row r="75" spans="1:9" ht="15.6">
      <c r="A75" s="3" t="s">
        <v>18</v>
      </c>
      <c r="B75" s="2" t="s">
        <v>10</v>
      </c>
      <c r="C75" s="2" t="s">
        <v>20</v>
      </c>
      <c r="D75" s="301" t="s">
        <v>215</v>
      </c>
      <c r="E75" s="302" t="s">
        <v>521</v>
      </c>
      <c r="F75" s="303" t="s">
        <v>526</v>
      </c>
      <c r="G75" s="2" t="s">
        <v>17</v>
      </c>
      <c r="H75" s="396">
        <f>SUM(прил10!I61)</f>
        <v>12000</v>
      </c>
      <c r="I75" s="396">
        <f>SUM(прил10!J61)</f>
        <v>12000</v>
      </c>
    </row>
    <row r="76" spans="1:9" ht="31.2">
      <c r="A76" s="107" t="s">
        <v>79</v>
      </c>
      <c r="B76" s="28" t="s">
        <v>10</v>
      </c>
      <c r="C76" s="28" t="s">
        <v>78</v>
      </c>
      <c r="D76" s="295"/>
      <c r="E76" s="296"/>
      <c r="F76" s="297"/>
      <c r="G76" s="28"/>
      <c r="H76" s="393">
        <f>SUM(H77,H82,H87)</f>
        <v>2756377</v>
      </c>
      <c r="I76" s="393">
        <f>SUM(I77,I82,I87)</f>
        <v>2756377</v>
      </c>
    </row>
    <row r="77" spans="1:9" ht="31.2">
      <c r="A77" s="91" t="s">
        <v>123</v>
      </c>
      <c r="B77" s="36" t="s">
        <v>10</v>
      </c>
      <c r="C77" s="36" t="s">
        <v>78</v>
      </c>
      <c r="D77" s="298" t="s">
        <v>524</v>
      </c>
      <c r="E77" s="299" t="s">
        <v>521</v>
      </c>
      <c r="F77" s="300" t="s">
        <v>522</v>
      </c>
      <c r="G77" s="36"/>
      <c r="H77" s="394">
        <f t="shared" ref="H77:I80" si="7">SUM(H78)</f>
        <v>525116</v>
      </c>
      <c r="I77" s="394">
        <f t="shared" si="7"/>
        <v>525116</v>
      </c>
    </row>
    <row r="78" spans="1:9" ht="62.4">
      <c r="A78" s="94" t="s">
        <v>137</v>
      </c>
      <c r="B78" s="2" t="s">
        <v>10</v>
      </c>
      <c r="C78" s="2" t="s">
        <v>78</v>
      </c>
      <c r="D78" s="301" t="s">
        <v>525</v>
      </c>
      <c r="E78" s="302" t="s">
        <v>521</v>
      </c>
      <c r="F78" s="303" t="s">
        <v>522</v>
      </c>
      <c r="G78" s="52"/>
      <c r="H78" s="395">
        <f t="shared" si="7"/>
        <v>525116</v>
      </c>
      <c r="I78" s="395">
        <f t="shared" si="7"/>
        <v>525116</v>
      </c>
    </row>
    <row r="79" spans="1:9" ht="46.8">
      <c r="A79" s="94" t="s">
        <v>528</v>
      </c>
      <c r="B79" s="2" t="s">
        <v>10</v>
      </c>
      <c r="C79" s="2" t="s">
        <v>78</v>
      </c>
      <c r="D79" s="301" t="s">
        <v>525</v>
      </c>
      <c r="E79" s="302" t="s">
        <v>10</v>
      </c>
      <c r="F79" s="303" t="s">
        <v>522</v>
      </c>
      <c r="G79" s="52"/>
      <c r="H79" s="395">
        <f t="shared" si="7"/>
        <v>525116</v>
      </c>
      <c r="I79" s="395">
        <f t="shared" si="7"/>
        <v>525116</v>
      </c>
    </row>
    <row r="80" spans="1:9" ht="15.6">
      <c r="A80" s="94" t="s">
        <v>125</v>
      </c>
      <c r="B80" s="2" t="s">
        <v>10</v>
      </c>
      <c r="C80" s="2" t="s">
        <v>78</v>
      </c>
      <c r="D80" s="301" t="s">
        <v>525</v>
      </c>
      <c r="E80" s="302" t="s">
        <v>10</v>
      </c>
      <c r="F80" s="303" t="s">
        <v>527</v>
      </c>
      <c r="G80" s="52"/>
      <c r="H80" s="395">
        <f t="shared" si="7"/>
        <v>525116</v>
      </c>
      <c r="I80" s="395">
        <f t="shared" si="7"/>
        <v>525116</v>
      </c>
    </row>
    <row r="81" spans="1:9" ht="31.2">
      <c r="A81" s="110" t="s">
        <v>728</v>
      </c>
      <c r="B81" s="2" t="s">
        <v>10</v>
      </c>
      <c r="C81" s="2" t="s">
        <v>78</v>
      </c>
      <c r="D81" s="301" t="s">
        <v>525</v>
      </c>
      <c r="E81" s="302" t="s">
        <v>10</v>
      </c>
      <c r="F81" s="303" t="s">
        <v>527</v>
      </c>
      <c r="G81" s="2" t="s">
        <v>16</v>
      </c>
      <c r="H81" s="397">
        <f>SUM(прил10!I244)</f>
        <v>525116</v>
      </c>
      <c r="I81" s="397">
        <f>SUM(прил10!J244)</f>
        <v>525116</v>
      </c>
    </row>
    <row r="82" spans="1:9" s="45" customFormat="1" ht="62.4">
      <c r="A82" s="91" t="s">
        <v>149</v>
      </c>
      <c r="B82" s="36" t="s">
        <v>10</v>
      </c>
      <c r="C82" s="36" t="s">
        <v>78</v>
      </c>
      <c r="D82" s="298" t="s">
        <v>225</v>
      </c>
      <c r="E82" s="299" t="s">
        <v>521</v>
      </c>
      <c r="F82" s="300" t="s">
        <v>522</v>
      </c>
      <c r="G82" s="36"/>
      <c r="H82" s="394">
        <f t="shared" ref="H82:I85" si="8">SUM(H83)</f>
        <v>26000</v>
      </c>
      <c r="I82" s="394">
        <f t="shared" si="8"/>
        <v>26000</v>
      </c>
    </row>
    <row r="83" spans="1:9" s="45" customFormat="1" ht="93.6">
      <c r="A83" s="94" t="s">
        <v>165</v>
      </c>
      <c r="B83" s="2" t="s">
        <v>10</v>
      </c>
      <c r="C83" s="2" t="s">
        <v>78</v>
      </c>
      <c r="D83" s="301" t="s">
        <v>227</v>
      </c>
      <c r="E83" s="302" t="s">
        <v>521</v>
      </c>
      <c r="F83" s="303" t="s">
        <v>522</v>
      </c>
      <c r="G83" s="2"/>
      <c r="H83" s="395">
        <f t="shared" si="8"/>
        <v>26000</v>
      </c>
      <c r="I83" s="395">
        <f t="shared" si="8"/>
        <v>26000</v>
      </c>
    </row>
    <row r="84" spans="1:9" s="45" customFormat="1" ht="46.8">
      <c r="A84" s="94" t="s">
        <v>541</v>
      </c>
      <c r="B84" s="2" t="s">
        <v>10</v>
      </c>
      <c r="C84" s="2" t="s">
        <v>78</v>
      </c>
      <c r="D84" s="301" t="s">
        <v>227</v>
      </c>
      <c r="E84" s="302" t="s">
        <v>10</v>
      </c>
      <c r="F84" s="303" t="s">
        <v>522</v>
      </c>
      <c r="G84" s="2"/>
      <c r="H84" s="395">
        <f t="shared" si="8"/>
        <v>26000</v>
      </c>
      <c r="I84" s="395">
        <f t="shared" si="8"/>
        <v>26000</v>
      </c>
    </row>
    <row r="85" spans="1:9" s="45" customFormat="1" ht="15.6">
      <c r="A85" s="3" t="s">
        <v>117</v>
      </c>
      <c r="B85" s="2" t="s">
        <v>10</v>
      </c>
      <c r="C85" s="2" t="s">
        <v>78</v>
      </c>
      <c r="D85" s="301" t="s">
        <v>227</v>
      </c>
      <c r="E85" s="302" t="s">
        <v>10</v>
      </c>
      <c r="F85" s="303" t="s">
        <v>542</v>
      </c>
      <c r="G85" s="2"/>
      <c r="H85" s="395">
        <f t="shared" si="8"/>
        <v>26000</v>
      </c>
      <c r="I85" s="395">
        <f t="shared" si="8"/>
        <v>26000</v>
      </c>
    </row>
    <row r="86" spans="1:9" s="45" customFormat="1" ht="31.2">
      <c r="A86" s="110" t="s">
        <v>728</v>
      </c>
      <c r="B86" s="2" t="s">
        <v>10</v>
      </c>
      <c r="C86" s="2" t="s">
        <v>78</v>
      </c>
      <c r="D86" s="301" t="s">
        <v>227</v>
      </c>
      <c r="E86" s="302" t="s">
        <v>10</v>
      </c>
      <c r="F86" s="303" t="s">
        <v>542</v>
      </c>
      <c r="G86" s="2" t="s">
        <v>16</v>
      </c>
      <c r="H86" s="396">
        <f>SUM(прил10!I249)</f>
        <v>26000</v>
      </c>
      <c r="I86" s="396">
        <f>SUM(прил10!J249)</f>
        <v>26000</v>
      </c>
    </row>
    <row r="87" spans="1:9" ht="46.8">
      <c r="A87" s="35" t="s">
        <v>141</v>
      </c>
      <c r="B87" s="36" t="s">
        <v>10</v>
      </c>
      <c r="C87" s="36" t="s">
        <v>78</v>
      </c>
      <c r="D87" s="298" t="s">
        <v>237</v>
      </c>
      <c r="E87" s="299" t="s">
        <v>521</v>
      </c>
      <c r="F87" s="300" t="s">
        <v>522</v>
      </c>
      <c r="G87" s="36"/>
      <c r="H87" s="394">
        <f t="shared" ref="H87:I89" si="9">SUM(H88)</f>
        <v>2205261</v>
      </c>
      <c r="I87" s="394">
        <f t="shared" si="9"/>
        <v>2205261</v>
      </c>
    </row>
    <row r="88" spans="1:9" ht="62.4">
      <c r="A88" s="3" t="s">
        <v>142</v>
      </c>
      <c r="B88" s="2" t="s">
        <v>10</v>
      </c>
      <c r="C88" s="2" t="s">
        <v>78</v>
      </c>
      <c r="D88" s="301" t="s">
        <v>238</v>
      </c>
      <c r="E88" s="302" t="s">
        <v>521</v>
      </c>
      <c r="F88" s="303" t="s">
        <v>522</v>
      </c>
      <c r="G88" s="2"/>
      <c r="H88" s="395">
        <f t="shared" si="9"/>
        <v>2205261</v>
      </c>
      <c r="I88" s="395">
        <f t="shared" si="9"/>
        <v>2205261</v>
      </c>
    </row>
    <row r="89" spans="1:9" ht="78">
      <c r="A89" s="3" t="s">
        <v>543</v>
      </c>
      <c r="B89" s="2" t="s">
        <v>10</v>
      </c>
      <c r="C89" s="2" t="s">
        <v>78</v>
      </c>
      <c r="D89" s="301" t="s">
        <v>238</v>
      </c>
      <c r="E89" s="302" t="s">
        <v>10</v>
      </c>
      <c r="F89" s="303" t="s">
        <v>522</v>
      </c>
      <c r="G89" s="2"/>
      <c r="H89" s="395">
        <f t="shared" si="9"/>
        <v>2205261</v>
      </c>
      <c r="I89" s="395">
        <f t="shared" si="9"/>
        <v>2205261</v>
      </c>
    </row>
    <row r="90" spans="1:9" ht="31.2">
      <c r="A90" s="3" t="s">
        <v>91</v>
      </c>
      <c r="B90" s="2" t="s">
        <v>10</v>
      </c>
      <c r="C90" s="2" t="s">
        <v>78</v>
      </c>
      <c r="D90" s="301" t="s">
        <v>238</v>
      </c>
      <c r="E90" s="302" t="s">
        <v>10</v>
      </c>
      <c r="F90" s="303" t="s">
        <v>526</v>
      </c>
      <c r="G90" s="2"/>
      <c r="H90" s="395">
        <f>SUM(H91:H92)</f>
        <v>2205261</v>
      </c>
      <c r="I90" s="395">
        <f>SUM(I91:I92)</f>
        <v>2205261</v>
      </c>
    </row>
    <row r="91" spans="1:9" ht="46.8">
      <c r="A91" s="105" t="s">
        <v>92</v>
      </c>
      <c r="B91" s="2" t="s">
        <v>10</v>
      </c>
      <c r="C91" s="2" t="s">
        <v>78</v>
      </c>
      <c r="D91" s="301" t="s">
        <v>238</v>
      </c>
      <c r="E91" s="302" t="s">
        <v>10</v>
      </c>
      <c r="F91" s="303" t="s">
        <v>526</v>
      </c>
      <c r="G91" s="2" t="s">
        <v>13</v>
      </c>
      <c r="H91" s="396">
        <f>SUM(прил10!I254)</f>
        <v>2202261</v>
      </c>
      <c r="I91" s="396">
        <f>SUM(прил10!J254)</f>
        <v>2202261</v>
      </c>
    </row>
    <row r="92" spans="1:9" ht="15.6">
      <c r="A92" s="3" t="s">
        <v>18</v>
      </c>
      <c r="B92" s="2" t="s">
        <v>10</v>
      </c>
      <c r="C92" s="2" t="s">
        <v>78</v>
      </c>
      <c r="D92" s="301" t="s">
        <v>238</v>
      </c>
      <c r="E92" s="302" t="s">
        <v>10</v>
      </c>
      <c r="F92" s="303" t="s">
        <v>526</v>
      </c>
      <c r="G92" s="2" t="s">
        <v>17</v>
      </c>
      <c r="H92" s="396">
        <f>SUM(прил10!I255)</f>
        <v>3000</v>
      </c>
      <c r="I92" s="396">
        <f>SUM(прил10!J255)</f>
        <v>3000</v>
      </c>
    </row>
    <row r="93" spans="1:9" ht="15.6">
      <c r="A93" s="107" t="s">
        <v>22</v>
      </c>
      <c r="B93" s="28" t="s">
        <v>10</v>
      </c>
      <c r="C93" s="48">
        <v>11</v>
      </c>
      <c r="D93" s="322"/>
      <c r="E93" s="323"/>
      <c r="F93" s="324"/>
      <c r="G93" s="27"/>
      <c r="H93" s="393">
        <f t="shared" ref="H93:I96" si="10">SUM(H94)</f>
        <v>500000</v>
      </c>
      <c r="I93" s="393">
        <f t="shared" si="10"/>
        <v>500000</v>
      </c>
    </row>
    <row r="94" spans="1:9" ht="15.6">
      <c r="A94" s="91" t="s">
        <v>97</v>
      </c>
      <c r="B94" s="36" t="s">
        <v>10</v>
      </c>
      <c r="C94" s="38">
        <v>11</v>
      </c>
      <c r="D94" s="304" t="s">
        <v>216</v>
      </c>
      <c r="E94" s="305" t="s">
        <v>521</v>
      </c>
      <c r="F94" s="306" t="s">
        <v>522</v>
      </c>
      <c r="G94" s="36"/>
      <c r="H94" s="394">
        <f t="shared" si="10"/>
        <v>500000</v>
      </c>
      <c r="I94" s="394">
        <f t="shared" si="10"/>
        <v>500000</v>
      </c>
    </row>
    <row r="95" spans="1:9" ht="15.6">
      <c r="A95" s="108" t="s">
        <v>98</v>
      </c>
      <c r="B95" s="2" t="s">
        <v>10</v>
      </c>
      <c r="C95" s="627">
        <v>11</v>
      </c>
      <c r="D95" s="319" t="s">
        <v>217</v>
      </c>
      <c r="E95" s="320" t="s">
        <v>521</v>
      </c>
      <c r="F95" s="321" t="s">
        <v>522</v>
      </c>
      <c r="G95" s="2"/>
      <c r="H95" s="395">
        <f t="shared" si="10"/>
        <v>500000</v>
      </c>
      <c r="I95" s="395">
        <f t="shared" si="10"/>
        <v>500000</v>
      </c>
    </row>
    <row r="96" spans="1:9" ht="15.6">
      <c r="A96" s="3" t="s">
        <v>118</v>
      </c>
      <c r="B96" s="2" t="s">
        <v>10</v>
      </c>
      <c r="C96" s="627">
        <v>11</v>
      </c>
      <c r="D96" s="319" t="s">
        <v>217</v>
      </c>
      <c r="E96" s="320" t="s">
        <v>521</v>
      </c>
      <c r="F96" s="321" t="s">
        <v>544</v>
      </c>
      <c r="G96" s="2"/>
      <c r="H96" s="395">
        <f t="shared" si="10"/>
        <v>500000</v>
      </c>
      <c r="I96" s="395">
        <f t="shared" si="10"/>
        <v>500000</v>
      </c>
    </row>
    <row r="97" spans="1:9" ht="15.6">
      <c r="A97" s="3" t="s">
        <v>18</v>
      </c>
      <c r="B97" s="2" t="s">
        <v>10</v>
      </c>
      <c r="C97" s="627">
        <v>11</v>
      </c>
      <c r="D97" s="319" t="s">
        <v>217</v>
      </c>
      <c r="E97" s="320" t="s">
        <v>521</v>
      </c>
      <c r="F97" s="321" t="s">
        <v>544</v>
      </c>
      <c r="G97" s="2" t="s">
        <v>17</v>
      </c>
      <c r="H97" s="396">
        <f>SUM(прил10!I65)</f>
        <v>500000</v>
      </c>
      <c r="I97" s="396">
        <f>SUM(прил10!J65)</f>
        <v>500000</v>
      </c>
    </row>
    <row r="98" spans="1:9" ht="15.6">
      <c r="A98" s="107" t="s">
        <v>23</v>
      </c>
      <c r="B98" s="28" t="s">
        <v>10</v>
      </c>
      <c r="C98" s="48">
        <v>13</v>
      </c>
      <c r="D98" s="322"/>
      <c r="E98" s="323"/>
      <c r="F98" s="324"/>
      <c r="G98" s="27"/>
      <c r="H98" s="393">
        <f>SUM(H104+H109+H114+H133+H138+H149+H99+H123+H128+H155)</f>
        <v>7138626</v>
      </c>
      <c r="I98" s="393">
        <f>SUM(I104+I109+I114+I133+I138+I149+I99+I123+I128+I155)</f>
        <v>7138626</v>
      </c>
    </row>
    <row r="99" spans="1:9" ht="31.2" hidden="1">
      <c r="A99" s="35" t="s">
        <v>171</v>
      </c>
      <c r="B99" s="36" t="s">
        <v>10</v>
      </c>
      <c r="C99" s="38">
        <v>13</v>
      </c>
      <c r="D99" s="298" t="s">
        <v>252</v>
      </c>
      <c r="E99" s="299" t="s">
        <v>521</v>
      </c>
      <c r="F99" s="300" t="s">
        <v>522</v>
      </c>
      <c r="G99" s="39"/>
      <c r="H99" s="394">
        <f t="shared" ref="H99:I102" si="11">SUM(H100)</f>
        <v>0</v>
      </c>
      <c r="I99" s="394">
        <f t="shared" si="11"/>
        <v>0</v>
      </c>
    </row>
    <row r="100" spans="1:9" ht="31.2" hidden="1">
      <c r="A100" s="3" t="s">
        <v>179</v>
      </c>
      <c r="B100" s="2" t="s">
        <v>10</v>
      </c>
      <c r="C100" s="2">
        <v>13</v>
      </c>
      <c r="D100" s="301" t="s">
        <v>619</v>
      </c>
      <c r="E100" s="302" t="s">
        <v>521</v>
      </c>
      <c r="F100" s="303" t="s">
        <v>522</v>
      </c>
      <c r="G100" s="2"/>
      <c r="H100" s="395">
        <f t="shared" si="11"/>
        <v>0</v>
      </c>
      <c r="I100" s="395">
        <f t="shared" si="11"/>
        <v>0</v>
      </c>
    </row>
    <row r="101" spans="1:9" ht="15.6" hidden="1">
      <c r="A101" s="365" t="s">
        <v>620</v>
      </c>
      <c r="B101" s="2" t="s">
        <v>10</v>
      </c>
      <c r="C101" s="2">
        <v>13</v>
      </c>
      <c r="D101" s="301" t="s">
        <v>256</v>
      </c>
      <c r="E101" s="302" t="s">
        <v>10</v>
      </c>
      <c r="F101" s="303" t="s">
        <v>522</v>
      </c>
      <c r="G101" s="2"/>
      <c r="H101" s="395">
        <f t="shared" si="11"/>
        <v>0</v>
      </c>
      <c r="I101" s="395">
        <f t="shared" si="11"/>
        <v>0</v>
      </c>
    </row>
    <row r="102" spans="1:9" ht="31.2" hidden="1">
      <c r="A102" s="110" t="s">
        <v>589</v>
      </c>
      <c r="B102" s="2" t="s">
        <v>10</v>
      </c>
      <c r="C102" s="2">
        <v>13</v>
      </c>
      <c r="D102" s="301" t="s">
        <v>256</v>
      </c>
      <c r="E102" s="302" t="s">
        <v>10</v>
      </c>
      <c r="F102" s="321" t="s">
        <v>588</v>
      </c>
      <c r="G102" s="2"/>
      <c r="H102" s="395">
        <f t="shared" si="11"/>
        <v>0</v>
      </c>
      <c r="I102" s="395">
        <f t="shared" si="11"/>
        <v>0</v>
      </c>
    </row>
    <row r="103" spans="1:9" ht="15.6" hidden="1">
      <c r="A103" s="111" t="s">
        <v>21</v>
      </c>
      <c r="B103" s="2" t="s">
        <v>10</v>
      </c>
      <c r="C103" s="2">
        <v>13</v>
      </c>
      <c r="D103" s="301" t="s">
        <v>256</v>
      </c>
      <c r="E103" s="302" t="s">
        <v>10</v>
      </c>
      <c r="F103" s="321" t="s">
        <v>588</v>
      </c>
      <c r="G103" s="2" t="s">
        <v>75</v>
      </c>
      <c r="H103" s="397">
        <f>SUM(прил10!I508)</f>
        <v>0</v>
      </c>
      <c r="I103" s="397">
        <f>SUM(прил10!J508)</f>
        <v>0</v>
      </c>
    </row>
    <row r="104" spans="1:9" ht="31.2">
      <c r="A104" s="91" t="s">
        <v>144</v>
      </c>
      <c r="B104" s="36" t="s">
        <v>10</v>
      </c>
      <c r="C104" s="40">
        <v>13</v>
      </c>
      <c r="D104" s="329" t="s">
        <v>206</v>
      </c>
      <c r="E104" s="330" t="s">
        <v>521</v>
      </c>
      <c r="F104" s="331" t="s">
        <v>522</v>
      </c>
      <c r="G104" s="36"/>
      <c r="H104" s="394">
        <f t="shared" ref="H104:I107" si="12">SUM(H105)</f>
        <v>112400</v>
      </c>
      <c r="I104" s="394">
        <f t="shared" si="12"/>
        <v>112400</v>
      </c>
    </row>
    <row r="105" spans="1:9" ht="62.4">
      <c r="A105" s="108" t="s">
        <v>143</v>
      </c>
      <c r="B105" s="2" t="s">
        <v>10</v>
      </c>
      <c r="C105" s="8">
        <v>13</v>
      </c>
      <c r="D105" s="316" t="s">
        <v>240</v>
      </c>
      <c r="E105" s="317" t="s">
        <v>521</v>
      </c>
      <c r="F105" s="318" t="s">
        <v>522</v>
      </c>
      <c r="G105" s="2"/>
      <c r="H105" s="395">
        <f t="shared" si="12"/>
        <v>112400</v>
      </c>
      <c r="I105" s="395">
        <f t="shared" si="12"/>
        <v>112400</v>
      </c>
    </row>
    <row r="106" spans="1:9" ht="46.8">
      <c r="A106" s="108" t="s">
        <v>545</v>
      </c>
      <c r="B106" s="2" t="s">
        <v>10</v>
      </c>
      <c r="C106" s="8">
        <v>13</v>
      </c>
      <c r="D106" s="316" t="s">
        <v>240</v>
      </c>
      <c r="E106" s="317" t="s">
        <v>10</v>
      </c>
      <c r="F106" s="318" t="s">
        <v>522</v>
      </c>
      <c r="G106" s="2"/>
      <c r="H106" s="395">
        <f t="shared" si="12"/>
        <v>112400</v>
      </c>
      <c r="I106" s="395">
        <f t="shared" si="12"/>
        <v>112400</v>
      </c>
    </row>
    <row r="107" spans="1:9" ht="31.2">
      <c r="A107" s="3" t="s">
        <v>99</v>
      </c>
      <c r="B107" s="2" t="s">
        <v>10</v>
      </c>
      <c r="C107" s="8">
        <v>13</v>
      </c>
      <c r="D107" s="316" t="s">
        <v>240</v>
      </c>
      <c r="E107" s="317" t="s">
        <v>10</v>
      </c>
      <c r="F107" s="318" t="s">
        <v>546</v>
      </c>
      <c r="G107" s="2"/>
      <c r="H107" s="395">
        <f t="shared" si="12"/>
        <v>112400</v>
      </c>
      <c r="I107" s="395">
        <f t="shared" si="12"/>
        <v>112400</v>
      </c>
    </row>
    <row r="108" spans="1:9" ht="31.2">
      <c r="A108" s="110" t="s">
        <v>100</v>
      </c>
      <c r="B108" s="2" t="s">
        <v>10</v>
      </c>
      <c r="C108" s="8">
        <v>13</v>
      </c>
      <c r="D108" s="316" t="s">
        <v>240</v>
      </c>
      <c r="E108" s="317" t="s">
        <v>10</v>
      </c>
      <c r="F108" s="318" t="s">
        <v>546</v>
      </c>
      <c r="G108" s="2" t="s">
        <v>86</v>
      </c>
      <c r="H108" s="396">
        <f>SUM(прил10!I261)</f>
        <v>112400</v>
      </c>
      <c r="I108" s="396">
        <f>SUM(прил10!J261)</f>
        <v>112400</v>
      </c>
    </row>
    <row r="109" spans="1:9" ht="46.8">
      <c r="A109" s="35" t="s">
        <v>145</v>
      </c>
      <c r="B109" s="36" t="s">
        <v>10</v>
      </c>
      <c r="C109" s="38">
        <v>13</v>
      </c>
      <c r="D109" s="304" t="s">
        <v>547</v>
      </c>
      <c r="E109" s="305" t="s">
        <v>521</v>
      </c>
      <c r="F109" s="306" t="s">
        <v>522</v>
      </c>
      <c r="G109" s="36"/>
      <c r="H109" s="394">
        <f t="shared" ref="H109:I112" si="13">SUM(H110)</f>
        <v>3000</v>
      </c>
      <c r="I109" s="394">
        <f t="shared" si="13"/>
        <v>3000</v>
      </c>
    </row>
    <row r="110" spans="1:9" ht="62.4">
      <c r="A110" s="64" t="s">
        <v>146</v>
      </c>
      <c r="B110" s="2" t="s">
        <v>10</v>
      </c>
      <c r="C110" s="627">
        <v>13</v>
      </c>
      <c r="D110" s="319" t="s">
        <v>218</v>
      </c>
      <c r="E110" s="320" t="s">
        <v>521</v>
      </c>
      <c r="F110" s="321" t="s">
        <v>522</v>
      </c>
      <c r="G110" s="2"/>
      <c r="H110" s="395">
        <f t="shared" si="13"/>
        <v>3000</v>
      </c>
      <c r="I110" s="395">
        <f t="shared" si="13"/>
        <v>3000</v>
      </c>
    </row>
    <row r="111" spans="1:9" ht="46.8">
      <c r="A111" s="64" t="s">
        <v>548</v>
      </c>
      <c r="B111" s="2" t="s">
        <v>10</v>
      </c>
      <c r="C111" s="627">
        <v>13</v>
      </c>
      <c r="D111" s="319" t="s">
        <v>218</v>
      </c>
      <c r="E111" s="320" t="s">
        <v>10</v>
      </c>
      <c r="F111" s="321" t="s">
        <v>522</v>
      </c>
      <c r="G111" s="2"/>
      <c r="H111" s="395">
        <f t="shared" si="13"/>
        <v>3000</v>
      </c>
      <c r="I111" s="395">
        <f t="shared" si="13"/>
        <v>3000</v>
      </c>
    </row>
    <row r="112" spans="1:9" ht="15.6">
      <c r="A112" s="105" t="s">
        <v>550</v>
      </c>
      <c r="B112" s="2" t="s">
        <v>10</v>
      </c>
      <c r="C112" s="627">
        <v>13</v>
      </c>
      <c r="D112" s="319" t="s">
        <v>218</v>
      </c>
      <c r="E112" s="320" t="s">
        <v>10</v>
      </c>
      <c r="F112" s="321" t="s">
        <v>549</v>
      </c>
      <c r="G112" s="2"/>
      <c r="H112" s="395">
        <f t="shared" si="13"/>
        <v>3000</v>
      </c>
      <c r="I112" s="395">
        <f t="shared" si="13"/>
        <v>3000</v>
      </c>
    </row>
    <row r="113" spans="1:9" ht="31.2">
      <c r="A113" s="110" t="s">
        <v>728</v>
      </c>
      <c r="B113" s="2" t="s">
        <v>10</v>
      </c>
      <c r="C113" s="627">
        <v>13</v>
      </c>
      <c r="D113" s="319" t="s">
        <v>218</v>
      </c>
      <c r="E113" s="320" t="s">
        <v>10</v>
      </c>
      <c r="F113" s="321" t="s">
        <v>549</v>
      </c>
      <c r="G113" s="2" t="s">
        <v>16</v>
      </c>
      <c r="H113" s="396">
        <f>SUM(прил10!I71)</f>
        <v>3000</v>
      </c>
      <c r="I113" s="396">
        <f>SUM(прил10!J71)</f>
        <v>3000</v>
      </c>
    </row>
    <row r="114" spans="1:9" ht="46.8" hidden="1">
      <c r="A114" s="91" t="s">
        <v>204</v>
      </c>
      <c r="B114" s="36" t="s">
        <v>10</v>
      </c>
      <c r="C114" s="38">
        <v>13</v>
      </c>
      <c r="D114" s="304" t="s">
        <v>576</v>
      </c>
      <c r="E114" s="305" t="s">
        <v>521</v>
      </c>
      <c r="F114" s="306" t="s">
        <v>522</v>
      </c>
      <c r="G114" s="36"/>
      <c r="H114" s="394">
        <f>SUM(H115+H119)</f>
        <v>0</v>
      </c>
      <c r="I114" s="394">
        <f>SUM(I115+I119)</f>
        <v>0</v>
      </c>
    </row>
    <row r="115" spans="1:9" ht="78" hidden="1">
      <c r="A115" s="105" t="s">
        <v>262</v>
      </c>
      <c r="B115" s="2" t="s">
        <v>10</v>
      </c>
      <c r="C115" s="627">
        <v>13</v>
      </c>
      <c r="D115" s="319" t="s">
        <v>261</v>
      </c>
      <c r="E115" s="320" t="s">
        <v>521</v>
      </c>
      <c r="F115" s="321" t="s">
        <v>522</v>
      </c>
      <c r="G115" s="2"/>
      <c r="H115" s="395">
        <f t="shared" ref="H115:I117" si="14">SUM(H116)</f>
        <v>0</v>
      </c>
      <c r="I115" s="395">
        <f t="shared" si="14"/>
        <v>0</v>
      </c>
    </row>
    <row r="116" spans="1:9" ht="46.8" hidden="1">
      <c r="A116" s="3" t="s">
        <v>577</v>
      </c>
      <c r="B116" s="2" t="s">
        <v>10</v>
      </c>
      <c r="C116" s="627">
        <v>13</v>
      </c>
      <c r="D116" s="319" t="s">
        <v>261</v>
      </c>
      <c r="E116" s="320" t="s">
        <v>10</v>
      </c>
      <c r="F116" s="321" t="s">
        <v>522</v>
      </c>
      <c r="G116" s="2"/>
      <c r="H116" s="395">
        <f t="shared" si="14"/>
        <v>0</v>
      </c>
      <c r="I116" s="395">
        <f t="shared" si="14"/>
        <v>0</v>
      </c>
    </row>
    <row r="117" spans="1:9" ht="31.2" hidden="1">
      <c r="A117" s="110" t="s">
        <v>589</v>
      </c>
      <c r="B117" s="2" t="s">
        <v>10</v>
      </c>
      <c r="C117" s="627">
        <v>13</v>
      </c>
      <c r="D117" s="319" t="s">
        <v>261</v>
      </c>
      <c r="E117" s="320" t="s">
        <v>10</v>
      </c>
      <c r="F117" s="321" t="s">
        <v>588</v>
      </c>
      <c r="G117" s="2"/>
      <c r="H117" s="395">
        <f t="shared" si="14"/>
        <v>0</v>
      </c>
      <c r="I117" s="395">
        <f t="shared" si="14"/>
        <v>0</v>
      </c>
    </row>
    <row r="118" spans="1:9" ht="15.6" hidden="1">
      <c r="A118" s="111" t="s">
        <v>21</v>
      </c>
      <c r="B118" s="2" t="s">
        <v>10</v>
      </c>
      <c r="C118" s="627">
        <v>13</v>
      </c>
      <c r="D118" s="319" t="s">
        <v>261</v>
      </c>
      <c r="E118" s="320" t="s">
        <v>10</v>
      </c>
      <c r="F118" s="321" t="s">
        <v>588</v>
      </c>
      <c r="G118" s="2" t="s">
        <v>75</v>
      </c>
      <c r="H118" s="396">
        <f>SUM(прил10!I76)</f>
        <v>0</v>
      </c>
      <c r="I118" s="396">
        <f>SUM(прил10!J76)</f>
        <v>0</v>
      </c>
    </row>
    <row r="119" spans="1:9" ht="78" hidden="1">
      <c r="A119" s="105" t="s">
        <v>205</v>
      </c>
      <c r="B119" s="2" t="s">
        <v>10</v>
      </c>
      <c r="C119" s="627">
        <v>13</v>
      </c>
      <c r="D119" s="319" t="s">
        <v>235</v>
      </c>
      <c r="E119" s="320" t="s">
        <v>521</v>
      </c>
      <c r="F119" s="321" t="s">
        <v>522</v>
      </c>
      <c r="G119" s="2"/>
      <c r="H119" s="395">
        <f t="shared" ref="H119:I121" si="15">SUM(H120)</f>
        <v>0</v>
      </c>
      <c r="I119" s="395">
        <f t="shared" si="15"/>
        <v>0</v>
      </c>
    </row>
    <row r="120" spans="1:9" ht="31.2" hidden="1">
      <c r="A120" s="3" t="s">
        <v>590</v>
      </c>
      <c r="B120" s="2" t="s">
        <v>10</v>
      </c>
      <c r="C120" s="627">
        <v>13</v>
      </c>
      <c r="D120" s="319" t="s">
        <v>235</v>
      </c>
      <c r="E120" s="320" t="s">
        <v>10</v>
      </c>
      <c r="F120" s="321" t="s">
        <v>522</v>
      </c>
      <c r="G120" s="2"/>
      <c r="H120" s="395">
        <f t="shared" si="15"/>
        <v>0</v>
      </c>
      <c r="I120" s="395">
        <f t="shared" si="15"/>
        <v>0</v>
      </c>
    </row>
    <row r="121" spans="1:9" ht="31.2" hidden="1">
      <c r="A121" s="110" t="s">
        <v>589</v>
      </c>
      <c r="B121" s="2" t="s">
        <v>10</v>
      </c>
      <c r="C121" s="627">
        <v>13</v>
      </c>
      <c r="D121" s="319" t="s">
        <v>235</v>
      </c>
      <c r="E121" s="320" t="s">
        <v>10</v>
      </c>
      <c r="F121" s="321" t="s">
        <v>588</v>
      </c>
      <c r="G121" s="2"/>
      <c r="H121" s="395">
        <f t="shared" si="15"/>
        <v>0</v>
      </c>
      <c r="I121" s="395">
        <f t="shared" si="15"/>
        <v>0</v>
      </c>
    </row>
    <row r="122" spans="1:9" ht="15.6" hidden="1">
      <c r="A122" s="111" t="s">
        <v>21</v>
      </c>
      <c r="B122" s="2" t="s">
        <v>10</v>
      </c>
      <c r="C122" s="627">
        <v>13</v>
      </c>
      <c r="D122" s="319" t="s">
        <v>235</v>
      </c>
      <c r="E122" s="320" t="s">
        <v>10</v>
      </c>
      <c r="F122" s="321" t="s">
        <v>588</v>
      </c>
      <c r="G122" s="2" t="s">
        <v>75</v>
      </c>
      <c r="H122" s="396">
        <f>SUM(прил10!I80)</f>
        <v>0</v>
      </c>
      <c r="I122" s="396">
        <f>SUM(прил10!J80)</f>
        <v>0</v>
      </c>
    </row>
    <row r="123" spans="1:9" ht="31.2">
      <c r="A123" s="91" t="s">
        <v>138</v>
      </c>
      <c r="B123" s="36" t="s">
        <v>10</v>
      </c>
      <c r="C123" s="36">
        <v>13</v>
      </c>
      <c r="D123" s="298" t="s">
        <v>533</v>
      </c>
      <c r="E123" s="299" t="s">
        <v>521</v>
      </c>
      <c r="F123" s="300" t="s">
        <v>522</v>
      </c>
      <c r="G123" s="36"/>
      <c r="H123" s="394">
        <f t="shared" ref="H123:I126" si="16">SUM(H124)</f>
        <v>2000</v>
      </c>
      <c r="I123" s="394">
        <f t="shared" si="16"/>
        <v>2000</v>
      </c>
    </row>
    <row r="124" spans="1:9" ht="62.4">
      <c r="A124" s="94" t="s">
        <v>665</v>
      </c>
      <c r="B124" s="2" t="s">
        <v>10</v>
      </c>
      <c r="C124" s="2">
        <v>13</v>
      </c>
      <c r="D124" s="301" t="s">
        <v>664</v>
      </c>
      <c r="E124" s="302" t="s">
        <v>521</v>
      </c>
      <c r="F124" s="303" t="s">
        <v>522</v>
      </c>
      <c r="G124" s="2"/>
      <c r="H124" s="395">
        <f t="shared" si="16"/>
        <v>2000</v>
      </c>
      <c r="I124" s="395">
        <f t="shared" si="16"/>
        <v>2000</v>
      </c>
    </row>
    <row r="125" spans="1:9" ht="31.2">
      <c r="A125" s="94" t="s">
        <v>666</v>
      </c>
      <c r="B125" s="2" t="s">
        <v>10</v>
      </c>
      <c r="C125" s="2">
        <v>13</v>
      </c>
      <c r="D125" s="301" t="s">
        <v>664</v>
      </c>
      <c r="E125" s="302" t="s">
        <v>10</v>
      </c>
      <c r="F125" s="303" t="s">
        <v>522</v>
      </c>
      <c r="G125" s="2"/>
      <c r="H125" s="395">
        <f t="shared" si="16"/>
        <v>2000</v>
      </c>
      <c r="I125" s="395">
        <f t="shared" si="16"/>
        <v>2000</v>
      </c>
    </row>
    <row r="126" spans="1:9" ht="15.6">
      <c r="A126" s="109" t="s">
        <v>668</v>
      </c>
      <c r="B126" s="2" t="s">
        <v>10</v>
      </c>
      <c r="C126" s="2">
        <v>13</v>
      </c>
      <c r="D126" s="301" t="s">
        <v>664</v>
      </c>
      <c r="E126" s="302" t="s">
        <v>10</v>
      </c>
      <c r="F126" s="303" t="s">
        <v>667</v>
      </c>
      <c r="G126" s="2"/>
      <c r="H126" s="395">
        <f t="shared" si="16"/>
        <v>2000</v>
      </c>
      <c r="I126" s="395">
        <f t="shared" si="16"/>
        <v>2000</v>
      </c>
    </row>
    <row r="127" spans="1:9" ht="31.2">
      <c r="A127" s="110" t="s">
        <v>728</v>
      </c>
      <c r="B127" s="2" t="s">
        <v>10</v>
      </c>
      <c r="C127" s="2">
        <v>13</v>
      </c>
      <c r="D127" s="301" t="s">
        <v>664</v>
      </c>
      <c r="E127" s="302" t="s">
        <v>10</v>
      </c>
      <c r="F127" s="303" t="s">
        <v>667</v>
      </c>
      <c r="G127" s="2" t="s">
        <v>16</v>
      </c>
      <c r="H127" s="397">
        <f>SUM(прил10!I85)</f>
        <v>2000</v>
      </c>
      <c r="I127" s="397">
        <f>SUM(прил10!J85)</f>
        <v>2000</v>
      </c>
    </row>
    <row r="128" spans="1:9" ht="31.2" hidden="1">
      <c r="A128" s="115" t="s">
        <v>132</v>
      </c>
      <c r="B128" s="36" t="s">
        <v>10</v>
      </c>
      <c r="C128" s="36">
        <v>13</v>
      </c>
      <c r="D128" s="298" t="s">
        <v>536</v>
      </c>
      <c r="E128" s="299" t="s">
        <v>521</v>
      </c>
      <c r="F128" s="300" t="s">
        <v>522</v>
      </c>
      <c r="G128" s="36"/>
      <c r="H128" s="394">
        <f t="shared" ref="H128:I131" si="17">SUM(H129)</f>
        <v>0</v>
      </c>
      <c r="I128" s="394">
        <f t="shared" si="17"/>
        <v>0</v>
      </c>
    </row>
    <row r="129" spans="1:9" ht="62.4" hidden="1">
      <c r="A129" s="94" t="s">
        <v>169</v>
      </c>
      <c r="B129" s="2" t="s">
        <v>10</v>
      </c>
      <c r="C129" s="2">
        <v>13</v>
      </c>
      <c r="D129" s="344" t="s">
        <v>249</v>
      </c>
      <c r="E129" s="345" t="s">
        <v>521</v>
      </c>
      <c r="F129" s="346" t="s">
        <v>522</v>
      </c>
      <c r="G129" s="87"/>
      <c r="H129" s="398">
        <f t="shared" si="17"/>
        <v>0</v>
      </c>
      <c r="I129" s="398">
        <f t="shared" si="17"/>
        <v>0</v>
      </c>
    </row>
    <row r="130" spans="1:9" ht="31.2" hidden="1">
      <c r="A130" s="94" t="s">
        <v>605</v>
      </c>
      <c r="B130" s="2" t="s">
        <v>10</v>
      </c>
      <c r="C130" s="2">
        <v>13</v>
      </c>
      <c r="D130" s="344" t="s">
        <v>249</v>
      </c>
      <c r="E130" s="345" t="s">
        <v>10</v>
      </c>
      <c r="F130" s="346" t="s">
        <v>522</v>
      </c>
      <c r="G130" s="87"/>
      <c r="H130" s="398">
        <f t="shared" si="17"/>
        <v>0</v>
      </c>
      <c r="I130" s="398">
        <f t="shared" si="17"/>
        <v>0</v>
      </c>
    </row>
    <row r="131" spans="1:9" ht="15.6" hidden="1">
      <c r="A131" s="85" t="s">
        <v>669</v>
      </c>
      <c r="B131" s="2" t="s">
        <v>10</v>
      </c>
      <c r="C131" s="2">
        <v>13</v>
      </c>
      <c r="D131" s="344" t="s">
        <v>249</v>
      </c>
      <c r="E131" s="345" t="s">
        <v>10</v>
      </c>
      <c r="F131" s="346" t="s">
        <v>670</v>
      </c>
      <c r="G131" s="87"/>
      <c r="H131" s="398">
        <f t="shared" si="17"/>
        <v>0</v>
      </c>
      <c r="I131" s="398">
        <f t="shared" si="17"/>
        <v>0</v>
      </c>
    </row>
    <row r="132" spans="1:9" ht="31.2" hidden="1">
      <c r="A132" s="113" t="s">
        <v>728</v>
      </c>
      <c r="B132" s="2" t="s">
        <v>10</v>
      </c>
      <c r="C132" s="2">
        <v>13</v>
      </c>
      <c r="D132" s="344" t="s">
        <v>249</v>
      </c>
      <c r="E132" s="345" t="s">
        <v>10</v>
      </c>
      <c r="F132" s="346" t="s">
        <v>670</v>
      </c>
      <c r="G132" s="87" t="s">
        <v>16</v>
      </c>
      <c r="H132" s="399">
        <f>SUM(прил10!I90)</f>
        <v>0</v>
      </c>
      <c r="I132" s="399">
        <f>SUM(прил10!J90)</f>
        <v>0</v>
      </c>
    </row>
    <row r="133" spans="1:9" ht="31.2">
      <c r="A133" s="91" t="s">
        <v>24</v>
      </c>
      <c r="B133" s="36" t="s">
        <v>10</v>
      </c>
      <c r="C133" s="38">
        <v>13</v>
      </c>
      <c r="D133" s="304" t="s">
        <v>219</v>
      </c>
      <c r="E133" s="305" t="s">
        <v>521</v>
      </c>
      <c r="F133" s="306" t="s">
        <v>522</v>
      </c>
      <c r="G133" s="36"/>
      <c r="H133" s="394">
        <f>SUM(H134)</f>
        <v>30000</v>
      </c>
      <c r="I133" s="394">
        <f>SUM(I134)</f>
        <v>30000</v>
      </c>
    </row>
    <row r="134" spans="1:9" ht="15.6">
      <c r="A134" s="105" t="s">
        <v>101</v>
      </c>
      <c r="B134" s="2" t="s">
        <v>10</v>
      </c>
      <c r="C134" s="627">
        <v>13</v>
      </c>
      <c r="D134" s="319" t="s">
        <v>220</v>
      </c>
      <c r="E134" s="320" t="s">
        <v>521</v>
      </c>
      <c r="F134" s="321" t="s">
        <v>522</v>
      </c>
      <c r="G134" s="2"/>
      <c r="H134" s="395">
        <f>SUM(H135)</f>
        <v>30000</v>
      </c>
      <c r="I134" s="395">
        <f>SUM(I135)</f>
        <v>30000</v>
      </c>
    </row>
    <row r="135" spans="1:9" ht="15.6">
      <c r="A135" s="3" t="s">
        <v>119</v>
      </c>
      <c r="B135" s="2" t="s">
        <v>10</v>
      </c>
      <c r="C135" s="627">
        <v>13</v>
      </c>
      <c r="D135" s="319" t="s">
        <v>220</v>
      </c>
      <c r="E135" s="320" t="s">
        <v>521</v>
      </c>
      <c r="F135" s="321" t="s">
        <v>551</v>
      </c>
      <c r="G135" s="2"/>
      <c r="H135" s="395">
        <f>SUM(H136:H137)</f>
        <v>30000</v>
      </c>
      <c r="I135" s="395">
        <f>SUM(I136:I137)</f>
        <v>30000</v>
      </c>
    </row>
    <row r="136" spans="1:9" ht="31.2">
      <c r="A136" s="110" t="s">
        <v>728</v>
      </c>
      <c r="B136" s="2" t="s">
        <v>10</v>
      </c>
      <c r="C136" s="627">
        <v>13</v>
      </c>
      <c r="D136" s="319" t="s">
        <v>220</v>
      </c>
      <c r="E136" s="320" t="s">
        <v>521</v>
      </c>
      <c r="F136" s="321" t="s">
        <v>551</v>
      </c>
      <c r="G136" s="2" t="s">
        <v>16</v>
      </c>
      <c r="H136" s="396">
        <f>SUM(прил10!I94)</f>
        <v>30000</v>
      </c>
      <c r="I136" s="396">
        <f>SUM(прил10!J94)</f>
        <v>30000</v>
      </c>
    </row>
    <row r="137" spans="1:9" ht="15.6" hidden="1">
      <c r="A137" s="3" t="s">
        <v>18</v>
      </c>
      <c r="B137" s="2" t="s">
        <v>10</v>
      </c>
      <c r="C137" s="627">
        <v>13</v>
      </c>
      <c r="D137" s="319" t="s">
        <v>220</v>
      </c>
      <c r="E137" s="320" t="s">
        <v>521</v>
      </c>
      <c r="F137" s="321" t="s">
        <v>551</v>
      </c>
      <c r="G137" s="2" t="s">
        <v>17</v>
      </c>
      <c r="H137" s="396">
        <f>SUM(прил10!I265)</f>
        <v>0</v>
      </c>
      <c r="I137" s="396">
        <f>SUM(прил10!J265)</f>
        <v>0</v>
      </c>
    </row>
    <row r="138" spans="1:9" ht="15.6">
      <c r="A138" s="91" t="s">
        <v>202</v>
      </c>
      <c r="B138" s="36" t="s">
        <v>10</v>
      </c>
      <c r="C138" s="38">
        <v>13</v>
      </c>
      <c r="D138" s="304" t="s">
        <v>221</v>
      </c>
      <c r="E138" s="305" t="s">
        <v>521</v>
      </c>
      <c r="F138" s="306" t="s">
        <v>522</v>
      </c>
      <c r="G138" s="36"/>
      <c r="H138" s="394">
        <f>SUM(H139)</f>
        <v>1718459</v>
      </c>
      <c r="I138" s="394">
        <f>SUM(I139)</f>
        <v>1718459</v>
      </c>
    </row>
    <row r="139" spans="1:9" ht="15.6">
      <c r="A139" s="105" t="s">
        <v>201</v>
      </c>
      <c r="B139" s="2" t="s">
        <v>10</v>
      </c>
      <c r="C139" s="627">
        <v>13</v>
      </c>
      <c r="D139" s="319" t="s">
        <v>222</v>
      </c>
      <c r="E139" s="320" t="s">
        <v>521</v>
      </c>
      <c r="F139" s="321" t="s">
        <v>522</v>
      </c>
      <c r="G139" s="2"/>
      <c r="H139" s="395">
        <f>SUM(H140+H142+H144+H146)</f>
        <v>1718459</v>
      </c>
      <c r="I139" s="395">
        <f>SUM(I140+I142+I144+I146)</f>
        <v>1718459</v>
      </c>
    </row>
    <row r="140" spans="1:9" ht="46.8">
      <c r="A140" s="105" t="s">
        <v>736</v>
      </c>
      <c r="B140" s="2" t="s">
        <v>10</v>
      </c>
      <c r="C140" s="627">
        <v>13</v>
      </c>
      <c r="D140" s="319" t="s">
        <v>222</v>
      </c>
      <c r="E140" s="320" t="s">
        <v>521</v>
      </c>
      <c r="F140" s="554">
        <v>12712</v>
      </c>
      <c r="G140" s="2"/>
      <c r="H140" s="395">
        <f>SUM(H141)</f>
        <v>23700</v>
      </c>
      <c r="I140" s="395">
        <f>SUM(I141)</f>
        <v>23700</v>
      </c>
    </row>
    <row r="141" spans="1:9" ht="46.8">
      <c r="A141" s="105" t="s">
        <v>92</v>
      </c>
      <c r="B141" s="2" t="s">
        <v>10</v>
      </c>
      <c r="C141" s="627">
        <v>13</v>
      </c>
      <c r="D141" s="319" t="s">
        <v>222</v>
      </c>
      <c r="E141" s="320" t="s">
        <v>521</v>
      </c>
      <c r="F141" s="554">
        <v>12712</v>
      </c>
      <c r="G141" s="2" t="s">
        <v>13</v>
      </c>
      <c r="H141" s="397">
        <f>SUM(прил10!I98)</f>
        <v>23700</v>
      </c>
      <c r="I141" s="397">
        <f>SUM(прил10!J98)</f>
        <v>23700</v>
      </c>
    </row>
    <row r="142" spans="1:9" ht="15.6">
      <c r="A142" s="3" t="s">
        <v>203</v>
      </c>
      <c r="B142" s="2" t="s">
        <v>10</v>
      </c>
      <c r="C142" s="627">
        <v>13</v>
      </c>
      <c r="D142" s="319" t="s">
        <v>222</v>
      </c>
      <c r="E142" s="320" t="s">
        <v>521</v>
      </c>
      <c r="F142" s="321" t="s">
        <v>552</v>
      </c>
      <c r="G142" s="2"/>
      <c r="H142" s="395">
        <f>SUM(H143)</f>
        <v>85000</v>
      </c>
      <c r="I142" s="395">
        <f>SUM(I143)</f>
        <v>85000</v>
      </c>
    </row>
    <row r="143" spans="1:9" ht="31.2">
      <c r="A143" s="547" t="s">
        <v>728</v>
      </c>
      <c r="B143" s="2" t="s">
        <v>10</v>
      </c>
      <c r="C143" s="627">
        <v>13</v>
      </c>
      <c r="D143" s="319" t="s">
        <v>222</v>
      </c>
      <c r="E143" s="320" t="s">
        <v>521</v>
      </c>
      <c r="F143" s="321" t="s">
        <v>552</v>
      </c>
      <c r="G143" s="2" t="s">
        <v>16</v>
      </c>
      <c r="H143" s="396">
        <f>SUM(прил10!I100)</f>
        <v>85000</v>
      </c>
      <c r="I143" s="396">
        <f>SUM(прил10!J100)</f>
        <v>85000</v>
      </c>
    </row>
    <row r="144" spans="1:9" ht="31.2">
      <c r="A144" s="142" t="s">
        <v>718</v>
      </c>
      <c r="B144" s="2" t="s">
        <v>10</v>
      </c>
      <c r="C144" s="627">
        <v>13</v>
      </c>
      <c r="D144" s="319" t="s">
        <v>222</v>
      </c>
      <c r="E144" s="320" t="s">
        <v>521</v>
      </c>
      <c r="F144" s="321" t="s">
        <v>588</v>
      </c>
      <c r="G144" s="2"/>
      <c r="H144" s="395">
        <f>SUM(H145)</f>
        <v>60000</v>
      </c>
      <c r="I144" s="395">
        <f>SUM(I145)</f>
        <v>60000</v>
      </c>
    </row>
    <row r="145" spans="1:9" ht="46.8">
      <c r="A145" s="142" t="s">
        <v>92</v>
      </c>
      <c r="B145" s="2" t="s">
        <v>10</v>
      </c>
      <c r="C145" s="627">
        <v>13</v>
      </c>
      <c r="D145" s="319" t="s">
        <v>222</v>
      </c>
      <c r="E145" s="320" t="s">
        <v>521</v>
      </c>
      <c r="F145" s="321" t="s">
        <v>588</v>
      </c>
      <c r="G145" s="2" t="s">
        <v>13</v>
      </c>
      <c r="H145" s="396">
        <f>SUM(прил10!I102)</f>
        <v>60000</v>
      </c>
      <c r="I145" s="396">
        <f>SUM(прил10!J102)</f>
        <v>60000</v>
      </c>
    </row>
    <row r="146" spans="1:9" ht="78">
      <c r="A146" s="111" t="s">
        <v>554</v>
      </c>
      <c r="B146" s="2" t="s">
        <v>10</v>
      </c>
      <c r="C146" s="627">
        <v>13</v>
      </c>
      <c r="D146" s="319" t="s">
        <v>222</v>
      </c>
      <c r="E146" s="320" t="s">
        <v>521</v>
      </c>
      <c r="F146" s="321" t="s">
        <v>553</v>
      </c>
      <c r="G146" s="2"/>
      <c r="H146" s="395">
        <f>SUM(H147:H148)</f>
        <v>1549759</v>
      </c>
      <c r="I146" s="395">
        <f>SUM(I147:I148)</f>
        <v>1549759</v>
      </c>
    </row>
    <row r="147" spans="1:9" ht="46.8">
      <c r="A147" s="105" t="s">
        <v>92</v>
      </c>
      <c r="B147" s="2" t="s">
        <v>10</v>
      </c>
      <c r="C147" s="627">
        <v>13</v>
      </c>
      <c r="D147" s="319" t="s">
        <v>222</v>
      </c>
      <c r="E147" s="320" t="s">
        <v>521</v>
      </c>
      <c r="F147" s="321" t="s">
        <v>553</v>
      </c>
      <c r="G147" s="2" t="s">
        <v>13</v>
      </c>
      <c r="H147" s="396">
        <f>SUM(прил10!I104)</f>
        <v>886000</v>
      </c>
      <c r="I147" s="396">
        <f>SUM(прил10!J104)</f>
        <v>886000</v>
      </c>
    </row>
    <row r="148" spans="1:9" ht="31.2">
      <c r="A148" s="110" t="s">
        <v>728</v>
      </c>
      <c r="B148" s="2" t="s">
        <v>10</v>
      </c>
      <c r="C148" s="627">
        <v>13</v>
      </c>
      <c r="D148" s="319" t="s">
        <v>222</v>
      </c>
      <c r="E148" s="320" t="s">
        <v>521</v>
      </c>
      <c r="F148" s="321" t="s">
        <v>553</v>
      </c>
      <c r="G148" s="2" t="s">
        <v>16</v>
      </c>
      <c r="H148" s="396">
        <f>SUM(прил10!I105)</f>
        <v>663759</v>
      </c>
      <c r="I148" s="396">
        <f>SUM(прил10!J105)</f>
        <v>663759</v>
      </c>
    </row>
    <row r="149" spans="1:9" ht="31.2">
      <c r="A149" s="35" t="s">
        <v>147</v>
      </c>
      <c r="B149" s="36" t="s">
        <v>10</v>
      </c>
      <c r="C149" s="38">
        <v>13</v>
      </c>
      <c r="D149" s="304" t="s">
        <v>223</v>
      </c>
      <c r="E149" s="305" t="s">
        <v>521</v>
      </c>
      <c r="F149" s="306" t="s">
        <v>522</v>
      </c>
      <c r="G149" s="36"/>
      <c r="H149" s="394">
        <f>SUM(H150)</f>
        <v>5272767</v>
      </c>
      <c r="I149" s="394">
        <f>SUM(I150)</f>
        <v>5272767</v>
      </c>
    </row>
    <row r="150" spans="1:9" ht="31.2">
      <c r="A150" s="105" t="s">
        <v>148</v>
      </c>
      <c r="B150" s="2" t="s">
        <v>10</v>
      </c>
      <c r="C150" s="627">
        <v>13</v>
      </c>
      <c r="D150" s="319" t="s">
        <v>224</v>
      </c>
      <c r="E150" s="320" t="s">
        <v>521</v>
      </c>
      <c r="F150" s="321" t="s">
        <v>522</v>
      </c>
      <c r="G150" s="2"/>
      <c r="H150" s="395">
        <f>SUM(H151)</f>
        <v>5272767</v>
      </c>
      <c r="I150" s="395">
        <f>SUM(I151)</f>
        <v>5272767</v>
      </c>
    </row>
    <row r="151" spans="1:9" ht="31.2">
      <c r="A151" s="3" t="s">
        <v>102</v>
      </c>
      <c r="B151" s="2" t="s">
        <v>10</v>
      </c>
      <c r="C151" s="627">
        <v>13</v>
      </c>
      <c r="D151" s="319" t="s">
        <v>224</v>
      </c>
      <c r="E151" s="320" t="s">
        <v>521</v>
      </c>
      <c r="F151" s="321" t="s">
        <v>555</v>
      </c>
      <c r="G151" s="2"/>
      <c r="H151" s="395">
        <f>SUM(H152:H154)</f>
        <v>5272767</v>
      </c>
      <c r="I151" s="395">
        <f>SUM(I152:I154)</f>
        <v>5272767</v>
      </c>
    </row>
    <row r="152" spans="1:9" ht="46.8">
      <c r="A152" s="105" t="s">
        <v>92</v>
      </c>
      <c r="B152" s="2" t="s">
        <v>10</v>
      </c>
      <c r="C152" s="627">
        <v>13</v>
      </c>
      <c r="D152" s="319" t="s">
        <v>224</v>
      </c>
      <c r="E152" s="320" t="s">
        <v>521</v>
      </c>
      <c r="F152" s="321" t="s">
        <v>555</v>
      </c>
      <c r="G152" s="2" t="s">
        <v>13</v>
      </c>
      <c r="H152" s="396">
        <f>SUM(прил10!I109)</f>
        <v>3175000</v>
      </c>
      <c r="I152" s="396">
        <f>SUM(прил10!J109)</f>
        <v>3175000</v>
      </c>
    </row>
    <row r="153" spans="1:9" ht="31.2">
      <c r="A153" s="110" t="s">
        <v>728</v>
      </c>
      <c r="B153" s="2" t="s">
        <v>10</v>
      </c>
      <c r="C153" s="627">
        <v>13</v>
      </c>
      <c r="D153" s="319" t="s">
        <v>224</v>
      </c>
      <c r="E153" s="320" t="s">
        <v>521</v>
      </c>
      <c r="F153" s="321" t="s">
        <v>555</v>
      </c>
      <c r="G153" s="2" t="s">
        <v>16</v>
      </c>
      <c r="H153" s="396">
        <f>SUM(прил10!I110)</f>
        <v>2023767</v>
      </c>
      <c r="I153" s="396">
        <f>SUM(прил10!J110)</f>
        <v>2023767</v>
      </c>
    </row>
    <row r="154" spans="1:9" ht="15.6">
      <c r="A154" s="3" t="s">
        <v>18</v>
      </c>
      <c r="B154" s="2" t="s">
        <v>10</v>
      </c>
      <c r="C154" s="627">
        <v>13</v>
      </c>
      <c r="D154" s="319" t="s">
        <v>224</v>
      </c>
      <c r="E154" s="320" t="s">
        <v>521</v>
      </c>
      <c r="F154" s="321" t="s">
        <v>555</v>
      </c>
      <c r="G154" s="2" t="s">
        <v>17</v>
      </c>
      <c r="H154" s="396">
        <f>SUM(прил10!I111)</f>
        <v>74000</v>
      </c>
      <c r="I154" s="396">
        <f>SUM(прил10!J111)</f>
        <v>74000</v>
      </c>
    </row>
    <row r="155" spans="1:9" ht="15.6" hidden="1">
      <c r="A155" s="35" t="s">
        <v>742</v>
      </c>
      <c r="B155" s="36" t="s">
        <v>10</v>
      </c>
      <c r="C155" s="38">
        <v>13</v>
      </c>
      <c r="D155" s="304" t="s">
        <v>740</v>
      </c>
      <c r="E155" s="305" t="s">
        <v>521</v>
      </c>
      <c r="F155" s="306" t="s">
        <v>522</v>
      </c>
      <c r="G155" s="36"/>
      <c r="H155" s="394">
        <f t="shared" ref="H155:I157" si="18">SUM(H156)</f>
        <v>0</v>
      </c>
      <c r="I155" s="394">
        <f t="shared" si="18"/>
        <v>0</v>
      </c>
    </row>
    <row r="156" spans="1:9" ht="15.6" hidden="1">
      <c r="A156" s="3" t="s">
        <v>22</v>
      </c>
      <c r="B156" s="2" t="s">
        <v>10</v>
      </c>
      <c r="C156" s="627">
        <v>13</v>
      </c>
      <c r="D156" s="319" t="s">
        <v>741</v>
      </c>
      <c r="E156" s="320" t="s">
        <v>521</v>
      </c>
      <c r="F156" s="321" t="s">
        <v>522</v>
      </c>
      <c r="G156" s="2"/>
      <c r="H156" s="395">
        <f t="shared" si="18"/>
        <v>0</v>
      </c>
      <c r="I156" s="395">
        <f t="shared" si="18"/>
        <v>0</v>
      </c>
    </row>
    <row r="157" spans="1:9" ht="15.6" hidden="1">
      <c r="A157" s="3" t="s">
        <v>743</v>
      </c>
      <c r="B157" s="2" t="s">
        <v>10</v>
      </c>
      <c r="C157" s="627">
        <v>13</v>
      </c>
      <c r="D157" s="319" t="s">
        <v>741</v>
      </c>
      <c r="E157" s="320" t="s">
        <v>521</v>
      </c>
      <c r="F157" s="554">
        <v>10030</v>
      </c>
      <c r="G157" s="2"/>
      <c r="H157" s="395">
        <f t="shared" si="18"/>
        <v>0</v>
      </c>
      <c r="I157" s="395">
        <f t="shared" si="18"/>
        <v>0</v>
      </c>
    </row>
    <row r="158" spans="1:9" ht="15.6" hidden="1">
      <c r="A158" s="74" t="s">
        <v>40</v>
      </c>
      <c r="B158" s="2" t="s">
        <v>10</v>
      </c>
      <c r="C158" s="627">
        <v>13</v>
      </c>
      <c r="D158" s="319" t="s">
        <v>741</v>
      </c>
      <c r="E158" s="320" t="s">
        <v>521</v>
      </c>
      <c r="F158" s="554">
        <v>10030</v>
      </c>
      <c r="G158" s="2" t="s">
        <v>39</v>
      </c>
      <c r="H158" s="396">
        <f>SUM(прил10!I115)</f>
        <v>0</v>
      </c>
      <c r="I158" s="396">
        <f>SUM(прил10!J115)</f>
        <v>0</v>
      </c>
    </row>
    <row r="159" spans="1:9" ht="31.2">
      <c r="A159" s="90" t="s">
        <v>81</v>
      </c>
      <c r="B159" s="18" t="s">
        <v>15</v>
      </c>
      <c r="C159" s="47"/>
      <c r="D159" s="332"/>
      <c r="E159" s="333"/>
      <c r="F159" s="334"/>
      <c r="G159" s="17"/>
      <c r="H159" s="392">
        <f>SUM(H160)</f>
        <v>2051500</v>
      </c>
      <c r="I159" s="392">
        <f>SUM(I160)</f>
        <v>2051500</v>
      </c>
    </row>
    <row r="160" spans="1:9" ht="31.2">
      <c r="A160" s="107" t="s">
        <v>82</v>
      </c>
      <c r="B160" s="28" t="s">
        <v>15</v>
      </c>
      <c r="C160" s="65" t="s">
        <v>32</v>
      </c>
      <c r="D160" s="335"/>
      <c r="E160" s="336"/>
      <c r="F160" s="337"/>
      <c r="G160" s="27"/>
      <c r="H160" s="393">
        <f>SUM(H161)</f>
        <v>2051500</v>
      </c>
      <c r="I160" s="393">
        <f>SUM(I161)</f>
        <v>2051500</v>
      </c>
    </row>
    <row r="161" spans="1:9" ht="62.4">
      <c r="A161" s="91" t="s">
        <v>149</v>
      </c>
      <c r="B161" s="36" t="s">
        <v>15</v>
      </c>
      <c r="C161" s="50" t="s">
        <v>32</v>
      </c>
      <c r="D161" s="310" t="s">
        <v>225</v>
      </c>
      <c r="E161" s="311" t="s">
        <v>521</v>
      </c>
      <c r="F161" s="312" t="s">
        <v>522</v>
      </c>
      <c r="G161" s="36"/>
      <c r="H161" s="394">
        <f>SUM(H162+H168)</f>
        <v>2051500</v>
      </c>
      <c r="I161" s="394">
        <f>SUM(I162+I168)</f>
        <v>2051500</v>
      </c>
    </row>
    <row r="162" spans="1:9" ht="93.6">
      <c r="A162" s="94" t="s">
        <v>150</v>
      </c>
      <c r="B162" s="2" t="s">
        <v>15</v>
      </c>
      <c r="C162" s="10" t="s">
        <v>32</v>
      </c>
      <c r="D162" s="338" t="s">
        <v>226</v>
      </c>
      <c r="E162" s="339" t="s">
        <v>521</v>
      </c>
      <c r="F162" s="340" t="s">
        <v>522</v>
      </c>
      <c r="G162" s="2"/>
      <c r="H162" s="395">
        <f>SUM(H163)</f>
        <v>1889500</v>
      </c>
      <c r="I162" s="395">
        <f>SUM(I163)</f>
        <v>1889500</v>
      </c>
    </row>
    <row r="163" spans="1:9" ht="31.2">
      <c r="A163" s="94" t="s">
        <v>556</v>
      </c>
      <c r="B163" s="2" t="s">
        <v>15</v>
      </c>
      <c r="C163" s="10" t="s">
        <v>32</v>
      </c>
      <c r="D163" s="338" t="s">
        <v>226</v>
      </c>
      <c r="E163" s="339" t="s">
        <v>10</v>
      </c>
      <c r="F163" s="340" t="s">
        <v>522</v>
      </c>
      <c r="G163" s="2"/>
      <c r="H163" s="395">
        <f>SUM(H164)</f>
        <v>1889500</v>
      </c>
      <c r="I163" s="395">
        <f>SUM(I164)</f>
        <v>1889500</v>
      </c>
    </row>
    <row r="164" spans="1:9" ht="31.2">
      <c r="A164" s="3" t="s">
        <v>102</v>
      </c>
      <c r="B164" s="2" t="s">
        <v>15</v>
      </c>
      <c r="C164" s="10" t="s">
        <v>32</v>
      </c>
      <c r="D164" s="338" t="s">
        <v>226</v>
      </c>
      <c r="E164" s="339" t="s">
        <v>10</v>
      </c>
      <c r="F164" s="340" t="s">
        <v>555</v>
      </c>
      <c r="G164" s="2"/>
      <c r="H164" s="395">
        <f>SUM(H165:H167)</f>
        <v>1889500</v>
      </c>
      <c r="I164" s="395">
        <f>SUM(I165:I167)</f>
        <v>1889500</v>
      </c>
    </row>
    <row r="165" spans="1:9" ht="46.8">
      <c r="A165" s="105" t="s">
        <v>92</v>
      </c>
      <c r="B165" s="2" t="s">
        <v>15</v>
      </c>
      <c r="C165" s="10" t="s">
        <v>32</v>
      </c>
      <c r="D165" s="338" t="s">
        <v>226</v>
      </c>
      <c r="E165" s="339" t="s">
        <v>10</v>
      </c>
      <c r="F165" s="340" t="s">
        <v>555</v>
      </c>
      <c r="G165" s="2" t="s">
        <v>13</v>
      </c>
      <c r="H165" s="396">
        <f>SUM(прил10!I122)</f>
        <v>1764500</v>
      </c>
      <c r="I165" s="396">
        <f>SUM(прил10!J122)</f>
        <v>1764500</v>
      </c>
    </row>
    <row r="166" spans="1:9" ht="31.2">
      <c r="A166" s="110" t="s">
        <v>728</v>
      </c>
      <c r="B166" s="2" t="s">
        <v>15</v>
      </c>
      <c r="C166" s="10" t="s">
        <v>32</v>
      </c>
      <c r="D166" s="338" t="s">
        <v>226</v>
      </c>
      <c r="E166" s="339" t="s">
        <v>10</v>
      </c>
      <c r="F166" s="340" t="s">
        <v>555</v>
      </c>
      <c r="G166" s="2" t="s">
        <v>16</v>
      </c>
      <c r="H166" s="396">
        <f>SUM(прил10!I123)</f>
        <v>123000</v>
      </c>
      <c r="I166" s="396">
        <f>SUM(прил10!J123)</f>
        <v>123000</v>
      </c>
    </row>
    <row r="167" spans="1:9" ht="15.6">
      <c r="A167" s="3" t="s">
        <v>18</v>
      </c>
      <c r="B167" s="2" t="s">
        <v>15</v>
      </c>
      <c r="C167" s="10" t="s">
        <v>32</v>
      </c>
      <c r="D167" s="338" t="s">
        <v>226</v>
      </c>
      <c r="E167" s="339" t="s">
        <v>10</v>
      </c>
      <c r="F167" s="340" t="s">
        <v>555</v>
      </c>
      <c r="G167" s="2" t="s">
        <v>17</v>
      </c>
      <c r="H167" s="396">
        <f>SUM(прил10!I124)</f>
        <v>2000</v>
      </c>
      <c r="I167" s="396">
        <f>SUM(прил10!J124)</f>
        <v>2000</v>
      </c>
    </row>
    <row r="168" spans="1:9" ht="109.2">
      <c r="A168" s="64" t="s">
        <v>675</v>
      </c>
      <c r="B168" s="2" t="s">
        <v>15</v>
      </c>
      <c r="C168" s="10" t="s">
        <v>32</v>
      </c>
      <c r="D168" s="313" t="s">
        <v>671</v>
      </c>
      <c r="E168" s="314" t="s">
        <v>521</v>
      </c>
      <c r="F168" s="315" t="s">
        <v>522</v>
      </c>
      <c r="G168" s="2"/>
      <c r="H168" s="395">
        <f t="shared" ref="H168:I170" si="19">SUM(H169)</f>
        <v>162000</v>
      </c>
      <c r="I168" s="395">
        <f t="shared" si="19"/>
        <v>162000</v>
      </c>
    </row>
    <row r="169" spans="1:9" ht="46.8">
      <c r="A169" s="125" t="s">
        <v>673</v>
      </c>
      <c r="B169" s="2" t="s">
        <v>15</v>
      </c>
      <c r="C169" s="10" t="s">
        <v>32</v>
      </c>
      <c r="D169" s="313" t="s">
        <v>671</v>
      </c>
      <c r="E169" s="314" t="s">
        <v>10</v>
      </c>
      <c r="F169" s="315" t="s">
        <v>522</v>
      </c>
      <c r="G169" s="2"/>
      <c r="H169" s="395">
        <f t="shared" si="19"/>
        <v>162000</v>
      </c>
      <c r="I169" s="395">
        <f t="shared" si="19"/>
        <v>162000</v>
      </c>
    </row>
    <row r="170" spans="1:9" ht="46.8">
      <c r="A170" s="125" t="s">
        <v>674</v>
      </c>
      <c r="B170" s="2" t="s">
        <v>15</v>
      </c>
      <c r="C170" s="10" t="s">
        <v>32</v>
      </c>
      <c r="D170" s="313" t="s">
        <v>671</v>
      </c>
      <c r="E170" s="314" t="s">
        <v>10</v>
      </c>
      <c r="F170" s="321" t="s">
        <v>672</v>
      </c>
      <c r="G170" s="2"/>
      <c r="H170" s="395">
        <f t="shared" si="19"/>
        <v>162000</v>
      </c>
      <c r="I170" s="395">
        <f t="shared" si="19"/>
        <v>162000</v>
      </c>
    </row>
    <row r="171" spans="1:9" ht="31.2">
      <c r="A171" s="110" t="s">
        <v>728</v>
      </c>
      <c r="B171" s="2" t="s">
        <v>15</v>
      </c>
      <c r="C171" s="10" t="s">
        <v>32</v>
      </c>
      <c r="D171" s="313" t="s">
        <v>671</v>
      </c>
      <c r="E171" s="314" t="s">
        <v>10</v>
      </c>
      <c r="F171" s="321" t="s">
        <v>672</v>
      </c>
      <c r="G171" s="2" t="s">
        <v>16</v>
      </c>
      <c r="H171" s="396">
        <f>SUM(прил10!I128)</f>
        <v>162000</v>
      </c>
      <c r="I171" s="396">
        <f>SUM(прил10!J128)</f>
        <v>162000</v>
      </c>
    </row>
    <row r="172" spans="1:9" ht="15.6">
      <c r="A172" s="90" t="s">
        <v>25</v>
      </c>
      <c r="B172" s="18" t="s">
        <v>20</v>
      </c>
      <c r="C172" s="47"/>
      <c r="D172" s="332"/>
      <c r="E172" s="333"/>
      <c r="F172" s="334"/>
      <c r="G172" s="17"/>
      <c r="H172" s="392">
        <f>SUM(H173+H179+H193)</f>
        <v>5426022</v>
      </c>
      <c r="I172" s="392">
        <f>SUM(I173+I179+I193)</f>
        <v>6004107</v>
      </c>
    </row>
    <row r="173" spans="1:9" ht="15.6">
      <c r="A173" s="107" t="s">
        <v>273</v>
      </c>
      <c r="B173" s="28" t="s">
        <v>20</v>
      </c>
      <c r="C173" s="65" t="s">
        <v>35</v>
      </c>
      <c r="D173" s="335"/>
      <c r="E173" s="336"/>
      <c r="F173" s="337"/>
      <c r="G173" s="27"/>
      <c r="H173" s="393">
        <f t="shared" ref="H173:I177" si="20">SUM(H174)</f>
        <v>450000</v>
      </c>
      <c r="I173" s="393">
        <f t="shared" si="20"/>
        <v>450000</v>
      </c>
    </row>
    <row r="174" spans="1:9" ht="46.8">
      <c r="A174" s="91" t="s">
        <v>153</v>
      </c>
      <c r="B174" s="36" t="s">
        <v>20</v>
      </c>
      <c r="C174" s="38" t="s">
        <v>35</v>
      </c>
      <c r="D174" s="304" t="s">
        <v>559</v>
      </c>
      <c r="E174" s="305" t="s">
        <v>521</v>
      </c>
      <c r="F174" s="306" t="s">
        <v>522</v>
      </c>
      <c r="G174" s="36"/>
      <c r="H174" s="394">
        <f t="shared" si="20"/>
        <v>450000</v>
      </c>
      <c r="I174" s="394">
        <f t="shared" si="20"/>
        <v>450000</v>
      </c>
    </row>
    <row r="175" spans="1:9" ht="62.4">
      <c r="A175" s="94" t="s">
        <v>198</v>
      </c>
      <c r="B175" s="52" t="s">
        <v>20</v>
      </c>
      <c r="C175" s="63" t="s">
        <v>35</v>
      </c>
      <c r="D175" s="307" t="s">
        <v>236</v>
      </c>
      <c r="E175" s="308" t="s">
        <v>521</v>
      </c>
      <c r="F175" s="309" t="s">
        <v>522</v>
      </c>
      <c r="G175" s="52"/>
      <c r="H175" s="395">
        <f t="shared" si="20"/>
        <v>450000</v>
      </c>
      <c r="I175" s="395">
        <f t="shared" si="20"/>
        <v>450000</v>
      </c>
    </row>
    <row r="176" spans="1:9" ht="31.2">
      <c r="A176" s="94" t="s">
        <v>560</v>
      </c>
      <c r="B176" s="52" t="s">
        <v>20</v>
      </c>
      <c r="C176" s="63" t="s">
        <v>35</v>
      </c>
      <c r="D176" s="307" t="s">
        <v>236</v>
      </c>
      <c r="E176" s="308" t="s">
        <v>10</v>
      </c>
      <c r="F176" s="309" t="s">
        <v>522</v>
      </c>
      <c r="G176" s="52"/>
      <c r="H176" s="395">
        <f t="shared" si="20"/>
        <v>450000</v>
      </c>
      <c r="I176" s="395">
        <f t="shared" si="20"/>
        <v>450000</v>
      </c>
    </row>
    <row r="177" spans="1:11" ht="15.6">
      <c r="A177" s="94" t="s">
        <v>199</v>
      </c>
      <c r="B177" s="52" t="s">
        <v>20</v>
      </c>
      <c r="C177" s="63" t="s">
        <v>35</v>
      </c>
      <c r="D177" s="307" t="s">
        <v>236</v>
      </c>
      <c r="E177" s="308" t="s">
        <v>10</v>
      </c>
      <c r="F177" s="309" t="s">
        <v>561</v>
      </c>
      <c r="G177" s="52"/>
      <c r="H177" s="395">
        <f t="shared" si="20"/>
        <v>450000</v>
      </c>
      <c r="I177" s="395">
        <f t="shared" si="20"/>
        <v>450000</v>
      </c>
    </row>
    <row r="178" spans="1:11" ht="15.6">
      <c r="A178" s="3" t="s">
        <v>18</v>
      </c>
      <c r="B178" s="52" t="s">
        <v>20</v>
      </c>
      <c r="C178" s="63" t="s">
        <v>35</v>
      </c>
      <c r="D178" s="307" t="s">
        <v>236</v>
      </c>
      <c r="E178" s="308" t="s">
        <v>10</v>
      </c>
      <c r="F178" s="309" t="s">
        <v>561</v>
      </c>
      <c r="G178" s="52" t="s">
        <v>17</v>
      </c>
      <c r="H178" s="397">
        <f>SUM(прил10!I135)</f>
        <v>450000</v>
      </c>
      <c r="I178" s="397">
        <f>SUM(прил10!J135)</f>
        <v>450000</v>
      </c>
    </row>
    <row r="179" spans="1:11" ht="15.6">
      <c r="A179" s="107" t="s">
        <v>152</v>
      </c>
      <c r="B179" s="28" t="s">
        <v>20</v>
      </c>
      <c r="C179" s="48" t="s">
        <v>32</v>
      </c>
      <c r="D179" s="322"/>
      <c r="E179" s="323"/>
      <c r="F179" s="324"/>
      <c r="G179" s="27"/>
      <c r="H179" s="393">
        <f>SUM(H180)</f>
        <v>4673223</v>
      </c>
      <c r="I179" s="393">
        <f>SUM(I180)</f>
        <v>5251308</v>
      </c>
    </row>
    <row r="180" spans="1:11" ht="46.8">
      <c r="A180" s="91" t="s">
        <v>153</v>
      </c>
      <c r="B180" s="36" t="s">
        <v>20</v>
      </c>
      <c r="C180" s="38" t="s">
        <v>32</v>
      </c>
      <c r="D180" s="304" t="s">
        <v>559</v>
      </c>
      <c r="E180" s="305" t="s">
        <v>521</v>
      </c>
      <c r="F180" s="306" t="s">
        <v>522</v>
      </c>
      <c r="G180" s="36"/>
      <c r="H180" s="394">
        <f>SUM(H181+H189)</f>
        <v>4673223</v>
      </c>
      <c r="I180" s="394">
        <f>SUM(I181+I189)</f>
        <v>5251308</v>
      </c>
    </row>
    <row r="181" spans="1:11" ht="62.4">
      <c r="A181" s="94" t="s">
        <v>154</v>
      </c>
      <c r="B181" s="52" t="s">
        <v>20</v>
      </c>
      <c r="C181" s="63" t="s">
        <v>32</v>
      </c>
      <c r="D181" s="307" t="s">
        <v>228</v>
      </c>
      <c r="E181" s="308" t="s">
        <v>521</v>
      </c>
      <c r="F181" s="309" t="s">
        <v>522</v>
      </c>
      <c r="G181" s="52"/>
      <c r="H181" s="395">
        <f>SUM(H182)</f>
        <v>4625223</v>
      </c>
      <c r="I181" s="395">
        <f>SUM(I182)</f>
        <v>5203308</v>
      </c>
    </row>
    <row r="182" spans="1:11" ht="46.8">
      <c r="A182" s="94" t="s">
        <v>562</v>
      </c>
      <c r="B182" s="52" t="s">
        <v>20</v>
      </c>
      <c r="C182" s="63" t="s">
        <v>32</v>
      </c>
      <c r="D182" s="307" t="s">
        <v>228</v>
      </c>
      <c r="E182" s="308" t="s">
        <v>10</v>
      </c>
      <c r="F182" s="309" t="s">
        <v>522</v>
      </c>
      <c r="G182" s="52"/>
      <c r="H182" s="395">
        <f>SUM(H183+H185+H187)</f>
        <v>4625223</v>
      </c>
      <c r="I182" s="395">
        <f>SUM(I183+I185+I187)</f>
        <v>5203308</v>
      </c>
    </row>
    <row r="183" spans="1:11" ht="31.2">
      <c r="A183" s="94" t="s">
        <v>155</v>
      </c>
      <c r="B183" s="52" t="s">
        <v>20</v>
      </c>
      <c r="C183" s="63" t="s">
        <v>32</v>
      </c>
      <c r="D183" s="307" t="s">
        <v>228</v>
      </c>
      <c r="E183" s="308" t="s">
        <v>10</v>
      </c>
      <c r="F183" s="309" t="s">
        <v>563</v>
      </c>
      <c r="G183" s="52"/>
      <c r="H183" s="395">
        <f>SUM(H184)</f>
        <v>4625223</v>
      </c>
      <c r="I183" s="395">
        <f>SUM(I184)</f>
        <v>5203308</v>
      </c>
      <c r="J183" s="620"/>
      <c r="K183" s="620"/>
    </row>
    <row r="184" spans="1:11" ht="31.2">
      <c r="A184" s="94" t="s">
        <v>197</v>
      </c>
      <c r="B184" s="52" t="s">
        <v>20</v>
      </c>
      <c r="C184" s="63" t="s">
        <v>32</v>
      </c>
      <c r="D184" s="307" t="s">
        <v>228</v>
      </c>
      <c r="E184" s="308" t="s">
        <v>10</v>
      </c>
      <c r="F184" s="309" t="s">
        <v>563</v>
      </c>
      <c r="G184" s="52" t="s">
        <v>192</v>
      </c>
      <c r="H184" s="397">
        <f>SUM(прил10!I141)</f>
        <v>4625223</v>
      </c>
      <c r="I184" s="397">
        <f>SUM(прил10!J141)</f>
        <v>5203308</v>
      </c>
    </row>
    <row r="185" spans="1:11" ht="46.8" hidden="1">
      <c r="A185" s="94" t="s">
        <v>564</v>
      </c>
      <c r="B185" s="52" t="s">
        <v>20</v>
      </c>
      <c r="C185" s="63" t="s">
        <v>32</v>
      </c>
      <c r="D185" s="307" t="s">
        <v>228</v>
      </c>
      <c r="E185" s="308" t="s">
        <v>10</v>
      </c>
      <c r="F185" s="309" t="s">
        <v>565</v>
      </c>
      <c r="G185" s="52"/>
      <c r="H185" s="395">
        <f>SUM(H186)</f>
        <v>0</v>
      </c>
      <c r="I185" s="395">
        <f>SUM(I186)</f>
        <v>0</v>
      </c>
    </row>
    <row r="186" spans="1:11" ht="15.6" hidden="1">
      <c r="A186" s="94" t="s">
        <v>21</v>
      </c>
      <c r="B186" s="52" t="s">
        <v>20</v>
      </c>
      <c r="C186" s="63" t="s">
        <v>32</v>
      </c>
      <c r="D186" s="127" t="s">
        <v>228</v>
      </c>
      <c r="E186" s="358" t="s">
        <v>10</v>
      </c>
      <c r="F186" s="359" t="s">
        <v>565</v>
      </c>
      <c r="G186" s="52" t="s">
        <v>75</v>
      </c>
      <c r="H186" s="397">
        <f>SUM(прил10!I143)</f>
        <v>0</v>
      </c>
      <c r="I186" s="397">
        <f>SUM(прил10!J143)</f>
        <v>0</v>
      </c>
    </row>
    <row r="187" spans="1:11" ht="46.8" hidden="1">
      <c r="A187" s="94" t="s">
        <v>566</v>
      </c>
      <c r="B187" s="52" t="s">
        <v>20</v>
      </c>
      <c r="C187" s="63" t="s">
        <v>32</v>
      </c>
      <c r="D187" s="307" t="s">
        <v>228</v>
      </c>
      <c r="E187" s="308" t="s">
        <v>10</v>
      </c>
      <c r="F187" s="309" t="s">
        <v>567</v>
      </c>
      <c r="G187" s="52"/>
      <c r="H187" s="395">
        <f>SUM(H188)</f>
        <v>0</v>
      </c>
      <c r="I187" s="395">
        <f>SUM(I188)</f>
        <v>0</v>
      </c>
    </row>
    <row r="188" spans="1:11" ht="15.6" hidden="1">
      <c r="A188" s="94" t="s">
        <v>21</v>
      </c>
      <c r="B188" s="52" t="s">
        <v>20</v>
      </c>
      <c r="C188" s="63" t="s">
        <v>32</v>
      </c>
      <c r="D188" s="307" t="s">
        <v>228</v>
      </c>
      <c r="E188" s="308" t="s">
        <v>10</v>
      </c>
      <c r="F188" s="309" t="s">
        <v>567</v>
      </c>
      <c r="G188" s="52" t="s">
        <v>75</v>
      </c>
      <c r="H188" s="397">
        <f>SUM(прил10!I145)</f>
        <v>0</v>
      </c>
      <c r="I188" s="397">
        <f>SUM(прил10!J145)</f>
        <v>0</v>
      </c>
    </row>
    <row r="189" spans="1:11" ht="78">
      <c r="A189" s="94" t="s">
        <v>271</v>
      </c>
      <c r="B189" s="52" t="s">
        <v>20</v>
      </c>
      <c r="C189" s="150" t="s">
        <v>32</v>
      </c>
      <c r="D189" s="307" t="s">
        <v>269</v>
      </c>
      <c r="E189" s="308" t="s">
        <v>521</v>
      </c>
      <c r="F189" s="309" t="s">
        <v>522</v>
      </c>
      <c r="G189" s="52"/>
      <c r="H189" s="395">
        <f t="shared" ref="H189:I191" si="21">SUM(H190)</f>
        <v>48000</v>
      </c>
      <c r="I189" s="395">
        <f t="shared" si="21"/>
        <v>48000</v>
      </c>
    </row>
    <row r="190" spans="1:11" ht="46.8">
      <c r="A190" s="94" t="s">
        <v>568</v>
      </c>
      <c r="B190" s="52" t="s">
        <v>20</v>
      </c>
      <c r="C190" s="150" t="s">
        <v>32</v>
      </c>
      <c r="D190" s="307" t="s">
        <v>269</v>
      </c>
      <c r="E190" s="308" t="s">
        <v>10</v>
      </c>
      <c r="F190" s="309" t="s">
        <v>522</v>
      </c>
      <c r="G190" s="52"/>
      <c r="H190" s="395">
        <f t="shared" si="21"/>
        <v>48000</v>
      </c>
      <c r="I190" s="395">
        <f t="shared" si="21"/>
        <v>48000</v>
      </c>
    </row>
    <row r="191" spans="1:11" ht="35.25" customHeight="1">
      <c r="A191" s="94" t="s">
        <v>270</v>
      </c>
      <c r="B191" s="52" t="s">
        <v>20</v>
      </c>
      <c r="C191" s="150" t="s">
        <v>32</v>
      </c>
      <c r="D191" s="307" t="s">
        <v>269</v>
      </c>
      <c r="E191" s="308" t="s">
        <v>10</v>
      </c>
      <c r="F191" s="309" t="s">
        <v>569</v>
      </c>
      <c r="G191" s="52"/>
      <c r="H191" s="395">
        <f t="shared" si="21"/>
        <v>48000</v>
      </c>
      <c r="I191" s="395">
        <f t="shared" si="21"/>
        <v>48000</v>
      </c>
    </row>
    <row r="192" spans="1:11" ht="33" customHeight="1">
      <c r="A192" s="110" t="s">
        <v>728</v>
      </c>
      <c r="B192" s="52" t="s">
        <v>20</v>
      </c>
      <c r="C192" s="150" t="s">
        <v>32</v>
      </c>
      <c r="D192" s="307" t="s">
        <v>269</v>
      </c>
      <c r="E192" s="308" t="s">
        <v>10</v>
      </c>
      <c r="F192" s="309" t="s">
        <v>569</v>
      </c>
      <c r="G192" s="52" t="s">
        <v>16</v>
      </c>
      <c r="H192" s="397">
        <f>SUM(прил10!I149)</f>
        <v>48000</v>
      </c>
      <c r="I192" s="397">
        <f>SUM(прил10!J149)</f>
        <v>48000</v>
      </c>
    </row>
    <row r="193" spans="1:9" ht="15.75" customHeight="1">
      <c r="A193" s="107" t="s">
        <v>26</v>
      </c>
      <c r="B193" s="28" t="s">
        <v>20</v>
      </c>
      <c r="C193" s="48">
        <v>12</v>
      </c>
      <c r="D193" s="322"/>
      <c r="E193" s="323"/>
      <c r="F193" s="324"/>
      <c r="G193" s="27"/>
      <c r="H193" s="393">
        <f>SUM(H194,H199,H204,H209,H216)</f>
        <v>302799</v>
      </c>
      <c r="I193" s="393">
        <f>SUM(I194,I199,I204,I209,I216)</f>
        <v>302799</v>
      </c>
    </row>
    <row r="194" spans="1:9" ht="15.75" customHeight="1">
      <c r="A194" s="35" t="s">
        <v>145</v>
      </c>
      <c r="B194" s="36" t="s">
        <v>20</v>
      </c>
      <c r="C194" s="38">
        <v>12</v>
      </c>
      <c r="D194" s="304" t="s">
        <v>547</v>
      </c>
      <c r="E194" s="305" t="s">
        <v>521</v>
      </c>
      <c r="F194" s="306" t="s">
        <v>522</v>
      </c>
      <c r="G194" s="36"/>
      <c r="H194" s="394">
        <f t="shared" ref="H194:I197" si="22">SUM(H195)</f>
        <v>200000</v>
      </c>
      <c r="I194" s="394">
        <f t="shared" si="22"/>
        <v>200000</v>
      </c>
    </row>
    <row r="195" spans="1:9" ht="69" customHeight="1">
      <c r="A195" s="64" t="s">
        <v>146</v>
      </c>
      <c r="B195" s="2" t="s">
        <v>20</v>
      </c>
      <c r="C195" s="627">
        <v>12</v>
      </c>
      <c r="D195" s="319" t="s">
        <v>218</v>
      </c>
      <c r="E195" s="320" t="s">
        <v>521</v>
      </c>
      <c r="F195" s="321" t="s">
        <v>522</v>
      </c>
      <c r="G195" s="2"/>
      <c r="H195" s="395">
        <f t="shared" si="22"/>
        <v>200000</v>
      </c>
      <c r="I195" s="395">
        <f t="shared" si="22"/>
        <v>200000</v>
      </c>
    </row>
    <row r="196" spans="1:9" ht="46.8">
      <c r="A196" s="64" t="s">
        <v>548</v>
      </c>
      <c r="B196" s="2" t="s">
        <v>20</v>
      </c>
      <c r="C196" s="627">
        <v>12</v>
      </c>
      <c r="D196" s="319" t="s">
        <v>218</v>
      </c>
      <c r="E196" s="320" t="s">
        <v>10</v>
      </c>
      <c r="F196" s="321" t="s">
        <v>522</v>
      </c>
      <c r="G196" s="2"/>
      <c r="H196" s="395">
        <f t="shared" si="22"/>
        <v>200000</v>
      </c>
      <c r="I196" s="395">
        <f t="shared" si="22"/>
        <v>200000</v>
      </c>
    </row>
    <row r="197" spans="1:9" ht="21" customHeight="1">
      <c r="A197" s="105" t="s">
        <v>550</v>
      </c>
      <c r="B197" s="2" t="s">
        <v>20</v>
      </c>
      <c r="C197" s="627">
        <v>12</v>
      </c>
      <c r="D197" s="319" t="s">
        <v>218</v>
      </c>
      <c r="E197" s="320" t="s">
        <v>10</v>
      </c>
      <c r="F197" s="321" t="s">
        <v>549</v>
      </c>
      <c r="G197" s="2"/>
      <c r="H197" s="395">
        <f t="shared" si="22"/>
        <v>200000</v>
      </c>
      <c r="I197" s="395">
        <f t="shared" si="22"/>
        <v>200000</v>
      </c>
    </row>
    <row r="198" spans="1:9" ht="36" customHeight="1">
      <c r="A198" s="110" t="s">
        <v>728</v>
      </c>
      <c r="B198" s="2" t="s">
        <v>20</v>
      </c>
      <c r="C198" s="627">
        <v>12</v>
      </c>
      <c r="D198" s="319" t="s">
        <v>218</v>
      </c>
      <c r="E198" s="320" t="s">
        <v>10</v>
      </c>
      <c r="F198" s="321" t="s">
        <v>549</v>
      </c>
      <c r="G198" s="2" t="s">
        <v>16</v>
      </c>
      <c r="H198" s="396">
        <f>SUM(прил10!I155)</f>
        <v>200000</v>
      </c>
      <c r="I198" s="396">
        <f>SUM(прил10!J155)</f>
        <v>200000</v>
      </c>
    </row>
    <row r="199" spans="1:9" ht="33.75" hidden="1" customHeight="1">
      <c r="A199" s="35" t="s">
        <v>158</v>
      </c>
      <c r="B199" s="36" t="s">
        <v>20</v>
      </c>
      <c r="C199" s="38">
        <v>12</v>
      </c>
      <c r="D199" s="304" t="s">
        <v>570</v>
      </c>
      <c r="E199" s="305" t="s">
        <v>521</v>
      </c>
      <c r="F199" s="306" t="s">
        <v>522</v>
      </c>
      <c r="G199" s="36"/>
      <c r="H199" s="394">
        <f t="shared" ref="H199:I202" si="23">SUM(H200)</f>
        <v>0</v>
      </c>
      <c r="I199" s="394">
        <f t="shared" si="23"/>
        <v>0</v>
      </c>
    </row>
    <row r="200" spans="1:9" ht="33.75" hidden="1" customHeight="1">
      <c r="A200" s="360" t="s">
        <v>159</v>
      </c>
      <c r="B200" s="5" t="s">
        <v>20</v>
      </c>
      <c r="C200" s="628">
        <v>12</v>
      </c>
      <c r="D200" s="319" t="s">
        <v>229</v>
      </c>
      <c r="E200" s="320" t="s">
        <v>521</v>
      </c>
      <c r="F200" s="321" t="s">
        <v>522</v>
      </c>
      <c r="G200" s="2"/>
      <c r="H200" s="395">
        <f t="shared" si="23"/>
        <v>0</v>
      </c>
      <c r="I200" s="395">
        <f t="shared" si="23"/>
        <v>0</v>
      </c>
    </row>
    <row r="201" spans="1:9" ht="48" hidden="1" customHeight="1">
      <c r="A201" s="111" t="s">
        <v>571</v>
      </c>
      <c r="B201" s="5" t="s">
        <v>20</v>
      </c>
      <c r="C201" s="628">
        <v>12</v>
      </c>
      <c r="D201" s="319" t="s">
        <v>229</v>
      </c>
      <c r="E201" s="320" t="s">
        <v>10</v>
      </c>
      <c r="F201" s="321" t="s">
        <v>522</v>
      </c>
      <c r="G201" s="356"/>
      <c r="H201" s="395">
        <f t="shared" si="23"/>
        <v>0</v>
      </c>
      <c r="I201" s="395">
        <f t="shared" si="23"/>
        <v>0</v>
      </c>
    </row>
    <row r="202" spans="1:9" ht="19.5" hidden="1" customHeight="1">
      <c r="A202" s="3" t="s">
        <v>115</v>
      </c>
      <c r="B202" s="5" t="s">
        <v>20</v>
      </c>
      <c r="C202" s="628">
        <v>12</v>
      </c>
      <c r="D202" s="319" t="s">
        <v>229</v>
      </c>
      <c r="E202" s="320" t="s">
        <v>10</v>
      </c>
      <c r="F202" s="321" t="s">
        <v>572</v>
      </c>
      <c r="G202" s="69"/>
      <c r="H202" s="395">
        <f t="shared" si="23"/>
        <v>0</v>
      </c>
      <c r="I202" s="395">
        <f t="shared" si="23"/>
        <v>0</v>
      </c>
    </row>
    <row r="203" spans="1:9" ht="31.2" hidden="1">
      <c r="A203" s="110" t="s">
        <v>728</v>
      </c>
      <c r="B203" s="5" t="s">
        <v>20</v>
      </c>
      <c r="C203" s="628">
        <v>12</v>
      </c>
      <c r="D203" s="319" t="s">
        <v>229</v>
      </c>
      <c r="E203" s="320" t="s">
        <v>10</v>
      </c>
      <c r="F203" s="321" t="s">
        <v>572</v>
      </c>
      <c r="G203" s="69" t="s">
        <v>16</v>
      </c>
      <c r="H203" s="397">
        <f>SUM(прил10!I347)</f>
        <v>0</v>
      </c>
      <c r="I203" s="397">
        <f>SUM(прил10!J347)</f>
        <v>0</v>
      </c>
    </row>
    <row r="204" spans="1:9" ht="18" hidden="1" customHeight="1">
      <c r="A204" s="91" t="s">
        <v>204</v>
      </c>
      <c r="B204" s="36" t="s">
        <v>20</v>
      </c>
      <c r="C204" s="38">
        <v>12</v>
      </c>
      <c r="D204" s="304" t="s">
        <v>1029</v>
      </c>
      <c r="E204" s="305" t="s">
        <v>521</v>
      </c>
      <c r="F204" s="306" t="s">
        <v>522</v>
      </c>
      <c r="G204" s="36"/>
      <c r="H204" s="394">
        <f t="shared" ref="H204:I207" si="24">SUM(H205)</f>
        <v>0</v>
      </c>
      <c r="I204" s="394">
        <f t="shared" si="24"/>
        <v>0</v>
      </c>
    </row>
    <row r="205" spans="1:9" ht="78" hidden="1">
      <c r="A205" s="94" t="s">
        <v>205</v>
      </c>
      <c r="B205" s="52" t="s">
        <v>20</v>
      </c>
      <c r="C205" s="63">
        <v>12</v>
      </c>
      <c r="D205" s="307" t="s">
        <v>235</v>
      </c>
      <c r="E205" s="308" t="s">
        <v>521</v>
      </c>
      <c r="F205" s="309" t="s">
        <v>522</v>
      </c>
      <c r="G205" s="52"/>
      <c r="H205" s="395">
        <f t="shared" si="24"/>
        <v>0</v>
      </c>
      <c r="I205" s="395">
        <f t="shared" si="24"/>
        <v>0</v>
      </c>
    </row>
    <row r="206" spans="1:9" ht="34.5" hidden="1" customHeight="1">
      <c r="A206" s="94" t="s">
        <v>590</v>
      </c>
      <c r="B206" s="52" t="s">
        <v>20</v>
      </c>
      <c r="C206" s="63">
        <v>12</v>
      </c>
      <c r="D206" s="307" t="s">
        <v>235</v>
      </c>
      <c r="E206" s="308" t="s">
        <v>10</v>
      </c>
      <c r="F206" s="309" t="s">
        <v>522</v>
      </c>
      <c r="G206" s="52"/>
      <c r="H206" s="395">
        <f t="shared" si="24"/>
        <v>0</v>
      </c>
      <c r="I206" s="395">
        <f t="shared" si="24"/>
        <v>0</v>
      </c>
    </row>
    <row r="207" spans="1:9" ht="46.8" hidden="1">
      <c r="A207" s="94" t="s">
        <v>1031</v>
      </c>
      <c r="B207" s="52" t="s">
        <v>20</v>
      </c>
      <c r="C207" s="63">
        <v>12</v>
      </c>
      <c r="D207" s="307" t="s">
        <v>235</v>
      </c>
      <c r="E207" s="308" t="s">
        <v>10</v>
      </c>
      <c r="F207" s="309" t="s">
        <v>1030</v>
      </c>
      <c r="G207" s="52"/>
      <c r="H207" s="395">
        <f t="shared" si="24"/>
        <v>0</v>
      </c>
      <c r="I207" s="395">
        <f t="shared" si="24"/>
        <v>0</v>
      </c>
    </row>
    <row r="208" spans="1:9" ht="15.6" hidden="1">
      <c r="A208" s="110" t="s">
        <v>21</v>
      </c>
      <c r="B208" s="52" t="s">
        <v>20</v>
      </c>
      <c r="C208" s="63">
        <v>12</v>
      </c>
      <c r="D208" s="307" t="s">
        <v>235</v>
      </c>
      <c r="E208" s="308" t="s">
        <v>10</v>
      </c>
      <c r="F208" s="309" t="s">
        <v>1030</v>
      </c>
      <c r="G208" s="52" t="s">
        <v>75</v>
      </c>
      <c r="H208" s="397">
        <f>SUM(прил10!I160)</f>
        <v>0</v>
      </c>
      <c r="I208" s="397">
        <f>SUM(прил10!J160)</f>
        <v>0</v>
      </c>
    </row>
    <row r="209" spans="1:9" ht="31.2" hidden="1">
      <c r="A209" s="79" t="s">
        <v>156</v>
      </c>
      <c r="B209" s="37" t="s">
        <v>20</v>
      </c>
      <c r="C209" s="37" t="s">
        <v>85</v>
      </c>
      <c r="D209" s="298" t="s">
        <v>230</v>
      </c>
      <c r="E209" s="299" t="s">
        <v>521</v>
      </c>
      <c r="F209" s="300" t="s">
        <v>522</v>
      </c>
      <c r="G209" s="36"/>
      <c r="H209" s="394">
        <f>SUM(H210)</f>
        <v>0</v>
      </c>
      <c r="I209" s="394">
        <f>SUM(I210)</f>
        <v>0</v>
      </c>
    </row>
    <row r="210" spans="1:9" ht="62.4" hidden="1">
      <c r="A210" s="105" t="s">
        <v>157</v>
      </c>
      <c r="B210" s="5" t="s">
        <v>20</v>
      </c>
      <c r="C210" s="628">
        <v>12</v>
      </c>
      <c r="D210" s="319" t="s">
        <v>231</v>
      </c>
      <c r="E210" s="320" t="s">
        <v>521</v>
      </c>
      <c r="F210" s="321" t="s">
        <v>522</v>
      </c>
      <c r="G210" s="356"/>
      <c r="H210" s="395">
        <f>SUM(H211)</f>
        <v>0</v>
      </c>
      <c r="I210" s="395">
        <f>SUM(I211)</f>
        <v>0</v>
      </c>
    </row>
    <row r="211" spans="1:9" ht="62.4" hidden="1">
      <c r="A211" s="105" t="s">
        <v>573</v>
      </c>
      <c r="B211" s="5" t="s">
        <v>20</v>
      </c>
      <c r="C211" s="628">
        <v>12</v>
      </c>
      <c r="D211" s="319" t="s">
        <v>231</v>
      </c>
      <c r="E211" s="320" t="s">
        <v>10</v>
      </c>
      <c r="F211" s="321" t="s">
        <v>522</v>
      </c>
      <c r="G211" s="356"/>
      <c r="H211" s="395">
        <f>SUM(H212+H214)</f>
        <v>0</v>
      </c>
      <c r="I211" s="395">
        <f>SUM(I212+I214)</f>
        <v>0</v>
      </c>
    </row>
    <row r="212" spans="1:9" ht="31.2" hidden="1">
      <c r="A212" s="3" t="s">
        <v>575</v>
      </c>
      <c r="B212" s="5" t="s">
        <v>20</v>
      </c>
      <c r="C212" s="628">
        <v>12</v>
      </c>
      <c r="D212" s="319" t="s">
        <v>231</v>
      </c>
      <c r="E212" s="320" t="s">
        <v>10</v>
      </c>
      <c r="F212" s="321" t="s">
        <v>574</v>
      </c>
      <c r="G212" s="356"/>
      <c r="H212" s="395">
        <f>SUM(H213)</f>
        <v>0</v>
      </c>
      <c r="I212" s="395">
        <f>SUM(I213)</f>
        <v>0</v>
      </c>
    </row>
    <row r="213" spans="1:9" ht="15.6" hidden="1">
      <c r="A213" s="105" t="s">
        <v>18</v>
      </c>
      <c r="B213" s="5" t="s">
        <v>20</v>
      </c>
      <c r="C213" s="628">
        <v>12</v>
      </c>
      <c r="D213" s="319" t="s">
        <v>231</v>
      </c>
      <c r="E213" s="320" t="s">
        <v>10</v>
      </c>
      <c r="F213" s="321" t="s">
        <v>574</v>
      </c>
      <c r="G213" s="356" t="s">
        <v>17</v>
      </c>
      <c r="H213" s="397">
        <f>SUM(прил10!I165)</f>
        <v>0</v>
      </c>
      <c r="I213" s="397">
        <f>SUM(прил10!J165)</f>
        <v>0</v>
      </c>
    </row>
    <row r="214" spans="1:9" ht="31.2" hidden="1">
      <c r="A214" s="566" t="s">
        <v>789</v>
      </c>
      <c r="B214" s="5" t="s">
        <v>20</v>
      </c>
      <c r="C214" s="628">
        <v>12</v>
      </c>
      <c r="D214" s="319" t="s">
        <v>231</v>
      </c>
      <c r="E214" s="320" t="s">
        <v>10</v>
      </c>
      <c r="F214" s="321" t="s">
        <v>788</v>
      </c>
      <c r="G214" s="356"/>
      <c r="H214" s="395">
        <f>SUM(H215)</f>
        <v>0</v>
      </c>
      <c r="I214" s="395">
        <f>SUM(I215)</f>
        <v>0</v>
      </c>
    </row>
    <row r="215" spans="1:9" ht="15.6" hidden="1">
      <c r="A215" s="105" t="s">
        <v>18</v>
      </c>
      <c r="B215" s="5" t="s">
        <v>20</v>
      </c>
      <c r="C215" s="628">
        <v>12</v>
      </c>
      <c r="D215" s="319" t="s">
        <v>231</v>
      </c>
      <c r="E215" s="320" t="s">
        <v>10</v>
      </c>
      <c r="F215" s="321" t="s">
        <v>788</v>
      </c>
      <c r="G215" s="356" t="s">
        <v>17</v>
      </c>
      <c r="H215" s="397">
        <f>SUM(прил10!I167)</f>
        <v>0</v>
      </c>
      <c r="I215" s="397">
        <f>SUM(прил10!J167)</f>
        <v>0</v>
      </c>
    </row>
    <row r="216" spans="1:9" ht="31.2">
      <c r="A216" s="79" t="s">
        <v>147</v>
      </c>
      <c r="B216" s="37" t="s">
        <v>20</v>
      </c>
      <c r="C216" s="37" t="s">
        <v>85</v>
      </c>
      <c r="D216" s="298" t="s">
        <v>223</v>
      </c>
      <c r="E216" s="299" t="s">
        <v>521</v>
      </c>
      <c r="F216" s="300" t="s">
        <v>522</v>
      </c>
      <c r="G216" s="36"/>
      <c r="H216" s="394">
        <f>SUM(H217)</f>
        <v>102799</v>
      </c>
      <c r="I216" s="394">
        <f>SUM(I217)</f>
        <v>102799</v>
      </c>
    </row>
    <row r="217" spans="1:9" ht="31.2">
      <c r="A217" s="105" t="s">
        <v>148</v>
      </c>
      <c r="B217" s="5" t="s">
        <v>20</v>
      </c>
      <c r="C217" s="628">
        <v>12</v>
      </c>
      <c r="D217" s="319" t="s">
        <v>224</v>
      </c>
      <c r="E217" s="320" t="s">
        <v>521</v>
      </c>
      <c r="F217" s="321" t="s">
        <v>522</v>
      </c>
      <c r="G217" s="356"/>
      <c r="H217" s="395">
        <f>SUM(H218)</f>
        <v>102799</v>
      </c>
      <c r="I217" s="395">
        <f>SUM(I218)</f>
        <v>102799</v>
      </c>
    </row>
    <row r="218" spans="1:9" ht="31.2">
      <c r="A218" s="3" t="s">
        <v>102</v>
      </c>
      <c r="B218" s="5" t="s">
        <v>20</v>
      </c>
      <c r="C218" s="628">
        <v>12</v>
      </c>
      <c r="D218" s="319" t="s">
        <v>224</v>
      </c>
      <c r="E218" s="320" t="s">
        <v>521</v>
      </c>
      <c r="F218" s="321" t="s">
        <v>555</v>
      </c>
      <c r="G218" s="356"/>
      <c r="H218" s="395">
        <f>SUM(H219:H221)</f>
        <v>102799</v>
      </c>
      <c r="I218" s="395">
        <f>SUM(I219:I221)</f>
        <v>102799</v>
      </c>
    </row>
    <row r="219" spans="1:9" ht="46.8">
      <c r="A219" s="105" t="s">
        <v>92</v>
      </c>
      <c r="B219" s="5" t="s">
        <v>20</v>
      </c>
      <c r="C219" s="628">
        <v>12</v>
      </c>
      <c r="D219" s="319" t="s">
        <v>224</v>
      </c>
      <c r="E219" s="320" t="s">
        <v>521</v>
      </c>
      <c r="F219" s="321" t="s">
        <v>555</v>
      </c>
      <c r="G219" s="356" t="s">
        <v>13</v>
      </c>
      <c r="H219" s="397">
        <f>SUM(прил10!I171)</f>
        <v>96299</v>
      </c>
      <c r="I219" s="397">
        <f>SUM(прил10!J171)</f>
        <v>96299</v>
      </c>
    </row>
    <row r="220" spans="1:9" ht="31.2">
      <c r="A220" s="110" t="s">
        <v>728</v>
      </c>
      <c r="B220" s="5" t="s">
        <v>20</v>
      </c>
      <c r="C220" s="628">
        <v>12</v>
      </c>
      <c r="D220" s="319" t="s">
        <v>224</v>
      </c>
      <c r="E220" s="320" t="s">
        <v>521</v>
      </c>
      <c r="F220" s="321" t="s">
        <v>555</v>
      </c>
      <c r="G220" s="356" t="s">
        <v>16</v>
      </c>
      <c r="H220" s="397">
        <f>SUM(прил10!I172)</f>
        <v>5500</v>
      </c>
      <c r="I220" s="397">
        <f>SUM(прил10!J172)</f>
        <v>5500</v>
      </c>
    </row>
    <row r="221" spans="1:9" ht="15.6">
      <c r="A221" s="3" t="s">
        <v>18</v>
      </c>
      <c r="B221" s="5" t="s">
        <v>20</v>
      </c>
      <c r="C221" s="628">
        <v>12</v>
      </c>
      <c r="D221" s="319" t="s">
        <v>224</v>
      </c>
      <c r="E221" s="320" t="s">
        <v>521</v>
      </c>
      <c r="F221" s="321" t="s">
        <v>555</v>
      </c>
      <c r="G221" s="356" t="s">
        <v>17</v>
      </c>
      <c r="H221" s="397">
        <f>SUM(прил10!I173)</f>
        <v>1000</v>
      </c>
      <c r="I221" s="397">
        <f>SUM(прил10!J173)</f>
        <v>1000</v>
      </c>
    </row>
    <row r="222" spans="1:9" ht="15.6">
      <c r="A222" s="68" t="s">
        <v>160</v>
      </c>
      <c r="B222" s="117" t="s">
        <v>116</v>
      </c>
      <c r="C222" s="118"/>
      <c r="D222" s="332"/>
      <c r="E222" s="333"/>
      <c r="F222" s="334"/>
      <c r="G222" s="119"/>
      <c r="H222" s="392">
        <f>SUM(H223+H231)</f>
        <v>518847</v>
      </c>
      <c r="I222" s="392">
        <f>SUM(I223+I231)</f>
        <v>518847</v>
      </c>
    </row>
    <row r="223" spans="1:9" s="11" customFormat="1" ht="15.6" hidden="1">
      <c r="A223" s="49" t="s">
        <v>260</v>
      </c>
      <c r="B223" s="61" t="s">
        <v>116</v>
      </c>
      <c r="C223" s="148" t="s">
        <v>10</v>
      </c>
      <c r="D223" s="295"/>
      <c r="E223" s="296"/>
      <c r="F223" s="297"/>
      <c r="G223" s="62"/>
      <c r="H223" s="393">
        <f t="shared" ref="H223:I225" si="25">SUM(H224)</f>
        <v>0</v>
      </c>
      <c r="I223" s="393">
        <f t="shared" si="25"/>
        <v>0</v>
      </c>
    </row>
    <row r="224" spans="1:9" ht="46.8" hidden="1">
      <c r="A224" s="35" t="s">
        <v>204</v>
      </c>
      <c r="B224" s="37" t="s">
        <v>116</v>
      </c>
      <c r="C224" s="152" t="s">
        <v>10</v>
      </c>
      <c r="D224" s="304" t="s">
        <v>576</v>
      </c>
      <c r="E224" s="305" t="s">
        <v>521</v>
      </c>
      <c r="F224" s="306" t="s">
        <v>522</v>
      </c>
      <c r="G224" s="39"/>
      <c r="H224" s="394">
        <f t="shared" si="25"/>
        <v>0</v>
      </c>
      <c r="I224" s="394">
        <f t="shared" si="25"/>
        <v>0</v>
      </c>
    </row>
    <row r="225" spans="1:9" ht="78" hidden="1">
      <c r="A225" s="3" t="s">
        <v>262</v>
      </c>
      <c r="B225" s="5" t="s">
        <v>116</v>
      </c>
      <c r="C225" s="151" t="s">
        <v>10</v>
      </c>
      <c r="D225" s="319" t="s">
        <v>261</v>
      </c>
      <c r="E225" s="320" t="s">
        <v>521</v>
      </c>
      <c r="F225" s="321" t="s">
        <v>522</v>
      </c>
      <c r="G225" s="69"/>
      <c r="H225" s="395">
        <f t="shared" si="25"/>
        <v>0</v>
      </c>
      <c r="I225" s="395">
        <f t="shared" si="25"/>
        <v>0</v>
      </c>
    </row>
    <row r="226" spans="1:9" ht="46.8" hidden="1">
      <c r="A226" s="74" t="s">
        <v>577</v>
      </c>
      <c r="B226" s="5" t="s">
        <v>116</v>
      </c>
      <c r="C226" s="151" t="s">
        <v>10</v>
      </c>
      <c r="D226" s="319" t="s">
        <v>261</v>
      </c>
      <c r="E226" s="320" t="s">
        <v>10</v>
      </c>
      <c r="F226" s="321" t="s">
        <v>522</v>
      </c>
      <c r="G226" s="69"/>
      <c r="H226" s="395">
        <f>SUM(H227+H229)</f>
        <v>0</v>
      </c>
      <c r="I226" s="395">
        <f>SUM(I227+I229)</f>
        <v>0</v>
      </c>
    </row>
    <row r="227" spans="1:9" ht="15.6" hidden="1">
      <c r="A227" s="130" t="s">
        <v>272</v>
      </c>
      <c r="B227" s="5" t="s">
        <v>116</v>
      </c>
      <c r="C227" s="151" t="s">
        <v>10</v>
      </c>
      <c r="D227" s="319" t="s">
        <v>261</v>
      </c>
      <c r="E227" s="320" t="s">
        <v>10</v>
      </c>
      <c r="F227" s="321" t="s">
        <v>578</v>
      </c>
      <c r="G227" s="69"/>
      <c r="H227" s="395">
        <f>SUM(H228)</f>
        <v>0</v>
      </c>
      <c r="I227" s="395">
        <f>SUM(I228)</f>
        <v>0</v>
      </c>
    </row>
    <row r="228" spans="1:9" ht="31.2" hidden="1">
      <c r="A228" s="110" t="s">
        <v>728</v>
      </c>
      <c r="B228" s="5" t="s">
        <v>116</v>
      </c>
      <c r="C228" s="151" t="s">
        <v>10</v>
      </c>
      <c r="D228" s="319" t="s">
        <v>261</v>
      </c>
      <c r="E228" s="320" t="s">
        <v>10</v>
      </c>
      <c r="F228" s="321" t="s">
        <v>578</v>
      </c>
      <c r="G228" s="69" t="s">
        <v>16</v>
      </c>
      <c r="H228" s="397">
        <f>SUM(прил10!I180)</f>
        <v>0</v>
      </c>
      <c r="I228" s="397">
        <f>SUM(прил10!J180)</f>
        <v>0</v>
      </c>
    </row>
    <row r="229" spans="1:9" ht="31.2" hidden="1">
      <c r="A229" s="130" t="s">
        <v>579</v>
      </c>
      <c r="B229" s="5" t="s">
        <v>116</v>
      </c>
      <c r="C229" s="151" t="s">
        <v>10</v>
      </c>
      <c r="D229" s="319" t="s">
        <v>261</v>
      </c>
      <c r="E229" s="320" t="s">
        <v>10</v>
      </c>
      <c r="F229" s="321" t="s">
        <v>580</v>
      </c>
      <c r="G229" s="69"/>
      <c r="H229" s="395">
        <f>SUM(H230)</f>
        <v>0</v>
      </c>
      <c r="I229" s="395">
        <f>SUM(I230)</f>
        <v>0</v>
      </c>
    </row>
    <row r="230" spans="1:9" ht="15.6" hidden="1">
      <c r="A230" s="94" t="s">
        <v>21</v>
      </c>
      <c r="B230" s="5" t="s">
        <v>116</v>
      </c>
      <c r="C230" s="151" t="s">
        <v>10</v>
      </c>
      <c r="D230" s="319" t="s">
        <v>261</v>
      </c>
      <c r="E230" s="320" t="s">
        <v>10</v>
      </c>
      <c r="F230" s="321" t="s">
        <v>580</v>
      </c>
      <c r="G230" s="69" t="s">
        <v>75</v>
      </c>
      <c r="H230" s="397">
        <f>SUM(прил10!I182)</f>
        <v>0</v>
      </c>
      <c r="I230" s="397">
        <f>SUM(прил10!J182)</f>
        <v>0</v>
      </c>
    </row>
    <row r="231" spans="1:9" ht="15.6">
      <c r="A231" s="49" t="s">
        <v>161</v>
      </c>
      <c r="B231" s="61" t="s">
        <v>116</v>
      </c>
      <c r="C231" s="28" t="s">
        <v>12</v>
      </c>
      <c r="D231" s="295"/>
      <c r="E231" s="296"/>
      <c r="F231" s="297"/>
      <c r="G231" s="62"/>
      <c r="H231" s="393">
        <f>SUM(H232+H245+H250)</f>
        <v>518847</v>
      </c>
      <c r="I231" s="393">
        <f>SUM(I232+I245+I250)</f>
        <v>518847</v>
      </c>
    </row>
    <row r="232" spans="1:9" ht="31.2">
      <c r="A232" s="35" t="s">
        <v>193</v>
      </c>
      <c r="B232" s="37" t="s">
        <v>116</v>
      </c>
      <c r="C232" s="41" t="s">
        <v>12</v>
      </c>
      <c r="D232" s="304" t="s">
        <v>581</v>
      </c>
      <c r="E232" s="305" t="s">
        <v>521</v>
      </c>
      <c r="F232" s="306" t="s">
        <v>522</v>
      </c>
      <c r="G232" s="39"/>
      <c r="H232" s="394">
        <f>SUM(H233)</f>
        <v>518847</v>
      </c>
      <c r="I232" s="394">
        <f>SUM(I233)</f>
        <v>518847</v>
      </c>
    </row>
    <row r="233" spans="1:9" s="51" customFormat="1" ht="46.8">
      <c r="A233" s="64" t="s">
        <v>194</v>
      </c>
      <c r="B233" s="5" t="s">
        <v>116</v>
      </c>
      <c r="C233" s="628" t="s">
        <v>12</v>
      </c>
      <c r="D233" s="319" t="s">
        <v>232</v>
      </c>
      <c r="E233" s="320" t="s">
        <v>521</v>
      </c>
      <c r="F233" s="321" t="s">
        <v>522</v>
      </c>
      <c r="G233" s="69"/>
      <c r="H233" s="395">
        <f>SUM(H234)</f>
        <v>518847</v>
      </c>
      <c r="I233" s="395">
        <f>SUM(I234)</f>
        <v>518847</v>
      </c>
    </row>
    <row r="234" spans="1:9" s="51" customFormat="1" ht="31.2">
      <c r="A234" s="130" t="s">
        <v>582</v>
      </c>
      <c r="B234" s="5" t="s">
        <v>116</v>
      </c>
      <c r="C234" s="628" t="s">
        <v>12</v>
      </c>
      <c r="D234" s="319" t="s">
        <v>232</v>
      </c>
      <c r="E234" s="320" t="s">
        <v>10</v>
      </c>
      <c r="F234" s="321" t="s">
        <v>522</v>
      </c>
      <c r="G234" s="69"/>
      <c r="H234" s="395">
        <f>SUM(H235+H237+H239+H241+H243)</f>
        <v>518847</v>
      </c>
      <c r="I234" s="395">
        <f>SUM(I235+I237+I239+I241+I243)</f>
        <v>518847</v>
      </c>
    </row>
    <row r="235" spans="1:9" s="51" customFormat="1" ht="46.8" hidden="1">
      <c r="A235" s="130" t="s">
        <v>745</v>
      </c>
      <c r="B235" s="5" t="s">
        <v>116</v>
      </c>
      <c r="C235" s="628" t="s">
        <v>12</v>
      </c>
      <c r="D235" s="319" t="s">
        <v>232</v>
      </c>
      <c r="E235" s="320" t="s">
        <v>10</v>
      </c>
      <c r="F235" s="554">
        <v>13421</v>
      </c>
      <c r="G235" s="69"/>
      <c r="H235" s="395">
        <f>SUM(H236)</f>
        <v>0</v>
      </c>
      <c r="I235" s="395">
        <f>SUM(I236)</f>
        <v>0</v>
      </c>
    </row>
    <row r="236" spans="1:9" s="51" customFormat="1" ht="15.6" hidden="1">
      <c r="A236" s="130" t="s">
        <v>21</v>
      </c>
      <c r="B236" s="5" t="s">
        <v>116</v>
      </c>
      <c r="C236" s="628" t="s">
        <v>12</v>
      </c>
      <c r="D236" s="319" t="s">
        <v>232</v>
      </c>
      <c r="E236" s="320" t="s">
        <v>10</v>
      </c>
      <c r="F236" s="554">
        <v>13421</v>
      </c>
      <c r="G236" s="69" t="s">
        <v>75</v>
      </c>
      <c r="H236" s="397">
        <f>SUM(прил10!I188)</f>
        <v>0</v>
      </c>
      <c r="I236" s="397">
        <f>SUM(прил10!J188)</f>
        <v>0</v>
      </c>
    </row>
    <row r="237" spans="1:9" s="51" customFormat="1" ht="46.8" hidden="1">
      <c r="A237" s="130" t="s">
        <v>746</v>
      </c>
      <c r="B237" s="5" t="s">
        <v>116</v>
      </c>
      <c r="C237" s="628" t="s">
        <v>12</v>
      </c>
      <c r="D237" s="319" t="s">
        <v>232</v>
      </c>
      <c r="E237" s="320" t="s">
        <v>10</v>
      </c>
      <c r="F237" s="554">
        <v>13431</v>
      </c>
      <c r="G237" s="69"/>
      <c r="H237" s="395">
        <f>SUM(H238)</f>
        <v>0</v>
      </c>
      <c r="I237" s="395">
        <f>SUM(I238)</f>
        <v>0</v>
      </c>
    </row>
    <row r="238" spans="1:9" s="51" customFormat="1" ht="15.6" hidden="1">
      <c r="A238" s="130" t="s">
        <v>21</v>
      </c>
      <c r="B238" s="5" t="s">
        <v>116</v>
      </c>
      <c r="C238" s="628" t="s">
        <v>12</v>
      </c>
      <c r="D238" s="319" t="s">
        <v>232</v>
      </c>
      <c r="E238" s="320" t="s">
        <v>10</v>
      </c>
      <c r="F238" s="554">
        <v>13431</v>
      </c>
      <c r="G238" s="69" t="s">
        <v>75</v>
      </c>
      <c r="H238" s="397">
        <f>SUM(прил10!I190)</f>
        <v>0</v>
      </c>
      <c r="I238" s="397">
        <f>SUM(прил10!J190)</f>
        <v>0</v>
      </c>
    </row>
    <row r="239" spans="1:9" s="51" customFormat="1" ht="31.2" hidden="1">
      <c r="A239" s="130" t="s">
        <v>720</v>
      </c>
      <c r="B239" s="5" t="s">
        <v>116</v>
      </c>
      <c r="C239" s="628" t="s">
        <v>12</v>
      </c>
      <c r="D239" s="319" t="s">
        <v>232</v>
      </c>
      <c r="E239" s="320" t="s">
        <v>10</v>
      </c>
      <c r="F239" s="321" t="s">
        <v>719</v>
      </c>
      <c r="G239" s="69"/>
      <c r="H239" s="395">
        <f>SUM(H240)</f>
        <v>0</v>
      </c>
      <c r="I239" s="395">
        <f>SUM(I240)</f>
        <v>0</v>
      </c>
    </row>
    <row r="240" spans="1:9" s="51" customFormat="1" ht="15.6" hidden="1">
      <c r="A240" s="94" t="s">
        <v>21</v>
      </c>
      <c r="B240" s="5" t="s">
        <v>116</v>
      </c>
      <c r="C240" s="628" t="s">
        <v>12</v>
      </c>
      <c r="D240" s="319" t="s">
        <v>232</v>
      </c>
      <c r="E240" s="320" t="s">
        <v>10</v>
      </c>
      <c r="F240" s="321" t="s">
        <v>719</v>
      </c>
      <c r="G240" s="69" t="s">
        <v>75</v>
      </c>
      <c r="H240" s="397">
        <f>SUM(прил10!I192)</f>
        <v>0</v>
      </c>
      <c r="I240" s="397">
        <f>SUM(прил10!J192)</f>
        <v>0</v>
      </c>
    </row>
    <row r="241" spans="1:9" s="51" customFormat="1" ht="62.4">
      <c r="A241" s="94" t="s">
        <v>586</v>
      </c>
      <c r="B241" s="5" t="s">
        <v>116</v>
      </c>
      <c r="C241" s="628" t="s">
        <v>12</v>
      </c>
      <c r="D241" s="319" t="s">
        <v>232</v>
      </c>
      <c r="E241" s="320" t="s">
        <v>10</v>
      </c>
      <c r="F241" s="321" t="s">
        <v>587</v>
      </c>
      <c r="G241" s="69"/>
      <c r="H241" s="395">
        <f>SUM(H242)</f>
        <v>167518</v>
      </c>
      <c r="I241" s="395">
        <f>SUM(I242)</f>
        <v>167518</v>
      </c>
    </row>
    <row r="242" spans="1:9" s="51" customFormat="1" ht="15.6">
      <c r="A242" s="94" t="s">
        <v>21</v>
      </c>
      <c r="B242" s="5" t="s">
        <v>116</v>
      </c>
      <c r="C242" s="628" t="s">
        <v>12</v>
      </c>
      <c r="D242" s="319" t="s">
        <v>232</v>
      </c>
      <c r="E242" s="320" t="s">
        <v>10</v>
      </c>
      <c r="F242" s="321" t="s">
        <v>587</v>
      </c>
      <c r="G242" s="69" t="s">
        <v>75</v>
      </c>
      <c r="H242" s="397">
        <f>SUM(прил10!I194)</f>
        <v>167518</v>
      </c>
      <c r="I242" s="397">
        <f>SUM(прил10!J194)</f>
        <v>167518</v>
      </c>
    </row>
    <row r="243" spans="1:9" s="51" customFormat="1" ht="46.8">
      <c r="A243" s="94" t="s">
        <v>715</v>
      </c>
      <c r="B243" s="5" t="s">
        <v>116</v>
      </c>
      <c r="C243" s="628" t="s">
        <v>12</v>
      </c>
      <c r="D243" s="319" t="s">
        <v>232</v>
      </c>
      <c r="E243" s="320" t="s">
        <v>10</v>
      </c>
      <c r="F243" s="321" t="s">
        <v>714</v>
      </c>
      <c r="G243" s="69"/>
      <c r="H243" s="395">
        <f>SUM(H244)</f>
        <v>351329</v>
      </c>
      <c r="I243" s="395">
        <f>SUM(I244)</f>
        <v>351329</v>
      </c>
    </row>
    <row r="244" spans="1:9" s="51" customFormat="1" ht="15.6">
      <c r="A244" s="94" t="s">
        <v>21</v>
      </c>
      <c r="B244" s="5" t="s">
        <v>116</v>
      </c>
      <c r="C244" s="628" t="s">
        <v>12</v>
      </c>
      <c r="D244" s="319" t="s">
        <v>232</v>
      </c>
      <c r="E244" s="320" t="s">
        <v>10</v>
      </c>
      <c r="F244" s="321" t="s">
        <v>714</v>
      </c>
      <c r="G244" s="69" t="s">
        <v>75</v>
      </c>
      <c r="H244" s="397">
        <f>SUM(прил10!I196)</f>
        <v>351329</v>
      </c>
      <c r="I244" s="397">
        <f>SUM(прил10!J196)</f>
        <v>351329</v>
      </c>
    </row>
    <row r="245" spans="1:9" s="51" customFormat="1" ht="46.8" hidden="1">
      <c r="A245" s="35" t="s">
        <v>204</v>
      </c>
      <c r="B245" s="37" t="s">
        <v>116</v>
      </c>
      <c r="C245" s="152" t="s">
        <v>12</v>
      </c>
      <c r="D245" s="304" t="s">
        <v>576</v>
      </c>
      <c r="E245" s="305" t="s">
        <v>521</v>
      </c>
      <c r="F245" s="306" t="s">
        <v>522</v>
      </c>
      <c r="G245" s="39"/>
      <c r="H245" s="394">
        <f t="shared" ref="H245:I248" si="26">SUM(H246)</f>
        <v>0</v>
      </c>
      <c r="I245" s="394">
        <f t="shared" si="26"/>
        <v>0</v>
      </c>
    </row>
    <row r="246" spans="1:9" s="51" customFormat="1" ht="78" hidden="1">
      <c r="A246" s="64" t="s">
        <v>262</v>
      </c>
      <c r="B246" s="5" t="s">
        <v>116</v>
      </c>
      <c r="C246" s="151" t="s">
        <v>12</v>
      </c>
      <c r="D246" s="319" t="s">
        <v>261</v>
      </c>
      <c r="E246" s="320" t="s">
        <v>521</v>
      </c>
      <c r="F246" s="321" t="s">
        <v>522</v>
      </c>
      <c r="G246" s="356"/>
      <c r="H246" s="395">
        <f t="shared" si="26"/>
        <v>0</v>
      </c>
      <c r="I246" s="395">
        <f t="shared" si="26"/>
        <v>0</v>
      </c>
    </row>
    <row r="247" spans="1:9" s="51" customFormat="1" ht="46.8" hidden="1">
      <c r="A247" s="130" t="s">
        <v>577</v>
      </c>
      <c r="B247" s="5" t="s">
        <v>116</v>
      </c>
      <c r="C247" s="151" t="s">
        <v>12</v>
      </c>
      <c r="D247" s="319" t="s">
        <v>261</v>
      </c>
      <c r="E247" s="320" t="s">
        <v>10</v>
      </c>
      <c r="F247" s="321" t="s">
        <v>522</v>
      </c>
      <c r="G247" s="356"/>
      <c r="H247" s="395">
        <f t="shared" si="26"/>
        <v>0</v>
      </c>
      <c r="I247" s="395">
        <f t="shared" si="26"/>
        <v>0</v>
      </c>
    </row>
    <row r="248" spans="1:9" s="51" customFormat="1" ht="31.2" hidden="1">
      <c r="A248" s="130" t="s">
        <v>662</v>
      </c>
      <c r="B248" s="5" t="s">
        <v>116</v>
      </c>
      <c r="C248" s="151" t="s">
        <v>12</v>
      </c>
      <c r="D248" s="319" t="s">
        <v>261</v>
      </c>
      <c r="E248" s="320" t="s">
        <v>10</v>
      </c>
      <c r="F248" s="321" t="s">
        <v>663</v>
      </c>
      <c r="G248" s="356"/>
      <c r="H248" s="395">
        <f t="shared" si="26"/>
        <v>0</v>
      </c>
      <c r="I248" s="395">
        <f t="shared" si="26"/>
        <v>0</v>
      </c>
    </row>
    <row r="249" spans="1:9" s="51" customFormat="1" ht="15.6" hidden="1">
      <c r="A249" s="94" t="s">
        <v>21</v>
      </c>
      <c r="B249" s="5" t="s">
        <v>116</v>
      </c>
      <c r="C249" s="151" t="s">
        <v>12</v>
      </c>
      <c r="D249" s="319" t="s">
        <v>261</v>
      </c>
      <c r="E249" s="320" t="s">
        <v>10</v>
      </c>
      <c r="F249" s="321" t="s">
        <v>663</v>
      </c>
      <c r="G249" s="356" t="s">
        <v>75</v>
      </c>
      <c r="H249" s="397">
        <f>SUM(прил10!I201)</f>
        <v>0</v>
      </c>
      <c r="I249" s="397">
        <f>SUM(прил10!J201)</f>
        <v>0</v>
      </c>
    </row>
    <row r="250" spans="1:9" s="51" customFormat="1" ht="31.2" hidden="1">
      <c r="A250" s="35" t="s">
        <v>195</v>
      </c>
      <c r="B250" s="37" t="s">
        <v>116</v>
      </c>
      <c r="C250" s="41" t="s">
        <v>12</v>
      </c>
      <c r="D250" s="304" t="s">
        <v>233</v>
      </c>
      <c r="E250" s="305" t="s">
        <v>521</v>
      </c>
      <c r="F250" s="306" t="s">
        <v>522</v>
      </c>
      <c r="G250" s="39"/>
      <c r="H250" s="394">
        <f>SUM(H251)</f>
        <v>0</v>
      </c>
      <c r="I250" s="394">
        <f>SUM(I251)</f>
        <v>0</v>
      </c>
    </row>
    <row r="251" spans="1:9" s="51" customFormat="1" ht="62.4" hidden="1">
      <c r="A251" s="64" t="s">
        <v>196</v>
      </c>
      <c r="B251" s="5" t="s">
        <v>116</v>
      </c>
      <c r="C251" s="628" t="s">
        <v>12</v>
      </c>
      <c r="D251" s="319" t="s">
        <v>234</v>
      </c>
      <c r="E251" s="320" t="s">
        <v>521</v>
      </c>
      <c r="F251" s="321" t="s">
        <v>522</v>
      </c>
      <c r="G251" s="69"/>
      <c r="H251" s="395">
        <f>SUM(H252)</f>
        <v>0</v>
      </c>
      <c r="I251" s="395">
        <f>SUM(I252)</f>
        <v>0</v>
      </c>
    </row>
    <row r="252" spans="1:9" s="51" customFormat="1" ht="46.8" hidden="1">
      <c r="A252" s="64" t="s">
        <v>583</v>
      </c>
      <c r="B252" s="5" t="s">
        <v>116</v>
      </c>
      <c r="C252" s="628" t="s">
        <v>12</v>
      </c>
      <c r="D252" s="319" t="s">
        <v>234</v>
      </c>
      <c r="E252" s="320" t="s">
        <v>12</v>
      </c>
      <c r="F252" s="321" t="s">
        <v>522</v>
      </c>
      <c r="G252" s="69"/>
      <c r="H252" s="395">
        <f>SUM(H253+H255+H257+H259)</f>
        <v>0</v>
      </c>
      <c r="I252" s="395">
        <f>SUM(I253+I255+I257+I259)</f>
        <v>0</v>
      </c>
    </row>
    <row r="253" spans="1:9" s="51" customFormat="1" ht="46.8" hidden="1">
      <c r="A253" s="64" t="s">
        <v>751</v>
      </c>
      <c r="B253" s="5" t="s">
        <v>116</v>
      </c>
      <c r="C253" s="628" t="s">
        <v>12</v>
      </c>
      <c r="D253" s="319" t="s">
        <v>234</v>
      </c>
      <c r="E253" s="320" t="s">
        <v>12</v>
      </c>
      <c r="F253" s="554">
        <v>50181</v>
      </c>
      <c r="G253" s="69"/>
      <c r="H253" s="395">
        <f>SUM(H254)</f>
        <v>0</v>
      </c>
      <c r="I253" s="395">
        <f>SUM(I254)</f>
        <v>0</v>
      </c>
    </row>
    <row r="254" spans="1:9" s="51" customFormat="1" ht="15.6" hidden="1">
      <c r="A254" s="64" t="s">
        <v>21</v>
      </c>
      <c r="B254" s="5" t="s">
        <v>116</v>
      </c>
      <c r="C254" s="628" t="s">
        <v>12</v>
      </c>
      <c r="D254" s="319" t="s">
        <v>234</v>
      </c>
      <c r="E254" s="320" t="s">
        <v>12</v>
      </c>
      <c r="F254" s="554">
        <v>50181</v>
      </c>
      <c r="G254" s="69" t="s">
        <v>75</v>
      </c>
      <c r="H254" s="397">
        <f>SUM(прил10!I206)</f>
        <v>0</v>
      </c>
      <c r="I254" s="397">
        <f>SUM(прил10!J206)</f>
        <v>0</v>
      </c>
    </row>
    <row r="255" spans="1:9" s="51" customFormat="1" ht="31.2" hidden="1">
      <c r="A255" s="64" t="s">
        <v>584</v>
      </c>
      <c r="B255" s="5" t="s">
        <v>116</v>
      </c>
      <c r="C255" s="628" t="s">
        <v>12</v>
      </c>
      <c r="D255" s="319" t="s">
        <v>234</v>
      </c>
      <c r="E255" s="320" t="s">
        <v>12</v>
      </c>
      <c r="F255" s="321" t="s">
        <v>585</v>
      </c>
      <c r="G255" s="69"/>
      <c r="H255" s="395">
        <f>SUM(H256)</f>
        <v>0</v>
      </c>
      <c r="I255" s="395">
        <f>SUM(I256)</f>
        <v>0</v>
      </c>
    </row>
    <row r="256" spans="1:9" s="51" customFormat="1" ht="15.6" hidden="1">
      <c r="A256" s="3" t="s">
        <v>21</v>
      </c>
      <c r="B256" s="5" t="s">
        <v>116</v>
      </c>
      <c r="C256" s="628" t="s">
        <v>12</v>
      </c>
      <c r="D256" s="319" t="s">
        <v>234</v>
      </c>
      <c r="E256" s="320" t="s">
        <v>12</v>
      </c>
      <c r="F256" s="321" t="s">
        <v>585</v>
      </c>
      <c r="G256" s="69" t="s">
        <v>75</v>
      </c>
      <c r="H256" s="397">
        <f>SUM(прил10!I208)</f>
        <v>0</v>
      </c>
      <c r="I256" s="397">
        <f>SUM(прил10!J208)</f>
        <v>0</v>
      </c>
    </row>
    <row r="257" spans="1:9" s="51" customFormat="1" ht="31.2" hidden="1">
      <c r="A257" s="3" t="s">
        <v>713</v>
      </c>
      <c r="B257" s="5" t="s">
        <v>116</v>
      </c>
      <c r="C257" s="628" t="s">
        <v>12</v>
      </c>
      <c r="D257" s="319" t="s">
        <v>234</v>
      </c>
      <c r="E257" s="320" t="s">
        <v>12</v>
      </c>
      <c r="F257" s="321" t="s">
        <v>712</v>
      </c>
      <c r="G257" s="69"/>
      <c r="H257" s="395">
        <f>SUM(H258)</f>
        <v>0</v>
      </c>
      <c r="I257" s="395">
        <f>SUM(I258)</f>
        <v>0</v>
      </c>
    </row>
    <row r="258" spans="1:9" s="51" customFormat="1" ht="15.6" hidden="1">
      <c r="A258" s="3" t="s">
        <v>21</v>
      </c>
      <c r="B258" s="5" t="s">
        <v>116</v>
      </c>
      <c r="C258" s="628" t="s">
        <v>12</v>
      </c>
      <c r="D258" s="319" t="s">
        <v>234</v>
      </c>
      <c r="E258" s="320" t="s">
        <v>12</v>
      </c>
      <c r="F258" s="321" t="s">
        <v>712</v>
      </c>
      <c r="G258" s="69" t="s">
        <v>75</v>
      </c>
      <c r="H258" s="397">
        <f>SUM(прил10!I210)</f>
        <v>0</v>
      </c>
      <c r="I258" s="397">
        <f>SUM(прил10!J210)</f>
        <v>0</v>
      </c>
    </row>
    <row r="259" spans="1:9" s="51" customFormat="1" ht="46.8" hidden="1">
      <c r="A259" s="3" t="s">
        <v>750</v>
      </c>
      <c r="B259" s="5" t="s">
        <v>116</v>
      </c>
      <c r="C259" s="628" t="s">
        <v>12</v>
      </c>
      <c r="D259" s="319" t="s">
        <v>234</v>
      </c>
      <c r="E259" s="320" t="s">
        <v>12</v>
      </c>
      <c r="F259" s="321" t="s">
        <v>749</v>
      </c>
      <c r="G259" s="69"/>
      <c r="H259" s="395">
        <f>SUM(H260)</f>
        <v>0</v>
      </c>
      <c r="I259" s="395">
        <f>SUM(I260)</f>
        <v>0</v>
      </c>
    </row>
    <row r="260" spans="1:9" s="51" customFormat="1" ht="15.6" hidden="1">
      <c r="A260" s="3" t="s">
        <v>21</v>
      </c>
      <c r="B260" s="5" t="s">
        <v>116</v>
      </c>
      <c r="C260" s="628" t="s">
        <v>12</v>
      </c>
      <c r="D260" s="319" t="s">
        <v>234</v>
      </c>
      <c r="E260" s="320" t="s">
        <v>12</v>
      </c>
      <c r="F260" s="321" t="s">
        <v>749</v>
      </c>
      <c r="G260" s="69" t="s">
        <v>75</v>
      </c>
      <c r="H260" s="397">
        <f>SUM(прил10!I212)</f>
        <v>0</v>
      </c>
      <c r="I260" s="397">
        <f>SUM(прил10!J212)</f>
        <v>0</v>
      </c>
    </row>
    <row r="261" spans="1:9" ht="15.6">
      <c r="A261" s="90" t="s">
        <v>27</v>
      </c>
      <c r="B261" s="18" t="s">
        <v>29</v>
      </c>
      <c r="C261" s="47"/>
      <c r="D261" s="332"/>
      <c r="E261" s="333"/>
      <c r="F261" s="334"/>
      <c r="G261" s="17"/>
      <c r="H261" s="392">
        <f>SUM(H262+H282+H333+H348+H368)</f>
        <v>178610429</v>
      </c>
      <c r="I261" s="392">
        <f>SUM(I262+I282+I333+I348+I368)</f>
        <v>180330502</v>
      </c>
    </row>
    <row r="262" spans="1:9" ht="15.6">
      <c r="A262" s="107" t="s">
        <v>28</v>
      </c>
      <c r="B262" s="28" t="s">
        <v>29</v>
      </c>
      <c r="C262" s="28" t="s">
        <v>10</v>
      </c>
      <c r="D262" s="295"/>
      <c r="E262" s="296"/>
      <c r="F262" s="297"/>
      <c r="G262" s="27"/>
      <c r="H262" s="393">
        <f>SUM(H263,H277)</f>
        <v>19221992</v>
      </c>
      <c r="I262" s="393">
        <f>SUM(I263,I277)</f>
        <v>19221992</v>
      </c>
    </row>
    <row r="263" spans="1:9" ht="31.2">
      <c r="A263" s="35" t="s">
        <v>162</v>
      </c>
      <c r="B263" s="37" t="s">
        <v>29</v>
      </c>
      <c r="C263" s="37" t="s">
        <v>10</v>
      </c>
      <c r="D263" s="298" t="s">
        <v>591</v>
      </c>
      <c r="E263" s="299" t="s">
        <v>521</v>
      </c>
      <c r="F263" s="300" t="s">
        <v>522</v>
      </c>
      <c r="G263" s="39"/>
      <c r="H263" s="394">
        <f>SUM(H264)</f>
        <v>19113392</v>
      </c>
      <c r="I263" s="394">
        <f>SUM(I264)</f>
        <v>19113392</v>
      </c>
    </row>
    <row r="264" spans="1:9" ht="46.8">
      <c r="A264" s="3" t="s">
        <v>163</v>
      </c>
      <c r="B264" s="5" t="s">
        <v>29</v>
      </c>
      <c r="C264" s="5" t="s">
        <v>10</v>
      </c>
      <c r="D264" s="301" t="s">
        <v>246</v>
      </c>
      <c r="E264" s="302" t="s">
        <v>521</v>
      </c>
      <c r="F264" s="303" t="s">
        <v>522</v>
      </c>
      <c r="G264" s="69"/>
      <c r="H264" s="395">
        <f>SUM(H265)</f>
        <v>19113392</v>
      </c>
      <c r="I264" s="395">
        <f>SUM(I265)</f>
        <v>19113392</v>
      </c>
    </row>
    <row r="265" spans="1:9" ht="15.6">
      <c r="A265" s="3" t="s">
        <v>592</v>
      </c>
      <c r="B265" s="5" t="s">
        <v>29</v>
      </c>
      <c r="C265" s="5" t="s">
        <v>10</v>
      </c>
      <c r="D265" s="301" t="s">
        <v>246</v>
      </c>
      <c r="E265" s="302" t="s">
        <v>10</v>
      </c>
      <c r="F265" s="303" t="s">
        <v>522</v>
      </c>
      <c r="G265" s="69"/>
      <c r="H265" s="395">
        <f>SUM(H266+H269+H271+H273)</f>
        <v>19113392</v>
      </c>
      <c r="I265" s="395">
        <f>SUM(I266+I269+I271+I273)</f>
        <v>19113392</v>
      </c>
    </row>
    <row r="266" spans="1:9" ht="78">
      <c r="A266" s="3" t="s">
        <v>593</v>
      </c>
      <c r="B266" s="5" t="s">
        <v>29</v>
      </c>
      <c r="C266" s="5" t="s">
        <v>10</v>
      </c>
      <c r="D266" s="301" t="s">
        <v>246</v>
      </c>
      <c r="E266" s="302" t="s">
        <v>10</v>
      </c>
      <c r="F266" s="303" t="s">
        <v>594</v>
      </c>
      <c r="G266" s="2"/>
      <c r="H266" s="395">
        <f>SUM(H267:H268)</f>
        <v>9648913</v>
      </c>
      <c r="I266" s="395">
        <f>SUM(I267:I268)</f>
        <v>9648913</v>
      </c>
    </row>
    <row r="267" spans="1:9" ht="46.8">
      <c r="A267" s="105" t="s">
        <v>92</v>
      </c>
      <c r="B267" s="5" t="s">
        <v>29</v>
      </c>
      <c r="C267" s="5" t="s">
        <v>10</v>
      </c>
      <c r="D267" s="301" t="s">
        <v>246</v>
      </c>
      <c r="E267" s="302" t="s">
        <v>10</v>
      </c>
      <c r="F267" s="303" t="s">
        <v>594</v>
      </c>
      <c r="G267" s="356" t="s">
        <v>13</v>
      </c>
      <c r="H267" s="397">
        <f>SUM(прил10!I354)</f>
        <v>9562758</v>
      </c>
      <c r="I267" s="397">
        <f>SUM(прил10!J354)</f>
        <v>9562758</v>
      </c>
    </row>
    <row r="268" spans="1:9" ht="31.2">
      <c r="A268" s="110" t="s">
        <v>728</v>
      </c>
      <c r="B268" s="5" t="s">
        <v>29</v>
      </c>
      <c r="C268" s="5" t="s">
        <v>10</v>
      </c>
      <c r="D268" s="301" t="s">
        <v>246</v>
      </c>
      <c r="E268" s="302" t="s">
        <v>10</v>
      </c>
      <c r="F268" s="303" t="s">
        <v>594</v>
      </c>
      <c r="G268" s="356" t="s">
        <v>16</v>
      </c>
      <c r="H268" s="397">
        <f>SUM(прил10!I355)</f>
        <v>86155</v>
      </c>
      <c r="I268" s="397">
        <f>SUM(прил10!J355)</f>
        <v>86155</v>
      </c>
    </row>
    <row r="269" spans="1:9" ht="31.2" hidden="1">
      <c r="A269" s="552" t="s">
        <v>790</v>
      </c>
      <c r="B269" s="5" t="s">
        <v>29</v>
      </c>
      <c r="C269" s="5" t="s">
        <v>10</v>
      </c>
      <c r="D269" s="301" t="s">
        <v>246</v>
      </c>
      <c r="E269" s="302" t="s">
        <v>10</v>
      </c>
      <c r="F269" s="303" t="s">
        <v>766</v>
      </c>
      <c r="G269" s="356"/>
      <c r="H269" s="395">
        <f>SUM(H270)</f>
        <v>0</v>
      </c>
      <c r="I269" s="395">
        <f>SUM(I270)</f>
        <v>0</v>
      </c>
    </row>
    <row r="270" spans="1:9" ht="31.2" hidden="1">
      <c r="A270" s="136" t="s">
        <v>728</v>
      </c>
      <c r="B270" s="5" t="s">
        <v>29</v>
      </c>
      <c r="C270" s="5" t="s">
        <v>10</v>
      </c>
      <c r="D270" s="301" t="s">
        <v>246</v>
      </c>
      <c r="E270" s="302" t="s">
        <v>10</v>
      </c>
      <c r="F270" s="303" t="s">
        <v>766</v>
      </c>
      <c r="G270" s="356" t="s">
        <v>16</v>
      </c>
      <c r="H270" s="397">
        <f>SUM(прил10!I357)</f>
        <v>0</v>
      </c>
      <c r="I270" s="397">
        <f>SUM(прил10!J357)</f>
        <v>0</v>
      </c>
    </row>
    <row r="271" spans="1:9" ht="31.5" hidden="1" customHeight="1">
      <c r="A271" s="552" t="s">
        <v>725</v>
      </c>
      <c r="B271" s="5" t="s">
        <v>29</v>
      </c>
      <c r="C271" s="5" t="s">
        <v>10</v>
      </c>
      <c r="D271" s="301" t="s">
        <v>246</v>
      </c>
      <c r="E271" s="302" t="s">
        <v>10</v>
      </c>
      <c r="F271" s="303" t="s">
        <v>724</v>
      </c>
      <c r="G271" s="356"/>
      <c r="H271" s="395">
        <f>SUM(H272)</f>
        <v>0</v>
      </c>
      <c r="I271" s="395">
        <f>SUM(I272)</f>
        <v>0</v>
      </c>
    </row>
    <row r="272" spans="1:9" ht="33.75" hidden="1" customHeight="1">
      <c r="A272" s="136" t="s">
        <v>728</v>
      </c>
      <c r="B272" s="5" t="s">
        <v>29</v>
      </c>
      <c r="C272" s="5" t="s">
        <v>10</v>
      </c>
      <c r="D272" s="301" t="s">
        <v>246</v>
      </c>
      <c r="E272" s="302" t="s">
        <v>10</v>
      </c>
      <c r="F272" s="303" t="s">
        <v>724</v>
      </c>
      <c r="G272" s="356" t="s">
        <v>16</v>
      </c>
      <c r="H272" s="397">
        <f>SUM(прил10!I359)</f>
        <v>0</v>
      </c>
      <c r="I272" s="397">
        <f>SUM(прил10!J359)</f>
        <v>0</v>
      </c>
    </row>
    <row r="273" spans="1:9" ht="33" customHeight="1">
      <c r="A273" s="3" t="s">
        <v>102</v>
      </c>
      <c r="B273" s="5" t="s">
        <v>29</v>
      </c>
      <c r="C273" s="5" t="s">
        <v>10</v>
      </c>
      <c r="D273" s="301" t="s">
        <v>246</v>
      </c>
      <c r="E273" s="302" t="s">
        <v>10</v>
      </c>
      <c r="F273" s="303" t="s">
        <v>555</v>
      </c>
      <c r="G273" s="69"/>
      <c r="H273" s="395">
        <f>SUM(H274:H276)</f>
        <v>9464479</v>
      </c>
      <c r="I273" s="395">
        <f>SUM(I274:I276)</f>
        <v>9464479</v>
      </c>
    </row>
    <row r="274" spans="1:9" ht="49.5" customHeight="1">
      <c r="A274" s="105" t="s">
        <v>92</v>
      </c>
      <c r="B274" s="5" t="s">
        <v>29</v>
      </c>
      <c r="C274" s="5" t="s">
        <v>10</v>
      </c>
      <c r="D274" s="301" t="s">
        <v>246</v>
      </c>
      <c r="E274" s="302" t="s">
        <v>10</v>
      </c>
      <c r="F274" s="303" t="s">
        <v>555</v>
      </c>
      <c r="G274" s="69" t="s">
        <v>13</v>
      </c>
      <c r="H274" s="397">
        <f>SUM(прил10!I361)</f>
        <v>4093042</v>
      </c>
      <c r="I274" s="397">
        <f>SUM(прил10!J361)</f>
        <v>4093042</v>
      </c>
    </row>
    <row r="275" spans="1:9" ht="31.5" customHeight="1">
      <c r="A275" s="110" t="s">
        <v>728</v>
      </c>
      <c r="B275" s="5" t="s">
        <v>29</v>
      </c>
      <c r="C275" s="5" t="s">
        <v>10</v>
      </c>
      <c r="D275" s="301" t="s">
        <v>246</v>
      </c>
      <c r="E275" s="302" t="s">
        <v>10</v>
      </c>
      <c r="F275" s="303" t="s">
        <v>555</v>
      </c>
      <c r="G275" s="69" t="s">
        <v>16</v>
      </c>
      <c r="H275" s="397">
        <f>SUM(прил10!I362)</f>
        <v>5280133</v>
      </c>
      <c r="I275" s="397">
        <f>SUM(прил10!J362)</f>
        <v>5280133</v>
      </c>
    </row>
    <row r="276" spans="1:9" ht="18" customHeight="1">
      <c r="A276" s="3" t="s">
        <v>18</v>
      </c>
      <c r="B276" s="5" t="s">
        <v>29</v>
      </c>
      <c r="C276" s="5" t="s">
        <v>10</v>
      </c>
      <c r="D276" s="301" t="s">
        <v>246</v>
      </c>
      <c r="E276" s="302" t="s">
        <v>10</v>
      </c>
      <c r="F276" s="303" t="s">
        <v>555</v>
      </c>
      <c r="G276" s="69" t="s">
        <v>17</v>
      </c>
      <c r="H276" s="397">
        <f>SUM(прил10!I363)</f>
        <v>91304</v>
      </c>
      <c r="I276" s="397">
        <f>SUM(прил10!J363)</f>
        <v>91304</v>
      </c>
    </row>
    <row r="277" spans="1:9" ht="64.5" customHeight="1">
      <c r="A277" s="91" t="s">
        <v>149</v>
      </c>
      <c r="B277" s="36" t="s">
        <v>29</v>
      </c>
      <c r="C277" s="50" t="s">
        <v>10</v>
      </c>
      <c r="D277" s="310" t="s">
        <v>225</v>
      </c>
      <c r="E277" s="311" t="s">
        <v>521</v>
      </c>
      <c r="F277" s="312" t="s">
        <v>522</v>
      </c>
      <c r="G277" s="36"/>
      <c r="H277" s="394">
        <f t="shared" ref="H277:I280" si="27">SUM(H278)</f>
        <v>108600</v>
      </c>
      <c r="I277" s="394">
        <f t="shared" si="27"/>
        <v>108600</v>
      </c>
    </row>
    <row r="278" spans="1:9" ht="96" customHeight="1">
      <c r="A278" s="94" t="s">
        <v>165</v>
      </c>
      <c r="B278" s="2" t="s">
        <v>29</v>
      </c>
      <c r="C278" s="10" t="s">
        <v>10</v>
      </c>
      <c r="D278" s="338" t="s">
        <v>227</v>
      </c>
      <c r="E278" s="339" t="s">
        <v>521</v>
      </c>
      <c r="F278" s="340" t="s">
        <v>522</v>
      </c>
      <c r="G278" s="2"/>
      <c r="H278" s="395">
        <f t="shared" si="27"/>
        <v>108600</v>
      </c>
      <c r="I278" s="395">
        <f t="shared" si="27"/>
        <v>108600</v>
      </c>
    </row>
    <row r="279" spans="1:9" ht="49.5" customHeight="1">
      <c r="A279" s="94" t="s">
        <v>541</v>
      </c>
      <c r="B279" s="2" t="s">
        <v>29</v>
      </c>
      <c r="C279" s="10" t="s">
        <v>10</v>
      </c>
      <c r="D279" s="338" t="s">
        <v>227</v>
      </c>
      <c r="E279" s="339" t="s">
        <v>10</v>
      </c>
      <c r="F279" s="340" t="s">
        <v>522</v>
      </c>
      <c r="G279" s="2"/>
      <c r="H279" s="395">
        <f t="shared" si="27"/>
        <v>108600</v>
      </c>
      <c r="I279" s="395">
        <f t="shared" si="27"/>
        <v>108600</v>
      </c>
    </row>
    <row r="280" spans="1:9" ht="18" customHeight="1">
      <c r="A280" s="3" t="s">
        <v>117</v>
      </c>
      <c r="B280" s="2" t="s">
        <v>29</v>
      </c>
      <c r="C280" s="10" t="s">
        <v>10</v>
      </c>
      <c r="D280" s="338" t="s">
        <v>227</v>
      </c>
      <c r="E280" s="339" t="s">
        <v>10</v>
      </c>
      <c r="F280" s="340" t="s">
        <v>542</v>
      </c>
      <c r="G280" s="2"/>
      <c r="H280" s="395">
        <f t="shared" si="27"/>
        <v>108600</v>
      </c>
      <c r="I280" s="395">
        <f t="shared" si="27"/>
        <v>108600</v>
      </c>
    </row>
    <row r="281" spans="1:9" ht="30" customHeight="1">
      <c r="A281" s="110" t="s">
        <v>728</v>
      </c>
      <c r="B281" s="2" t="s">
        <v>29</v>
      </c>
      <c r="C281" s="10" t="s">
        <v>10</v>
      </c>
      <c r="D281" s="338" t="s">
        <v>227</v>
      </c>
      <c r="E281" s="339" t="s">
        <v>10</v>
      </c>
      <c r="F281" s="340" t="s">
        <v>542</v>
      </c>
      <c r="G281" s="2" t="s">
        <v>16</v>
      </c>
      <c r="H281" s="396">
        <f>SUM(прил10!I368)</f>
        <v>108600</v>
      </c>
      <c r="I281" s="396">
        <f>SUM(прил10!J368)</f>
        <v>108600</v>
      </c>
    </row>
    <row r="282" spans="1:9" ht="15.6">
      <c r="A282" s="107" t="s">
        <v>30</v>
      </c>
      <c r="B282" s="28" t="s">
        <v>29</v>
      </c>
      <c r="C282" s="28" t="s">
        <v>12</v>
      </c>
      <c r="D282" s="295"/>
      <c r="E282" s="296"/>
      <c r="F282" s="297"/>
      <c r="G282" s="27"/>
      <c r="H282" s="393">
        <f>SUM(H283+H328)</f>
        <v>137857251</v>
      </c>
      <c r="I282" s="393">
        <f>SUM(I283+I328)</f>
        <v>139577324</v>
      </c>
    </row>
    <row r="283" spans="1:9" ht="31.2">
      <c r="A283" s="35" t="s">
        <v>162</v>
      </c>
      <c r="B283" s="36" t="s">
        <v>29</v>
      </c>
      <c r="C283" s="36" t="s">
        <v>12</v>
      </c>
      <c r="D283" s="298" t="s">
        <v>591</v>
      </c>
      <c r="E283" s="299" t="s">
        <v>521</v>
      </c>
      <c r="F283" s="300" t="s">
        <v>522</v>
      </c>
      <c r="G283" s="36"/>
      <c r="H283" s="394">
        <f>SUM(H284+H312)</f>
        <v>137011351</v>
      </c>
      <c r="I283" s="394">
        <f>SUM(I284+I312)</f>
        <v>138731424</v>
      </c>
    </row>
    <row r="284" spans="1:9" ht="46.8">
      <c r="A284" s="3" t="s">
        <v>163</v>
      </c>
      <c r="B284" s="2" t="s">
        <v>29</v>
      </c>
      <c r="C284" s="2" t="s">
        <v>12</v>
      </c>
      <c r="D284" s="301" t="s">
        <v>246</v>
      </c>
      <c r="E284" s="302" t="s">
        <v>521</v>
      </c>
      <c r="F284" s="303" t="s">
        <v>522</v>
      </c>
      <c r="G284" s="2"/>
      <c r="H284" s="395">
        <f>SUM(H285)</f>
        <v>136811351</v>
      </c>
      <c r="I284" s="395">
        <f>SUM(I285)</f>
        <v>138531424</v>
      </c>
    </row>
    <row r="285" spans="1:9" ht="15.6">
      <c r="A285" s="361" t="s">
        <v>604</v>
      </c>
      <c r="B285" s="2" t="s">
        <v>29</v>
      </c>
      <c r="C285" s="2" t="s">
        <v>12</v>
      </c>
      <c r="D285" s="301" t="s">
        <v>246</v>
      </c>
      <c r="E285" s="302" t="s">
        <v>12</v>
      </c>
      <c r="F285" s="303" t="s">
        <v>522</v>
      </c>
      <c r="G285" s="2"/>
      <c r="H285" s="395">
        <f>SUM(H286+H289+H291+H293+H295+H297+H310+H300+H302+H304+H308)</f>
        <v>136811351</v>
      </c>
      <c r="I285" s="395">
        <f>SUM(I286+I289+I291+I293+I295+I297+I310+I300+I302+I304+I308)</f>
        <v>138531424</v>
      </c>
    </row>
    <row r="286" spans="1:9" ht="93.6">
      <c r="A286" s="60" t="s">
        <v>166</v>
      </c>
      <c r="B286" s="2" t="s">
        <v>29</v>
      </c>
      <c r="C286" s="2" t="s">
        <v>12</v>
      </c>
      <c r="D286" s="301" t="s">
        <v>246</v>
      </c>
      <c r="E286" s="302" t="s">
        <v>12</v>
      </c>
      <c r="F286" s="303" t="s">
        <v>595</v>
      </c>
      <c r="G286" s="2"/>
      <c r="H286" s="395">
        <f>SUM(H287:H288)</f>
        <v>115808769</v>
      </c>
      <c r="I286" s="395">
        <f>SUM(I287:I288)</f>
        <v>115808769</v>
      </c>
    </row>
    <row r="287" spans="1:9" ht="46.8">
      <c r="A287" s="105" t="s">
        <v>92</v>
      </c>
      <c r="B287" s="2" t="s">
        <v>29</v>
      </c>
      <c r="C287" s="2" t="s">
        <v>12</v>
      </c>
      <c r="D287" s="301" t="s">
        <v>246</v>
      </c>
      <c r="E287" s="302" t="s">
        <v>12</v>
      </c>
      <c r="F287" s="303" t="s">
        <v>595</v>
      </c>
      <c r="G287" s="2" t="s">
        <v>13</v>
      </c>
      <c r="H287" s="397">
        <f>SUM(прил10!I374)</f>
        <v>111408066</v>
      </c>
      <c r="I287" s="397">
        <f>SUM(прил10!J374)</f>
        <v>111408066</v>
      </c>
    </row>
    <row r="288" spans="1:9" ht="31.2">
      <c r="A288" s="110" t="s">
        <v>728</v>
      </c>
      <c r="B288" s="2" t="s">
        <v>29</v>
      </c>
      <c r="C288" s="2" t="s">
        <v>12</v>
      </c>
      <c r="D288" s="301" t="s">
        <v>246</v>
      </c>
      <c r="E288" s="302" t="s">
        <v>12</v>
      </c>
      <c r="F288" s="303" t="s">
        <v>595</v>
      </c>
      <c r="G288" s="2" t="s">
        <v>16</v>
      </c>
      <c r="H288" s="397">
        <f>SUM(прил10!I375)</f>
        <v>4400703</v>
      </c>
      <c r="I288" s="397">
        <f>SUM(прил10!J375)</f>
        <v>4400703</v>
      </c>
    </row>
    <row r="289" spans="1:9" ht="31.2" hidden="1">
      <c r="A289" s="552" t="s">
        <v>767</v>
      </c>
      <c r="B289" s="2" t="s">
        <v>29</v>
      </c>
      <c r="C289" s="2" t="s">
        <v>12</v>
      </c>
      <c r="D289" s="301" t="s">
        <v>246</v>
      </c>
      <c r="E289" s="302" t="s">
        <v>12</v>
      </c>
      <c r="F289" s="303" t="s">
        <v>766</v>
      </c>
      <c r="G289" s="2"/>
      <c r="H289" s="395">
        <f>SUM(H290)</f>
        <v>0</v>
      </c>
      <c r="I289" s="395">
        <f>SUM(I290)</f>
        <v>0</v>
      </c>
    </row>
    <row r="290" spans="1:9" ht="31.2" hidden="1">
      <c r="A290" s="136" t="s">
        <v>728</v>
      </c>
      <c r="B290" s="2" t="s">
        <v>29</v>
      </c>
      <c r="C290" s="2" t="s">
        <v>12</v>
      </c>
      <c r="D290" s="301" t="s">
        <v>246</v>
      </c>
      <c r="E290" s="302" t="s">
        <v>12</v>
      </c>
      <c r="F290" s="303" t="s">
        <v>766</v>
      </c>
      <c r="G290" s="2" t="s">
        <v>16</v>
      </c>
      <c r="H290" s="397">
        <f>SUM(прил10!I377)</f>
        <v>0</v>
      </c>
      <c r="I290" s="397">
        <f>SUM(прил10!J377)</f>
        <v>0</v>
      </c>
    </row>
    <row r="291" spans="1:9" ht="31.2" hidden="1">
      <c r="A291" s="552" t="s">
        <v>759</v>
      </c>
      <c r="B291" s="2" t="s">
        <v>29</v>
      </c>
      <c r="C291" s="2" t="s">
        <v>12</v>
      </c>
      <c r="D291" s="301" t="s">
        <v>246</v>
      </c>
      <c r="E291" s="302" t="s">
        <v>12</v>
      </c>
      <c r="F291" s="303" t="s">
        <v>758</v>
      </c>
      <c r="G291" s="2"/>
      <c r="H291" s="395">
        <f>SUM(H292)</f>
        <v>0</v>
      </c>
      <c r="I291" s="395">
        <f>SUM(I292)</f>
        <v>0</v>
      </c>
    </row>
    <row r="292" spans="1:9" ht="46.8" hidden="1">
      <c r="A292" s="125" t="s">
        <v>92</v>
      </c>
      <c r="B292" s="2" t="s">
        <v>29</v>
      </c>
      <c r="C292" s="2" t="s">
        <v>12</v>
      </c>
      <c r="D292" s="301" t="s">
        <v>246</v>
      </c>
      <c r="E292" s="302" t="s">
        <v>12</v>
      </c>
      <c r="F292" s="303" t="s">
        <v>758</v>
      </c>
      <c r="G292" s="2" t="s">
        <v>13</v>
      </c>
      <c r="H292" s="397">
        <f>SUM(прил10!I379)</f>
        <v>0</v>
      </c>
      <c r="I292" s="397">
        <f>SUM(прил10!J379)</f>
        <v>0</v>
      </c>
    </row>
    <row r="293" spans="1:9" ht="62.4" hidden="1">
      <c r="A293" s="552" t="s">
        <v>760</v>
      </c>
      <c r="B293" s="2" t="s">
        <v>29</v>
      </c>
      <c r="C293" s="2" t="s">
        <v>12</v>
      </c>
      <c r="D293" s="301" t="s">
        <v>246</v>
      </c>
      <c r="E293" s="302" t="s">
        <v>12</v>
      </c>
      <c r="F293" s="303" t="s">
        <v>757</v>
      </c>
      <c r="G293" s="2"/>
      <c r="H293" s="395">
        <f>SUM(H294)</f>
        <v>0</v>
      </c>
      <c r="I293" s="395">
        <f>SUM(I294)</f>
        <v>0</v>
      </c>
    </row>
    <row r="294" spans="1:9" ht="31.2" hidden="1">
      <c r="A294" s="136" t="s">
        <v>728</v>
      </c>
      <c r="B294" s="2" t="s">
        <v>29</v>
      </c>
      <c r="C294" s="2" t="s">
        <v>12</v>
      </c>
      <c r="D294" s="301" t="s">
        <v>246</v>
      </c>
      <c r="E294" s="302" t="s">
        <v>12</v>
      </c>
      <c r="F294" s="303" t="s">
        <v>757</v>
      </c>
      <c r="G294" s="2" t="s">
        <v>16</v>
      </c>
      <c r="H294" s="397">
        <f>SUM(прил10!I381)</f>
        <v>0</v>
      </c>
      <c r="I294" s="397">
        <f>SUM(прил10!J381)</f>
        <v>0</v>
      </c>
    </row>
    <row r="295" spans="1:9" ht="31.2" hidden="1">
      <c r="A295" s="552" t="s">
        <v>725</v>
      </c>
      <c r="B295" s="2" t="s">
        <v>29</v>
      </c>
      <c r="C295" s="2" t="s">
        <v>12</v>
      </c>
      <c r="D295" s="301" t="s">
        <v>246</v>
      </c>
      <c r="E295" s="302" t="s">
        <v>12</v>
      </c>
      <c r="F295" s="303" t="s">
        <v>724</v>
      </c>
      <c r="G295" s="2"/>
      <c r="H295" s="395">
        <f>SUM(H296)</f>
        <v>0</v>
      </c>
      <c r="I295" s="395">
        <f>SUM(I296)</f>
        <v>0</v>
      </c>
    </row>
    <row r="296" spans="1:9" ht="31.2" hidden="1">
      <c r="A296" s="110" t="s">
        <v>728</v>
      </c>
      <c r="B296" s="2" t="s">
        <v>29</v>
      </c>
      <c r="C296" s="2" t="s">
        <v>12</v>
      </c>
      <c r="D296" s="301" t="s">
        <v>246</v>
      </c>
      <c r="E296" s="302" t="s">
        <v>12</v>
      </c>
      <c r="F296" s="303" t="s">
        <v>724</v>
      </c>
      <c r="G296" s="2" t="s">
        <v>16</v>
      </c>
      <c r="H296" s="397">
        <f>SUM(прил10!I383)</f>
        <v>0</v>
      </c>
      <c r="I296" s="397">
        <f>SUM(прил10!J383)</f>
        <v>0</v>
      </c>
    </row>
    <row r="297" spans="1:9" ht="31.2">
      <c r="A297" s="362" t="s">
        <v>597</v>
      </c>
      <c r="B297" s="2" t="s">
        <v>29</v>
      </c>
      <c r="C297" s="2" t="s">
        <v>12</v>
      </c>
      <c r="D297" s="301" t="s">
        <v>246</v>
      </c>
      <c r="E297" s="302" t="s">
        <v>12</v>
      </c>
      <c r="F297" s="303" t="s">
        <v>598</v>
      </c>
      <c r="G297" s="2"/>
      <c r="H297" s="395">
        <f>SUM(H298:H299)</f>
        <v>529881</v>
      </c>
      <c r="I297" s="395">
        <f>SUM(I298:I299)</f>
        <v>529881</v>
      </c>
    </row>
    <row r="298" spans="1:9" ht="46.8">
      <c r="A298" s="105" t="s">
        <v>92</v>
      </c>
      <c r="B298" s="2" t="s">
        <v>29</v>
      </c>
      <c r="C298" s="2" t="s">
        <v>12</v>
      </c>
      <c r="D298" s="301" t="s">
        <v>246</v>
      </c>
      <c r="E298" s="302" t="s">
        <v>12</v>
      </c>
      <c r="F298" s="303" t="s">
        <v>598</v>
      </c>
      <c r="G298" s="2" t="s">
        <v>13</v>
      </c>
      <c r="H298" s="397">
        <f>SUM(прил10!I385)</f>
        <v>463781</v>
      </c>
      <c r="I298" s="397">
        <f>SUM(прил10!J385)</f>
        <v>463781</v>
      </c>
    </row>
    <row r="299" spans="1:9" ht="15.6">
      <c r="A299" s="74" t="s">
        <v>40</v>
      </c>
      <c r="B299" s="2" t="s">
        <v>29</v>
      </c>
      <c r="C299" s="2" t="s">
        <v>12</v>
      </c>
      <c r="D299" s="301" t="s">
        <v>246</v>
      </c>
      <c r="E299" s="302" t="s">
        <v>12</v>
      </c>
      <c r="F299" s="303" t="s">
        <v>598</v>
      </c>
      <c r="G299" s="356" t="s">
        <v>39</v>
      </c>
      <c r="H299" s="397">
        <f>SUM(прил10!I386)</f>
        <v>66100</v>
      </c>
      <c r="I299" s="397">
        <f>SUM(прил10!J386)</f>
        <v>66100</v>
      </c>
    </row>
    <row r="300" spans="1:9" ht="46.8">
      <c r="A300" s="363" t="s">
        <v>599</v>
      </c>
      <c r="B300" s="52" t="s">
        <v>29</v>
      </c>
      <c r="C300" s="52" t="s">
        <v>12</v>
      </c>
      <c r="D300" s="341" t="s">
        <v>246</v>
      </c>
      <c r="E300" s="342" t="s">
        <v>12</v>
      </c>
      <c r="F300" s="343" t="s">
        <v>600</v>
      </c>
      <c r="G300" s="52"/>
      <c r="H300" s="395">
        <f>SUM(H301)</f>
        <v>1475000</v>
      </c>
      <c r="I300" s="395">
        <f>SUM(I301)</f>
        <v>1475000</v>
      </c>
    </row>
    <row r="301" spans="1:9" ht="31.2">
      <c r="A301" s="278" t="s">
        <v>728</v>
      </c>
      <c r="B301" s="69" t="s">
        <v>29</v>
      </c>
      <c r="C301" s="52" t="s">
        <v>12</v>
      </c>
      <c r="D301" s="341" t="s">
        <v>246</v>
      </c>
      <c r="E301" s="342" t="s">
        <v>12</v>
      </c>
      <c r="F301" s="343" t="s">
        <v>600</v>
      </c>
      <c r="G301" s="52" t="s">
        <v>16</v>
      </c>
      <c r="H301" s="397">
        <f>SUM(прил10!I388)</f>
        <v>1475000</v>
      </c>
      <c r="I301" s="397">
        <f>SUM(прил10!J388)</f>
        <v>1475000</v>
      </c>
    </row>
    <row r="302" spans="1:9" ht="15.6">
      <c r="A302" s="112" t="s">
        <v>484</v>
      </c>
      <c r="B302" s="5" t="s">
        <v>29</v>
      </c>
      <c r="C302" s="5" t="s">
        <v>12</v>
      </c>
      <c r="D302" s="301" t="s">
        <v>246</v>
      </c>
      <c r="E302" s="302" t="s">
        <v>12</v>
      </c>
      <c r="F302" s="303" t="s">
        <v>596</v>
      </c>
      <c r="G302" s="2"/>
      <c r="H302" s="395">
        <f>SUM(H303)</f>
        <v>895700</v>
      </c>
      <c r="I302" s="395">
        <f>SUM(I303)</f>
        <v>895700</v>
      </c>
    </row>
    <row r="303" spans="1:9" ht="46.8">
      <c r="A303" s="105" t="s">
        <v>92</v>
      </c>
      <c r="B303" s="5" t="s">
        <v>29</v>
      </c>
      <c r="C303" s="5" t="s">
        <v>12</v>
      </c>
      <c r="D303" s="301" t="s">
        <v>246</v>
      </c>
      <c r="E303" s="302" t="s">
        <v>12</v>
      </c>
      <c r="F303" s="303" t="s">
        <v>596</v>
      </c>
      <c r="G303" s="2" t="s">
        <v>13</v>
      </c>
      <c r="H303" s="397">
        <f>SUM(прил10!I390)</f>
        <v>895700</v>
      </c>
      <c r="I303" s="397">
        <f>SUM(прил10!J390)</f>
        <v>895700</v>
      </c>
    </row>
    <row r="304" spans="1:9" ht="31.2">
      <c r="A304" s="3" t="s">
        <v>102</v>
      </c>
      <c r="B304" s="5" t="s">
        <v>29</v>
      </c>
      <c r="C304" s="5" t="s">
        <v>12</v>
      </c>
      <c r="D304" s="301" t="s">
        <v>246</v>
      </c>
      <c r="E304" s="302" t="s">
        <v>12</v>
      </c>
      <c r="F304" s="303" t="s">
        <v>555</v>
      </c>
      <c r="G304" s="2"/>
      <c r="H304" s="395">
        <f>SUM(H305:H307)</f>
        <v>17967001</v>
      </c>
      <c r="I304" s="395">
        <f>SUM(I305:I307)</f>
        <v>19687074</v>
      </c>
    </row>
    <row r="305" spans="1:9" ht="46.8">
      <c r="A305" s="105" t="s">
        <v>92</v>
      </c>
      <c r="B305" s="5" t="s">
        <v>29</v>
      </c>
      <c r="C305" s="5" t="s">
        <v>12</v>
      </c>
      <c r="D305" s="301" t="s">
        <v>246</v>
      </c>
      <c r="E305" s="302" t="s">
        <v>12</v>
      </c>
      <c r="F305" s="303" t="s">
        <v>555</v>
      </c>
      <c r="G305" s="2" t="s">
        <v>13</v>
      </c>
      <c r="H305" s="396">
        <f>SUM(прил10!I392)</f>
        <v>166000</v>
      </c>
      <c r="I305" s="396">
        <f>SUM(прил10!J392)</f>
        <v>166000</v>
      </c>
    </row>
    <row r="306" spans="1:9" ht="31.2">
      <c r="A306" s="110" t="s">
        <v>728</v>
      </c>
      <c r="B306" s="5" t="s">
        <v>29</v>
      </c>
      <c r="C306" s="5" t="s">
        <v>12</v>
      </c>
      <c r="D306" s="301" t="s">
        <v>246</v>
      </c>
      <c r="E306" s="302" t="s">
        <v>12</v>
      </c>
      <c r="F306" s="303" t="s">
        <v>555</v>
      </c>
      <c r="G306" s="2" t="s">
        <v>16</v>
      </c>
      <c r="H306" s="396">
        <f>SUM(прил10!I393)</f>
        <v>14708668</v>
      </c>
      <c r="I306" s="396">
        <f>SUM(прил10!J393)</f>
        <v>16428741</v>
      </c>
    </row>
    <row r="307" spans="1:9" ht="15.6">
      <c r="A307" s="3" t="s">
        <v>18</v>
      </c>
      <c r="B307" s="52" t="s">
        <v>29</v>
      </c>
      <c r="C307" s="52" t="s">
        <v>12</v>
      </c>
      <c r="D307" s="341" t="s">
        <v>246</v>
      </c>
      <c r="E307" s="342" t="s">
        <v>12</v>
      </c>
      <c r="F307" s="343" t="s">
        <v>555</v>
      </c>
      <c r="G307" s="52" t="s">
        <v>17</v>
      </c>
      <c r="H307" s="396">
        <f>SUM(прил10!I394)</f>
        <v>3092333</v>
      </c>
      <c r="I307" s="396">
        <f>SUM(прил10!J394)</f>
        <v>3092333</v>
      </c>
    </row>
    <row r="308" spans="1:9" ht="31.2" hidden="1">
      <c r="A308" s="3" t="s">
        <v>723</v>
      </c>
      <c r="B308" s="52" t="s">
        <v>29</v>
      </c>
      <c r="C308" s="52" t="s">
        <v>12</v>
      </c>
      <c r="D308" s="341" t="s">
        <v>246</v>
      </c>
      <c r="E308" s="342" t="s">
        <v>12</v>
      </c>
      <c r="F308" s="343" t="s">
        <v>722</v>
      </c>
      <c r="G308" s="52"/>
      <c r="H308" s="395">
        <f>SUM(H309)</f>
        <v>0</v>
      </c>
      <c r="I308" s="395">
        <f>SUM(I309)</f>
        <v>0</v>
      </c>
    </row>
    <row r="309" spans="1:9" ht="31.2" hidden="1">
      <c r="A309" s="110" t="s">
        <v>728</v>
      </c>
      <c r="B309" s="52" t="s">
        <v>29</v>
      </c>
      <c r="C309" s="52" t="s">
        <v>12</v>
      </c>
      <c r="D309" s="341" t="s">
        <v>246</v>
      </c>
      <c r="E309" s="342" t="s">
        <v>12</v>
      </c>
      <c r="F309" s="343" t="s">
        <v>722</v>
      </c>
      <c r="G309" s="52" t="s">
        <v>16</v>
      </c>
      <c r="H309" s="396">
        <f>SUM(прил10!I396)</f>
        <v>0</v>
      </c>
      <c r="I309" s="396">
        <f>SUM(прил10!J396)</f>
        <v>0</v>
      </c>
    </row>
    <row r="310" spans="1:9" ht="15.6">
      <c r="A310" s="74" t="s">
        <v>727</v>
      </c>
      <c r="B310" s="2" t="s">
        <v>29</v>
      </c>
      <c r="C310" s="2" t="s">
        <v>12</v>
      </c>
      <c r="D310" s="301" t="s">
        <v>246</v>
      </c>
      <c r="E310" s="302" t="s">
        <v>12</v>
      </c>
      <c r="F310" s="343" t="s">
        <v>726</v>
      </c>
      <c r="G310" s="2"/>
      <c r="H310" s="395">
        <f>SUM(H311)</f>
        <v>135000</v>
      </c>
      <c r="I310" s="395">
        <f>SUM(I311)</f>
        <v>135000</v>
      </c>
    </row>
    <row r="311" spans="1:9" ht="31.2">
      <c r="A311" s="278" t="s">
        <v>728</v>
      </c>
      <c r="B311" s="69" t="s">
        <v>29</v>
      </c>
      <c r="C311" s="52" t="s">
        <v>12</v>
      </c>
      <c r="D311" s="341" t="s">
        <v>246</v>
      </c>
      <c r="E311" s="342" t="s">
        <v>12</v>
      </c>
      <c r="F311" s="343" t="s">
        <v>726</v>
      </c>
      <c r="G311" s="52" t="s">
        <v>16</v>
      </c>
      <c r="H311" s="397">
        <f>SUM(прил10!I398)</f>
        <v>135000</v>
      </c>
      <c r="I311" s="397">
        <f>SUM(прил10!J398)</f>
        <v>135000</v>
      </c>
    </row>
    <row r="312" spans="1:9" ht="62.4">
      <c r="A312" s="94" t="s">
        <v>168</v>
      </c>
      <c r="B312" s="52" t="s">
        <v>29</v>
      </c>
      <c r="C312" s="52" t="s">
        <v>12</v>
      </c>
      <c r="D312" s="341" t="s">
        <v>248</v>
      </c>
      <c r="E312" s="342" t="s">
        <v>521</v>
      </c>
      <c r="F312" s="343" t="s">
        <v>522</v>
      </c>
      <c r="G312" s="52"/>
      <c r="H312" s="395">
        <f t="shared" ref="H312:I314" si="28">SUM(H313)</f>
        <v>200000</v>
      </c>
      <c r="I312" s="395">
        <f t="shared" si="28"/>
        <v>200000</v>
      </c>
    </row>
    <row r="313" spans="1:9" ht="31.2">
      <c r="A313" s="359" t="s">
        <v>601</v>
      </c>
      <c r="B313" s="52" t="s">
        <v>29</v>
      </c>
      <c r="C313" s="52" t="s">
        <v>12</v>
      </c>
      <c r="D313" s="341" t="s">
        <v>248</v>
      </c>
      <c r="E313" s="342" t="s">
        <v>10</v>
      </c>
      <c r="F313" s="343" t="s">
        <v>522</v>
      </c>
      <c r="G313" s="52"/>
      <c r="H313" s="395">
        <f t="shared" si="28"/>
        <v>200000</v>
      </c>
      <c r="I313" s="395">
        <f t="shared" si="28"/>
        <v>200000</v>
      </c>
    </row>
    <row r="314" spans="1:9" ht="15.6">
      <c r="A314" s="99" t="s">
        <v>602</v>
      </c>
      <c r="B314" s="52" t="s">
        <v>29</v>
      </c>
      <c r="C314" s="52" t="s">
        <v>12</v>
      </c>
      <c r="D314" s="341" t="s">
        <v>248</v>
      </c>
      <c r="E314" s="342" t="s">
        <v>10</v>
      </c>
      <c r="F314" s="343" t="s">
        <v>603</v>
      </c>
      <c r="G314" s="52"/>
      <c r="H314" s="395">
        <f t="shared" si="28"/>
        <v>200000</v>
      </c>
      <c r="I314" s="395">
        <f t="shared" si="28"/>
        <v>200000</v>
      </c>
    </row>
    <row r="315" spans="1:9" ht="31.2">
      <c r="A315" s="110" t="s">
        <v>728</v>
      </c>
      <c r="B315" s="2" t="s">
        <v>29</v>
      </c>
      <c r="C315" s="2" t="s">
        <v>12</v>
      </c>
      <c r="D315" s="301" t="s">
        <v>248</v>
      </c>
      <c r="E315" s="302" t="s">
        <v>10</v>
      </c>
      <c r="F315" s="303" t="s">
        <v>603</v>
      </c>
      <c r="G315" s="2" t="s">
        <v>16</v>
      </c>
      <c r="H315" s="397">
        <f>SUM(прил10!I402)</f>
        <v>200000</v>
      </c>
      <c r="I315" s="397">
        <f>SUM(прил10!J402)</f>
        <v>200000</v>
      </c>
    </row>
    <row r="316" spans="1:9" ht="46.8" hidden="1">
      <c r="A316" s="35" t="s">
        <v>204</v>
      </c>
      <c r="B316" s="36" t="s">
        <v>29</v>
      </c>
      <c r="C316" s="50" t="s">
        <v>12</v>
      </c>
      <c r="D316" s="304" t="s">
        <v>576</v>
      </c>
      <c r="E316" s="305" t="s">
        <v>521</v>
      </c>
      <c r="F316" s="306" t="s">
        <v>522</v>
      </c>
      <c r="G316" s="36"/>
      <c r="H316" s="394">
        <f>SUM(H317)</f>
        <v>0</v>
      </c>
      <c r="I316" s="394">
        <f>SUM(I317)</f>
        <v>0</v>
      </c>
    </row>
    <row r="317" spans="1:9" ht="78" hidden="1">
      <c r="A317" s="360" t="s">
        <v>205</v>
      </c>
      <c r="B317" s="5" t="s">
        <v>29</v>
      </c>
      <c r="C317" s="533" t="s">
        <v>12</v>
      </c>
      <c r="D317" s="319" t="s">
        <v>235</v>
      </c>
      <c r="E317" s="320" t="s">
        <v>521</v>
      </c>
      <c r="F317" s="321" t="s">
        <v>522</v>
      </c>
      <c r="G317" s="2"/>
      <c r="H317" s="395">
        <f>SUM(H318)</f>
        <v>0</v>
      </c>
      <c r="I317" s="395">
        <f>SUM(I318)</f>
        <v>0</v>
      </c>
    </row>
    <row r="318" spans="1:9" ht="31.2" hidden="1">
      <c r="A318" s="360" t="s">
        <v>590</v>
      </c>
      <c r="B318" s="5" t="s">
        <v>29</v>
      </c>
      <c r="C318" s="533" t="s">
        <v>12</v>
      </c>
      <c r="D318" s="319" t="s">
        <v>235</v>
      </c>
      <c r="E318" s="320" t="s">
        <v>10</v>
      </c>
      <c r="F318" s="321" t="s">
        <v>522</v>
      </c>
      <c r="G318" s="356"/>
      <c r="H318" s="395">
        <f>SUM(H319+H321)</f>
        <v>0</v>
      </c>
      <c r="I318" s="395">
        <f>SUM(I319+I321)</f>
        <v>0</v>
      </c>
    </row>
    <row r="319" spans="1:9" ht="31.2" hidden="1">
      <c r="A319" s="111" t="s">
        <v>791</v>
      </c>
      <c r="B319" s="5" t="s">
        <v>29</v>
      </c>
      <c r="C319" s="533" t="s">
        <v>12</v>
      </c>
      <c r="D319" s="319" t="s">
        <v>235</v>
      </c>
      <c r="E319" s="320" t="s">
        <v>10</v>
      </c>
      <c r="F319" s="554">
        <v>11500</v>
      </c>
      <c r="G319" s="69"/>
      <c r="H319" s="395">
        <f>SUM(H320)</f>
        <v>0</v>
      </c>
      <c r="I319" s="395">
        <f>SUM(I320)</f>
        <v>0</v>
      </c>
    </row>
    <row r="320" spans="1:9" ht="31.2" hidden="1">
      <c r="A320" s="136" t="s">
        <v>197</v>
      </c>
      <c r="B320" s="5" t="s">
        <v>29</v>
      </c>
      <c r="C320" s="533" t="s">
        <v>12</v>
      </c>
      <c r="D320" s="319" t="s">
        <v>235</v>
      </c>
      <c r="E320" s="320" t="s">
        <v>10</v>
      </c>
      <c r="F320" s="554">
        <v>11500</v>
      </c>
      <c r="G320" s="69" t="s">
        <v>192</v>
      </c>
      <c r="H320" s="397">
        <f>SUM(прил10!I412)</f>
        <v>0</v>
      </c>
      <c r="I320" s="397">
        <f>SUM(прил10!J412)</f>
        <v>0</v>
      </c>
    </row>
    <row r="321" spans="1:9" ht="31.2" hidden="1">
      <c r="A321" s="136" t="s">
        <v>699</v>
      </c>
      <c r="B321" s="5" t="s">
        <v>29</v>
      </c>
      <c r="C321" s="533" t="s">
        <v>12</v>
      </c>
      <c r="D321" s="319" t="s">
        <v>235</v>
      </c>
      <c r="E321" s="320" t="s">
        <v>10</v>
      </c>
      <c r="F321" s="321" t="s">
        <v>698</v>
      </c>
      <c r="G321" s="69"/>
      <c r="H321" s="395">
        <f>SUM(H322)</f>
        <v>0</v>
      </c>
      <c r="I321" s="395">
        <f>SUM(I322)</f>
        <v>0</v>
      </c>
    </row>
    <row r="322" spans="1:9" ht="31.2" hidden="1">
      <c r="A322" s="136" t="s">
        <v>197</v>
      </c>
      <c r="B322" s="5" t="s">
        <v>29</v>
      </c>
      <c r="C322" s="533" t="s">
        <v>12</v>
      </c>
      <c r="D322" s="319" t="s">
        <v>235</v>
      </c>
      <c r="E322" s="320" t="s">
        <v>10</v>
      </c>
      <c r="F322" s="321" t="s">
        <v>698</v>
      </c>
      <c r="G322" s="69" t="s">
        <v>192</v>
      </c>
      <c r="H322" s="397">
        <f>SUM(прил10!I414)</f>
        <v>0</v>
      </c>
      <c r="I322" s="397">
        <f>SUM(прил10!J414)</f>
        <v>0</v>
      </c>
    </row>
    <row r="323" spans="1:9" s="78" customFormat="1" ht="31.2" hidden="1">
      <c r="A323" s="91" t="s">
        <v>132</v>
      </c>
      <c r="B323" s="36" t="s">
        <v>29</v>
      </c>
      <c r="C323" s="36" t="s">
        <v>12</v>
      </c>
      <c r="D323" s="298" t="s">
        <v>536</v>
      </c>
      <c r="E323" s="299" t="s">
        <v>521</v>
      </c>
      <c r="F323" s="300" t="s">
        <v>522</v>
      </c>
      <c r="G323" s="36"/>
      <c r="H323" s="394">
        <f t="shared" ref="H323:I326" si="29">SUM(H324)</f>
        <v>0</v>
      </c>
      <c r="I323" s="394">
        <f t="shared" si="29"/>
        <v>0</v>
      </c>
    </row>
    <row r="324" spans="1:9" s="78" customFormat="1" ht="62.4" hidden="1">
      <c r="A324" s="94" t="s">
        <v>169</v>
      </c>
      <c r="B324" s="43" t="s">
        <v>29</v>
      </c>
      <c r="C324" s="43" t="s">
        <v>12</v>
      </c>
      <c r="D324" s="344" t="s">
        <v>249</v>
      </c>
      <c r="E324" s="345" t="s">
        <v>521</v>
      </c>
      <c r="F324" s="346" t="s">
        <v>522</v>
      </c>
      <c r="G324" s="87"/>
      <c r="H324" s="398">
        <f t="shared" si="29"/>
        <v>0</v>
      </c>
      <c r="I324" s="398">
        <f t="shared" si="29"/>
        <v>0</v>
      </c>
    </row>
    <row r="325" spans="1:9" s="78" customFormat="1" ht="31.2" hidden="1">
      <c r="A325" s="94" t="s">
        <v>605</v>
      </c>
      <c r="B325" s="43" t="s">
        <v>29</v>
      </c>
      <c r="C325" s="43" t="s">
        <v>12</v>
      </c>
      <c r="D325" s="344" t="s">
        <v>249</v>
      </c>
      <c r="E325" s="345" t="s">
        <v>10</v>
      </c>
      <c r="F325" s="346" t="s">
        <v>522</v>
      </c>
      <c r="G325" s="87"/>
      <c r="H325" s="398">
        <f t="shared" si="29"/>
        <v>0</v>
      </c>
      <c r="I325" s="398">
        <f t="shared" si="29"/>
        <v>0</v>
      </c>
    </row>
    <row r="326" spans="1:9" s="45" customFormat="1" ht="31.2" hidden="1">
      <c r="A326" s="85" t="s">
        <v>170</v>
      </c>
      <c r="B326" s="43" t="s">
        <v>29</v>
      </c>
      <c r="C326" s="43" t="s">
        <v>12</v>
      </c>
      <c r="D326" s="344" t="s">
        <v>249</v>
      </c>
      <c r="E326" s="345" t="s">
        <v>10</v>
      </c>
      <c r="F326" s="346" t="s">
        <v>606</v>
      </c>
      <c r="G326" s="87"/>
      <c r="H326" s="398">
        <f t="shared" si="29"/>
        <v>0</v>
      </c>
      <c r="I326" s="398">
        <f t="shared" si="29"/>
        <v>0</v>
      </c>
    </row>
    <row r="327" spans="1:9" s="45" customFormat="1" ht="31.2" hidden="1">
      <c r="A327" s="113" t="s">
        <v>728</v>
      </c>
      <c r="B327" s="43" t="s">
        <v>29</v>
      </c>
      <c r="C327" s="43" t="s">
        <v>12</v>
      </c>
      <c r="D327" s="344" t="s">
        <v>249</v>
      </c>
      <c r="E327" s="345" t="s">
        <v>10</v>
      </c>
      <c r="F327" s="346" t="s">
        <v>606</v>
      </c>
      <c r="G327" s="87" t="s">
        <v>16</v>
      </c>
      <c r="H327" s="399">
        <f>SUM(прил10!I407)</f>
        <v>0</v>
      </c>
      <c r="I327" s="399">
        <f>SUM(прил10!J407)</f>
        <v>0</v>
      </c>
    </row>
    <row r="328" spans="1:9" s="45" customFormat="1" ht="62.4">
      <c r="A328" s="91" t="s">
        <v>149</v>
      </c>
      <c r="B328" s="36" t="s">
        <v>29</v>
      </c>
      <c r="C328" s="50" t="s">
        <v>12</v>
      </c>
      <c r="D328" s="310" t="s">
        <v>225</v>
      </c>
      <c r="E328" s="311" t="s">
        <v>521</v>
      </c>
      <c r="F328" s="312" t="s">
        <v>522</v>
      </c>
      <c r="G328" s="36"/>
      <c r="H328" s="394">
        <f t="shared" ref="H328:I331" si="30">SUM(H329)</f>
        <v>845900</v>
      </c>
      <c r="I328" s="394">
        <f t="shared" si="30"/>
        <v>845900</v>
      </c>
    </row>
    <row r="329" spans="1:9" s="45" customFormat="1" ht="93.6">
      <c r="A329" s="94" t="s">
        <v>165</v>
      </c>
      <c r="B329" s="2" t="s">
        <v>29</v>
      </c>
      <c r="C329" s="43" t="s">
        <v>12</v>
      </c>
      <c r="D329" s="344" t="s">
        <v>227</v>
      </c>
      <c r="E329" s="345" t="s">
        <v>521</v>
      </c>
      <c r="F329" s="346" t="s">
        <v>522</v>
      </c>
      <c r="G329" s="2"/>
      <c r="H329" s="395">
        <f t="shared" si="30"/>
        <v>845900</v>
      </c>
      <c r="I329" s="395">
        <f t="shared" si="30"/>
        <v>845900</v>
      </c>
    </row>
    <row r="330" spans="1:9" s="45" customFormat="1" ht="46.8">
      <c r="A330" s="94" t="s">
        <v>541</v>
      </c>
      <c r="B330" s="2" t="s">
        <v>29</v>
      </c>
      <c r="C330" s="43" t="s">
        <v>12</v>
      </c>
      <c r="D330" s="344" t="s">
        <v>227</v>
      </c>
      <c r="E330" s="345" t="s">
        <v>10</v>
      </c>
      <c r="F330" s="346" t="s">
        <v>522</v>
      </c>
      <c r="G330" s="2"/>
      <c r="H330" s="395">
        <f t="shared" si="30"/>
        <v>845900</v>
      </c>
      <c r="I330" s="395">
        <f t="shared" si="30"/>
        <v>845900</v>
      </c>
    </row>
    <row r="331" spans="1:9" s="45" customFormat="1" ht="15.6">
      <c r="A331" s="3" t="s">
        <v>117</v>
      </c>
      <c r="B331" s="2" t="s">
        <v>29</v>
      </c>
      <c r="C331" s="43" t="s">
        <v>12</v>
      </c>
      <c r="D331" s="344" t="s">
        <v>227</v>
      </c>
      <c r="E331" s="345" t="s">
        <v>10</v>
      </c>
      <c r="F331" s="346" t="s">
        <v>542</v>
      </c>
      <c r="G331" s="2"/>
      <c r="H331" s="395">
        <f t="shared" si="30"/>
        <v>845900</v>
      </c>
      <c r="I331" s="395">
        <f t="shared" si="30"/>
        <v>845900</v>
      </c>
    </row>
    <row r="332" spans="1:9" s="45" customFormat="1" ht="31.2">
      <c r="A332" s="110" t="s">
        <v>728</v>
      </c>
      <c r="B332" s="2" t="s">
        <v>29</v>
      </c>
      <c r="C332" s="43" t="s">
        <v>12</v>
      </c>
      <c r="D332" s="344" t="s">
        <v>227</v>
      </c>
      <c r="E332" s="345" t="s">
        <v>10</v>
      </c>
      <c r="F332" s="346" t="s">
        <v>542</v>
      </c>
      <c r="G332" s="2" t="s">
        <v>16</v>
      </c>
      <c r="H332" s="396">
        <f>SUM(прил10!I419)</f>
        <v>845900</v>
      </c>
      <c r="I332" s="396">
        <f>SUM(прил10!J419)</f>
        <v>845900</v>
      </c>
    </row>
    <row r="333" spans="1:9" s="45" customFormat="1" ht="15.6">
      <c r="A333" s="639" t="s">
        <v>1041</v>
      </c>
      <c r="B333" s="28" t="s">
        <v>29</v>
      </c>
      <c r="C333" s="640" t="s">
        <v>15</v>
      </c>
      <c r="D333" s="641"/>
      <c r="E333" s="642"/>
      <c r="F333" s="643"/>
      <c r="G333" s="28"/>
      <c r="H333" s="393">
        <f>SUM(H334+H341)</f>
        <v>13524478</v>
      </c>
      <c r="I333" s="393">
        <f>SUM(I334+I341)</f>
        <v>13524478</v>
      </c>
    </row>
    <row r="334" spans="1:9" s="45" customFormat="1" ht="33" customHeight="1">
      <c r="A334" s="123" t="s">
        <v>171</v>
      </c>
      <c r="B334" s="36" t="s">
        <v>29</v>
      </c>
      <c r="C334" s="36" t="s">
        <v>15</v>
      </c>
      <c r="D334" s="298" t="s">
        <v>252</v>
      </c>
      <c r="E334" s="299" t="s">
        <v>521</v>
      </c>
      <c r="F334" s="300" t="s">
        <v>522</v>
      </c>
      <c r="G334" s="36"/>
      <c r="H334" s="394">
        <f t="shared" ref="H334:I336" si="31">SUM(H335)</f>
        <v>6209491</v>
      </c>
      <c r="I334" s="394">
        <f t="shared" si="31"/>
        <v>6209491</v>
      </c>
    </row>
    <row r="335" spans="1:9" s="45" customFormat="1" ht="47.25" customHeight="1">
      <c r="A335" s="74" t="s">
        <v>172</v>
      </c>
      <c r="B335" s="52" t="s">
        <v>29</v>
      </c>
      <c r="C335" s="52" t="s">
        <v>15</v>
      </c>
      <c r="D335" s="341" t="s">
        <v>253</v>
      </c>
      <c r="E335" s="342" t="s">
        <v>521</v>
      </c>
      <c r="F335" s="343" t="s">
        <v>522</v>
      </c>
      <c r="G335" s="52"/>
      <c r="H335" s="395">
        <f t="shared" si="31"/>
        <v>6209491</v>
      </c>
      <c r="I335" s="395">
        <f t="shared" si="31"/>
        <v>6209491</v>
      </c>
    </row>
    <row r="336" spans="1:9" s="45" customFormat="1" ht="47.25" customHeight="1">
      <c r="A336" s="74" t="s">
        <v>607</v>
      </c>
      <c r="B336" s="52" t="s">
        <v>29</v>
      </c>
      <c r="C336" s="52" t="s">
        <v>15</v>
      </c>
      <c r="D336" s="341" t="s">
        <v>253</v>
      </c>
      <c r="E336" s="342" t="s">
        <v>10</v>
      </c>
      <c r="F336" s="343" t="s">
        <v>522</v>
      </c>
      <c r="G336" s="52"/>
      <c r="H336" s="395">
        <f t="shared" si="31"/>
        <v>6209491</v>
      </c>
      <c r="I336" s="395">
        <f t="shared" si="31"/>
        <v>6209491</v>
      </c>
    </row>
    <row r="337" spans="1:9" s="45" customFormat="1" ht="31.5" customHeight="1">
      <c r="A337" s="74" t="s">
        <v>102</v>
      </c>
      <c r="B337" s="52" t="s">
        <v>29</v>
      </c>
      <c r="C337" s="52" t="s">
        <v>15</v>
      </c>
      <c r="D337" s="341" t="s">
        <v>253</v>
      </c>
      <c r="E337" s="342" t="s">
        <v>10</v>
      </c>
      <c r="F337" s="343" t="s">
        <v>555</v>
      </c>
      <c r="G337" s="52"/>
      <c r="H337" s="395">
        <f>SUM(H338:H340)</f>
        <v>6209491</v>
      </c>
      <c r="I337" s="395">
        <f>SUM(I338:I340)</f>
        <v>6209491</v>
      </c>
    </row>
    <row r="338" spans="1:9" s="45" customFormat="1" ht="46.8">
      <c r="A338" s="125" t="s">
        <v>92</v>
      </c>
      <c r="B338" s="52" t="s">
        <v>29</v>
      </c>
      <c r="C338" s="52" t="s">
        <v>15</v>
      </c>
      <c r="D338" s="341" t="s">
        <v>253</v>
      </c>
      <c r="E338" s="342" t="s">
        <v>10</v>
      </c>
      <c r="F338" s="343" t="s">
        <v>555</v>
      </c>
      <c r="G338" s="52" t="s">
        <v>13</v>
      </c>
      <c r="H338" s="397">
        <f>SUM(прил10!I515)</f>
        <v>5891191</v>
      </c>
      <c r="I338" s="397">
        <f>SUM(прил10!J515)</f>
        <v>5891191</v>
      </c>
    </row>
    <row r="339" spans="1:9" s="45" customFormat="1" ht="31.2">
      <c r="A339" s="136" t="s">
        <v>728</v>
      </c>
      <c r="B339" s="52" t="s">
        <v>29</v>
      </c>
      <c r="C339" s="52" t="s">
        <v>15</v>
      </c>
      <c r="D339" s="344" t="s">
        <v>253</v>
      </c>
      <c r="E339" s="345" t="s">
        <v>10</v>
      </c>
      <c r="F339" s="346" t="s">
        <v>555</v>
      </c>
      <c r="G339" s="2" t="s">
        <v>16</v>
      </c>
      <c r="H339" s="396">
        <f>SUM(прил10!I516)</f>
        <v>308000</v>
      </c>
      <c r="I339" s="396">
        <f>SUM(прил10!J516)</f>
        <v>308000</v>
      </c>
    </row>
    <row r="340" spans="1:9" s="45" customFormat="1" ht="15.6">
      <c r="A340" s="74" t="s">
        <v>18</v>
      </c>
      <c r="B340" s="52" t="s">
        <v>29</v>
      </c>
      <c r="C340" s="52" t="s">
        <v>15</v>
      </c>
      <c r="D340" s="344" t="s">
        <v>253</v>
      </c>
      <c r="E340" s="345" t="s">
        <v>10</v>
      </c>
      <c r="F340" s="346" t="s">
        <v>555</v>
      </c>
      <c r="G340" s="2" t="s">
        <v>17</v>
      </c>
      <c r="H340" s="396">
        <f>SUM(прил10!I517)</f>
        <v>10300</v>
      </c>
      <c r="I340" s="396">
        <f>SUM(прил10!J517)</f>
        <v>10300</v>
      </c>
    </row>
    <row r="341" spans="1:9" s="45" customFormat="1" ht="31.2">
      <c r="A341" s="35" t="s">
        <v>162</v>
      </c>
      <c r="B341" s="36" t="s">
        <v>29</v>
      </c>
      <c r="C341" s="36" t="s">
        <v>15</v>
      </c>
      <c r="D341" s="298" t="s">
        <v>591</v>
      </c>
      <c r="E341" s="299" t="s">
        <v>521</v>
      </c>
      <c r="F341" s="300" t="s">
        <v>522</v>
      </c>
      <c r="G341" s="36"/>
      <c r="H341" s="394">
        <f t="shared" ref="H341:I343" si="32">SUM(H342)</f>
        <v>7314987</v>
      </c>
      <c r="I341" s="394">
        <f t="shared" si="32"/>
        <v>7314987</v>
      </c>
    </row>
    <row r="342" spans="1:9" s="45" customFormat="1" ht="51" customHeight="1">
      <c r="A342" s="3" t="s">
        <v>167</v>
      </c>
      <c r="B342" s="52" t="s">
        <v>29</v>
      </c>
      <c r="C342" s="52" t="s">
        <v>15</v>
      </c>
      <c r="D342" s="341" t="s">
        <v>247</v>
      </c>
      <c r="E342" s="342" t="s">
        <v>521</v>
      </c>
      <c r="F342" s="343" t="s">
        <v>522</v>
      </c>
      <c r="G342" s="52"/>
      <c r="H342" s="395">
        <f t="shared" si="32"/>
        <v>7314987</v>
      </c>
      <c r="I342" s="395">
        <f t="shared" si="32"/>
        <v>7314987</v>
      </c>
    </row>
    <row r="343" spans="1:9" s="45" customFormat="1" ht="31.2">
      <c r="A343" s="3" t="s">
        <v>608</v>
      </c>
      <c r="B343" s="52" t="s">
        <v>29</v>
      </c>
      <c r="C343" s="52" t="s">
        <v>15</v>
      </c>
      <c r="D343" s="341" t="s">
        <v>247</v>
      </c>
      <c r="E343" s="342" t="s">
        <v>10</v>
      </c>
      <c r="F343" s="343" t="s">
        <v>522</v>
      </c>
      <c r="G343" s="52"/>
      <c r="H343" s="395">
        <f t="shared" si="32"/>
        <v>7314987</v>
      </c>
      <c r="I343" s="395">
        <f t="shared" si="32"/>
        <v>7314987</v>
      </c>
    </row>
    <row r="344" spans="1:9" s="45" customFormat="1" ht="31.2">
      <c r="A344" s="3" t="s">
        <v>102</v>
      </c>
      <c r="B344" s="52" t="s">
        <v>29</v>
      </c>
      <c r="C344" s="52" t="s">
        <v>15</v>
      </c>
      <c r="D344" s="341" t="s">
        <v>247</v>
      </c>
      <c r="E344" s="342" t="s">
        <v>10</v>
      </c>
      <c r="F344" s="343" t="s">
        <v>555</v>
      </c>
      <c r="G344" s="52"/>
      <c r="H344" s="395">
        <f>SUM(H345:H347)</f>
        <v>7314987</v>
      </c>
      <c r="I344" s="395">
        <f>SUM(I345:I347)</f>
        <v>7314987</v>
      </c>
    </row>
    <row r="345" spans="1:9" s="45" customFormat="1" ht="46.8">
      <c r="A345" s="105" t="s">
        <v>92</v>
      </c>
      <c r="B345" s="52" t="s">
        <v>29</v>
      </c>
      <c r="C345" s="52" t="s">
        <v>15</v>
      </c>
      <c r="D345" s="341" t="s">
        <v>247</v>
      </c>
      <c r="E345" s="342" t="s">
        <v>10</v>
      </c>
      <c r="F345" s="343" t="s">
        <v>555</v>
      </c>
      <c r="G345" s="52" t="s">
        <v>13</v>
      </c>
      <c r="H345" s="397">
        <f>SUM(прил10!I425)</f>
        <v>4199000</v>
      </c>
      <c r="I345" s="397">
        <f>SUM(прил10!J425)</f>
        <v>4199000</v>
      </c>
    </row>
    <row r="346" spans="1:9" s="45" customFormat="1" ht="31.2">
      <c r="A346" s="110" t="s">
        <v>728</v>
      </c>
      <c r="B346" s="52" t="s">
        <v>29</v>
      </c>
      <c r="C346" s="52" t="s">
        <v>15</v>
      </c>
      <c r="D346" s="344" t="s">
        <v>247</v>
      </c>
      <c r="E346" s="345" t="s">
        <v>10</v>
      </c>
      <c r="F346" s="346" t="s">
        <v>555</v>
      </c>
      <c r="G346" s="2" t="s">
        <v>16</v>
      </c>
      <c r="H346" s="396">
        <f>SUM(прил10!I426)</f>
        <v>1701739</v>
      </c>
      <c r="I346" s="396">
        <f>SUM(прил10!J426)</f>
        <v>1701739</v>
      </c>
    </row>
    <row r="347" spans="1:9" s="45" customFormat="1" ht="15.6">
      <c r="A347" s="3" t="s">
        <v>18</v>
      </c>
      <c r="B347" s="52" t="s">
        <v>29</v>
      </c>
      <c r="C347" s="52" t="s">
        <v>15</v>
      </c>
      <c r="D347" s="344" t="s">
        <v>247</v>
      </c>
      <c r="E347" s="345" t="s">
        <v>10</v>
      </c>
      <c r="F347" s="346" t="s">
        <v>555</v>
      </c>
      <c r="G347" s="2" t="s">
        <v>17</v>
      </c>
      <c r="H347" s="396">
        <f>SUM(прил10!I427)</f>
        <v>1414248</v>
      </c>
      <c r="I347" s="396">
        <f>SUM(прил10!J427)</f>
        <v>1414248</v>
      </c>
    </row>
    <row r="348" spans="1:9" ht="15.6">
      <c r="A348" s="107" t="s">
        <v>658</v>
      </c>
      <c r="B348" s="28" t="s">
        <v>29</v>
      </c>
      <c r="C348" s="28" t="s">
        <v>29</v>
      </c>
      <c r="D348" s="295"/>
      <c r="E348" s="296"/>
      <c r="F348" s="297"/>
      <c r="G348" s="27"/>
      <c r="H348" s="393">
        <f>SUM(H349,H363)</f>
        <v>998500</v>
      </c>
      <c r="I348" s="393">
        <f>SUM(I349,I363)</f>
        <v>998500</v>
      </c>
    </row>
    <row r="349" spans="1:9" ht="62.4">
      <c r="A349" s="91" t="s">
        <v>173</v>
      </c>
      <c r="B349" s="36" t="s">
        <v>29</v>
      </c>
      <c r="C349" s="36" t="s">
        <v>29</v>
      </c>
      <c r="D349" s="298" t="s">
        <v>609</v>
      </c>
      <c r="E349" s="299" t="s">
        <v>521</v>
      </c>
      <c r="F349" s="300" t="s">
        <v>522</v>
      </c>
      <c r="G349" s="36"/>
      <c r="H349" s="394">
        <f>SUM(H350,H354)</f>
        <v>989000</v>
      </c>
      <c r="I349" s="394">
        <f>SUM(I350,I354)</f>
        <v>989000</v>
      </c>
    </row>
    <row r="350" spans="1:9" ht="78">
      <c r="A350" s="64" t="s">
        <v>174</v>
      </c>
      <c r="B350" s="52" t="s">
        <v>29</v>
      </c>
      <c r="C350" s="52" t="s">
        <v>29</v>
      </c>
      <c r="D350" s="341" t="s">
        <v>254</v>
      </c>
      <c r="E350" s="342" t="s">
        <v>521</v>
      </c>
      <c r="F350" s="343" t="s">
        <v>522</v>
      </c>
      <c r="G350" s="52"/>
      <c r="H350" s="395">
        <f t="shared" ref="H350:I352" si="33">SUM(H351)</f>
        <v>148000</v>
      </c>
      <c r="I350" s="395">
        <f t="shared" si="33"/>
        <v>148000</v>
      </c>
    </row>
    <row r="351" spans="1:9" ht="31.2">
      <c r="A351" s="64" t="s">
        <v>610</v>
      </c>
      <c r="B351" s="52" t="s">
        <v>29</v>
      </c>
      <c r="C351" s="52" t="s">
        <v>29</v>
      </c>
      <c r="D351" s="341" t="s">
        <v>254</v>
      </c>
      <c r="E351" s="342" t="s">
        <v>10</v>
      </c>
      <c r="F351" s="343" t="s">
        <v>522</v>
      </c>
      <c r="G351" s="52"/>
      <c r="H351" s="395">
        <f t="shared" si="33"/>
        <v>148000</v>
      </c>
      <c r="I351" s="395">
        <f t="shared" si="33"/>
        <v>148000</v>
      </c>
    </row>
    <row r="352" spans="1:9" ht="15.6">
      <c r="A352" s="3" t="s">
        <v>103</v>
      </c>
      <c r="B352" s="52" t="s">
        <v>29</v>
      </c>
      <c r="C352" s="52" t="s">
        <v>29</v>
      </c>
      <c r="D352" s="341" t="s">
        <v>254</v>
      </c>
      <c r="E352" s="342" t="s">
        <v>10</v>
      </c>
      <c r="F352" s="343" t="s">
        <v>611</v>
      </c>
      <c r="G352" s="52"/>
      <c r="H352" s="395">
        <f t="shared" si="33"/>
        <v>148000</v>
      </c>
      <c r="I352" s="395">
        <f t="shared" si="33"/>
        <v>148000</v>
      </c>
    </row>
    <row r="353" spans="1:9" ht="31.2">
      <c r="A353" s="110" t="s">
        <v>728</v>
      </c>
      <c r="B353" s="52" t="s">
        <v>29</v>
      </c>
      <c r="C353" s="52" t="s">
        <v>29</v>
      </c>
      <c r="D353" s="341" t="s">
        <v>254</v>
      </c>
      <c r="E353" s="342" t="s">
        <v>10</v>
      </c>
      <c r="F353" s="343" t="s">
        <v>611</v>
      </c>
      <c r="G353" s="52" t="s">
        <v>16</v>
      </c>
      <c r="H353" s="397">
        <f>SUM(прил10!I523)</f>
        <v>148000</v>
      </c>
      <c r="I353" s="397">
        <f>SUM(прил10!J523)</f>
        <v>148000</v>
      </c>
    </row>
    <row r="354" spans="1:9" ht="62.4">
      <c r="A354" s="94" t="s">
        <v>175</v>
      </c>
      <c r="B354" s="52" t="s">
        <v>29</v>
      </c>
      <c r="C354" s="52" t="s">
        <v>29</v>
      </c>
      <c r="D354" s="341" t="s">
        <v>250</v>
      </c>
      <c r="E354" s="342" t="s">
        <v>521</v>
      </c>
      <c r="F354" s="343" t="s">
        <v>522</v>
      </c>
      <c r="G354" s="52"/>
      <c r="H354" s="395">
        <f>SUM(H355)</f>
        <v>841000</v>
      </c>
      <c r="I354" s="395">
        <f>SUM(I355)</f>
        <v>841000</v>
      </c>
    </row>
    <row r="355" spans="1:9" ht="31.2">
      <c r="A355" s="94" t="s">
        <v>612</v>
      </c>
      <c r="B355" s="52" t="s">
        <v>29</v>
      </c>
      <c r="C355" s="52" t="s">
        <v>29</v>
      </c>
      <c r="D355" s="341" t="s">
        <v>250</v>
      </c>
      <c r="E355" s="342" t="s">
        <v>10</v>
      </c>
      <c r="F355" s="343" t="s">
        <v>522</v>
      </c>
      <c r="G355" s="52"/>
      <c r="H355" s="395">
        <f>SUM(H356+H358+H361)</f>
        <v>841000</v>
      </c>
      <c r="I355" s="395">
        <f>SUM(I356+I358+I361)</f>
        <v>841000</v>
      </c>
    </row>
    <row r="356" spans="1:9" ht="15.6" hidden="1">
      <c r="A356" s="94" t="s">
        <v>764</v>
      </c>
      <c r="B356" s="2" t="s">
        <v>29</v>
      </c>
      <c r="C356" s="2" t="s">
        <v>29</v>
      </c>
      <c r="D356" s="341" t="s">
        <v>250</v>
      </c>
      <c r="E356" s="302" t="s">
        <v>10</v>
      </c>
      <c r="F356" s="343" t="s">
        <v>763</v>
      </c>
      <c r="G356" s="52"/>
      <c r="H356" s="395">
        <f>SUM(H357)</f>
        <v>0</v>
      </c>
      <c r="I356" s="395">
        <f>SUM(I357)</f>
        <v>0</v>
      </c>
    </row>
    <row r="357" spans="1:9" ht="15.6" hidden="1">
      <c r="A357" s="94" t="s">
        <v>40</v>
      </c>
      <c r="B357" s="2" t="s">
        <v>29</v>
      </c>
      <c r="C357" s="2" t="s">
        <v>29</v>
      </c>
      <c r="D357" s="341" t="s">
        <v>250</v>
      </c>
      <c r="E357" s="302" t="s">
        <v>10</v>
      </c>
      <c r="F357" s="343" t="s">
        <v>763</v>
      </c>
      <c r="G357" s="52" t="s">
        <v>39</v>
      </c>
      <c r="H357" s="397">
        <f>SUM(прил10!I527)</f>
        <v>0</v>
      </c>
      <c r="I357" s="397">
        <f>SUM(прил10!J527)</f>
        <v>0</v>
      </c>
    </row>
    <row r="358" spans="1:9" ht="15.6">
      <c r="A358" s="105" t="s">
        <v>613</v>
      </c>
      <c r="B358" s="2" t="s">
        <v>29</v>
      </c>
      <c r="C358" s="2" t="s">
        <v>29</v>
      </c>
      <c r="D358" s="341" t="s">
        <v>250</v>
      </c>
      <c r="E358" s="302" t="s">
        <v>10</v>
      </c>
      <c r="F358" s="303" t="s">
        <v>614</v>
      </c>
      <c r="G358" s="2"/>
      <c r="H358" s="395">
        <f>SUM(H359:H360)</f>
        <v>563997</v>
      </c>
      <c r="I358" s="395">
        <f>SUM(I359:I360)</f>
        <v>563997</v>
      </c>
    </row>
    <row r="359" spans="1:9" ht="31.2">
      <c r="A359" s="110" t="s">
        <v>728</v>
      </c>
      <c r="B359" s="2" t="s">
        <v>29</v>
      </c>
      <c r="C359" s="2" t="s">
        <v>29</v>
      </c>
      <c r="D359" s="341" t="s">
        <v>250</v>
      </c>
      <c r="E359" s="302" t="s">
        <v>10</v>
      </c>
      <c r="F359" s="303" t="s">
        <v>614</v>
      </c>
      <c r="G359" s="2" t="s">
        <v>16</v>
      </c>
      <c r="H359" s="397">
        <f>SUM(прил10!I433)</f>
        <v>388800</v>
      </c>
      <c r="I359" s="397">
        <f>SUM(прил10!J433)</f>
        <v>388800</v>
      </c>
    </row>
    <row r="360" spans="1:9" ht="15.6">
      <c r="A360" s="74" t="s">
        <v>40</v>
      </c>
      <c r="B360" s="2" t="s">
        <v>29</v>
      </c>
      <c r="C360" s="2" t="s">
        <v>29</v>
      </c>
      <c r="D360" s="341" t="s">
        <v>250</v>
      </c>
      <c r="E360" s="302" t="s">
        <v>10</v>
      </c>
      <c r="F360" s="303" t="s">
        <v>614</v>
      </c>
      <c r="G360" s="2" t="s">
        <v>39</v>
      </c>
      <c r="H360" s="397">
        <f>SUM(прил10!I529)</f>
        <v>175197</v>
      </c>
      <c r="I360" s="397">
        <f>SUM(прил10!J529)</f>
        <v>175197</v>
      </c>
    </row>
    <row r="361" spans="1:9" ht="15.6">
      <c r="A361" s="111" t="s">
        <v>762</v>
      </c>
      <c r="B361" s="2" t="s">
        <v>29</v>
      </c>
      <c r="C361" s="2" t="s">
        <v>29</v>
      </c>
      <c r="D361" s="341" t="s">
        <v>250</v>
      </c>
      <c r="E361" s="302" t="s">
        <v>10</v>
      </c>
      <c r="F361" s="303" t="s">
        <v>761</v>
      </c>
      <c r="G361" s="2"/>
      <c r="H361" s="395">
        <f>SUM(H362)</f>
        <v>277003</v>
      </c>
      <c r="I361" s="395">
        <f>SUM(I362)</f>
        <v>277003</v>
      </c>
    </row>
    <row r="362" spans="1:9" ht="31.2">
      <c r="A362" s="136" t="s">
        <v>728</v>
      </c>
      <c r="B362" s="2" t="s">
        <v>29</v>
      </c>
      <c r="C362" s="2" t="s">
        <v>29</v>
      </c>
      <c r="D362" s="341" t="s">
        <v>250</v>
      </c>
      <c r="E362" s="302" t="s">
        <v>10</v>
      </c>
      <c r="F362" s="303" t="s">
        <v>761</v>
      </c>
      <c r="G362" s="2" t="s">
        <v>16</v>
      </c>
      <c r="H362" s="397">
        <f>SUM(прил10!I531+прил10!I435)</f>
        <v>277003</v>
      </c>
      <c r="I362" s="397">
        <f>SUM(прил10!J531+прил10!J435)</f>
        <v>277003</v>
      </c>
    </row>
    <row r="363" spans="1:9" s="78" customFormat="1" ht="31.2">
      <c r="A363" s="91" t="s">
        <v>132</v>
      </c>
      <c r="B363" s="36" t="s">
        <v>29</v>
      </c>
      <c r="C363" s="36" t="s">
        <v>29</v>
      </c>
      <c r="D363" s="298" t="s">
        <v>536</v>
      </c>
      <c r="E363" s="299" t="s">
        <v>521</v>
      </c>
      <c r="F363" s="300" t="s">
        <v>522</v>
      </c>
      <c r="G363" s="36"/>
      <c r="H363" s="394">
        <f t="shared" ref="H363:I366" si="34">SUM(H364)</f>
        <v>9500</v>
      </c>
      <c r="I363" s="394">
        <f t="shared" si="34"/>
        <v>9500</v>
      </c>
    </row>
    <row r="364" spans="1:9" s="78" customFormat="1" ht="62.4">
      <c r="A364" s="94" t="s">
        <v>169</v>
      </c>
      <c r="B364" s="43" t="s">
        <v>29</v>
      </c>
      <c r="C364" s="52" t="s">
        <v>29</v>
      </c>
      <c r="D364" s="341" t="s">
        <v>249</v>
      </c>
      <c r="E364" s="342" t="s">
        <v>521</v>
      </c>
      <c r="F364" s="343" t="s">
        <v>522</v>
      </c>
      <c r="G364" s="87"/>
      <c r="H364" s="398">
        <f t="shared" si="34"/>
        <v>9500</v>
      </c>
      <c r="I364" s="398">
        <f t="shared" si="34"/>
        <v>9500</v>
      </c>
    </row>
    <row r="365" spans="1:9" s="78" customFormat="1" ht="31.2">
      <c r="A365" s="94" t="s">
        <v>605</v>
      </c>
      <c r="B365" s="43" t="s">
        <v>29</v>
      </c>
      <c r="C365" s="52" t="s">
        <v>29</v>
      </c>
      <c r="D365" s="341" t="s">
        <v>249</v>
      </c>
      <c r="E365" s="342" t="s">
        <v>10</v>
      </c>
      <c r="F365" s="343" t="s">
        <v>522</v>
      </c>
      <c r="G365" s="87"/>
      <c r="H365" s="398">
        <f t="shared" si="34"/>
        <v>9500</v>
      </c>
      <c r="I365" s="398">
        <f t="shared" si="34"/>
        <v>9500</v>
      </c>
    </row>
    <row r="366" spans="1:9" s="45" customFormat="1" ht="31.2">
      <c r="A366" s="85" t="s">
        <v>170</v>
      </c>
      <c r="B366" s="43" t="s">
        <v>29</v>
      </c>
      <c r="C366" s="52" t="s">
        <v>29</v>
      </c>
      <c r="D366" s="341" t="s">
        <v>249</v>
      </c>
      <c r="E366" s="342" t="s">
        <v>10</v>
      </c>
      <c r="F366" s="343" t="s">
        <v>606</v>
      </c>
      <c r="G366" s="87"/>
      <c r="H366" s="398">
        <f t="shared" si="34"/>
        <v>9500</v>
      </c>
      <c r="I366" s="398">
        <f t="shared" si="34"/>
        <v>9500</v>
      </c>
    </row>
    <row r="367" spans="1:9" s="45" customFormat="1" ht="31.2">
      <c r="A367" s="113" t="s">
        <v>728</v>
      </c>
      <c r="B367" s="52" t="s">
        <v>29</v>
      </c>
      <c r="C367" s="52" t="s">
        <v>29</v>
      </c>
      <c r="D367" s="341" t="s">
        <v>249</v>
      </c>
      <c r="E367" s="342" t="s">
        <v>10</v>
      </c>
      <c r="F367" s="343" t="s">
        <v>606</v>
      </c>
      <c r="G367" s="87" t="s">
        <v>16</v>
      </c>
      <c r="H367" s="399">
        <f>SUM(прил10!I536)</f>
        <v>9500</v>
      </c>
      <c r="I367" s="399">
        <f>SUM(прил10!J536)</f>
        <v>9500</v>
      </c>
    </row>
    <row r="368" spans="1:9" ht="15.6">
      <c r="A368" s="107" t="s">
        <v>31</v>
      </c>
      <c r="B368" s="28" t="s">
        <v>29</v>
      </c>
      <c r="C368" s="28" t="s">
        <v>32</v>
      </c>
      <c r="D368" s="295"/>
      <c r="E368" s="296"/>
      <c r="F368" s="297"/>
      <c r="G368" s="27"/>
      <c r="H368" s="393">
        <f>SUM(H374,H369,H387,H392)</f>
        <v>7008208</v>
      </c>
      <c r="I368" s="393">
        <f>SUM(I374,I369,I387,I392)</f>
        <v>7008208</v>
      </c>
    </row>
    <row r="369" spans="1:9" s="78" customFormat="1" ht="31.2">
      <c r="A369" s="91" t="s">
        <v>130</v>
      </c>
      <c r="B369" s="36" t="s">
        <v>29</v>
      </c>
      <c r="C369" s="36" t="s">
        <v>32</v>
      </c>
      <c r="D369" s="298" t="s">
        <v>206</v>
      </c>
      <c r="E369" s="299" t="s">
        <v>521</v>
      </c>
      <c r="F369" s="300" t="s">
        <v>522</v>
      </c>
      <c r="G369" s="36"/>
      <c r="H369" s="394">
        <f t="shared" ref="H369:I372" si="35">SUM(H370)</f>
        <v>3000</v>
      </c>
      <c r="I369" s="394">
        <f t="shared" si="35"/>
        <v>3000</v>
      </c>
    </row>
    <row r="370" spans="1:9" s="45" customFormat="1" ht="62.4">
      <c r="A370" s="85" t="s">
        <v>131</v>
      </c>
      <c r="B370" s="86" t="s">
        <v>29</v>
      </c>
      <c r="C370" s="43" t="s">
        <v>32</v>
      </c>
      <c r="D370" s="344" t="s">
        <v>239</v>
      </c>
      <c r="E370" s="345" t="s">
        <v>521</v>
      </c>
      <c r="F370" s="346" t="s">
        <v>522</v>
      </c>
      <c r="G370" s="87"/>
      <c r="H370" s="398">
        <f t="shared" si="35"/>
        <v>3000</v>
      </c>
      <c r="I370" s="398">
        <f t="shared" si="35"/>
        <v>3000</v>
      </c>
    </row>
    <row r="371" spans="1:9" s="45" customFormat="1" ht="46.8">
      <c r="A371" s="364" t="s">
        <v>529</v>
      </c>
      <c r="B371" s="86" t="s">
        <v>29</v>
      </c>
      <c r="C371" s="43" t="s">
        <v>32</v>
      </c>
      <c r="D371" s="344" t="s">
        <v>239</v>
      </c>
      <c r="E371" s="345" t="s">
        <v>10</v>
      </c>
      <c r="F371" s="346" t="s">
        <v>522</v>
      </c>
      <c r="G371" s="87"/>
      <c r="H371" s="398">
        <f t="shared" si="35"/>
        <v>3000</v>
      </c>
      <c r="I371" s="398">
        <f t="shared" si="35"/>
        <v>3000</v>
      </c>
    </row>
    <row r="372" spans="1:9" s="45" customFormat="1" ht="31.2">
      <c r="A372" s="99" t="s">
        <v>120</v>
      </c>
      <c r="B372" s="86" t="s">
        <v>29</v>
      </c>
      <c r="C372" s="43" t="s">
        <v>32</v>
      </c>
      <c r="D372" s="344" t="s">
        <v>239</v>
      </c>
      <c r="E372" s="345" t="s">
        <v>10</v>
      </c>
      <c r="F372" s="346" t="s">
        <v>531</v>
      </c>
      <c r="G372" s="2"/>
      <c r="H372" s="395">
        <f t="shared" si="35"/>
        <v>3000</v>
      </c>
      <c r="I372" s="395">
        <f t="shared" si="35"/>
        <v>3000</v>
      </c>
    </row>
    <row r="373" spans="1:9" s="45" customFormat="1" ht="31.2">
      <c r="A373" s="113" t="s">
        <v>728</v>
      </c>
      <c r="B373" s="86" t="s">
        <v>29</v>
      </c>
      <c r="C373" s="43" t="s">
        <v>32</v>
      </c>
      <c r="D373" s="344" t="s">
        <v>239</v>
      </c>
      <c r="E373" s="345" t="s">
        <v>10</v>
      </c>
      <c r="F373" s="346" t="s">
        <v>531</v>
      </c>
      <c r="G373" s="87" t="s">
        <v>16</v>
      </c>
      <c r="H373" s="399">
        <f>SUM(прил10!I441)</f>
        <v>3000</v>
      </c>
      <c r="I373" s="399">
        <f>SUM(прил10!J441)</f>
        <v>3000</v>
      </c>
    </row>
    <row r="374" spans="1:9" ht="31.2">
      <c r="A374" s="35" t="s">
        <v>162</v>
      </c>
      <c r="B374" s="36" t="s">
        <v>29</v>
      </c>
      <c r="C374" s="36" t="s">
        <v>32</v>
      </c>
      <c r="D374" s="298" t="s">
        <v>591</v>
      </c>
      <c r="E374" s="299" t="s">
        <v>521</v>
      </c>
      <c r="F374" s="300" t="s">
        <v>522</v>
      </c>
      <c r="G374" s="36"/>
      <c r="H374" s="394">
        <f>SUM(H375)</f>
        <v>6977508</v>
      </c>
      <c r="I374" s="394">
        <f>SUM(I375)</f>
        <v>6977508</v>
      </c>
    </row>
    <row r="375" spans="1:9" ht="62.4">
      <c r="A375" s="3" t="s">
        <v>176</v>
      </c>
      <c r="B375" s="2" t="s">
        <v>29</v>
      </c>
      <c r="C375" s="2" t="s">
        <v>32</v>
      </c>
      <c r="D375" s="301" t="s">
        <v>251</v>
      </c>
      <c r="E375" s="302" t="s">
        <v>521</v>
      </c>
      <c r="F375" s="303" t="s">
        <v>522</v>
      </c>
      <c r="G375" s="2"/>
      <c r="H375" s="395">
        <f>SUM(H376+H383)</f>
        <v>6977508</v>
      </c>
      <c r="I375" s="395">
        <f>SUM(I376+I383)</f>
        <v>6977508</v>
      </c>
    </row>
    <row r="376" spans="1:9" ht="31.2">
      <c r="A376" s="3" t="s">
        <v>615</v>
      </c>
      <c r="B376" s="2" t="s">
        <v>29</v>
      </c>
      <c r="C376" s="2" t="s">
        <v>32</v>
      </c>
      <c r="D376" s="301" t="s">
        <v>251</v>
      </c>
      <c r="E376" s="302" t="s">
        <v>10</v>
      </c>
      <c r="F376" s="303" t="s">
        <v>522</v>
      </c>
      <c r="G376" s="2"/>
      <c r="H376" s="395">
        <f>SUM(H377+H379)</f>
        <v>5874682</v>
      </c>
      <c r="I376" s="395">
        <f>SUM(I377+I379)</f>
        <v>5874682</v>
      </c>
    </row>
    <row r="377" spans="1:9" ht="31.2">
      <c r="A377" s="3" t="s">
        <v>177</v>
      </c>
      <c r="B377" s="2" t="s">
        <v>29</v>
      </c>
      <c r="C377" s="2" t="s">
        <v>32</v>
      </c>
      <c r="D377" s="301" t="s">
        <v>251</v>
      </c>
      <c r="E377" s="302" t="s">
        <v>10</v>
      </c>
      <c r="F377" s="303" t="s">
        <v>616</v>
      </c>
      <c r="G377" s="2"/>
      <c r="H377" s="395">
        <f>SUM(H378)</f>
        <v>38436</v>
      </c>
      <c r="I377" s="395">
        <f>SUM(I378)</f>
        <v>38436</v>
      </c>
    </row>
    <row r="378" spans="1:9" ht="46.8">
      <c r="A378" s="105" t="s">
        <v>92</v>
      </c>
      <c r="B378" s="2" t="s">
        <v>29</v>
      </c>
      <c r="C378" s="2" t="s">
        <v>32</v>
      </c>
      <c r="D378" s="301" t="s">
        <v>251</v>
      </c>
      <c r="E378" s="302" t="s">
        <v>10</v>
      </c>
      <c r="F378" s="303" t="s">
        <v>616</v>
      </c>
      <c r="G378" s="2" t="s">
        <v>13</v>
      </c>
      <c r="H378" s="397">
        <f>SUM(прил10!I446)</f>
        <v>38436</v>
      </c>
      <c r="I378" s="397">
        <f>SUM(прил10!J446)</f>
        <v>38436</v>
      </c>
    </row>
    <row r="379" spans="1:9" ht="31.2">
      <c r="A379" s="3" t="s">
        <v>102</v>
      </c>
      <c r="B379" s="52" t="s">
        <v>29</v>
      </c>
      <c r="C379" s="52" t="s">
        <v>32</v>
      </c>
      <c r="D379" s="341" t="s">
        <v>251</v>
      </c>
      <c r="E379" s="342" t="s">
        <v>10</v>
      </c>
      <c r="F379" s="343" t="s">
        <v>555</v>
      </c>
      <c r="G379" s="52"/>
      <c r="H379" s="395">
        <f>SUM(H380:H382)</f>
        <v>5836246</v>
      </c>
      <c r="I379" s="395">
        <f>SUM(I380:I382)</f>
        <v>5836246</v>
      </c>
    </row>
    <row r="380" spans="1:9" ht="46.8">
      <c r="A380" s="105" t="s">
        <v>92</v>
      </c>
      <c r="B380" s="2" t="s">
        <v>29</v>
      </c>
      <c r="C380" s="2" t="s">
        <v>32</v>
      </c>
      <c r="D380" s="301" t="s">
        <v>251</v>
      </c>
      <c r="E380" s="302" t="s">
        <v>10</v>
      </c>
      <c r="F380" s="303" t="s">
        <v>555</v>
      </c>
      <c r="G380" s="2" t="s">
        <v>13</v>
      </c>
      <c r="H380" s="397">
        <f>SUM(прил10!I448)</f>
        <v>4883802</v>
      </c>
      <c r="I380" s="397">
        <f>SUM(прил10!J448)</f>
        <v>4883802</v>
      </c>
    </row>
    <row r="381" spans="1:9" ht="31.2">
      <c r="A381" s="110" t="s">
        <v>728</v>
      </c>
      <c r="B381" s="2" t="s">
        <v>29</v>
      </c>
      <c r="C381" s="2" t="s">
        <v>32</v>
      </c>
      <c r="D381" s="301" t="s">
        <v>251</v>
      </c>
      <c r="E381" s="302" t="s">
        <v>10</v>
      </c>
      <c r="F381" s="303" t="s">
        <v>555</v>
      </c>
      <c r="G381" s="2" t="s">
        <v>16</v>
      </c>
      <c r="H381" s="397">
        <f>SUM(прил10!I449)</f>
        <v>948884</v>
      </c>
      <c r="I381" s="397">
        <f>SUM(прил10!J449)</f>
        <v>948884</v>
      </c>
    </row>
    <row r="382" spans="1:9" ht="15.6">
      <c r="A382" s="3" t="s">
        <v>18</v>
      </c>
      <c r="B382" s="2" t="s">
        <v>29</v>
      </c>
      <c r="C382" s="2" t="s">
        <v>32</v>
      </c>
      <c r="D382" s="301" t="s">
        <v>251</v>
      </c>
      <c r="E382" s="302" t="s">
        <v>10</v>
      </c>
      <c r="F382" s="303" t="s">
        <v>555</v>
      </c>
      <c r="G382" s="2" t="s">
        <v>17</v>
      </c>
      <c r="H382" s="397">
        <f>SUM(прил10!I450)</f>
        <v>3560</v>
      </c>
      <c r="I382" s="397">
        <f>SUM(прил10!J450)</f>
        <v>3560</v>
      </c>
    </row>
    <row r="383" spans="1:9" ht="62.4">
      <c r="A383" s="3" t="s">
        <v>617</v>
      </c>
      <c r="B383" s="2" t="s">
        <v>29</v>
      </c>
      <c r="C383" s="2" t="s">
        <v>32</v>
      </c>
      <c r="D383" s="301" t="s">
        <v>251</v>
      </c>
      <c r="E383" s="302" t="s">
        <v>12</v>
      </c>
      <c r="F383" s="303" t="s">
        <v>522</v>
      </c>
      <c r="G383" s="2"/>
      <c r="H383" s="395">
        <f>SUM(H384)</f>
        <v>1102826</v>
      </c>
      <c r="I383" s="395">
        <f>SUM(I384)</f>
        <v>1102826</v>
      </c>
    </row>
    <row r="384" spans="1:9" ht="31.2">
      <c r="A384" s="3" t="s">
        <v>91</v>
      </c>
      <c r="B384" s="2" t="s">
        <v>29</v>
      </c>
      <c r="C384" s="2" t="s">
        <v>32</v>
      </c>
      <c r="D384" s="301" t="s">
        <v>251</v>
      </c>
      <c r="E384" s="302" t="s">
        <v>12</v>
      </c>
      <c r="F384" s="303" t="s">
        <v>526</v>
      </c>
      <c r="G384" s="2"/>
      <c r="H384" s="395">
        <f>SUM(H385:H386)</f>
        <v>1102826</v>
      </c>
      <c r="I384" s="395">
        <f>SUM(I385:I386)</f>
        <v>1102826</v>
      </c>
    </row>
    <row r="385" spans="1:9" ht="46.8">
      <c r="A385" s="105" t="s">
        <v>92</v>
      </c>
      <c r="B385" s="2" t="s">
        <v>29</v>
      </c>
      <c r="C385" s="2" t="s">
        <v>32</v>
      </c>
      <c r="D385" s="301" t="s">
        <v>251</v>
      </c>
      <c r="E385" s="302" t="s">
        <v>12</v>
      </c>
      <c r="F385" s="303" t="s">
        <v>526</v>
      </c>
      <c r="G385" s="2" t="s">
        <v>13</v>
      </c>
      <c r="H385" s="396">
        <f>SUM(прил10!I453)</f>
        <v>1102826</v>
      </c>
      <c r="I385" s="396">
        <f>SUM(прил10!J453)</f>
        <v>1102826</v>
      </c>
    </row>
    <row r="386" spans="1:9" ht="31.2" hidden="1">
      <c r="A386" s="110" t="s">
        <v>728</v>
      </c>
      <c r="B386" s="2" t="s">
        <v>29</v>
      </c>
      <c r="C386" s="2" t="s">
        <v>32</v>
      </c>
      <c r="D386" s="301" t="s">
        <v>251</v>
      </c>
      <c r="E386" s="302" t="s">
        <v>12</v>
      </c>
      <c r="F386" s="303" t="s">
        <v>526</v>
      </c>
      <c r="G386" s="2" t="s">
        <v>16</v>
      </c>
      <c r="H386" s="396"/>
      <c r="I386" s="396"/>
    </row>
    <row r="387" spans="1:9" ht="31.2" hidden="1">
      <c r="A387" s="91" t="s">
        <v>132</v>
      </c>
      <c r="B387" s="36" t="s">
        <v>29</v>
      </c>
      <c r="C387" s="36" t="s">
        <v>32</v>
      </c>
      <c r="D387" s="298" t="s">
        <v>536</v>
      </c>
      <c r="E387" s="299" t="s">
        <v>521</v>
      </c>
      <c r="F387" s="300" t="s">
        <v>522</v>
      </c>
      <c r="G387" s="36"/>
      <c r="H387" s="394">
        <f t="shared" ref="H387:I390" si="36">SUM(H388)</f>
        <v>0</v>
      </c>
      <c r="I387" s="394">
        <f t="shared" si="36"/>
        <v>0</v>
      </c>
    </row>
    <row r="388" spans="1:9" ht="62.4" hidden="1">
      <c r="A388" s="94" t="s">
        <v>169</v>
      </c>
      <c r="B388" s="43" t="s">
        <v>29</v>
      </c>
      <c r="C388" s="52" t="s">
        <v>32</v>
      </c>
      <c r="D388" s="341" t="s">
        <v>249</v>
      </c>
      <c r="E388" s="342" t="s">
        <v>521</v>
      </c>
      <c r="F388" s="343" t="s">
        <v>522</v>
      </c>
      <c r="G388" s="87"/>
      <c r="H388" s="398">
        <f t="shared" si="36"/>
        <v>0</v>
      </c>
      <c r="I388" s="398">
        <f t="shared" si="36"/>
        <v>0</v>
      </c>
    </row>
    <row r="389" spans="1:9" ht="31.2" hidden="1">
      <c r="A389" s="94" t="s">
        <v>605</v>
      </c>
      <c r="B389" s="43" t="s">
        <v>29</v>
      </c>
      <c r="C389" s="52" t="s">
        <v>32</v>
      </c>
      <c r="D389" s="341" t="s">
        <v>249</v>
      </c>
      <c r="E389" s="342" t="s">
        <v>10</v>
      </c>
      <c r="F389" s="343" t="s">
        <v>522</v>
      </c>
      <c r="G389" s="87"/>
      <c r="H389" s="398">
        <f t="shared" si="36"/>
        <v>0</v>
      </c>
      <c r="I389" s="398">
        <f t="shared" si="36"/>
        <v>0</v>
      </c>
    </row>
    <row r="390" spans="1:9" ht="31.2" hidden="1">
      <c r="A390" s="85" t="s">
        <v>170</v>
      </c>
      <c r="B390" s="43" t="s">
        <v>29</v>
      </c>
      <c r="C390" s="52" t="s">
        <v>32</v>
      </c>
      <c r="D390" s="341" t="s">
        <v>249</v>
      </c>
      <c r="E390" s="342" t="s">
        <v>10</v>
      </c>
      <c r="F390" s="343" t="s">
        <v>606</v>
      </c>
      <c r="G390" s="87"/>
      <c r="H390" s="398">
        <f t="shared" si="36"/>
        <v>0</v>
      </c>
      <c r="I390" s="398">
        <f t="shared" si="36"/>
        <v>0</v>
      </c>
    </row>
    <row r="391" spans="1:9" ht="31.2" hidden="1">
      <c r="A391" s="113" t="s">
        <v>728</v>
      </c>
      <c r="B391" s="52" t="s">
        <v>29</v>
      </c>
      <c r="C391" s="52" t="s">
        <v>32</v>
      </c>
      <c r="D391" s="341" t="s">
        <v>249</v>
      </c>
      <c r="E391" s="342" t="s">
        <v>10</v>
      </c>
      <c r="F391" s="343" t="s">
        <v>606</v>
      </c>
      <c r="G391" s="87" t="s">
        <v>16</v>
      </c>
      <c r="H391" s="399">
        <f>SUM(прил10!I459)</f>
        <v>0</v>
      </c>
      <c r="I391" s="399">
        <f>SUM(прил10!J459)</f>
        <v>0</v>
      </c>
    </row>
    <row r="392" spans="1:9" s="45" customFormat="1" ht="62.4">
      <c r="A392" s="91" t="s">
        <v>149</v>
      </c>
      <c r="B392" s="36" t="s">
        <v>29</v>
      </c>
      <c r="C392" s="50" t="s">
        <v>32</v>
      </c>
      <c r="D392" s="310" t="s">
        <v>225</v>
      </c>
      <c r="E392" s="311" t="s">
        <v>521</v>
      </c>
      <c r="F392" s="312" t="s">
        <v>522</v>
      </c>
      <c r="G392" s="36"/>
      <c r="H392" s="394">
        <f t="shared" ref="H392:I395" si="37">SUM(H393)</f>
        <v>27700</v>
      </c>
      <c r="I392" s="394">
        <f t="shared" si="37"/>
        <v>27700</v>
      </c>
    </row>
    <row r="393" spans="1:9" s="45" customFormat="1" ht="93.6">
      <c r="A393" s="94" t="s">
        <v>165</v>
      </c>
      <c r="B393" s="2" t="s">
        <v>29</v>
      </c>
      <c r="C393" s="43" t="s">
        <v>32</v>
      </c>
      <c r="D393" s="344" t="s">
        <v>227</v>
      </c>
      <c r="E393" s="345" t="s">
        <v>521</v>
      </c>
      <c r="F393" s="346" t="s">
        <v>522</v>
      </c>
      <c r="G393" s="2"/>
      <c r="H393" s="395">
        <f t="shared" si="37"/>
        <v>27700</v>
      </c>
      <c r="I393" s="395">
        <f t="shared" si="37"/>
        <v>27700</v>
      </c>
    </row>
    <row r="394" spans="1:9" s="45" customFormat="1" ht="46.8">
      <c r="A394" s="94" t="s">
        <v>541</v>
      </c>
      <c r="B394" s="2" t="s">
        <v>29</v>
      </c>
      <c r="C394" s="43" t="s">
        <v>32</v>
      </c>
      <c r="D394" s="344" t="s">
        <v>227</v>
      </c>
      <c r="E394" s="345" t="s">
        <v>10</v>
      </c>
      <c r="F394" s="346" t="s">
        <v>522</v>
      </c>
      <c r="G394" s="2"/>
      <c r="H394" s="395">
        <f t="shared" si="37"/>
        <v>27700</v>
      </c>
      <c r="I394" s="395">
        <f t="shared" si="37"/>
        <v>27700</v>
      </c>
    </row>
    <row r="395" spans="1:9" s="45" customFormat="1" ht="15.6">
      <c r="A395" s="3" t="s">
        <v>117</v>
      </c>
      <c r="B395" s="2" t="s">
        <v>29</v>
      </c>
      <c r="C395" s="43" t="s">
        <v>32</v>
      </c>
      <c r="D395" s="344" t="s">
        <v>227</v>
      </c>
      <c r="E395" s="345" t="s">
        <v>10</v>
      </c>
      <c r="F395" s="346" t="s">
        <v>542</v>
      </c>
      <c r="G395" s="2"/>
      <c r="H395" s="395">
        <f t="shared" si="37"/>
        <v>27700</v>
      </c>
      <c r="I395" s="395">
        <f t="shared" si="37"/>
        <v>27700</v>
      </c>
    </row>
    <row r="396" spans="1:9" s="45" customFormat="1" ht="31.2">
      <c r="A396" s="110" t="s">
        <v>728</v>
      </c>
      <c r="B396" s="2" t="s">
        <v>29</v>
      </c>
      <c r="C396" s="43" t="s">
        <v>32</v>
      </c>
      <c r="D396" s="344" t="s">
        <v>227</v>
      </c>
      <c r="E396" s="345" t="s">
        <v>10</v>
      </c>
      <c r="F396" s="346" t="s">
        <v>542</v>
      </c>
      <c r="G396" s="2" t="s">
        <v>16</v>
      </c>
      <c r="H396" s="396">
        <f>SUM(прил10!I464)</f>
        <v>27700</v>
      </c>
      <c r="I396" s="396">
        <f>SUM(прил10!J464)</f>
        <v>27700</v>
      </c>
    </row>
    <row r="397" spans="1:9" ht="15.6">
      <c r="A397" s="90" t="s">
        <v>33</v>
      </c>
      <c r="B397" s="18" t="s">
        <v>35</v>
      </c>
      <c r="C397" s="18"/>
      <c r="D397" s="292"/>
      <c r="E397" s="293"/>
      <c r="F397" s="294"/>
      <c r="G397" s="17"/>
      <c r="H397" s="392">
        <f>SUM(H398,H421)</f>
        <v>19316251</v>
      </c>
      <c r="I397" s="392">
        <f>SUM(I398,I421)</f>
        <v>19316251</v>
      </c>
    </row>
    <row r="398" spans="1:9" ht="15.6">
      <c r="A398" s="107" t="s">
        <v>34</v>
      </c>
      <c r="B398" s="28" t="s">
        <v>35</v>
      </c>
      <c r="C398" s="28" t="s">
        <v>10</v>
      </c>
      <c r="D398" s="295"/>
      <c r="E398" s="296"/>
      <c r="F398" s="297"/>
      <c r="G398" s="27"/>
      <c r="H398" s="393">
        <f>SUM(H399,H416)</f>
        <v>14336858</v>
      </c>
      <c r="I398" s="393">
        <f>SUM(I399,I416)</f>
        <v>14336858</v>
      </c>
    </row>
    <row r="399" spans="1:9" ht="31.2">
      <c r="A399" s="35" t="s">
        <v>171</v>
      </c>
      <c r="B399" s="36" t="s">
        <v>35</v>
      </c>
      <c r="C399" s="36" t="s">
        <v>10</v>
      </c>
      <c r="D399" s="298" t="s">
        <v>252</v>
      </c>
      <c r="E399" s="299" t="s">
        <v>521</v>
      </c>
      <c r="F399" s="300" t="s">
        <v>522</v>
      </c>
      <c r="G399" s="39"/>
      <c r="H399" s="394">
        <f>SUM(H400,H410)</f>
        <v>14311858</v>
      </c>
      <c r="I399" s="394">
        <f>SUM(I400,I410)</f>
        <v>14311858</v>
      </c>
    </row>
    <row r="400" spans="1:9" ht="31.2">
      <c r="A400" s="105" t="s">
        <v>178</v>
      </c>
      <c r="B400" s="2" t="s">
        <v>35</v>
      </c>
      <c r="C400" s="2" t="s">
        <v>10</v>
      </c>
      <c r="D400" s="301" t="s">
        <v>255</v>
      </c>
      <c r="E400" s="302" t="s">
        <v>521</v>
      </c>
      <c r="F400" s="303" t="s">
        <v>522</v>
      </c>
      <c r="G400" s="2"/>
      <c r="H400" s="395">
        <f>SUM(H401)</f>
        <v>6956226</v>
      </c>
      <c r="I400" s="395">
        <f>SUM(I401)</f>
        <v>6956226</v>
      </c>
    </row>
    <row r="401" spans="1:9" ht="15.6">
      <c r="A401" s="105" t="s">
        <v>618</v>
      </c>
      <c r="B401" s="2" t="s">
        <v>35</v>
      </c>
      <c r="C401" s="2" t="s">
        <v>10</v>
      </c>
      <c r="D401" s="301" t="s">
        <v>255</v>
      </c>
      <c r="E401" s="302" t="s">
        <v>10</v>
      </c>
      <c r="F401" s="303" t="s">
        <v>522</v>
      </c>
      <c r="G401" s="2"/>
      <c r="H401" s="395">
        <f>SUM(H402+H406+H408)</f>
        <v>6956226</v>
      </c>
      <c r="I401" s="395">
        <f>SUM(I402+I406+I408)</f>
        <v>6956226</v>
      </c>
    </row>
    <row r="402" spans="1:9" ht="31.2">
      <c r="A402" s="3" t="s">
        <v>102</v>
      </c>
      <c r="B402" s="2" t="s">
        <v>35</v>
      </c>
      <c r="C402" s="2" t="s">
        <v>10</v>
      </c>
      <c r="D402" s="301" t="s">
        <v>255</v>
      </c>
      <c r="E402" s="302" t="s">
        <v>10</v>
      </c>
      <c r="F402" s="303" t="s">
        <v>555</v>
      </c>
      <c r="G402" s="2"/>
      <c r="H402" s="395">
        <f>SUM(H403:H405)</f>
        <v>6956226</v>
      </c>
      <c r="I402" s="395">
        <f>SUM(I403:I405)</f>
        <v>6956226</v>
      </c>
    </row>
    <row r="403" spans="1:9" ht="46.8">
      <c r="A403" s="105" t="s">
        <v>92</v>
      </c>
      <c r="B403" s="2" t="s">
        <v>35</v>
      </c>
      <c r="C403" s="2" t="s">
        <v>10</v>
      </c>
      <c r="D403" s="301" t="s">
        <v>255</v>
      </c>
      <c r="E403" s="302" t="s">
        <v>10</v>
      </c>
      <c r="F403" s="303" t="s">
        <v>555</v>
      </c>
      <c r="G403" s="2" t="s">
        <v>13</v>
      </c>
      <c r="H403" s="397">
        <f>SUM(прил10!I543)</f>
        <v>6203210</v>
      </c>
      <c r="I403" s="397">
        <f>SUM(прил10!J543)</f>
        <v>6203210</v>
      </c>
    </row>
    <row r="404" spans="1:9" ht="31.2">
      <c r="A404" s="110" t="s">
        <v>728</v>
      </c>
      <c r="B404" s="2" t="s">
        <v>35</v>
      </c>
      <c r="C404" s="2" t="s">
        <v>10</v>
      </c>
      <c r="D404" s="301" t="s">
        <v>255</v>
      </c>
      <c r="E404" s="302" t="s">
        <v>10</v>
      </c>
      <c r="F404" s="303" t="s">
        <v>555</v>
      </c>
      <c r="G404" s="2" t="s">
        <v>16</v>
      </c>
      <c r="H404" s="397">
        <f>SUM(прил10!I544)</f>
        <v>726016</v>
      </c>
      <c r="I404" s="397">
        <f>SUM(прил10!J544)</f>
        <v>726016</v>
      </c>
    </row>
    <row r="405" spans="1:9" ht="15.6">
      <c r="A405" s="3" t="s">
        <v>18</v>
      </c>
      <c r="B405" s="2" t="s">
        <v>35</v>
      </c>
      <c r="C405" s="2" t="s">
        <v>10</v>
      </c>
      <c r="D405" s="301" t="s">
        <v>255</v>
      </c>
      <c r="E405" s="302" t="s">
        <v>10</v>
      </c>
      <c r="F405" s="303" t="s">
        <v>555</v>
      </c>
      <c r="G405" s="2" t="s">
        <v>17</v>
      </c>
      <c r="H405" s="397">
        <f>SUM(прил10!I545)</f>
        <v>27000</v>
      </c>
      <c r="I405" s="397">
        <f>SUM(прил10!J545)</f>
        <v>27000</v>
      </c>
    </row>
    <row r="406" spans="1:9" ht="15.6" hidden="1">
      <c r="A406" s="74" t="s">
        <v>794</v>
      </c>
      <c r="B406" s="2" t="s">
        <v>35</v>
      </c>
      <c r="C406" s="2" t="s">
        <v>10</v>
      </c>
      <c r="D406" s="301" t="s">
        <v>255</v>
      </c>
      <c r="E406" s="302" t="s">
        <v>10</v>
      </c>
      <c r="F406" s="303" t="s">
        <v>793</v>
      </c>
      <c r="G406" s="2"/>
      <c r="H406" s="395">
        <f>SUM(H407)</f>
        <v>0</v>
      </c>
      <c r="I406" s="395">
        <f>SUM(I407)</f>
        <v>0</v>
      </c>
    </row>
    <row r="407" spans="1:9" ht="31.2" hidden="1">
      <c r="A407" s="136" t="s">
        <v>728</v>
      </c>
      <c r="B407" s="2" t="s">
        <v>35</v>
      </c>
      <c r="C407" s="2" t="s">
        <v>10</v>
      </c>
      <c r="D407" s="301" t="s">
        <v>255</v>
      </c>
      <c r="E407" s="302" t="s">
        <v>10</v>
      </c>
      <c r="F407" s="303" t="s">
        <v>793</v>
      </c>
      <c r="G407" s="2" t="s">
        <v>16</v>
      </c>
      <c r="H407" s="397">
        <f>SUM(прил10!I547)</f>
        <v>0</v>
      </c>
      <c r="I407" s="397">
        <f>SUM(прил10!J547)</f>
        <v>0</v>
      </c>
    </row>
    <row r="408" spans="1:9" ht="31.2" hidden="1">
      <c r="A408" s="3" t="s">
        <v>773</v>
      </c>
      <c r="B408" s="2" t="s">
        <v>35</v>
      </c>
      <c r="C408" s="2" t="s">
        <v>10</v>
      </c>
      <c r="D408" s="301" t="s">
        <v>255</v>
      </c>
      <c r="E408" s="302" t="s">
        <v>10</v>
      </c>
      <c r="F408" s="303" t="s">
        <v>772</v>
      </c>
      <c r="G408" s="2"/>
      <c r="H408" s="395">
        <f>SUM(H409)</f>
        <v>0</v>
      </c>
      <c r="I408" s="395">
        <f>SUM(I409)</f>
        <v>0</v>
      </c>
    </row>
    <row r="409" spans="1:9" ht="31.2" hidden="1">
      <c r="A409" s="3" t="s">
        <v>728</v>
      </c>
      <c r="B409" s="2" t="s">
        <v>35</v>
      </c>
      <c r="C409" s="2" t="s">
        <v>10</v>
      </c>
      <c r="D409" s="301" t="s">
        <v>255</v>
      </c>
      <c r="E409" s="302" t="s">
        <v>10</v>
      </c>
      <c r="F409" s="303" t="s">
        <v>772</v>
      </c>
      <c r="G409" s="2" t="s">
        <v>16</v>
      </c>
      <c r="H409" s="397">
        <f>SUM(прил10!I549)</f>
        <v>0</v>
      </c>
      <c r="I409" s="397">
        <f>SUM(прил10!J549)</f>
        <v>0</v>
      </c>
    </row>
    <row r="410" spans="1:9" ht="31.2">
      <c r="A410" s="3" t="s">
        <v>179</v>
      </c>
      <c r="B410" s="2" t="s">
        <v>35</v>
      </c>
      <c r="C410" s="2" t="s">
        <v>10</v>
      </c>
      <c r="D410" s="301" t="s">
        <v>619</v>
      </c>
      <c r="E410" s="302" t="s">
        <v>521</v>
      </c>
      <c r="F410" s="303" t="s">
        <v>522</v>
      </c>
      <c r="G410" s="2"/>
      <c r="H410" s="395">
        <f>SUM(H411)</f>
        <v>7355632</v>
      </c>
      <c r="I410" s="395">
        <f>SUM(I411)</f>
        <v>7355632</v>
      </c>
    </row>
    <row r="411" spans="1:9" ht="15.6">
      <c r="A411" s="3" t="s">
        <v>620</v>
      </c>
      <c r="B411" s="2" t="s">
        <v>35</v>
      </c>
      <c r="C411" s="2" t="s">
        <v>10</v>
      </c>
      <c r="D411" s="301" t="s">
        <v>256</v>
      </c>
      <c r="E411" s="302" t="s">
        <v>10</v>
      </c>
      <c r="F411" s="303" t="s">
        <v>522</v>
      </c>
      <c r="G411" s="2"/>
      <c r="H411" s="395">
        <f>SUM(H412)</f>
        <v>7355632</v>
      </c>
      <c r="I411" s="395">
        <f>SUM(I412)</f>
        <v>7355632</v>
      </c>
    </row>
    <row r="412" spans="1:9" ht="31.2">
      <c r="A412" s="3" t="s">
        <v>102</v>
      </c>
      <c r="B412" s="2" t="s">
        <v>35</v>
      </c>
      <c r="C412" s="2" t="s">
        <v>10</v>
      </c>
      <c r="D412" s="301" t="s">
        <v>256</v>
      </c>
      <c r="E412" s="302" t="s">
        <v>10</v>
      </c>
      <c r="F412" s="303" t="s">
        <v>555</v>
      </c>
      <c r="G412" s="2"/>
      <c r="H412" s="395">
        <f>SUM(H413:H415)</f>
        <v>7355632</v>
      </c>
      <c r="I412" s="395">
        <f>SUM(I413:I415)</f>
        <v>7355632</v>
      </c>
    </row>
    <row r="413" spans="1:9" ht="46.8">
      <c r="A413" s="105" t="s">
        <v>92</v>
      </c>
      <c r="B413" s="2" t="s">
        <v>35</v>
      </c>
      <c r="C413" s="2" t="s">
        <v>10</v>
      </c>
      <c r="D413" s="301" t="s">
        <v>256</v>
      </c>
      <c r="E413" s="302" t="s">
        <v>10</v>
      </c>
      <c r="F413" s="303" t="s">
        <v>555</v>
      </c>
      <c r="G413" s="2" t="s">
        <v>13</v>
      </c>
      <c r="H413" s="397">
        <f>SUM(прил10!I553)</f>
        <v>6699852</v>
      </c>
      <c r="I413" s="397">
        <f>SUM(прил10!J553)</f>
        <v>6699852</v>
      </c>
    </row>
    <row r="414" spans="1:9" ht="31.2">
      <c r="A414" s="110" t="s">
        <v>728</v>
      </c>
      <c r="B414" s="2" t="s">
        <v>35</v>
      </c>
      <c r="C414" s="2" t="s">
        <v>10</v>
      </c>
      <c r="D414" s="301" t="s">
        <v>256</v>
      </c>
      <c r="E414" s="302" t="s">
        <v>10</v>
      </c>
      <c r="F414" s="303" t="s">
        <v>555</v>
      </c>
      <c r="G414" s="2" t="s">
        <v>16</v>
      </c>
      <c r="H414" s="397">
        <f>SUM(прил10!I554)</f>
        <v>645580</v>
      </c>
      <c r="I414" s="397">
        <f>SUM(прил10!J554)</f>
        <v>645580</v>
      </c>
    </row>
    <row r="415" spans="1:9" ht="15.6">
      <c r="A415" s="3" t="s">
        <v>18</v>
      </c>
      <c r="B415" s="2" t="s">
        <v>35</v>
      </c>
      <c r="C415" s="2" t="s">
        <v>10</v>
      </c>
      <c r="D415" s="301" t="s">
        <v>256</v>
      </c>
      <c r="E415" s="302" t="s">
        <v>10</v>
      </c>
      <c r="F415" s="303" t="s">
        <v>555</v>
      </c>
      <c r="G415" s="2" t="s">
        <v>17</v>
      </c>
      <c r="H415" s="397">
        <f>SUM(прил10!I555)</f>
        <v>10200</v>
      </c>
      <c r="I415" s="397">
        <f>SUM(прил10!J555)</f>
        <v>10200</v>
      </c>
    </row>
    <row r="416" spans="1:9" s="78" customFormat="1" ht="31.2">
      <c r="A416" s="35" t="s">
        <v>156</v>
      </c>
      <c r="B416" s="36" t="s">
        <v>35</v>
      </c>
      <c r="C416" s="36" t="s">
        <v>10</v>
      </c>
      <c r="D416" s="298" t="s">
        <v>230</v>
      </c>
      <c r="E416" s="299" t="s">
        <v>521</v>
      </c>
      <c r="F416" s="300" t="s">
        <v>522</v>
      </c>
      <c r="G416" s="39"/>
      <c r="H416" s="394">
        <f t="shared" ref="H416:I419" si="38">SUM(H417)</f>
        <v>25000</v>
      </c>
      <c r="I416" s="394">
        <f t="shared" si="38"/>
        <v>25000</v>
      </c>
    </row>
    <row r="417" spans="1:9" s="78" customFormat="1" ht="62.4">
      <c r="A417" s="105" t="s">
        <v>180</v>
      </c>
      <c r="B417" s="2" t="s">
        <v>35</v>
      </c>
      <c r="C417" s="2" t="s">
        <v>10</v>
      </c>
      <c r="D417" s="301" t="s">
        <v>257</v>
      </c>
      <c r="E417" s="302" t="s">
        <v>521</v>
      </c>
      <c r="F417" s="303" t="s">
        <v>522</v>
      </c>
      <c r="G417" s="2"/>
      <c r="H417" s="395">
        <f t="shared" si="38"/>
        <v>25000</v>
      </c>
      <c r="I417" s="395">
        <f t="shared" si="38"/>
        <v>25000</v>
      </c>
    </row>
    <row r="418" spans="1:9" s="78" customFormat="1" ht="31.2">
      <c r="A418" s="105" t="s">
        <v>621</v>
      </c>
      <c r="B418" s="2" t="s">
        <v>35</v>
      </c>
      <c r="C418" s="2" t="s">
        <v>10</v>
      </c>
      <c r="D418" s="301" t="s">
        <v>257</v>
      </c>
      <c r="E418" s="302" t="s">
        <v>12</v>
      </c>
      <c r="F418" s="303" t="s">
        <v>522</v>
      </c>
      <c r="G418" s="2"/>
      <c r="H418" s="395">
        <f t="shared" si="38"/>
        <v>25000</v>
      </c>
      <c r="I418" s="395">
        <f t="shared" si="38"/>
        <v>25000</v>
      </c>
    </row>
    <row r="419" spans="1:9" s="78" customFormat="1" ht="31.2">
      <c r="A419" s="3" t="s">
        <v>623</v>
      </c>
      <c r="B419" s="2" t="s">
        <v>35</v>
      </c>
      <c r="C419" s="2" t="s">
        <v>10</v>
      </c>
      <c r="D419" s="301" t="s">
        <v>257</v>
      </c>
      <c r="E419" s="302" t="s">
        <v>12</v>
      </c>
      <c r="F419" s="303" t="s">
        <v>622</v>
      </c>
      <c r="G419" s="2"/>
      <c r="H419" s="395">
        <f t="shared" si="38"/>
        <v>25000</v>
      </c>
      <c r="I419" s="395">
        <f t="shared" si="38"/>
        <v>25000</v>
      </c>
    </row>
    <row r="420" spans="1:9" s="78" customFormat="1" ht="31.2">
      <c r="A420" s="110" t="s">
        <v>728</v>
      </c>
      <c r="B420" s="2" t="s">
        <v>35</v>
      </c>
      <c r="C420" s="2" t="s">
        <v>10</v>
      </c>
      <c r="D420" s="301" t="s">
        <v>257</v>
      </c>
      <c r="E420" s="302" t="s">
        <v>12</v>
      </c>
      <c r="F420" s="303" t="s">
        <v>622</v>
      </c>
      <c r="G420" s="2" t="s">
        <v>16</v>
      </c>
      <c r="H420" s="397">
        <f>SUM(прил10!I560)</f>
        <v>25000</v>
      </c>
      <c r="I420" s="397">
        <f>SUM(прил10!J560)</f>
        <v>25000</v>
      </c>
    </row>
    <row r="421" spans="1:9" ht="15.6">
      <c r="A421" s="107" t="s">
        <v>36</v>
      </c>
      <c r="B421" s="28" t="s">
        <v>35</v>
      </c>
      <c r="C421" s="28" t="s">
        <v>20</v>
      </c>
      <c r="D421" s="295"/>
      <c r="E421" s="296"/>
      <c r="F421" s="297"/>
      <c r="G421" s="27"/>
      <c r="H421" s="393">
        <f>SUM(H422,H441)</f>
        <v>4979393</v>
      </c>
      <c r="I421" s="393">
        <f>SUM(I422,I441)</f>
        <v>4979393</v>
      </c>
    </row>
    <row r="422" spans="1:9" ht="31.2">
      <c r="A422" s="35" t="s">
        <v>171</v>
      </c>
      <c r="B422" s="36" t="s">
        <v>35</v>
      </c>
      <c r="C422" s="36" t="s">
        <v>20</v>
      </c>
      <c r="D422" s="298" t="s">
        <v>252</v>
      </c>
      <c r="E422" s="299" t="s">
        <v>521</v>
      </c>
      <c r="F422" s="300" t="s">
        <v>522</v>
      </c>
      <c r="G422" s="36"/>
      <c r="H422" s="394">
        <f>SUM(H429+H423)</f>
        <v>4973393</v>
      </c>
      <c r="I422" s="394">
        <f>SUM(I429+I423)</f>
        <v>4973393</v>
      </c>
    </row>
    <row r="423" spans="1:9" s="51" customFormat="1" ht="31.2" hidden="1">
      <c r="A423" s="74" t="s">
        <v>179</v>
      </c>
      <c r="B423" s="2" t="s">
        <v>35</v>
      </c>
      <c r="C423" s="2" t="s">
        <v>20</v>
      </c>
      <c r="D423" s="301" t="s">
        <v>619</v>
      </c>
      <c r="E423" s="302" t="s">
        <v>521</v>
      </c>
      <c r="F423" s="303" t="s">
        <v>522</v>
      </c>
      <c r="G423" s="2"/>
      <c r="H423" s="395">
        <f>SUM(H424)</f>
        <v>0</v>
      </c>
      <c r="I423" s="395">
        <f>SUM(I424)</f>
        <v>0</v>
      </c>
    </row>
    <row r="424" spans="1:9" s="51" customFormat="1" ht="15.6" hidden="1">
      <c r="A424" s="130" t="s">
        <v>1034</v>
      </c>
      <c r="B424" s="2" t="s">
        <v>35</v>
      </c>
      <c r="C424" s="2" t="s">
        <v>20</v>
      </c>
      <c r="D424" s="301" t="s">
        <v>256</v>
      </c>
      <c r="E424" s="302" t="s">
        <v>12</v>
      </c>
      <c r="F424" s="303" t="s">
        <v>522</v>
      </c>
      <c r="G424" s="2"/>
      <c r="H424" s="395">
        <f>SUM(H425+H427)</f>
        <v>0</v>
      </c>
      <c r="I424" s="395">
        <f>SUM(I425+I427)</f>
        <v>0</v>
      </c>
    </row>
    <row r="425" spans="1:9" s="51" customFormat="1" ht="31.2" hidden="1">
      <c r="A425" s="130" t="s">
        <v>1033</v>
      </c>
      <c r="B425" s="2" t="s">
        <v>35</v>
      </c>
      <c r="C425" s="2" t="s">
        <v>20</v>
      </c>
      <c r="D425" s="301" t="s">
        <v>256</v>
      </c>
      <c r="E425" s="302" t="s">
        <v>12</v>
      </c>
      <c r="F425" s="303" t="s">
        <v>1032</v>
      </c>
      <c r="G425" s="2"/>
      <c r="H425" s="395">
        <f>SUM(H426)</f>
        <v>0</v>
      </c>
      <c r="I425" s="395">
        <f>SUM(I426)</f>
        <v>0</v>
      </c>
    </row>
    <row r="426" spans="1:9" s="51" customFormat="1" ht="15.6" hidden="1">
      <c r="A426" s="130" t="s">
        <v>21</v>
      </c>
      <c r="B426" s="2" t="s">
        <v>35</v>
      </c>
      <c r="C426" s="2" t="s">
        <v>20</v>
      </c>
      <c r="D426" s="301" t="s">
        <v>256</v>
      </c>
      <c r="E426" s="302" t="s">
        <v>12</v>
      </c>
      <c r="F426" s="303" t="s">
        <v>1032</v>
      </c>
      <c r="G426" s="2" t="s">
        <v>75</v>
      </c>
      <c r="H426" s="397">
        <f>SUM(прил10!I566)</f>
        <v>0</v>
      </c>
      <c r="I426" s="397">
        <f>SUM(прил10!J566)</f>
        <v>0</v>
      </c>
    </row>
    <row r="427" spans="1:9" s="51" customFormat="1" ht="31.2" hidden="1">
      <c r="A427" s="130" t="s">
        <v>589</v>
      </c>
      <c r="B427" s="2" t="s">
        <v>35</v>
      </c>
      <c r="C427" s="2" t="s">
        <v>20</v>
      </c>
      <c r="D427" s="301" t="s">
        <v>256</v>
      </c>
      <c r="E427" s="302" t="s">
        <v>12</v>
      </c>
      <c r="F427" s="303" t="s">
        <v>588</v>
      </c>
      <c r="G427" s="2"/>
      <c r="H427" s="395">
        <f>SUM(H428)</f>
        <v>0</v>
      </c>
      <c r="I427" s="395">
        <f>SUM(I428)</f>
        <v>0</v>
      </c>
    </row>
    <row r="428" spans="1:9" s="51" customFormat="1" ht="15.6" hidden="1">
      <c r="A428" s="130" t="s">
        <v>21</v>
      </c>
      <c r="B428" s="2" t="s">
        <v>35</v>
      </c>
      <c r="C428" s="2" t="s">
        <v>20</v>
      </c>
      <c r="D428" s="301" t="s">
        <v>256</v>
      </c>
      <c r="E428" s="302" t="s">
        <v>12</v>
      </c>
      <c r="F428" s="303" t="s">
        <v>588</v>
      </c>
      <c r="G428" s="2" t="s">
        <v>75</v>
      </c>
      <c r="H428" s="397">
        <f>SUM(прил10!I568)</f>
        <v>0</v>
      </c>
      <c r="I428" s="397">
        <f>SUM(прил10!J568)</f>
        <v>0</v>
      </c>
    </row>
    <row r="429" spans="1:9" ht="46.8">
      <c r="A429" s="3" t="s">
        <v>181</v>
      </c>
      <c r="B429" s="2" t="s">
        <v>35</v>
      </c>
      <c r="C429" s="2" t="s">
        <v>20</v>
      </c>
      <c r="D429" s="301" t="s">
        <v>258</v>
      </c>
      <c r="E429" s="302" t="s">
        <v>521</v>
      </c>
      <c r="F429" s="303" t="s">
        <v>522</v>
      </c>
      <c r="G429" s="2"/>
      <c r="H429" s="395">
        <f>SUM(H430+H434)</f>
        <v>4973393</v>
      </c>
      <c r="I429" s="395">
        <f>SUM(I430+I434)</f>
        <v>4973393</v>
      </c>
    </row>
    <row r="430" spans="1:9" ht="78">
      <c r="A430" s="3" t="s">
        <v>627</v>
      </c>
      <c r="B430" s="2" t="s">
        <v>35</v>
      </c>
      <c r="C430" s="2" t="s">
        <v>20</v>
      </c>
      <c r="D430" s="301" t="s">
        <v>258</v>
      </c>
      <c r="E430" s="302" t="s">
        <v>10</v>
      </c>
      <c r="F430" s="303" t="s">
        <v>522</v>
      </c>
      <c r="G430" s="2"/>
      <c r="H430" s="395">
        <f>SUM(H431)</f>
        <v>1080600</v>
      </c>
      <c r="I430" s="395">
        <f>SUM(I431)</f>
        <v>1080600</v>
      </c>
    </row>
    <row r="431" spans="1:9" ht="31.2">
      <c r="A431" s="3" t="s">
        <v>91</v>
      </c>
      <c r="B431" s="52" t="s">
        <v>35</v>
      </c>
      <c r="C431" s="52" t="s">
        <v>20</v>
      </c>
      <c r="D431" s="341" t="s">
        <v>258</v>
      </c>
      <c r="E431" s="342" t="s">
        <v>628</v>
      </c>
      <c r="F431" s="343" t="s">
        <v>526</v>
      </c>
      <c r="G431" s="52"/>
      <c r="H431" s="395">
        <f>SUM(H432:H433)</f>
        <v>1080600</v>
      </c>
      <c r="I431" s="395">
        <f>SUM(I432:I433)</f>
        <v>1080600</v>
      </c>
    </row>
    <row r="432" spans="1:9" ht="46.8">
      <c r="A432" s="105" t="s">
        <v>92</v>
      </c>
      <c r="B432" s="2" t="s">
        <v>35</v>
      </c>
      <c r="C432" s="2" t="s">
        <v>20</v>
      </c>
      <c r="D432" s="301" t="s">
        <v>258</v>
      </c>
      <c r="E432" s="302" t="s">
        <v>628</v>
      </c>
      <c r="F432" s="303" t="s">
        <v>526</v>
      </c>
      <c r="G432" s="2" t="s">
        <v>13</v>
      </c>
      <c r="H432" s="397">
        <f>SUM(прил10!I572)</f>
        <v>1080600</v>
      </c>
      <c r="I432" s="397">
        <f>SUM(прил10!J572)</f>
        <v>1080600</v>
      </c>
    </row>
    <row r="433" spans="1:9" ht="31.2" hidden="1">
      <c r="A433" s="110" t="s">
        <v>728</v>
      </c>
      <c r="B433" s="2" t="s">
        <v>35</v>
      </c>
      <c r="C433" s="2" t="s">
        <v>20</v>
      </c>
      <c r="D433" s="301" t="s">
        <v>258</v>
      </c>
      <c r="E433" s="302" t="s">
        <v>628</v>
      </c>
      <c r="F433" s="303" t="s">
        <v>526</v>
      </c>
      <c r="G433" s="2" t="s">
        <v>17</v>
      </c>
      <c r="H433" s="397">
        <f>SUM(прил10!I573)</f>
        <v>0</v>
      </c>
      <c r="I433" s="397">
        <f>SUM(прил10!J573)</f>
        <v>0</v>
      </c>
    </row>
    <row r="434" spans="1:9" ht="46.8">
      <c r="A434" s="3" t="s">
        <v>624</v>
      </c>
      <c r="B434" s="2" t="s">
        <v>35</v>
      </c>
      <c r="C434" s="2" t="s">
        <v>20</v>
      </c>
      <c r="D434" s="301" t="s">
        <v>258</v>
      </c>
      <c r="E434" s="302" t="s">
        <v>12</v>
      </c>
      <c r="F434" s="303" t="s">
        <v>522</v>
      </c>
      <c r="G434" s="2"/>
      <c r="H434" s="395">
        <f>SUM(H435+H437)</f>
        <v>3892793</v>
      </c>
      <c r="I434" s="395">
        <f>SUM(I435+I437)</f>
        <v>3892793</v>
      </c>
    </row>
    <row r="435" spans="1:9" ht="46.8">
      <c r="A435" s="3" t="s">
        <v>104</v>
      </c>
      <c r="B435" s="2" t="s">
        <v>35</v>
      </c>
      <c r="C435" s="2" t="s">
        <v>20</v>
      </c>
      <c r="D435" s="301" t="s">
        <v>258</v>
      </c>
      <c r="E435" s="302" t="s">
        <v>625</v>
      </c>
      <c r="F435" s="303" t="s">
        <v>626</v>
      </c>
      <c r="G435" s="2"/>
      <c r="H435" s="395">
        <f>SUM(H436)</f>
        <v>24276</v>
      </c>
      <c r="I435" s="395">
        <f>SUM(I436)</f>
        <v>24276</v>
      </c>
    </row>
    <row r="436" spans="1:9" ht="46.8">
      <c r="A436" s="105" t="s">
        <v>92</v>
      </c>
      <c r="B436" s="2" t="s">
        <v>35</v>
      </c>
      <c r="C436" s="2" t="s">
        <v>20</v>
      </c>
      <c r="D436" s="301" t="s">
        <v>258</v>
      </c>
      <c r="E436" s="302" t="s">
        <v>625</v>
      </c>
      <c r="F436" s="303" t="s">
        <v>626</v>
      </c>
      <c r="G436" s="2" t="s">
        <v>13</v>
      </c>
      <c r="H436" s="397">
        <f>SUM(прил10!I576)</f>
        <v>24276</v>
      </c>
      <c r="I436" s="397">
        <f>SUM(прил10!J576)</f>
        <v>24276</v>
      </c>
    </row>
    <row r="437" spans="1:9" ht="31.2">
      <c r="A437" s="3" t="s">
        <v>102</v>
      </c>
      <c r="B437" s="2" t="s">
        <v>35</v>
      </c>
      <c r="C437" s="2" t="s">
        <v>20</v>
      </c>
      <c r="D437" s="301" t="s">
        <v>258</v>
      </c>
      <c r="E437" s="302" t="s">
        <v>625</v>
      </c>
      <c r="F437" s="303" t="s">
        <v>555</v>
      </c>
      <c r="G437" s="2"/>
      <c r="H437" s="395">
        <f>SUM(H438:H440)</f>
        <v>3868517</v>
      </c>
      <c r="I437" s="395">
        <f>SUM(I438:I440)</f>
        <v>3868517</v>
      </c>
    </row>
    <row r="438" spans="1:9" ht="46.8">
      <c r="A438" s="105" t="s">
        <v>92</v>
      </c>
      <c r="B438" s="2" t="s">
        <v>35</v>
      </c>
      <c r="C438" s="2" t="s">
        <v>20</v>
      </c>
      <c r="D438" s="301" t="s">
        <v>258</v>
      </c>
      <c r="E438" s="302" t="s">
        <v>625</v>
      </c>
      <c r="F438" s="303" t="s">
        <v>555</v>
      </c>
      <c r="G438" s="2" t="s">
        <v>13</v>
      </c>
      <c r="H438" s="397">
        <f>SUM(прил10!I578)</f>
        <v>3696517</v>
      </c>
      <c r="I438" s="397">
        <f>SUM(прил10!J578)</f>
        <v>3696517</v>
      </c>
    </row>
    <row r="439" spans="1:9" ht="31.2">
      <c r="A439" s="110" t="s">
        <v>728</v>
      </c>
      <c r="B439" s="2" t="s">
        <v>35</v>
      </c>
      <c r="C439" s="2" t="s">
        <v>20</v>
      </c>
      <c r="D439" s="301" t="s">
        <v>258</v>
      </c>
      <c r="E439" s="302" t="s">
        <v>625</v>
      </c>
      <c r="F439" s="303" t="s">
        <v>555</v>
      </c>
      <c r="G439" s="2" t="s">
        <v>16</v>
      </c>
      <c r="H439" s="397">
        <f>SUM(прил10!I579)</f>
        <v>171000</v>
      </c>
      <c r="I439" s="397">
        <f>SUM(прил10!J579)</f>
        <v>171000</v>
      </c>
    </row>
    <row r="440" spans="1:9" ht="15.6">
      <c r="A440" s="3" t="s">
        <v>18</v>
      </c>
      <c r="B440" s="2" t="s">
        <v>35</v>
      </c>
      <c r="C440" s="2" t="s">
        <v>20</v>
      </c>
      <c r="D440" s="301" t="s">
        <v>258</v>
      </c>
      <c r="E440" s="302" t="s">
        <v>625</v>
      </c>
      <c r="F440" s="303" t="s">
        <v>555</v>
      </c>
      <c r="G440" s="2" t="s">
        <v>17</v>
      </c>
      <c r="H440" s="397">
        <f>SUM(прил10!I580)</f>
        <v>1000</v>
      </c>
      <c r="I440" s="397">
        <f>SUM(прил10!J580)</f>
        <v>1000</v>
      </c>
    </row>
    <row r="441" spans="1:9" ht="31.2">
      <c r="A441" s="126" t="s">
        <v>123</v>
      </c>
      <c r="B441" s="36" t="s">
        <v>35</v>
      </c>
      <c r="C441" s="36" t="s">
        <v>20</v>
      </c>
      <c r="D441" s="298" t="s">
        <v>524</v>
      </c>
      <c r="E441" s="299" t="s">
        <v>521</v>
      </c>
      <c r="F441" s="300" t="s">
        <v>522</v>
      </c>
      <c r="G441" s="36"/>
      <c r="H441" s="394">
        <f t="shared" ref="H441:I444" si="39">SUM(H442)</f>
        <v>6000</v>
      </c>
      <c r="I441" s="394">
        <f t="shared" si="39"/>
        <v>6000</v>
      </c>
    </row>
    <row r="442" spans="1:9" ht="62.4">
      <c r="A442" s="127" t="s">
        <v>137</v>
      </c>
      <c r="B442" s="2" t="s">
        <v>35</v>
      </c>
      <c r="C442" s="2" t="s">
        <v>20</v>
      </c>
      <c r="D442" s="301" t="s">
        <v>209</v>
      </c>
      <c r="E442" s="302" t="s">
        <v>521</v>
      </c>
      <c r="F442" s="303" t="s">
        <v>522</v>
      </c>
      <c r="G442" s="52"/>
      <c r="H442" s="395">
        <f t="shared" si="39"/>
        <v>6000</v>
      </c>
      <c r="I442" s="395">
        <f t="shared" si="39"/>
        <v>6000</v>
      </c>
    </row>
    <row r="443" spans="1:9" ht="46.8">
      <c r="A443" s="127" t="s">
        <v>528</v>
      </c>
      <c r="B443" s="2" t="s">
        <v>35</v>
      </c>
      <c r="C443" s="2" t="s">
        <v>20</v>
      </c>
      <c r="D443" s="301" t="s">
        <v>209</v>
      </c>
      <c r="E443" s="302" t="s">
        <v>10</v>
      </c>
      <c r="F443" s="303" t="s">
        <v>522</v>
      </c>
      <c r="G443" s="52"/>
      <c r="H443" s="395">
        <f t="shared" si="39"/>
        <v>6000</v>
      </c>
      <c r="I443" s="395">
        <f t="shared" si="39"/>
        <v>6000</v>
      </c>
    </row>
    <row r="444" spans="1:9" ht="15.6">
      <c r="A444" s="127" t="s">
        <v>125</v>
      </c>
      <c r="B444" s="2" t="s">
        <v>35</v>
      </c>
      <c r="C444" s="2" t="s">
        <v>20</v>
      </c>
      <c r="D444" s="301" t="s">
        <v>209</v>
      </c>
      <c r="E444" s="302" t="s">
        <v>10</v>
      </c>
      <c r="F444" s="303" t="s">
        <v>527</v>
      </c>
      <c r="G444" s="52"/>
      <c r="H444" s="395">
        <f t="shared" si="39"/>
        <v>6000</v>
      </c>
      <c r="I444" s="395">
        <f t="shared" si="39"/>
        <v>6000</v>
      </c>
    </row>
    <row r="445" spans="1:9" ht="31.2">
      <c r="A445" s="136" t="s">
        <v>728</v>
      </c>
      <c r="B445" s="2" t="s">
        <v>35</v>
      </c>
      <c r="C445" s="2" t="s">
        <v>20</v>
      </c>
      <c r="D445" s="301" t="s">
        <v>209</v>
      </c>
      <c r="E445" s="302" t="s">
        <v>10</v>
      </c>
      <c r="F445" s="303" t="s">
        <v>527</v>
      </c>
      <c r="G445" s="2" t="s">
        <v>16</v>
      </c>
      <c r="H445" s="397">
        <f>SUM(прил10!I585)</f>
        <v>6000</v>
      </c>
      <c r="I445" s="397">
        <f>SUM(прил10!J585)</f>
        <v>6000</v>
      </c>
    </row>
    <row r="446" spans="1:9" ht="15.6">
      <c r="A446" s="645" t="s">
        <v>1042</v>
      </c>
      <c r="B446" s="171" t="s">
        <v>32</v>
      </c>
      <c r="C446" s="47"/>
      <c r="D446" s="332"/>
      <c r="E446" s="333"/>
      <c r="F446" s="334"/>
      <c r="G446" s="18"/>
      <c r="H446" s="392">
        <f t="shared" ref="H446:I450" si="40">SUM(H447)</f>
        <v>26546</v>
      </c>
      <c r="I446" s="392">
        <f t="shared" si="40"/>
        <v>26546</v>
      </c>
    </row>
    <row r="447" spans="1:9" ht="15.6">
      <c r="A447" s="639" t="s">
        <v>1043</v>
      </c>
      <c r="B447" s="65" t="s">
        <v>32</v>
      </c>
      <c r="C447" s="28" t="s">
        <v>29</v>
      </c>
      <c r="D447" s="295"/>
      <c r="E447" s="296"/>
      <c r="F447" s="297"/>
      <c r="G447" s="28"/>
      <c r="H447" s="393">
        <f t="shared" si="40"/>
        <v>26546</v>
      </c>
      <c r="I447" s="393">
        <f t="shared" si="40"/>
        <v>26546</v>
      </c>
    </row>
    <row r="448" spans="1:9" ht="15.6">
      <c r="A448" s="91" t="s">
        <v>202</v>
      </c>
      <c r="B448" s="36" t="s">
        <v>32</v>
      </c>
      <c r="C448" s="38" t="s">
        <v>29</v>
      </c>
      <c r="D448" s="304" t="s">
        <v>221</v>
      </c>
      <c r="E448" s="305" t="s">
        <v>521</v>
      </c>
      <c r="F448" s="306" t="s">
        <v>522</v>
      </c>
      <c r="G448" s="36"/>
      <c r="H448" s="394">
        <f t="shared" si="40"/>
        <v>26546</v>
      </c>
      <c r="I448" s="394">
        <f t="shared" si="40"/>
        <v>26546</v>
      </c>
    </row>
    <row r="449" spans="1:9" ht="15.6">
      <c r="A449" s="105" t="s">
        <v>201</v>
      </c>
      <c r="B449" s="2" t="s">
        <v>32</v>
      </c>
      <c r="C449" s="638" t="s">
        <v>29</v>
      </c>
      <c r="D449" s="319" t="s">
        <v>222</v>
      </c>
      <c r="E449" s="320" t="s">
        <v>521</v>
      </c>
      <c r="F449" s="321" t="s">
        <v>522</v>
      </c>
      <c r="G449" s="2"/>
      <c r="H449" s="395">
        <f t="shared" si="40"/>
        <v>26546</v>
      </c>
      <c r="I449" s="395">
        <f t="shared" si="40"/>
        <v>26546</v>
      </c>
    </row>
    <row r="450" spans="1:9" ht="15.6">
      <c r="A450" s="105" t="s">
        <v>734</v>
      </c>
      <c r="B450" s="2" t="s">
        <v>32</v>
      </c>
      <c r="C450" s="627" t="s">
        <v>29</v>
      </c>
      <c r="D450" s="319" t="s">
        <v>222</v>
      </c>
      <c r="E450" s="320" t="s">
        <v>521</v>
      </c>
      <c r="F450" s="554">
        <v>12700</v>
      </c>
      <c r="G450" s="2"/>
      <c r="H450" s="395">
        <f t="shared" si="40"/>
        <v>26546</v>
      </c>
      <c r="I450" s="395">
        <f t="shared" si="40"/>
        <v>26546</v>
      </c>
    </row>
    <row r="451" spans="1:9" ht="31.2">
      <c r="A451" s="105" t="s">
        <v>728</v>
      </c>
      <c r="B451" s="2" t="s">
        <v>32</v>
      </c>
      <c r="C451" s="627" t="s">
        <v>29</v>
      </c>
      <c r="D451" s="319" t="s">
        <v>222</v>
      </c>
      <c r="E451" s="320" t="s">
        <v>521</v>
      </c>
      <c r="F451" s="554">
        <v>12700</v>
      </c>
      <c r="G451" s="2" t="s">
        <v>16</v>
      </c>
      <c r="H451" s="397">
        <f>SUM(прил10!I218)</f>
        <v>26546</v>
      </c>
      <c r="I451" s="397">
        <f>SUM(прил10!J218)</f>
        <v>26546</v>
      </c>
    </row>
    <row r="452" spans="1:9" ht="15.6">
      <c r="A452" s="90" t="s">
        <v>37</v>
      </c>
      <c r="B452" s="47">
        <v>10</v>
      </c>
      <c r="C452" s="47"/>
      <c r="D452" s="332"/>
      <c r="E452" s="333"/>
      <c r="F452" s="334"/>
      <c r="G452" s="17"/>
      <c r="H452" s="392">
        <f>SUM(H453,H459,H529,H542)</f>
        <v>22559895</v>
      </c>
      <c r="I452" s="392">
        <f>SUM(I453,I459,I529,I542)</f>
        <v>22559895</v>
      </c>
    </row>
    <row r="453" spans="1:9" ht="15.6">
      <c r="A453" s="107" t="s">
        <v>38</v>
      </c>
      <c r="B453" s="48">
        <v>10</v>
      </c>
      <c r="C453" s="28" t="s">
        <v>10</v>
      </c>
      <c r="D453" s="295"/>
      <c r="E453" s="296"/>
      <c r="F453" s="297"/>
      <c r="G453" s="27"/>
      <c r="H453" s="393">
        <f t="shared" ref="H453:I457" si="41">SUM(H454)</f>
        <v>622620</v>
      </c>
      <c r="I453" s="393">
        <f t="shared" si="41"/>
        <v>622620</v>
      </c>
    </row>
    <row r="454" spans="1:9" ht="31.2">
      <c r="A454" s="91" t="s">
        <v>130</v>
      </c>
      <c r="B454" s="38">
        <v>10</v>
      </c>
      <c r="C454" s="36" t="s">
        <v>10</v>
      </c>
      <c r="D454" s="298" t="s">
        <v>206</v>
      </c>
      <c r="E454" s="299" t="s">
        <v>521</v>
      </c>
      <c r="F454" s="300" t="s">
        <v>522</v>
      </c>
      <c r="G454" s="36"/>
      <c r="H454" s="394">
        <f t="shared" si="41"/>
        <v>622620</v>
      </c>
      <c r="I454" s="394">
        <f t="shared" si="41"/>
        <v>622620</v>
      </c>
    </row>
    <row r="455" spans="1:9" ht="46.8">
      <c r="A455" s="3" t="s">
        <v>182</v>
      </c>
      <c r="B455" s="627">
        <v>10</v>
      </c>
      <c r="C455" s="2" t="s">
        <v>10</v>
      </c>
      <c r="D455" s="301" t="s">
        <v>208</v>
      </c>
      <c r="E455" s="302" t="s">
        <v>521</v>
      </c>
      <c r="F455" s="303" t="s">
        <v>522</v>
      </c>
      <c r="G455" s="2"/>
      <c r="H455" s="395">
        <f t="shared" si="41"/>
        <v>622620</v>
      </c>
      <c r="I455" s="395">
        <f t="shared" si="41"/>
        <v>622620</v>
      </c>
    </row>
    <row r="456" spans="1:9" ht="46.8">
      <c r="A456" s="3" t="s">
        <v>629</v>
      </c>
      <c r="B456" s="627">
        <v>10</v>
      </c>
      <c r="C456" s="2" t="s">
        <v>10</v>
      </c>
      <c r="D456" s="301" t="s">
        <v>208</v>
      </c>
      <c r="E456" s="302" t="s">
        <v>10</v>
      </c>
      <c r="F456" s="303" t="s">
        <v>522</v>
      </c>
      <c r="G456" s="2"/>
      <c r="H456" s="395">
        <f t="shared" si="41"/>
        <v>622620</v>
      </c>
      <c r="I456" s="395">
        <f t="shared" si="41"/>
        <v>622620</v>
      </c>
    </row>
    <row r="457" spans="1:9" ht="15.6">
      <c r="A457" s="3" t="s">
        <v>183</v>
      </c>
      <c r="B457" s="627">
        <v>10</v>
      </c>
      <c r="C457" s="2" t="s">
        <v>10</v>
      </c>
      <c r="D457" s="301" t="s">
        <v>208</v>
      </c>
      <c r="E457" s="302" t="s">
        <v>10</v>
      </c>
      <c r="F457" s="303" t="s">
        <v>630</v>
      </c>
      <c r="G457" s="2"/>
      <c r="H457" s="395">
        <f t="shared" si="41"/>
        <v>622620</v>
      </c>
      <c r="I457" s="395">
        <f t="shared" si="41"/>
        <v>622620</v>
      </c>
    </row>
    <row r="458" spans="1:9" ht="15.6">
      <c r="A458" s="3" t="s">
        <v>40</v>
      </c>
      <c r="B458" s="627">
        <v>10</v>
      </c>
      <c r="C458" s="2" t="s">
        <v>10</v>
      </c>
      <c r="D458" s="301" t="s">
        <v>208</v>
      </c>
      <c r="E458" s="302" t="s">
        <v>10</v>
      </c>
      <c r="F458" s="303" t="s">
        <v>630</v>
      </c>
      <c r="G458" s="2" t="s">
        <v>39</v>
      </c>
      <c r="H458" s="396">
        <f>SUM(прил10!I272)</f>
        <v>622620</v>
      </c>
      <c r="I458" s="396">
        <f>SUM(прил10!J272)</f>
        <v>622620</v>
      </c>
    </row>
    <row r="459" spans="1:9" ht="15.6">
      <c r="A459" s="107" t="s">
        <v>41</v>
      </c>
      <c r="B459" s="48">
        <v>10</v>
      </c>
      <c r="C459" s="28" t="s">
        <v>15</v>
      </c>
      <c r="D459" s="295"/>
      <c r="E459" s="296"/>
      <c r="F459" s="297"/>
      <c r="G459" s="27"/>
      <c r="H459" s="393">
        <f>SUM(H460,H476,H493,H520)</f>
        <v>15332676</v>
      </c>
      <c r="I459" s="393">
        <f>SUM(I460,I476,I493,I520)</f>
        <v>15332676</v>
      </c>
    </row>
    <row r="460" spans="1:9" ht="31.2">
      <c r="A460" s="35" t="s">
        <v>171</v>
      </c>
      <c r="B460" s="36" t="s">
        <v>57</v>
      </c>
      <c r="C460" s="36" t="s">
        <v>15</v>
      </c>
      <c r="D460" s="298" t="s">
        <v>252</v>
      </c>
      <c r="E460" s="299" t="s">
        <v>521</v>
      </c>
      <c r="F460" s="300" t="s">
        <v>522</v>
      </c>
      <c r="G460" s="36"/>
      <c r="H460" s="394">
        <f>SUM(H461,H466,H471)</f>
        <v>1000827</v>
      </c>
      <c r="I460" s="394">
        <f>SUM(I461,I466,I471)</f>
        <v>1000827</v>
      </c>
    </row>
    <row r="461" spans="1:9" ht="31.2">
      <c r="A461" s="105" t="s">
        <v>178</v>
      </c>
      <c r="B461" s="63">
        <v>10</v>
      </c>
      <c r="C461" s="52" t="s">
        <v>15</v>
      </c>
      <c r="D461" s="341" t="s">
        <v>255</v>
      </c>
      <c r="E461" s="342" t="s">
        <v>521</v>
      </c>
      <c r="F461" s="343" t="s">
        <v>522</v>
      </c>
      <c r="G461" s="52"/>
      <c r="H461" s="395">
        <f>SUM(H462)</f>
        <v>451490</v>
      </c>
      <c r="I461" s="395">
        <f>SUM(I462)</f>
        <v>451490</v>
      </c>
    </row>
    <row r="462" spans="1:9" ht="15.6">
      <c r="A462" s="105" t="s">
        <v>618</v>
      </c>
      <c r="B462" s="63">
        <v>10</v>
      </c>
      <c r="C462" s="52" t="s">
        <v>15</v>
      </c>
      <c r="D462" s="341" t="s">
        <v>255</v>
      </c>
      <c r="E462" s="342" t="s">
        <v>10</v>
      </c>
      <c r="F462" s="343" t="s">
        <v>522</v>
      </c>
      <c r="G462" s="52"/>
      <c r="H462" s="395">
        <f>SUM(H463)</f>
        <v>451490</v>
      </c>
      <c r="I462" s="395">
        <f>SUM(I463)</f>
        <v>451490</v>
      </c>
    </row>
    <row r="463" spans="1:9" ht="31.2">
      <c r="A463" s="105" t="s">
        <v>184</v>
      </c>
      <c r="B463" s="63">
        <v>10</v>
      </c>
      <c r="C463" s="52" t="s">
        <v>15</v>
      </c>
      <c r="D463" s="341" t="s">
        <v>255</v>
      </c>
      <c r="E463" s="342" t="s">
        <v>628</v>
      </c>
      <c r="F463" s="343" t="s">
        <v>631</v>
      </c>
      <c r="G463" s="52"/>
      <c r="H463" s="395">
        <f>SUM(H464:H465)</f>
        <v>451490</v>
      </c>
      <c r="I463" s="395">
        <f>SUM(I464:I465)</f>
        <v>451490</v>
      </c>
    </row>
    <row r="464" spans="1:9" ht="31.2">
      <c r="A464" s="110" t="s">
        <v>728</v>
      </c>
      <c r="B464" s="63">
        <v>10</v>
      </c>
      <c r="C464" s="52" t="s">
        <v>15</v>
      </c>
      <c r="D464" s="341" t="s">
        <v>255</v>
      </c>
      <c r="E464" s="342" t="s">
        <v>628</v>
      </c>
      <c r="F464" s="343" t="s">
        <v>631</v>
      </c>
      <c r="G464" s="52" t="s">
        <v>16</v>
      </c>
      <c r="H464" s="397">
        <f>SUM(прил10!I592)</f>
        <v>2000</v>
      </c>
      <c r="I464" s="397">
        <f>SUM(прил10!J592)</f>
        <v>2000</v>
      </c>
    </row>
    <row r="465" spans="1:9" ht="15.6">
      <c r="A465" s="3" t="s">
        <v>40</v>
      </c>
      <c r="B465" s="63">
        <v>10</v>
      </c>
      <c r="C465" s="52" t="s">
        <v>15</v>
      </c>
      <c r="D465" s="341" t="s">
        <v>255</v>
      </c>
      <c r="E465" s="342" t="s">
        <v>628</v>
      </c>
      <c r="F465" s="343" t="s">
        <v>631</v>
      </c>
      <c r="G465" s="52" t="s">
        <v>39</v>
      </c>
      <c r="H465" s="397">
        <f>SUM(прил10!I593)</f>
        <v>449490</v>
      </c>
      <c r="I465" s="397">
        <f>SUM(прил10!J593)</f>
        <v>449490</v>
      </c>
    </row>
    <row r="466" spans="1:9" ht="31.2">
      <c r="A466" s="3" t="s">
        <v>179</v>
      </c>
      <c r="B466" s="63">
        <v>10</v>
      </c>
      <c r="C466" s="52" t="s">
        <v>15</v>
      </c>
      <c r="D466" s="341" t="s">
        <v>619</v>
      </c>
      <c r="E466" s="342" t="s">
        <v>521</v>
      </c>
      <c r="F466" s="343" t="s">
        <v>522</v>
      </c>
      <c r="G466" s="52"/>
      <c r="H466" s="395">
        <f>SUM(H467)</f>
        <v>405645</v>
      </c>
      <c r="I466" s="395">
        <f>SUM(I467)</f>
        <v>405645</v>
      </c>
    </row>
    <row r="467" spans="1:9" ht="15.6">
      <c r="A467" s="3" t="s">
        <v>620</v>
      </c>
      <c r="B467" s="63">
        <v>10</v>
      </c>
      <c r="C467" s="52" t="s">
        <v>15</v>
      </c>
      <c r="D467" s="341" t="s">
        <v>256</v>
      </c>
      <c r="E467" s="342" t="s">
        <v>10</v>
      </c>
      <c r="F467" s="343" t="s">
        <v>522</v>
      </c>
      <c r="G467" s="52"/>
      <c r="H467" s="395">
        <f>SUM(H468)</f>
        <v>405645</v>
      </c>
      <c r="I467" s="395">
        <f>SUM(I468)</f>
        <v>405645</v>
      </c>
    </row>
    <row r="468" spans="1:9" ht="31.2">
      <c r="A468" s="105" t="s">
        <v>184</v>
      </c>
      <c r="B468" s="63">
        <v>10</v>
      </c>
      <c r="C468" s="52" t="s">
        <v>15</v>
      </c>
      <c r="D468" s="341" t="s">
        <v>256</v>
      </c>
      <c r="E468" s="342" t="s">
        <v>628</v>
      </c>
      <c r="F468" s="343" t="s">
        <v>631</v>
      </c>
      <c r="G468" s="52"/>
      <c r="H468" s="395">
        <f>SUM(H469:H470)</f>
        <v>405645</v>
      </c>
      <c r="I468" s="395">
        <f>SUM(I469:I470)</f>
        <v>405645</v>
      </c>
    </row>
    <row r="469" spans="1:9" ht="31.2">
      <c r="A469" s="110" t="s">
        <v>728</v>
      </c>
      <c r="B469" s="63">
        <v>10</v>
      </c>
      <c r="C469" s="52" t="s">
        <v>15</v>
      </c>
      <c r="D469" s="341" t="s">
        <v>256</v>
      </c>
      <c r="E469" s="342" t="s">
        <v>628</v>
      </c>
      <c r="F469" s="343" t="s">
        <v>631</v>
      </c>
      <c r="G469" s="52" t="s">
        <v>16</v>
      </c>
      <c r="H469" s="397">
        <f>SUM(прил10!I597)</f>
        <v>1800</v>
      </c>
      <c r="I469" s="397">
        <f>SUM(прил10!J597)</f>
        <v>1800</v>
      </c>
    </row>
    <row r="470" spans="1:9" ht="15.6">
      <c r="A470" s="3" t="s">
        <v>40</v>
      </c>
      <c r="B470" s="63">
        <v>10</v>
      </c>
      <c r="C470" s="52" t="s">
        <v>15</v>
      </c>
      <c r="D470" s="341" t="s">
        <v>256</v>
      </c>
      <c r="E470" s="342" t="s">
        <v>628</v>
      </c>
      <c r="F470" s="343" t="s">
        <v>631</v>
      </c>
      <c r="G470" s="52" t="s">
        <v>39</v>
      </c>
      <c r="H470" s="397">
        <f>SUM(прил10!I598)</f>
        <v>403845</v>
      </c>
      <c r="I470" s="397">
        <f>SUM(прил10!J598)</f>
        <v>403845</v>
      </c>
    </row>
    <row r="471" spans="1:9" ht="46.8">
      <c r="A471" s="3" t="s">
        <v>172</v>
      </c>
      <c r="B471" s="63">
        <v>10</v>
      </c>
      <c r="C471" s="52" t="s">
        <v>15</v>
      </c>
      <c r="D471" s="341" t="s">
        <v>253</v>
      </c>
      <c r="E471" s="342" t="s">
        <v>521</v>
      </c>
      <c r="F471" s="343" t="s">
        <v>522</v>
      </c>
      <c r="G471" s="52"/>
      <c r="H471" s="395">
        <f>SUM(H472)</f>
        <v>143692</v>
      </c>
      <c r="I471" s="395">
        <f>SUM(I472)</f>
        <v>143692</v>
      </c>
    </row>
    <row r="472" spans="1:9" ht="46.8">
      <c r="A472" s="3" t="s">
        <v>607</v>
      </c>
      <c r="B472" s="63">
        <v>10</v>
      </c>
      <c r="C472" s="52" t="s">
        <v>15</v>
      </c>
      <c r="D472" s="341" t="s">
        <v>253</v>
      </c>
      <c r="E472" s="342" t="s">
        <v>10</v>
      </c>
      <c r="F472" s="343" t="s">
        <v>522</v>
      </c>
      <c r="G472" s="52"/>
      <c r="H472" s="395">
        <f>SUM(H473)</f>
        <v>143692</v>
      </c>
      <c r="I472" s="395">
        <f>SUM(I473)</f>
        <v>143692</v>
      </c>
    </row>
    <row r="473" spans="1:9" ht="62.4">
      <c r="A473" s="3" t="s">
        <v>633</v>
      </c>
      <c r="B473" s="63">
        <v>10</v>
      </c>
      <c r="C473" s="52" t="s">
        <v>15</v>
      </c>
      <c r="D473" s="341" t="s">
        <v>253</v>
      </c>
      <c r="E473" s="342" t="s">
        <v>10</v>
      </c>
      <c r="F473" s="343" t="s">
        <v>632</v>
      </c>
      <c r="G473" s="52"/>
      <c r="H473" s="395">
        <f>SUM(H474:H475)</f>
        <v>143692</v>
      </c>
      <c r="I473" s="395">
        <f>SUM(I474:I475)</f>
        <v>143692</v>
      </c>
    </row>
    <row r="474" spans="1:9" ht="31.2">
      <c r="A474" s="110" t="s">
        <v>728</v>
      </c>
      <c r="B474" s="63">
        <v>10</v>
      </c>
      <c r="C474" s="52" t="s">
        <v>15</v>
      </c>
      <c r="D474" s="341" t="s">
        <v>253</v>
      </c>
      <c r="E474" s="342" t="s">
        <v>10</v>
      </c>
      <c r="F474" s="343" t="s">
        <v>632</v>
      </c>
      <c r="G474" s="52" t="s">
        <v>16</v>
      </c>
      <c r="H474" s="397">
        <f>SUM(прил10!I602)</f>
        <v>718</v>
      </c>
      <c r="I474" s="397">
        <f>SUM(прил10!J602)</f>
        <v>718</v>
      </c>
    </row>
    <row r="475" spans="1:9" ht="15.6">
      <c r="A475" s="3" t="s">
        <v>40</v>
      </c>
      <c r="B475" s="63">
        <v>10</v>
      </c>
      <c r="C475" s="52" t="s">
        <v>15</v>
      </c>
      <c r="D475" s="341" t="s">
        <v>253</v>
      </c>
      <c r="E475" s="342" t="s">
        <v>10</v>
      </c>
      <c r="F475" s="343" t="s">
        <v>632</v>
      </c>
      <c r="G475" s="52" t="s">
        <v>39</v>
      </c>
      <c r="H475" s="397">
        <f>SUM(прил10!I603)</f>
        <v>142974</v>
      </c>
      <c r="I475" s="397">
        <f>SUM(прил10!J603)</f>
        <v>142974</v>
      </c>
    </row>
    <row r="476" spans="1:9" ht="31.2">
      <c r="A476" s="91" t="s">
        <v>130</v>
      </c>
      <c r="B476" s="38">
        <v>10</v>
      </c>
      <c r="C476" s="36" t="s">
        <v>15</v>
      </c>
      <c r="D476" s="298" t="s">
        <v>206</v>
      </c>
      <c r="E476" s="299" t="s">
        <v>521</v>
      </c>
      <c r="F476" s="300" t="s">
        <v>522</v>
      </c>
      <c r="G476" s="36"/>
      <c r="H476" s="394">
        <f>SUM(H477)</f>
        <v>6180401</v>
      </c>
      <c r="I476" s="394">
        <f>SUM(I477)</f>
        <v>6180401</v>
      </c>
    </row>
    <row r="477" spans="1:9" ht="46.8">
      <c r="A477" s="3" t="s">
        <v>182</v>
      </c>
      <c r="B477" s="627">
        <v>10</v>
      </c>
      <c r="C477" s="2" t="s">
        <v>15</v>
      </c>
      <c r="D477" s="301" t="s">
        <v>208</v>
      </c>
      <c r="E477" s="302" t="s">
        <v>521</v>
      </c>
      <c r="F477" s="303" t="s">
        <v>522</v>
      </c>
      <c r="G477" s="2"/>
      <c r="H477" s="395">
        <f>SUM(H478)</f>
        <v>6180401</v>
      </c>
      <c r="I477" s="395">
        <f>SUM(I478)</f>
        <v>6180401</v>
      </c>
    </row>
    <row r="478" spans="1:9" ht="46.8">
      <c r="A478" s="3" t="s">
        <v>629</v>
      </c>
      <c r="B478" s="627">
        <v>10</v>
      </c>
      <c r="C478" s="2" t="s">
        <v>15</v>
      </c>
      <c r="D478" s="301" t="s">
        <v>208</v>
      </c>
      <c r="E478" s="302" t="s">
        <v>10</v>
      </c>
      <c r="F478" s="303" t="s">
        <v>522</v>
      </c>
      <c r="G478" s="2"/>
      <c r="H478" s="395">
        <f>SUM(H479+H481+H484+H487+H490)</f>
        <v>6180401</v>
      </c>
      <c r="I478" s="395">
        <f>SUM(I479+I481+I484+I487+I490)</f>
        <v>6180401</v>
      </c>
    </row>
    <row r="479" spans="1:9" ht="15.6">
      <c r="A479" s="105" t="s">
        <v>774</v>
      </c>
      <c r="B479" s="627">
        <v>10</v>
      </c>
      <c r="C479" s="2" t="s">
        <v>15</v>
      </c>
      <c r="D479" s="301" t="s">
        <v>208</v>
      </c>
      <c r="E479" s="302" t="s">
        <v>10</v>
      </c>
      <c r="F479" s="303" t="s">
        <v>634</v>
      </c>
      <c r="G479" s="2"/>
      <c r="H479" s="395">
        <f>SUM(H480:H480)</f>
        <v>1453028</v>
      </c>
      <c r="I479" s="395">
        <f>SUM(I480:I480)</f>
        <v>1453028</v>
      </c>
    </row>
    <row r="480" spans="1:9" ht="15.6">
      <c r="A480" s="3" t="s">
        <v>40</v>
      </c>
      <c r="B480" s="627">
        <v>10</v>
      </c>
      <c r="C480" s="2" t="s">
        <v>15</v>
      </c>
      <c r="D480" s="301" t="s">
        <v>208</v>
      </c>
      <c r="E480" s="302" t="s">
        <v>10</v>
      </c>
      <c r="F480" s="303" t="s">
        <v>634</v>
      </c>
      <c r="G480" s="2" t="s">
        <v>39</v>
      </c>
      <c r="H480" s="397">
        <f>SUM(прил10!I278)</f>
        <v>1453028</v>
      </c>
      <c r="I480" s="397">
        <f>SUM(прил10!J278)</f>
        <v>1453028</v>
      </c>
    </row>
    <row r="481" spans="1:9" ht="31.2">
      <c r="A481" s="105" t="s">
        <v>105</v>
      </c>
      <c r="B481" s="627">
        <v>10</v>
      </c>
      <c r="C481" s="2" t="s">
        <v>15</v>
      </c>
      <c r="D481" s="301" t="s">
        <v>208</v>
      </c>
      <c r="E481" s="302" t="s">
        <v>10</v>
      </c>
      <c r="F481" s="303" t="s">
        <v>635</v>
      </c>
      <c r="G481" s="2"/>
      <c r="H481" s="395">
        <f>SUM(H482:H483)</f>
        <v>65779</v>
      </c>
      <c r="I481" s="395">
        <f>SUM(I482:I483)</f>
        <v>65779</v>
      </c>
    </row>
    <row r="482" spans="1:9" ht="31.2">
      <c r="A482" s="110" t="s">
        <v>728</v>
      </c>
      <c r="B482" s="627">
        <v>10</v>
      </c>
      <c r="C482" s="2" t="s">
        <v>15</v>
      </c>
      <c r="D482" s="301" t="s">
        <v>208</v>
      </c>
      <c r="E482" s="302" t="s">
        <v>10</v>
      </c>
      <c r="F482" s="303" t="s">
        <v>635</v>
      </c>
      <c r="G482" s="2" t="s">
        <v>16</v>
      </c>
      <c r="H482" s="397">
        <f>SUM(прил10!I280)</f>
        <v>1067</v>
      </c>
      <c r="I482" s="397">
        <f>SUM(прил10!J280)</f>
        <v>1067</v>
      </c>
    </row>
    <row r="483" spans="1:9" ht="15.6">
      <c r="A483" s="3" t="s">
        <v>40</v>
      </c>
      <c r="B483" s="627">
        <v>10</v>
      </c>
      <c r="C483" s="2" t="s">
        <v>15</v>
      </c>
      <c r="D483" s="301" t="s">
        <v>208</v>
      </c>
      <c r="E483" s="302" t="s">
        <v>10</v>
      </c>
      <c r="F483" s="303" t="s">
        <v>635</v>
      </c>
      <c r="G483" s="2" t="s">
        <v>39</v>
      </c>
      <c r="H483" s="396">
        <f>SUM(прил10!I281)</f>
        <v>64712</v>
      </c>
      <c r="I483" s="396">
        <f>SUM(прил10!J281)</f>
        <v>64712</v>
      </c>
    </row>
    <row r="484" spans="1:9" ht="31.2">
      <c r="A484" s="105" t="s">
        <v>106</v>
      </c>
      <c r="B484" s="627">
        <v>10</v>
      </c>
      <c r="C484" s="2" t="s">
        <v>15</v>
      </c>
      <c r="D484" s="301" t="s">
        <v>208</v>
      </c>
      <c r="E484" s="302" t="s">
        <v>10</v>
      </c>
      <c r="F484" s="303" t="s">
        <v>636</v>
      </c>
      <c r="G484" s="2"/>
      <c r="H484" s="395">
        <f>SUM(H485:H486)</f>
        <v>406253</v>
      </c>
      <c r="I484" s="395">
        <f>SUM(I485:I486)</f>
        <v>406253</v>
      </c>
    </row>
    <row r="485" spans="1:9" s="98" customFormat="1" ht="31.2">
      <c r="A485" s="110" t="s">
        <v>728</v>
      </c>
      <c r="B485" s="627">
        <v>10</v>
      </c>
      <c r="C485" s="2" t="s">
        <v>15</v>
      </c>
      <c r="D485" s="301" t="s">
        <v>208</v>
      </c>
      <c r="E485" s="302" t="s">
        <v>10</v>
      </c>
      <c r="F485" s="303" t="s">
        <v>636</v>
      </c>
      <c r="G485" s="96" t="s">
        <v>16</v>
      </c>
      <c r="H485" s="400">
        <f>SUM(прил10!I283)</f>
        <v>5733</v>
      </c>
      <c r="I485" s="400">
        <f>SUM(прил10!J283)</f>
        <v>5733</v>
      </c>
    </row>
    <row r="486" spans="1:9" ht="15.6">
      <c r="A486" s="3" t="s">
        <v>40</v>
      </c>
      <c r="B486" s="627">
        <v>10</v>
      </c>
      <c r="C486" s="2" t="s">
        <v>15</v>
      </c>
      <c r="D486" s="301" t="s">
        <v>208</v>
      </c>
      <c r="E486" s="302" t="s">
        <v>10</v>
      </c>
      <c r="F486" s="303" t="s">
        <v>636</v>
      </c>
      <c r="G486" s="2" t="s">
        <v>39</v>
      </c>
      <c r="H486" s="397">
        <f>SUM(прил10!I284)</f>
        <v>400520</v>
      </c>
      <c r="I486" s="397">
        <f>SUM(прил10!J284)</f>
        <v>400520</v>
      </c>
    </row>
    <row r="487" spans="1:9" ht="15.6">
      <c r="A487" s="104" t="s">
        <v>107</v>
      </c>
      <c r="B487" s="627">
        <v>10</v>
      </c>
      <c r="C487" s="2" t="s">
        <v>15</v>
      </c>
      <c r="D487" s="301" t="s">
        <v>208</v>
      </c>
      <c r="E487" s="302" t="s">
        <v>10</v>
      </c>
      <c r="F487" s="303" t="s">
        <v>637</v>
      </c>
      <c r="G487" s="2"/>
      <c r="H487" s="395">
        <f>SUM(H488:H489)</f>
        <v>3615507</v>
      </c>
      <c r="I487" s="395">
        <f>SUM(I488:I489)</f>
        <v>3615507</v>
      </c>
    </row>
    <row r="488" spans="1:9" ht="31.2">
      <c r="A488" s="110" t="s">
        <v>728</v>
      </c>
      <c r="B488" s="627">
        <v>10</v>
      </c>
      <c r="C488" s="2" t="s">
        <v>15</v>
      </c>
      <c r="D488" s="301" t="s">
        <v>208</v>
      </c>
      <c r="E488" s="302" t="s">
        <v>10</v>
      </c>
      <c r="F488" s="303" t="s">
        <v>637</v>
      </c>
      <c r="G488" s="2" t="s">
        <v>16</v>
      </c>
      <c r="H488" s="397">
        <f>SUM(прил10!I286)</f>
        <v>56714</v>
      </c>
      <c r="I488" s="397">
        <f>SUM(прил10!J286)</f>
        <v>56714</v>
      </c>
    </row>
    <row r="489" spans="1:9" ht="15.6">
      <c r="A489" s="3" t="s">
        <v>40</v>
      </c>
      <c r="B489" s="627">
        <v>10</v>
      </c>
      <c r="C489" s="2" t="s">
        <v>15</v>
      </c>
      <c r="D489" s="301" t="s">
        <v>208</v>
      </c>
      <c r="E489" s="302" t="s">
        <v>10</v>
      </c>
      <c r="F489" s="303" t="s">
        <v>637</v>
      </c>
      <c r="G489" s="2" t="s">
        <v>39</v>
      </c>
      <c r="H489" s="396">
        <f>SUM(прил10!I287)</f>
        <v>3558793</v>
      </c>
      <c r="I489" s="396">
        <f>SUM(прил10!J287)</f>
        <v>3558793</v>
      </c>
    </row>
    <row r="490" spans="1:9" ht="15.6">
      <c r="A490" s="105" t="s">
        <v>108</v>
      </c>
      <c r="B490" s="627">
        <v>10</v>
      </c>
      <c r="C490" s="2" t="s">
        <v>15</v>
      </c>
      <c r="D490" s="301" t="s">
        <v>208</v>
      </c>
      <c r="E490" s="302" t="s">
        <v>10</v>
      </c>
      <c r="F490" s="303" t="s">
        <v>638</v>
      </c>
      <c r="G490" s="2"/>
      <c r="H490" s="395">
        <f>SUM(H491:H492)</f>
        <v>639834</v>
      </c>
      <c r="I490" s="395">
        <f>SUM(I491:I492)</f>
        <v>639834</v>
      </c>
    </row>
    <row r="491" spans="1:9" ht="31.2">
      <c r="A491" s="110" t="s">
        <v>728</v>
      </c>
      <c r="B491" s="627">
        <v>10</v>
      </c>
      <c r="C491" s="2" t="s">
        <v>15</v>
      </c>
      <c r="D491" s="301" t="s">
        <v>208</v>
      </c>
      <c r="E491" s="302" t="s">
        <v>10</v>
      </c>
      <c r="F491" s="303" t="s">
        <v>638</v>
      </c>
      <c r="G491" s="2" t="s">
        <v>16</v>
      </c>
      <c r="H491" s="397">
        <f>SUM(прил10!I289)</f>
        <v>10644</v>
      </c>
      <c r="I491" s="397">
        <f>SUM(прил10!J289)</f>
        <v>10644</v>
      </c>
    </row>
    <row r="492" spans="1:9" ht="15.6">
      <c r="A492" s="3" t="s">
        <v>40</v>
      </c>
      <c r="B492" s="627">
        <v>10</v>
      </c>
      <c r="C492" s="2" t="s">
        <v>15</v>
      </c>
      <c r="D492" s="301" t="s">
        <v>208</v>
      </c>
      <c r="E492" s="302" t="s">
        <v>10</v>
      </c>
      <c r="F492" s="303" t="s">
        <v>638</v>
      </c>
      <c r="G492" s="2" t="s">
        <v>39</v>
      </c>
      <c r="H492" s="397">
        <f>SUM(прил10!I290)</f>
        <v>629190</v>
      </c>
      <c r="I492" s="397">
        <f>SUM(прил10!J290)</f>
        <v>629190</v>
      </c>
    </row>
    <row r="493" spans="1:9" ht="31.2">
      <c r="A493" s="91" t="s">
        <v>162</v>
      </c>
      <c r="B493" s="38">
        <v>10</v>
      </c>
      <c r="C493" s="36" t="s">
        <v>15</v>
      </c>
      <c r="D493" s="298" t="s">
        <v>591</v>
      </c>
      <c r="E493" s="299" t="s">
        <v>521</v>
      </c>
      <c r="F493" s="300" t="s">
        <v>522</v>
      </c>
      <c r="G493" s="36"/>
      <c r="H493" s="394">
        <f>SUM(H494,H511)</f>
        <v>8151448</v>
      </c>
      <c r="I493" s="394">
        <f>SUM(I494,I511)</f>
        <v>8151448</v>
      </c>
    </row>
    <row r="494" spans="1:9" ht="46.8">
      <c r="A494" s="105" t="s">
        <v>163</v>
      </c>
      <c r="B494" s="627">
        <v>10</v>
      </c>
      <c r="C494" s="2" t="s">
        <v>15</v>
      </c>
      <c r="D494" s="301" t="s">
        <v>246</v>
      </c>
      <c r="E494" s="302" t="s">
        <v>521</v>
      </c>
      <c r="F494" s="303" t="s">
        <v>522</v>
      </c>
      <c r="G494" s="2"/>
      <c r="H494" s="395">
        <f>SUM(H495+H503)</f>
        <v>8034089</v>
      </c>
      <c r="I494" s="395">
        <f>SUM(I495+I503)</f>
        <v>8034089</v>
      </c>
    </row>
    <row r="495" spans="1:9" ht="15.6">
      <c r="A495" s="105" t="s">
        <v>592</v>
      </c>
      <c r="B495" s="627">
        <v>10</v>
      </c>
      <c r="C495" s="2" t="s">
        <v>15</v>
      </c>
      <c r="D495" s="301" t="s">
        <v>246</v>
      </c>
      <c r="E495" s="302" t="s">
        <v>10</v>
      </c>
      <c r="F495" s="303" t="s">
        <v>522</v>
      </c>
      <c r="G495" s="2"/>
      <c r="H495" s="395">
        <f>SUM(H496+H498+H501)</f>
        <v>832450</v>
      </c>
      <c r="I495" s="395">
        <f>SUM(I496+I498+I501)</f>
        <v>832450</v>
      </c>
    </row>
    <row r="496" spans="1:9" ht="31.2" hidden="1">
      <c r="A496" s="125" t="s">
        <v>759</v>
      </c>
      <c r="B496" s="627">
        <v>10</v>
      </c>
      <c r="C496" s="2" t="s">
        <v>15</v>
      </c>
      <c r="D496" s="301" t="s">
        <v>246</v>
      </c>
      <c r="E496" s="302" t="s">
        <v>10</v>
      </c>
      <c r="F496" s="303" t="s">
        <v>758</v>
      </c>
      <c r="G496" s="2"/>
      <c r="H496" s="395">
        <f>SUM(H497)</f>
        <v>0</v>
      </c>
      <c r="I496" s="395">
        <f>SUM(I497)</f>
        <v>0</v>
      </c>
    </row>
    <row r="497" spans="1:9" ht="15.6" hidden="1">
      <c r="A497" s="74" t="s">
        <v>40</v>
      </c>
      <c r="B497" s="627">
        <v>10</v>
      </c>
      <c r="C497" s="2" t="s">
        <v>15</v>
      </c>
      <c r="D497" s="301" t="s">
        <v>246</v>
      </c>
      <c r="E497" s="302" t="s">
        <v>10</v>
      </c>
      <c r="F497" s="303" t="s">
        <v>758</v>
      </c>
      <c r="G497" s="2" t="s">
        <v>39</v>
      </c>
      <c r="H497" s="397">
        <f>SUM(прил10!I471)</f>
        <v>0</v>
      </c>
      <c r="I497" s="397">
        <f>SUM(прил10!J471)</f>
        <v>0</v>
      </c>
    </row>
    <row r="498" spans="1:9" ht="78">
      <c r="A498" s="3" t="s">
        <v>114</v>
      </c>
      <c r="B498" s="627">
        <v>10</v>
      </c>
      <c r="C498" s="2" t="s">
        <v>15</v>
      </c>
      <c r="D498" s="301" t="s">
        <v>246</v>
      </c>
      <c r="E498" s="302" t="s">
        <v>10</v>
      </c>
      <c r="F498" s="303" t="s">
        <v>632</v>
      </c>
      <c r="G498" s="2"/>
      <c r="H498" s="395">
        <f>SUM(H499:H500)</f>
        <v>772450</v>
      </c>
      <c r="I498" s="395">
        <f>SUM(I499:I500)</f>
        <v>772450</v>
      </c>
    </row>
    <row r="499" spans="1:9" ht="31.2">
      <c r="A499" s="110" t="s">
        <v>728</v>
      </c>
      <c r="B499" s="627">
        <v>10</v>
      </c>
      <c r="C499" s="2" t="s">
        <v>15</v>
      </c>
      <c r="D499" s="301" t="s">
        <v>246</v>
      </c>
      <c r="E499" s="302" t="s">
        <v>10</v>
      </c>
      <c r="F499" s="303" t="s">
        <v>632</v>
      </c>
      <c r="G499" s="2" t="s">
        <v>16</v>
      </c>
      <c r="H499" s="397">
        <f>SUM(прил10!I473)</f>
        <v>3862</v>
      </c>
      <c r="I499" s="397">
        <f>SUM(прил10!J473)</f>
        <v>3862</v>
      </c>
    </row>
    <row r="500" spans="1:9" ht="15.6">
      <c r="A500" s="3" t="s">
        <v>40</v>
      </c>
      <c r="B500" s="627">
        <v>10</v>
      </c>
      <c r="C500" s="2" t="s">
        <v>15</v>
      </c>
      <c r="D500" s="301" t="s">
        <v>246</v>
      </c>
      <c r="E500" s="302" t="s">
        <v>10</v>
      </c>
      <c r="F500" s="303" t="s">
        <v>632</v>
      </c>
      <c r="G500" s="2" t="s">
        <v>39</v>
      </c>
      <c r="H500" s="397">
        <f>SUM(прил10!I474)</f>
        <v>768588</v>
      </c>
      <c r="I500" s="397">
        <f>SUM(прил10!J474)</f>
        <v>768588</v>
      </c>
    </row>
    <row r="501" spans="1:9" ht="31.2">
      <c r="A501" s="3" t="s">
        <v>597</v>
      </c>
      <c r="B501" s="627">
        <v>10</v>
      </c>
      <c r="C501" s="2" t="s">
        <v>15</v>
      </c>
      <c r="D501" s="301" t="s">
        <v>246</v>
      </c>
      <c r="E501" s="302" t="s">
        <v>10</v>
      </c>
      <c r="F501" s="303" t="s">
        <v>598</v>
      </c>
      <c r="G501" s="2"/>
      <c r="H501" s="395">
        <f>SUM(H502)</f>
        <v>60000</v>
      </c>
      <c r="I501" s="395">
        <f>SUM(I502)</f>
        <v>60000</v>
      </c>
    </row>
    <row r="502" spans="1:9" ht="15.6">
      <c r="A502" s="3" t="s">
        <v>40</v>
      </c>
      <c r="B502" s="627">
        <v>10</v>
      </c>
      <c r="C502" s="2" t="s">
        <v>15</v>
      </c>
      <c r="D502" s="301" t="s">
        <v>246</v>
      </c>
      <c r="E502" s="302" t="s">
        <v>10</v>
      </c>
      <c r="F502" s="303" t="s">
        <v>598</v>
      </c>
      <c r="G502" s="2" t="s">
        <v>39</v>
      </c>
      <c r="H502" s="397">
        <f>SUM(прил10!I476)</f>
        <v>60000</v>
      </c>
      <c r="I502" s="397">
        <f>SUM(прил10!J476)</f>
        <v>60000</v>
      </c>
    </row>
    <row r="503" spans="1:9" ht="15.6">
      <c r="A503" s="3" t="s">
        <v>604</v>
      </c>
      <c r="B503" s="627">
        <v>10</v>
      </c>
      <c r="C503" s="2" t="s">
        <v>15</v>
      </c>
      <c r="D503" s="301" t="s">
        <v>246</v>
      </c>
      <c r="E503" s="302" t="s">
        <v>12</v>
      </c>
      <c r="F503" s="303" t="s">
        <v>522</v>
      </c>
      <c r="G503" s="2"/>
      <c r="H503" s="395">
        <f>SUM(H504+H506+H509)</f>
        <v>7201639</v>
      </c>
      <c r="I503" s="395">
        <f>SUM(I504+I506+I509)</f>
        <v>7201639</v>
      </c>
    </row>
    <row r="504" spans="1:9" ht="31.2" hidden="1">
      <c r="A504" s="125" t="s">
        <v>759</v>
      </c>
      <c r="B504" s="627">
        <v>10</v>
      </c>
      <c r="C504" s="2" t="s">
        <v>15</v>
      </c>
      <c r="D504" s="301" t="s">
        <v>246</v>
      </c>
      <c r="E504" s="302" t="s">
        <v>12</v>
      </c>
      <c r="F504" s="303" t="s">
        <v>758</v>
      </c>
      <c r="G504" s="2"/>
      <c r="H504" s="395">
        <f>SUM(H505)</f>
        <v>0</v>
      </c>
      <c r="I504" s="395">
        <f>SUM(I505)</f>
        <v>0</v>
      </c>
    </row>
    <row r="505" spans="1:9" ht="15.6" hidden="1">
      <c r="A505" s="74" t="s">
        <v>40</v>
      </c>
      <c r="B505" s="627">
        <v>10</v>
      </c>
      <c r="C505" s="2" t="s">
        <v>15</v>
      </c>
      <c r="D505" s="301" t="s">
        <v>246</v>
      </c>
      <c r="E505" s="302" t="s">
        <v>12</v>
      </c>
      <c r="F505" s="303" t="s">
        <v>758</v>
      </c>
      <c r="G505" s="2" t="s">
        <v>39</v>
      </c>
      <c r="H505" s="397">
        <f>SUM(прил10!I479)</f>
        <v>0</v>
      </c>
      <c r="I505" s="397">
        <f>SUM(прил10!J479)</f>
        <v>0</v>
      </c>
    </row>
    <row r="506" spans="1:9" ht="78">
      <c r="A506" s="3" t="s">
        <v>114</v>
      </c>
      <c r="B506" s="627">
        <v>10</v>
      </c>
      <c r="C506" s="2" t="s">
        <v>15</v>
      </c>
      <c r="D506" s="301" t="s">
        <v>246</v>
      </c>
      <c r="E506" s="302" t="s">
        <v>12</v>
      </c>
      <c r="F506" s="303" t="s">
        <v>632</v>
      </c>
      <c r="G506" s="2"/>
      <c r="H506" s="395">
        <f>SUM(H507:H508)</f>
        <v>7093439</v>
      </c>
      <c r="I506" s="395">
        <f>SUM(I507:I508)</f>
        <v>7093439</v>
      </c>
    </row>
    <row r="507" spans="1:9" ht="31.2">
      <c r="A507" s="110" t="s">
        <v>728</v>
      </c>
      <c r="B507" s="627">
        <v>10</v>
      </c>
      <c r="C507" s="2" t="s">
        <v>15</v>
      </c>
      <c r="D507" s="301" t="s">
        <v>246</v>
      </c>
      <c r="E507" s="302" t="s">
        <v>12</v>
      </c>
      <c r="F507" s="303" t="s">
        <v>632</v>
      </c>
      <c r="G507" s="2" t="s">
        <v>16</v>
      </c>
      <c r="H507" s="397">
        <f>SUM(прил10!I481)</f>
        <v>30043</v>
      </c>
      <c r="I507" s="397">
        <f>SUM(прил10!J481)</f>
        <v>30043</v>
      </c>
    </row>
    <row r="508" spans="1:9" ht="15.6">
      <c r="A508" s="3" t="s">
        <v>40</v>
      </c>
      <c r="B508" s="627">
        <v>10</v>
      </c>
      <c r="C508" s="2" t="s">
        <v>15</v>
      </c>
      <c r="D508" s="301" t="s">
        <v>246</v>
      </c>
      <c r="E508" s="302" t="s">
        <v>12</v>
      </c>
      <c r="F508" s="303" t="s">
        <v>632</v>
      </c>
      <c r="G508" s="2" t="s">
        <v>39</v>
      </c>
      <c r="H508" s="397">
        <f>SUM(прил10!I482)</f>
        <v>7063396</v>
      </c>
      <c r="I508" s="397">
        <f>SUM(прил10!J482)</f>
        <v>7063396</v>
      </c>
    </row>
    <row r="509" spans="1:9" ht="31.2">
      <c r="A509" s="3" t="s">
        <v>597</v>
      </c>
      <c r="B509" s="627">
        <v>10</v>
      </c>
      <c r="C509" s="2" t="s">
        <v>15</v>
      </c>
      <c r="D509" s="301" t="s">
        <v>246</v>
      </c>
      <c r="E509" s="302" t="s">
        <v>12</v>
      </c>
      <c r="F509" s="303" t="s">
        <v>598</v>
      </c>
      <c r="G509" s="2"/>
      <c r="H509" s="395">
        <f>SUM(H510)</f>
        <v>108200</v>
      </c>
      <c r="I509" s="395">
        <f>SUM(I510)</f>
        <v>108200</v>
      </c>
    </row>
    <row r="510" spans="1:9" ht="15.6">
      <c r="A510" s="3" t="s">
        <v>40</v>
      </c>
      <c r="B510" s="627">
        <v>10</v>
      </c>
      <c r="C510" s="2" t="s">
        <v>15</v>
      </c>
      <c r="D510" s="301" t="s">
        <v>246</v>
      </c>
      <c r="E510" s="302" t="s">
        <v>12</v>
      </c>
      <c r="F510" s="303" t="s">
        <v>598</v>
      </c>
      <c r="G510" s="2" t="s">
        <v>39</v>
      </c>
      <c r="H510" s="397">
        <f>SUM(прил10!I484)</f>
        <v>108200</v>
      </c>
      <c r="I510" s="397">
        <f>SUM(прил10!J484)</f>
        <v>108200</v>
      </c>
    </row>
    <row r="511" spans="1:9" ht="46.8">
      <c r="A511" s="3" t="s">
        <v>167</v>
      </c>
      <c r="B511" s="627">
        <v>10</v>
      </c>
      <c r="C511" s="2" t="s">
        <v>15</v>
      </c>
      <c r="D511" s="301" t="s">
        <v>247</v>
      </c>
      <c r="E511" s="302" t="s">
        <v>521</v>
      </c>
      <c r="F511" s="303" t="s">
        <v>522</v>
      </c>
      <c r="G511" s="2"/>
      <c r="H511" s="395">
        <f>SUM(H512)</f>
        <v>117359</v>
      </c>
      <c r="I511" s="395">
        <f>SUM(I512)</f>
        <v>117359</v>
      </c>
    </row>
    <row r="512" spans="1:9" ht="31.2">
      <c r="A512" s="3" t="s">
        <v>608</v>
      </c>
      <c r="B512" s="627">
        <v>10</v>
      </c>
      <c r="C512" s="2" t="s">
        <v>15</v>
      </c>
      <c r="D512" s="301" t="s">
        <v>247</v>
      </c>
      <c r="E512" s="302" t="s">
        <v>10</v>
      </c>
      <c r="F512" s="303" t="s">
        <v>522</v>
      </c>
      <c r="G512" s="2"/>
      <c r="H512" s="395">
        <f>SUM(H513+H515+H518)</f>
        <v>117359</v>
      </c>
      <c r="I512" s="395">
        <f>SUM(I513+I515+I518)</f>
        <v>117359</v>
      </c>
    </row>
    <row r="513" spans="1:9" ht="31.2" hidden="1">
      <c r="A513" s="125" t="s">
        <v>759</v>
      </c>
      <c r="B513" s="627">
        <v>10</v>
      </c>
      <c r="C513" s="2" t="s">
        <v>15</v>
      </c>
      <c r="D513" s="301" t="s">
        <v>247</v>
      </c>
      <c r="E513" s="302" t="s">
        <v>10</v>
      </c>
      <c r="F513" s="303" t="s">
        <v>758</v>
      </c>
      <c r="G513" s="2"/>
      <c r="H513" s="395">
        <f>SUM(H514)</f>
        <v>0</v>
      </c>
      <c r="I513" s="395">
        <f>SUM(I514)</f>
        <v>0</v>
      </c>
    </row>
    <row r="514" spans="1:9" ht="15.6" hidden="1">
      <c r="A514" s="74" t="s">
        <v>40</v>
      </c>
      <c r="B514" s="627">
        <v>10</v>
      </c>
      <c r="C514" s="2" t="s">
        <v>15</v>
      </c>
      <c r="D514" s="301" t="s">
        <v>247</v>
      </c>
      <c r="E514" s="302" t="s">
        <v>10</v>
      </c>
      <c r="F514" s="303" t="s">
        <v>758</v>
      </c>
      <c r="G514" s="2" t="s">
        <v>39</v>
      </c>
      <c r="H514" s="397">
        <f>SUM(прил10!I488)</f>
        <v>0</v>
      </c>
      <c r="I514" s="397">
        <f>SUM(прил10!J488)</f>
        <v>0</v>
      </c>
    </row>
    <row r="515" spans="1:9" ht="78">
      <c r="A515" s="3" t="s">
        <v>114</v>
      </c>
      <c r="B515" s="627">
        <v>10</v>
      </c>
      <c r="C515" s="2" t="s">
        <v>15</v>
      </c>
      <c r="D515" s="301" t="s">
        <v>247</v>
      </c>
      <c r="E515" s="302" t="s">
        <v>10</v>
      </c>
      <c r="F515" s="303" t="s">
        <v>632</v>
      </c>
      <c r="G515" s="2"/>
      <c r="H515" s="395">
        <f>SUM(H516:H517)</f>
        <v>95359</v>
      </c>
      <c r="I515" s="395">
        <f>SUM(I516:I517)</f>
        <v>95359</v>
      </c>
    </row>
    <row r="516" spans="1:9" ht="31.2" hidden="1">
      <c r="A516" s="110" t="s">
        <v>728</v>
      </c>
      <c r="B516" s="627">
        <v>10</v>
      </c>
      <c r="C516" s="2" t="s">
        <v>15</v>
      </c>
      <c r="D516" s="146" t="s">
        <v>247</v>
      </c>
      <c r="E516" s="446" t="s">
        <v>10</v>
      </c>
      <c r="F516" s="442" t="s">
        <v>632</v>
      </c>
      <c r="G516" s="2" t="s">
        <v>16</v>
      </c>
      <c r="H516" s="397">
        <f>SUM(прил10!I490)</f>
        <v>0</v>
      </c>
      <c r="I516" s="397">
        <f>SUM(прил10!J490)</f>
        <v>0</v>
      </c>
    </row>
    <row r="517" spans="1:9" ht="15.6">
      <c r="A517" s="3" t="s">
        <v>40</v>
      </c>
      <c r="B517" s="627">
        <v>10</v>
      </c>
      <c r="C517" s="2" t="s">
        <v>15</v>
      </c>
      <c r="D517" s="301" t="s">
        <v>247</v>
      </c>
      <c r="E517" s="444" t="s">
        <v>10</v>
      </c>
      <c r="F517" s="303" t="s">
        <v>632</v>
      </c>
      <c r="G517" s="2" t="s">
        <v>39</v>
      </c>
      <c r="H517" s="397">
        <f>SUM(прил10!I491)</f>
        <v>95359</v>
      </c>
      <c r="I517" s="397">
        <f>SUM(прил10!J491)</f>
        <v>95359</v>
      </c>
    </row>
    <row r="518" spans="1:9" ht="31.2">
      <c r="A518" s="3" t="s">
        <v>597</v>
      </c>
      <c r="B518" s="627">
        <v>10</v>
      </c>
      <c r="C518" s="2" t="s">
        <v>15</v>
      </c>
      <c r="D518" s="301" t="s">
        <v>247</v>
      </c>
      <c r="E518" s="302" t="s">
        <v>10</v>
      </c>
      <c r="F518" s="303" t="s">
        <v>598</v>
      </c>
      <c r="G518" s="2"/>
      <c r="H518" s="395">
        <f>SUM(H519)</f>
        <v>22000</v>
      </c>
      <c r="I518" s="395">
        <f>SUM(I519)</f>
        <v>22000</v>
      </c>
    </row>
    <row r="519" spans="1:9" ht="15.6">
      <c r="A519" s="3" t="s">
        <v>40</v>
      </c>
      <c r="B519" s="627">
        <v>10</v>
      </c>
      <c r="C519" s="2" t="s">
        <v>15</v>
      </c>
      <c r="D519" s="301" t="s">
        <v>247</v>
      </c>
      <c r="E519" s="302" t="s">
        <v>10</v>
      </c>
      <c r="F519" s="303" t="s">
        <v>598</v>
      </c>
      <c r="G519" s="2" t="s">
        <v>39</v>
      </c>
      <c r="H519" s="397">
        <f>SUM(прил10!I493)</f>
        <v>22000</v>
      </c>
      <c r="I519" s="397">
        <f>SUM(прил10!J493)</f>
        <v>22000</v>
      </c>
    </row>
    <row r="520" spans="1:9" ht="46.8" hidden="1">
      <c r="A520" s="35" t="s">
        <v>204</v>
      </c>
      <c r="B520" s="38">
        <v>10</v>
      </c>
      <c r="C520" s="36" t="s">
        <v>15</v>
      </c>
      <c r="D520" s="298" t="s">
        <v>576</v>
      </c>
      <c r="E520" s="299" t="s">
        <v>521</v>
      </c>
      <c r="F520" s="300" t="s">
        <v>522</v>
      </c>
      <c r="G520" s="36"/>
      <c r="H520" s="394">
        <f>SUM(H521)</f>
        <v>0</v>
      </c>
      <c r="I520" s="394">
        <f>SUM(I521)</f>
        <v>0</v>
      </c>
    </row>
    <row r="521" spans="1:9" ht="78" hidden="1">
      <c r="A521" s="3" t="s">
        <v>205</v>
      </c>
      <c r="B521" s="627">
        <v>10</v>
      </c>
      <c r="C521" s="2" t="s">
        <v>15</v>
      </c>
      <c r="D521" s="301" t="s">
        <v>235</v>
      </c>
      <c r="E521" s="302" t="s">
        <v>521</v>
      </c>
      <c r="F521" s="303" t="s">
        <v>522</v>
      </c>
      <c r="G521" s="2"/>
      <c r="H521" s="395">
        <f>SUM(H522)</f>
        <v>0</v>
      </c>
      <c r="I521" s="395">
        <f>SUM(I522)</f>
        <v>0</v>
      </c>
    </row>
    <row r="522" spans="1:9" ht="31.2" hidden="1">
      <c r="A522" s="74" t="s">
        <v>590</v>
      </c>
      <c r="B522" s="627">
        <v>10</v>
      </c>
      <c r="C522" s="2" t="s">
        <v>15</v>
      </c>
      <c r="D522" s="301" t="s">
        <v>235</v>
      </c>
      <c r="E522" s="302" t="s">
        <v>10</v>
      </c>
      <c r="F522" s="303" t="s">
        <v>522</v>
      </c>
      <c r="G522" s="2"/>
      <c r="H522" s="395">
        <f>SUM(H523+H525+H527)</f>
        <v>0</v>
      </c>
      <c r="I522" s="395">
        <f>SUM(I523+I525+I527)</f>
        <v>0</v>
      </c>
    </row>
    <row r="523" spans="1:9" ht="46.8" hidden="1">
      <c r="A523" s="74" t="s">
        <v>754</v>
      </c>
      <c r="B523" s="627">
        <v>10</v>
      </c>
      <c r="C523" s="2" t="s">
        <v>15</v>
      </c>
      <c r="D523" s="301" t="s">
        <v>235</v>
      </c>
      <c r="E523" s="302" t="s">
        <v>10</v>
      </c>
      <c r="F523" s="555" t="s">
        <v>752</v>
      </c>
      <c r="G523" s="2"/>
      <c r="H523" s="395">
        <f>SUM(H524)</f>
        <v>0</v>
      </c>
      <c r="I523" s="395">
        <f>SUM(I524)</f>
        <v>0</v>
      </c>
    </row>
    <row r="524" spans="1:9" ht="15.6" hidden="1">
      <c r="A524" s="74" t="s">
        <v>21</v>
      </c>
      <c r="B524" s="627">
        <v>10</v>
      </c>
      <c r="C524" s="2" t="s">
        <v>15</v>
      </c>
      <c r="D524" s="301" t="s">
        <v>235</v>
      </c>
      <c r="E524" s="302" t="s">
        <v>10</v>
      </c>
      <c r="F524" s="555" t="s">
        <v>752</v>
      </c>
      <c r="G524" s="2" t="s">
        <v>75</v>
      </c>
      <c r="H524" s="397">
        <f>SUM(прил10!I225)</f>
        <v>0</v>
      </c>
      <c r="I524" s="397">
        <f>SUM(прил10!J225)</f>
        <v>0</v>
      </c>
    </row>
    <row r="525" spans="1:9" ht="31.2" hidden="1">
      <c r="A525" s="74" t="s">
        <v>687</v>
      </c>
      <c r="B525" s="627">
        <v>10</v>
      </c>
      <c r="C525" s="2" t="s">
        <v>15</v>
      </c>
      <c r="D525" s="301" t="s">
        <v>235</v>
      </c>
      <c r="E525" s="302" t="s">
        <v>10</v>
      </c>
      <c r="F525" s="303" t="s">
        <v>686</v>
      </c>
      <c r="G525" s="2"/>
      <c r="H525" s="395">
        <f>SUM(H526)</f>
        <v>0</v>
      </c>
      <c r="I525" s="395">
        <f>SUM(I526)</f>
        <v>0</v>
      </c>
    </row>
    <row r="526" spans="1:9" ht="15.6" hidden="1">
      <c r="A526" s="94" t="s">
        <v>21</v>
      </c>
      <c r="B526" s="627">
        <v>10</v>
      </c>
      <c r="C526" s="2" t="s">
        <v>15</v>
      </c>
      <c r="D526" s="301" t="s">
        <v>235</v>
      </c>
      <c r="E526" s="302" t="s">
        <v>10</v>
      </c>
      <c r="F526" s="303" t="s">
        <v>686</v>
      </c>
      <c r="G526" s="2" t="s">
        <v>75</v>
      </c>
      <c r="H526" s="397">
        <f>SUM(прил10!I227)</f>
        <v>0</v>
      </c>
      <c r="I526" s="397">
        <f>SUM(прил10!J227)</f>
        <v>0</v>
      </c>
    </row>
    <row r="527" spans="1:9" ht="31.2" hidden="1">
      <c r="A527" s="94" t="s">
        <v>755</v>
      </c>
      <c r="B527" s="627">
        <v>10</v>
      </c>
      <c r="C527" s="2" t="s">
        <v>15</v>
      </c>
      <c r="D527" s="301" t="s">
        <v>235</v>
      </c>
      <c r="E527" s="302" t="s">
        <v>10</v>
      </c>
      <c r="F527" s="303" t="s">
        <v>753</v>
      </c>
      <c r="G527" s="2"/>
      <c r="H527" s="395">
        <f>SUM(H528)</f>
        <v>0</v>
      </c>
      <c r="I527" s="395">
        <f>SUM(I528)</f>
        <v>0</v>
      </c>
    </row>
    <row r="528" spans="1:9" ht="15.6" hidden="1">
      <c r="A528" s="94" t="s">
        <v>21</v>
      </c>
      <c r="B528" s="627">
        <v>10</v>
      </c>
      <c r="C528" s="2" t="s">
        <v>15</v>
      </c>
      <c r="D528" s="301" t="s">
        <v>235</v>
      </c>
      <c r="E528" s="302" t="s">
        <v>10</v>
      </c>
      <c r="F528" s="303" t="s">
        <v>753</v>
      </c>
      <c r="G528" s="2" t="s">
        <v>75</v>
      </c>
      <c r="H528" s="397">
        <f>SUM(прил10!I229)</f>
        <v>0</v>
      </c>
      <c r="I528" s="397">
        <f>SUM(прил10!J229)</f>
        <v>0</v>
      </c>
    </row>
    <row r="529" spans="1:9" ht="15.6">
      <c r="A529" s="107" t="s">
        <v>42</v>
      </c>
      <c r="B529" s="48">
        <v>10</v>
      </c>
      <c r="C529" s="28" t="s">
        <v>20</v>
      </c>
      <c r="D529" s="295"/>
      <c r="E529" s="296"/>
      <c r="F529" s="297"/>
      <c r="G529" s="27"/>
      <c r="H529" s="393">
        <f>SUM(H536,H530)</f>
        <v>4269941</v>
      </c>
      <c r="I529" s="393">
        <f>SUM(I536,I530)</f>
        <v>4269941</v>
      </c>
    </row>
    <row r="530" spans="1:9" ht="31.2">
      <c r="A530" s="91" t="s">
        <v>130</v>
      </c>
      <c r="B530" s="38">
        <v>10</v>
      </c>
      <c r="C530" s="36" t="s">
        <v>20</v>
      </c>
      <c r="D530" s="298" t="s">
        <v>206</v>
      </c>
      <c r="E530" s="299" t="s">
        <v>521</v>
      </c>
      <c r="F530" s="300" t="s">
        <v>522</v>
      </c>
      <c r="G530" s="36"/>
      <c r="H530" s="394">
        <f t="shared" ref="H530:I532" si="42">SUM(H531)</f>
        <v>3135501</v>
      </c>
      <c r="I530" s="394">
        <f t="shared" si="42"/>
        <v>3135501</v>
      </c>
    </row>
    <row r="531" spans="1:9" ht="62.4">
      <c r="A531" s="3" t="s">
        <v>131</v>
      </c>
      <c r="B531" s="8">
        <v>10</v>
      </c>
      <c r="C531" s="2" t="s">
        <v>20</v>
      </c>
      <c r="D531" s="301" t="s">
        <v>239</v>
      </c>
      <c r="E531" s="302" t="s">
        <v>521</v>
      </c>
      <c r="F531" s="303" t="s">
        <v>522</v>
      </c>
      <c r="G531" s="2"/>
      <c r="H531" s="395">
        <f t="shared" si="42"/>
        <v>3135501</v>
      </c>
      <c r="I531" s="395">
        <f t="shared" si="42"/>
        <v>3135501</v>
      </c>
    </row>
    <row r="532" spans="1:9" ht="46.8">
      <c r="A532" s="3" t="s">
        <v>529</v>
      </c>
      <c r="B532" s="8">
        <v>10</v>
      </c>
      <c r="C532" s="2" t="s">
        <v>20</v>
      </c>
      <c r="D532" s="301" t="s">
        <v>239</v>
      </c>
      <c r="E532" s="302" t="s">
        <v>10</v>
      </c>
      <c r="F532" s="303" t="s">
        <v>522</v>
      </c>
      <c r="G532" s="2"/>
      <c r="H532" s="395">
        <f t="shared" si="42"/>
        <v>3135501</v>
      </c>
      <c r="I532" s="395">
        <f t="shared" si="42"/>
        <v>3135501</v>
      </c>
    </row>
    <row r="533" spans="1:9" ht="46.8">
      <c r="A533" s="3" t="s">
        <v>485</v>
      </c>
      <c r="B533" s="8">
        <v>10</v>
      </c>
      <c r="C533" s="2" t="s">
        <v>20</v>
      </c>
      <c r="D533" s="301" t="s">
        <v>239</v>
      </c>
      <c r="E533" s="302" t="s">
        <v>10</v>
      </c>
      <c r="F533" s="303" t="s">
        <v>639</v>
      </c>
      <c r="G533" s="2"/>
      <c r="H533" s="395">
        <f>SUM(H534:H535)</f>
        <v>3135501</v>
      </c>
      <c r="I533" s="395">
        <f>SUM(I534:I535)</f>
        <v>3135501</v>
      </c>
    </row>
    <row r="534" spans="1:9" ht="31.2" hidden="1">
      <c r="A534" s="110" t="s">
        <v>728</v>
      </c>
      <c r="B534" s="8">
        <v>10</v>
      </c>
      <c r="C534" s="2" t="s">
        <v>20</v>
      </c>
      <c r="D534" s="301" t="s">
        <v>239</v>
      </c>
      <c r="E534" s="302" t="s">
        <v>10</v>
      </c>
      <c r="F534" s="303" t="s">
        <v>639</v>
      </c>
      <c r="G534" s="2" t="s">
        <v>16</v>
      </c>
      <c r="H534" s="397">
        <f>SUM(прил10!I235)</f>
        <v>0</v>
      </c>
      <c r="I534" s="397">
        <f>SUM(прил10!J235)</f>
        <v>0</v>
      </c>
    </row>
    <row r="535" spans="1:9" ht="15.6">
      <c r="A535" s="3" t="s">
        <v>40</v>
      </c>
      <c r="B535" s="8">
        <v>10</v>
      </c>
      <c r="C535" s="2" t="s">
        <v>20</v>
      </c>
      <c r="D535" s="301" t="s">
        <v>239</v>
      </c>
      <c r="E535" s="302" t="s">
        <v>10</v>
      </c>
      <c r="F535" s="303" t="s">
        <v>639</v>
      </c>
      <c r="G535" s="2" t="s">
        <v>39</v>
      </c>
      <c r="H535" s="397">
        <f>SUM(прил10!I236)</f>
        <v>3135501</v>
      </c>
      <c r="I535" s="397">
        <f>SUM(прил10!J236)</f>
        <v>3135501</v>
      </c>
    </row>
    <row r="536" spans="1:9" ht="31.2">
      <c r="A536" s="91" t="s">
        <v>185</v>
      </c>
      <c r="B536" s="38">
        <v>10</v>
      </c>
      <c r="C536" s="36" t="s">
        <v>20</v>
      </c>
      <c r="D536" s="298" t="s">
        <v>591</v>
      </c>
      <c r="E536" s="299" t="s">
        <v>521</v>
      </c>
      <c r="F536" s="300" t="s">
        <v>522</v>
      </c>
      <c r="G536" s="36"/>
      <c r="H536" s="394">
        <f t="shared" ref="H536:I538" si="43">SUM(H537)</f>
        <v>1134440</v>
      </c>
      <c r="I536" s="394">
        <f t="shared" si="43"/>
        <v>1134440</v>
      </c>
    </row>
    <row r="537" spans="1:9" ht="46.8">
      <c r="A537" s="3" t="s">
        <v>186</v>
      </c>
      <c r="B537" s="627">
        <v>10</v>
      </c>
      <c r="C537" s="2" t="s">
        <v>20</v>
      </c>
      <c r="D537" s="301" t="s">
        <v>246</v>
      </c>
      <c r="E537" s="302" t="s">
        <v>521</v>
      </c>
      <c r="F537" s="303" t="s">
        <v>522</v>
      </c>
      <c r="G537" s="2"/>
      <c r="H537" s="395">
        <f t="shared" si="43"/>
        <v>1134440</v>
      </c>
      <c r="I537" s="395">
        <f t="shared" si="43"/>
        <v>1134440</v>
      </c>
    </row>
    <row r="538" spans="1:9" ht="15.6">
      <c r="A538" s="3" t="s">
        <v>592</v>
      </c>
      <c r="B538" s="8">
        <v>10</v>
      </c>
      <c r="C538" s="2" t="s">
        <v>20</v>
      </c>
      <c r="D538" s="301" t="s">
        <v>246</v>
      </c>
      <c r="E538" s="302" t="s">
        <v>10</v>
      </c>
      <c r="F538" s="303" t="s">
        <v>522</v>
      </c>
      <c r="G538" s="2"/>
      <c r="H538" s="395">
        <f t="shared" si="43"/>
        <v>1134440</v>
      </c>
      <c r="I538" s="395">
        <f t="shared" si="43"/>
        <v>1134440</v>
      </c>
    </row>
    <row r="539" spans="1:9" ht="15.6">
      <c r="A539" s="105" t="s">
        <v>187</v>
      </c>
      <c r="B539" s="627">
        <v>10</v>
      </c>
      <c r="C539" s="2" t="s">
        <v>20</v>
      </c>
      <c r="D539" s="301" t="s">
        <v>246</v>
      </c>
      <c r="E539" s="302" t="s">
        <v>10</v>
      </c>
      <c r="F539" s="303" t="s">
        <v>640</v>
      </c>
      <c r="G539" s="2"/>
      <c r="H539" s="395">
        <f>SUM(H540:H541)</f>
        <v>1134440</v>
      </c>
      <c r="I539" s="395">
        <f>SUM(I540:I541)</f>
        <v>1134440</v>
      </c>
    </row>
    <row r="540" spans="1:9" ht="31.2" hidden="1">
      <c r="A540" s="110" t="s">
        <v>728</v>
      </c>
      <c r="B540" s="627">
        <v>10</v>
      </c>
      <c r="C540" s="2" t="s">
        <v>20</v>
      </c>
      <c r="D540" s="301" t="s">
        <v>246</v>
      </c>
      <c r="E540" s="302" t="s">
        <v>10</v>
      </c>
      <c r="F540" s="303" t="s">
        <v>640</v>
      </c>
      <c r="G540" s="2" t="s">
        <v>16</v>
      </c>
      <c r="H540" s="397">
        <f>SUM(прил10!I499)</f>
        <v>0</v>
      </c>
      <c r="I540" s="397">
        <f>SUM(прил10!J499)</f>
        <v>0</v>
      </c>
    </row>
    <row r="541" spans="1:9" ht="15.6">
      <c r="A541" s="3" t="s">
        <v>40</v>
      </c>
      <c r="B541" s="627">
        <v>10</v>
      </c>
      <c r="C541" s="2" t="s">
        <v>20</v>
      </c>
      <c r="D541" s="301" t="s">
        <v>246</v>
      </c>
      <c r="E541" s="302" t="s">
        <v>10</v>
      </c>
      <c r="F541" s="303" t="s">
        <v>640</v>
      </c>
      <c r="G541" s="2" t="s">
        <v>39</v>
      </c>
      <c r="H541" s="397">
        <f>SUM(прил10!I500)</f>
        <v>1134440</v>
      </c>
      <c r="I541" s="397">
        <f>SUM(прил10!J500)</f>
        <v>1134440</v>
      </c>
    </row>
    <row r="542" spans="1:9" s="11" customFormat="1" ht="15.6">
      <c r="A542" s="49" t="s">
        <v>80</v>
      </c>
      <c r="B542" s="48">
        <v>10</v>
      </c>
      <c r="C542" s="61" t="s">
        <v>78</v>
      </c>
      <c r="D542" s="295"/>
      <c r="E542" s="296"/>
      <c r="F542" s="297"/>
      <c r="G542" s="62"/>
      <c r="H542" s="393">
        <f>SUM(H543+H556)</f>
        <v>2334658</v>
      </c>
      <c r="I542" s="393">
        <f>SUM(I543+I556)</f>
        <v>2334658</v>
      </c>
    </row>
    <row r="543" spans="1:9" ht="31.2">
      <c r="A543" s="114" t="s">
        <v>144</v>
      </c>
      <c r="B543" s="83">
        <v>10</v>
      </c>
      <c r="C543" s="84" t="s">
        <v>78</v>
      </c>
      <c r="D543" s="347" t="s">
        <v>206</v>
      </c>
      <c r="E543" s="348" t="s">
        <v>521</v>
      </c>
      <c r="F543" s="349" t="s">
        <v>522</v>
      </c>
      <c r="G543" s="39"/>
      <c r="H543" s="394">
        <f>SUM(H544+H552)</f>
        <v>2295874</v>
      </c>
      <c r="I543" s="394">
        <f>SUM(I544+I552)</f>
        <v>2295874</v>
      </c>
    </row>
    <row r="544" spans="1:9" ht="62.4">
      <c r="A544" s="9" t="s">
        <v>143</v>
      </c>
      <c r="B544" s="42">
        <v>10</v>
      </c>
      <c r="C544" s="43" t="s">
        <v>78</v>
      </c>
      <c r="D544" s="344" t="s">
        <v>240</v>
      </c>
      <c r="E544" s="345" t="s">
        <v>521</v>
      </c>
      <c r="F544" s="346" t="s">
        <v>522</v>
      </c>
      <c r="G544" s="356"/>
      <c r="H544" s="395">
        <f>SUM(H545)</f>
        <v>2290874</v>
      </c>
      <c r="I544" s="395">
        <f>SUM(I545)</f>
        <v>2290874</v>
      </c>
    </row>
    <row r="545" spans="1:9" ht="46.8">
      <c r="A545" s="9" t="s">
        <v>545</v>
      </c>
      <c r="B545" s="42">
        <v>10</v>
      </c>
      <c r="C545" s="43" t="s">
        <v>78</v>
      </c>
      <c r="D545" s="344" t="s">
        <v>240</v>
      </c>
      <c r="E545" s="345" t="s">
        <v>10</v>
      </c>
      <c r="F545" s="346" t="s">
        <v>522</v>
      </c>
      <c r="G545" s="356"/>
      <c r="H545" s="395">
        <f>SUM(H546+H550)</f>
        <v>2290874</v>
      </c>
      <c r="I545" s="395">
        <f>SUM(I546+I550)</f>
        <v>2290874</v>
      </c>
    </row>
    <row r="546" spans="1:9" ht="31.2">
      <c r="A546" s="3" t="s">
        <v>109</v>
      </c>
      <c r="B546" s="42">
        <v>10</v>
      </c>
      <c r="C546" s="43" t="s">
        <v>78</v>
      </c>
      <c r="D546" s="344" t="s">
        <v>240</v>
      </c>
      <c r="E546" s="345" t="s">
        <v>10</v>
      </c>
      <c r="F546" s="346" t="s">
        <v>641</v>
      </c>
      <c r="G546" s="356"/>
      <c r="H546" s="395">
        <f>SUM(H547:H549)</f>
        <v>1896000</v>
      </c>
      <c r="I546" s="395">
        <f>SUM(I547:I549)</f>
        <v>1896000</v>
      </c>
    </row>
    <row r="547" spans="1:9" ht="46.8">
      <c r="A547" s="105" t="s">
        <v>92</v>
      </c>
      <c r="B547" s="42">
        <v>10</v>
      </c>
      <c r="C547" s="43" t="s">
        <v>78</v>
      </c>
      <c r="D547" s="344" t="s">
        <v>240</v>
      </c>
      <c r="E547" s="345" t="s">
        <v>10</v>
      </c>
      <c r="F547" s="346" t="s">
        <v>641</v>
      </c>
      <c r="G547" s="2" t="s">
        <v>13</v>
      </c>
      <c r="H547" s="397">
        <f>SUM(прил10!I296)</f>
        <v>1700000</v>
      </c>
      <c r="I547" s="397">
        <f>SUM(прил10!J296)</f>
        <v>1700000</v>
      </c>
    </row>
    <row r="548" spans="1:9" ht="31.2">
      <c r="A548" s="110" t="s">
        <v>728</v>
      </c>
      <c r="B548" s="42">
        <v>10</v>
      </c>
      <c r="C548" s="43" t="s">
        <v>78</v>
      </c>
      <c r="D548" s="344" t="s">
        <v>240</v>
      </c>
      <c r="E548" s="345" t="s">
        <v>10</v>
      </c>
      <c r="F548" s="346" t="s">
        <v>641</v>
      </c>
      <c r="G548" s="2" t="s">
        <v>16</v>
      </c>
      <c r="H548" s="397">
        <f>SUM(прил10!I297)</f>
        <v>196000</v>
      </c>
      <c r="I548" s="397">
        <f>SUM(прил10!J297)</f>
        <v>196000</v>
      </c>
    </row>
    <row r="549" spans="1:9" ht="15.6" hidden="1">
      <c r="A549" s="3" t="s">
        <v>18</v>
      </c>
      <c r="B549" s="42">
        <v>10</v>
      </c>
      <c r="C549" s="43" t="s">
        <v>78</v>
      </c>
      <c r="D549" s="344" t="s">
        <v>240</v>
      </c>
      <c r="E549" s="345" t="s">
        <v>10</v>
      </c>
      <c r="F549" s="346" t="s">
        <v>641</v>
      </c>
      <c r="G549" s="2" t="s">
        <v>17</v>
      </c>
      <c r="H549" s="397">
        <f>SUM(прил10!I298)</f>
        <v>0</v>
      </c>
      <c r="I549" s="397">
        <f>SUM(прил10!J298)</f>
        <v>0</v>
      </c>
    </row>
    <row r="550" spans="1:9" ht="31.2">
      <c r="A550" s="3" t="s">
        <v>91</v>
      </c>
      <c r="B550" s="42">
        <v>10</v>
      </c>
      <c r="C550" s="43" t="s">
        <v>78</v>
      </c>
      <c r="D550" s="344" t="s">
        <v>240</v>
      </c>
      <c r="E550" s="345" t="s">
        <v>10</v>
      </c>
      <c r="F550" s="346" t="s">
        <v>526</v>
      </c>
      <c r="G550" s="2"/>
      <c r="H550" s="395">
        <f>SUM(H551)</f>
        <v>394874</v>
      </c>
      <c r="I550" s="395">
        <f>SUM(I551)</f>
        <v>394874</v>
      </c>
    </row>
    <row r="551" spans="1:9" ht="46.8">
      <c r="A551" s="105" t="s">
        <v>92</v>
      </c>
      <c r="B551" s="42">
        <v>10</v>
      </c>
      <c r="C551" s="43" t="s">
        <v>78</v>
      </c>
      <c r="D551" s="344" t="s">
        <v>240</v>
      </c>
      <c r="E551" s="345" t="s">
        <v>10</v>
      </c>
      <c r="F551" s="346" t="s">
        <v>526</v>
      </c>
      <c r="G551" s="2" t="s">
        <v>13</v>
      </c>
      <c r="H551" s="397">
        <f>SUM(прил10!I300)</f>
        <v>394874</v>
      </c>
      <c r="I551" s="397">
        <f>SUM(прил10!J300)</f>
        <v>394874</v>
      </c>
    </row>
    <row r="552" spans="1:9" ht="62.4">
      <c r="A552" s="94" t="s">
        <v>131</v>
      </c>
      <c r="B552" s="42">
        <v>10</v>
      </c>
      <c r="C552" s="43" t="s">
        <v>78</v>
      </c>
      <c r="D552" s="344" t="s">
        <v>239</v>
      </c>
      <c r="E552" s="345" t="s">
        <v>521</v>
      </c>
      <c r="F552" s="346" t="s">
        <v>522</v>
      </c>
      <c r="G552" s="2"/>
      <c r="H552" s="395">
        <f t="shared" ref="H552:I554" si="44">SUM(H553)</f>
        <v>5000</v>
      </c>
      <c r="I552" s="395">
        <f t="shared" si="44"/>
        <v>5000</v>
      </c>
    </row>
    <row r="553" spans="1:9" ht="46.8">
      <c r="A553" s="359" t="s">
        <v>529</v>
      </c>
      <c r="B553" s="42">
        <v>10</v>
      </c>
      <c r="C553" s="43" t="s">
        <v>78</v>
      </c>
      <c r="D553" s="344" t="s">
        <v>239</v>
      </c>
      <c r="E553" s="345" t="s">
        <v>10</v>
      </c>
      <c r="F553" s="346" t="s">
        <v>522</v>
      </c>
      <c r="G553" s="2"/>
      <c r="H553" s="395">
        <f t="shared" si="44"/>
        <v>5000</v>
      </c>
      <c r="I553" s="395">
        <f t="shared" si="44"/>
        <v>5000</v>
      </c>
    </row>
    <row r="554" spans="1:9" ht="31.2">
      <c r="A554" s="99" t="s">
        <v>120</v>
      </c>
      <c r="B554" s="42">
        <v>10</v>
      </c>
      <c r="C554" s="43" t="s">
        <v>78</v>
      </c>
      <c r="D554" s="344" t="s">
        <v>239</v>
      </c>
      <c r="E554" s="345" t="s">
        <v>10</v>
      </c>
      <c r="F554" s="346" t="s">
        <v>531</v>
      </c>
      <c r="G554" s="2"/>
      <c r="H554" s="395">
        <f t="shared" si="44"/>
        <v>5000</v>
      </c>
      <c r="I554" s="395">
        <f t="shared" si="44"/>
        <v>5000</v>
      </c>
    </row>
    <row r="555" spans="1:9" ht="31.2">
      <c r="A555" s="110" t="s">
        <v>728</v>
      </c>
      <c r="B555" s="42">
        <v>10</v>
      </c>
      <c r="C555" s="43" t="s">
        <v>78</v>
      </c>
      <c r="D555" s="344" t="s">
        <v>239</v>
      </c>
      <c r="E555" s="345" t="s">
        <v>10</v>
      </c>
      <c r="F555" s="346" t="s">
        <v>531</v>
      </c>
      <c r="G555" s="2" t="s">
        <v>16</v>
      </c>
      <c r="H555" s="396">
        <f>SUM(прил10!I304)</f>
        <v>5000</v>
      </c>
      <c r="I555" s="396">
        <f>SUM(прил10!J304)</f>
        <v>5000</v>
      </c>
    </row>
    <row r="556" spans="1:9" ht="31.2">
      <c r="A556" s="91" t="s">
        <v>123</v>
      </c>
      <c r="B556" s="83">
        <v>10</v>
      </c>
      <c r="C556" s="84" t="s">
        <v>78</v>
      </c>
      <c r="D556" s="298" t="s">
        <v>524</v>
      </c>
      <c r="E556" s="299" t="s">
        <v>521</v>
      </c>
      <c r="F556" s="300" t="s">
        <v>522</v>
      </c>
      <c r="G556" s="36"/>
      <c r="H556" s="394">
        <f t="shared" ref="H556:I559" si="45">SUM(H557)</f>
        <v>38784</v>
      </c>
      <c r="I556" s="394">
        <f t="shared" si="45"/>
        <v>38784</v>
      </c>
    </row>
    <row r="557" spans="1:9" ht="62.4">
      <c r="A557" s="94" t="s">
        <v>137</v>
      </c>
      <c r="B557" s="42">
        <v>10</v>
      </c>
      <c r="C557" s="43" t="s">
        <v>78</v>
      </c>
      <c r="D557" s="301" t="s">
        <v>525</v>
      </c>
      <c r="E557" s="302" t="s">
        <v>521</v>
      </c>
      <c r="F557" s="303" t="s">
        <v>522</v>
      </c>
      <c r="G557" s="52"/>
      <c r="H557" s="395">
        <f t="shared" si="45"/>
        <v>38784</v>
      </c>
      <c r="I557" s="395">
        <f t="shared" si="45"/>
        <v>38784</v>
      </c>
    </row>
    <row r="558" spans="1:9" ht="46.8">
      <c r="A558" s="94" t="s">
        <v>528</v>
      </c>
      <c r="B558" s="42">
        <v>10</v>
      </c>
      <c r="C558" s="43" t="s">
        <v>78</v>
      </c>
      <c r="D558" s="301" t="s">
        <v>525</v>
      </c>
      <c r="E558" s="302" t="s">
        <v>10</v>
      </c>
      <c r="F558" s="303" t="s">
        <v>522</v>
      </c>
      <c r="G558" s="52"/>
      <c r="H558" s="395">
        <f t="shared" si="45"/>
        <v>38784</v>
      </c>
      <c r="I558" s="395">
        <f t="shared" si="45"/>
        <v>38784</v>
      </c>
    </row>
    <row r="559" spans="1:9" ht="15.6">
      <c r="A559" s="94" t="s">
        <v>125</v>
      </c>
      <c r="B559" s="42">
        <v>10</v>
      </c>
      <c r="C559" s="43" t="s">
        <v>78</v>
      </c>
      <c r="D559" s="301" t="s">
        <v>525</v>
      </c>
      <c r="E559" s="302" t="s">
        <v>10</v>
      </c>
      <c r="F559" s="303" t="s">
        <v>527</v>
      </c>
      <c r="G559" s="52"/>
      <c r="H559" s="395">
        <f t="shared" si="45"/>
        <v>38784</v>
      </c>
      <c r="I559" s="395">
        <f t="shared" si="45"/>
        <v>38784</v>
      </c>
    </row>
    <row r="560" spans="1:9" ht="31.2">
      <c r="A560" s="110" t="s">
        <v>728</v>
      </c>
      <c r="B560" s="42">
        <v>10</v>
      </c>
      <c r="C560" s="43" t="s">
        <v>78</v>
      </c>
      <c r="D560" s="301" t="s">
        <v>525</v>
      </c>
      <c r="E560" s="302" t="s">
        <v>10</v>
      </c>
      <c r="F560" s="303" t="s">
        <v>527</v>
      </c>
      <c r="G560" s="2" t="s">
        <v>16</v>
      </c>
      <c r="H560" s="397">
        <f>SUM(прил10!I309)</f>
        <v>38784</v>
      </c>
      <c r="I560" s="397">
        <f>SUM(прил10!J309)</f>
        <v>38784</v>
      </c>
    </row>
    <row r="561" spans="1:9" ht="15.6">
      <c r="A561" s="90" t="s">
        <v>43</v>
      </c>
      <c r="B561" s="47">
        <v>11</v>
      </c>
      <c r="C561" s="47"/>
      <c r="D561" s="332"/>
      <c r="E561" s="333"/>
      <c r="F561" s="334"/>
      <c r="G561" s="17"/>
      <c r="H561" s="392">
        <f>SUM(H562)</f>
        <v>157000</v>
      </c>
      <c r="I561" s="392">
        <f>SUM(I562)</f>
        <v>157000</v>
      </c>
    </row>
    <row r="562" spans="1:9" ht="15.6">
      <c r="A562" s="107" t="s">
        <v>44</v>
      </c>
      <c r="B562" s="48">
        <v>11</v>
      </c>
      <c r="C562" s="28" t="s">
        <v>12</v>
      </c>
      <c r="D562" s="295"/>
      <c r="E562" s="296"/>
      <c r="F562" s="297"/>
      <c r="G562" s="27"/>
      <c r="H562" s="393">
        <f>SUM(H563,H572)</f>
        <v>157000</v>
      </c>
      <c r="I562" s="393">
        <f>SUM(I563,I572)</f>
        <v>157000</v>
      </c>
    </row>
    <row r="563" spans="1:9" ht="31.2">
      <c r="A563" s="114" t="s">
        <v>144</v>
      </c>
      <c r="B563" s="36" t="s">
        <v>45</v>
      </c>
      <c r="C563" s="36" t="s">
        <v>12</v>
      </c>
      <c r="D563" s="298" t="s">
        <v>206</v>
      </c>
      <c r="E563" s="299" t="s">
        <v>521</v>
      </c>
      <c r="F563" s="300" t="s">
        <v>522</v>
      </c>
      <c r="G563" s="39"/>
      <c r="H563" s="394">
        <f>SUM(H568,H564)</f>
        <v>7000</v>
      </c>
      <c r="I563" s="394">
        <f>SUM(I568,I564)</f>
        <v>7000</v>
      </c>
    </row>
    <row r="564" spans="1:9" s="45" customFormat="1" ht="46.8">
      <c r="A564" s="3" t="s">
        <v>182</v>
      </c>
      <c r="B564" s="43" t="s">
        <v>45</v>
      </c>
      <c r="C564" s="43" t="s">
        <v>12</v>
      </c>
      <c r="D564" s="344" t="s">
        <v>208</v>
      </c>
      <c r="E564" s="345" t="s">
        <v>521</v>
      </c>
      <c r="F564" s="346" t="s">
        <v>522</v>
      </c>
      <c r="G564" s="44"/>
      <c r="H564" s="398">
        <f t="shared" ref="H564:I566" si="46">SUM(H565)</f>
        <v>2000</v>
      </c>
      <c r="I564" s="398">
        <f t="shared" si="46"/>
        <v>2000</v>
      </c>
    </row>
    <row r="565" spans="1:9" s="45" customFormat="1" ht="46.8">
      <c r="A565" s="361" t="s">
        <v>629</v>
      </c>
      <c r="B565" s="43" t="s">
        <v>45</v>
      </c>
      <c r="C565" s="43" t="s">
        <v>12</v>
      </c>
      <c r="D565" s="344" t="s">
        <v>208</v>
      </c>
      <c r="E565" s="345" t="s">
        <v>10</v>
      </c>
      <c r="F565" s="346" t="s">
        <v>522</v>
      </c>
      <c r="G565" s="44"/>
      <c r="H565" s="398">
        <f t="shared" si="46"/>
        <v>2000</v>
      </c>
      <c r="I565" s="398">
        <f t="shared" si="46"/>
        <v>2000</v>
      </c>
    </row>
    <row r="566" spans="1:9" s="45" customFormat="1" ht="15.6">
      <c r="A566" s="95" t="s">
        <v>643</v>
      </c>
      <c r="B566" s="43" t="s">
        <v>45</v>
      </c>
      <c r="C566" s="43" t="s">
        <v>12</v>
      </c>
      <c r="D566" s="344" t="s">
        <v>208</v>
      </c>
      <c r="E566" s="345" t="s">
        <v>10</v>
      </c>
      <c r="F566" s="346" t="s">
        <v>642</v>
      </c>
      <c r="G566" s="44"/>
      <c r="H566" s="398">
        <f t="shared" si="46"/>
        <v>2000</v>
      </c>
      <c r="I566" s="398">
        <f t="shared" si="46"/>
        <v>2000</v>
      </c>
    </row>
    <row r="567" spans="1:9" s="45" customFormat="1" ht="31.2">
      <c r="A567" s="113" t="s">
        <v>728</v>
      </c>
      <c r="B567" s="43" t="s">
        <v>45</v>
      </c>
      <c r="C567" s="43" t="s">
        <v>12</v>
      </c>
      <c r="D567" s="344" t="s">
        <v>208</v>
      </c>
      <c r="E567" s="345" t="s">
        <v>10</v>
      </c>
      <c r="F567" s="346" t="s">
        <v>642</v>
      </c>
      <c r="G567" s="44" t="s">
        <v>16</v>
      </c>
      <c r="H567" s="399">
        <f>SUM(прил10!I610)</f>
        <v>2000</v>
      </c>
      <c r="I567" s="399">
        <f>SUM(прил10!J610)</f>
        <v>2000</v>
      </c>
    </row>
    <row r="568" spans="1:9" ht="62.4">
      <c r="A568" s="94" t="s">
        <v>188</v>
      </c>
      <c r="B568" s="2" t="s">
        <v>45</v>
      </c>
      <c r="C568" s="2" t="s">
        <v>12</v>
      </c>
      <c r="D568" s="301" t="s">
        <v>239</v>
      </c>
      <c r="E568" s="302" t="s">
        <v>521</v>
      </c>
      <c r="F568" s="303" t="s">
        <v>522</v>
      </c>
      <c r="G568" s="2"/>
      <c r="H568" s="395">
        <f t="shared" ref="H568:I570" si="47">SUM(H569)</f>
        <v>5000</v>
      </c>
      <c r="I568" s="395">
        <f t="shared" si="47"/>
        <v>5000</v>
      </c>
    </row>
    <row r="569" spans="1:9" ht="46.8">
      <c r="A569" s="359" t="s">
        <v>529</v>
      </c>
      <c r="B569" s="43" t="s">
        <v>45</v>
      </c>
      <c r="C569" s="43" t="s">
        <v>12</v>
      </c>
      <c r="D569" s="301" t="s">
        <v>239</v>
      </c>
      <c r="E569" s="302" t="s">
        <v>10</v>
      </c>
      <c r="F569" s="303" t="s">
        <v>522</v>
      </c>
      <c r="G569" s="2"/>
      <c r="H569" s="395">
        <f t="shared" si="47"/>
        <v>5000</v>
      </c>
      <c r="I569" s="395">
        <f t="shared" si="47"/>
        <v>5000</v>
      </c>
    </row>
    <row r="570" spans="1:9" ht="31.2">
      <c r="A570" s="99" t="s">
        <v>120</v>
      </c>
      <c r="B570" s="2" t="s">
        <v>45</v>
      </c>
      <c r="C570" s="2" t="s">
        <v>12</v>
      </c>
      <c r="D570" s="301" t="s">
        <v>239</v>
      </c>
      <c r="E570" s="302" t="s">
        <v>10</v>
      </c>
      <c r="F570" s="303" t="s">
        <v>531</v>
      </c>
      <c r="G570" s="2"/>
      <c r="H570" s="395">
        <f t="shared" si="47"/>
        <v>5000</v>
      </c>
      <c r="I570" s="395">
        <f t="shared" si="47"/>
        <v>5000</v>
      </c>
    </row>
    <row r="571" spans="1:9" ht="31.2">
      <c r="A571" s="110" t="s">
        <v>728</v>
      </c>
      <c r="B571" s="2" t="s">
        <v>45</v>
      </c>
      <c r="C571" s="2" t="s">
        <v>12</v>
      </c>
      <c r="D571" s="301" t="s">
        <v>239</v>
      </c>
      <c r="E571" s="302" t="s">
        <v>10</v>
      </c>
      <c r="F571" s="303" t="s">
        <v>531</v>
      </c>
      <c r="G571" s="2" t="s">
        <v>16</v>
      </c>
      <c r="H571" s="396">
        <f>SUM(прил10!I614)</f>
        <v>5000</v>
      </c>
      <c r="I571" s="396">
        <f>SUM(прил10!J614)</f>
        <v>5000</v>
      </c>
    </row>
    <row r="572" spans="1:9" ht="62.4">
      <c r="A572" s="80" t="s">
        <v>173</v>
      </c>
      <c r="B572" s="36" t="s">
        <v>45</v>
      </c>
      <c r="C572" s="36" t="s">
        <v>12</v>
      </c>
      <c r="D572" s="298" t="s">
        <v>609</v>
      </c>
      <c r="E572" s="299" t="s">
        <v>521</v>
      </c>
      <c r="F572" s="300" t="s">
        <v>522</v>
      </c>
      <c r="G572" s="36"/>
      <c r="H572" s="394">
        <f t="shared" ref="H572:I575" si="48">SUM(H573)</f>
        <v>150000</v>
      </c>
      <c r="I572" s="394">
        <f t="shared" si="48"/>
        <v>150000</v>
      </c>
    </row>
    <row r="573" spans="1:9" ht="78">
      <c r="A573" s="100" t="s">
        <v>189</v>
      </c>
      <c r="B573" s="2" t="s">
        <v>45</v>
      </c>
      <c r="C573" s="2" t="s">
        <v>12</v>
      </c>
      <c r="D573" s="301" t="s">
        <v>259</v>
      </c>
      <c r="E573" s="302" t="s">
        <v>521</v>
      </c>
      <c r="F573" s="303" t="s">
        <v>522</v>
      </c>
      <c r="G573" s="2"/>
      <c r="H573" s="395">
        <f t="shared" si="48"/>
        <v>150000</v>
      </c>
      <c r="I573" s="395">
        <f t="shared" si="48"/>
        <v>150000</v>
      </c>
    </row>
    <row r="574" spans="1:9" ht="31.2">
      <c r="A574" s="100" t="s">
        <v>644</v>
      </c>
      <c r="B574" s="2" t="s">
        <v>45</v>
      </c>
      <c r="C574" s="2" t="s">
        <v>12</v>
      </c>
      <c r="D574" s="301" t="s">
        <v>259</v>
      </c>
      <c r="E574" s="302" t="s">
        <v>10</v>
      </c>
      <c r="F574" s="303" t="s">
        <v>522</v>
      </c>
      <c r="G574" s="2"/>
      <c r="H574" s="395">
        <f t="shared" si="48"/>
        <v>150000</v>
      </c>
      <c r="I574" s="395">
        <f t="shared" si="48"/>
        <v>150000</v>
      </c>
    </row>
    <row r="575" spans="1:9" ht="46.8">
      <c r="A575" s="3" t="s">
        <v>190</v>
      </c>
      <c r="B575" s="2" t="s">
        <v>45</v>
      </c>
      <c r="C575" s="2" t="s">
        <v>12</v>
      </c>
      <c r="D575" s="301" t="s">
        <v>259</v>
      </c>
      <c r="E575" s="302" t="s">
        <v>10</v>
      </c>
      <c r="F575" s="303" t="s">
        <v>645</v>
      </c>
      <c r="G575" s="2"/>
      <c r="H575" s="395">
        <f t="shared" si="48"/>
        <v>150000</v>
      </c>
      <c r="I575" s="395">
        <f t="shared" si="48"/>
        <v>150000</v>
      </c>
    </row>
    <row r="576" spans="1:9" ht="31.2">
      <c r="A576" s="110" t="s">
        <v>728</v>
      </c>
      <c r="B576" s="2" t="s">
        <v>45</v>
      </c>
      <c r="C576" s="2" t="s">
        <v>12</v>
      </c>
      <c r="D576" s="301" t="s">
        <v>259</v>
      </c>
      <c r="E576" s="302" t="s">
        <v>10</v>
      </c>
      <c r="F576" s="303" t="s">
        <v>645</v>
      </c>
      <c r="G576" s="2" t="s">
        <v>16</v>
      </c>
      <c r="H576" s="397">
        <f>SUM(прил10!I619)</f>
        <v>150000</v>
      </c>
      <c r="I576" s="397">
        <f>SUM(прил10!J619)</f>
        <v>150000</v>
      </c>
    </row>
    <row r="577" spans="1:9" ht="46.8">
      <c r="A577" s="90" t="s">
        <v>46</v>
      </c>
      <c r="B577" s="47">
        <v>14</v>
      </c>
      <c r="C577" s="47"/>
      <c r="D577" s="332"/>
      <c r="E577" s="333"/>
      <c r="F577" s="334"/>
      <c r="G577" s="17"/>
      <c r="H577" s="392">
        <f>SUM(H578+H584)</f>
        <v>3508778</v>
      </c>
      <c r="I577" s="392">
        <f>SUM(I578+I584)</f>
        <v>3508778</v>
      </c>
    </row>
    <row r="578" spans="1:9" ht="31.2">
      <c r="A578" s="107" t="s">
        <v>47</v>
      </c>
      <c r="B578" s="48">
        <v>14</v>
      </c>
      <c r="C578" s="28" t="s">
        <v>10</v>
      </c>
      <c r="D578" s="295"/>
      <c r="E578" s="296"/>
      <c r="F578" s="297"/>
      <c r="G578" s="27"/>
      <c r="H578" s="393">
        <f t="shared" ref="H578:I582" si="49">SUM(H579)</f>
        <v>3508778</v>
      </c>
      <c r="I578" s="393">
        <f t="shared" si="49"/>
        <v>3508778</v>
      </c>
    </row>
    <row r="579" spans="1:9" ht="46.8">
      <c r="A579" s="91" t="s">
        <v>141</v>
      </c>
      <c r="B579" s="38">
        <v>14</v>
      </c>
      <c r="C579" s="36" t="s">
        <v>10</v>
      </c>
      <c r="D579" s="298" t="s">
        <v>237</v>
      </c>
      <c r="E579" s="299" t="s">
        <v>521</v>
      </c>
      <c r="F579" s="300" t="s">
        <v>522</v>
      </c>
      <c r="G579" s="36"/>
      <c r="H579" s="394">
        <f t="shared" si="49"/>
        <v>3508778</v>
      </c>
      <c r="I579" s="394">
        <f t="shared" si="49"/>
        <v>3508778</v>
      </c>
    </row>
    <row r="580" spans="1:9" ht="62.4">
      <c r="A580" s="105" t="s">
        <v>191</v>
      </c>
      <c r="B580" s="627">
        <v>14</v>
      </c>
      <c r="C580" s="2" t="s">
        <v>10</v>
      </c>
      <c r="D580" s="301" t="s">
        <v>241</v>
      </c>
      <c r="E580" s="302" t="s">
        <v>521</v>
      </c>
      <c r="F580" s="303" t="s">
        <v>522</v>
      </c>
      <c r="G580" s="2"/>
      <c r="H580" s="395">
        <f t="shared" si="49"/>
        <v>3508778</v>
      </c>
      <c r="I580" s="395">
        <f t="shared" si="49"/>
        <v>3508778</v>
      </c>
    </row>
    <row r="581" spans="1:9" ht="46.8">
      <c r="A581" s="105" t="s">
        <v>646</v>
      </c>
      <c r="B581" s="627">
        <v>14</v>
      </c>
      <c r="C581" s="2" t="s">
        <v>10</v>
      </c>
      <c r="D581" s="301" t="s">
        <v>241</v>
      </c>
      <c r="E581" s="302" t="s">
        <v>12</v>
      </c>
      <c r="F581" s="303" t="s">
        <v>522</v>
      </c>
      <c r="G581" s="2"/>
      <c r="H581" s="395">
        <f t="shared" si="49"/>
        <v>3508778</v>
      </c>
      <c r="I581" s="395">
        <f t="shared" si="49"/>
        <v>3508778</v>
      </c>
    </row>
    <row r="582" spans="1:9" ht="46.8">
      <c r="A582" s="105" t="s">
        <v>648</v>
      </c>
      <c r="B582" s="627">
        <v>14</v>
      </c>
      <c r="C582" s="2" t="s">
        <v>10</v>
      </c>
      <c r="D582" s="301" t="s">
        <v>241</v>
      </c>
      <c r="E582" s="302" t="s">
        <v>12</v>
      </c>
      <c r="F582" s="303" t="s">
        <v>647</v>
      </c>
      <c r="G582" s="2"/>
      <c r="H582" s="395">
        <f t="shared" si="49"/>
        <v>3508778</v>
      </c>
      <c r="I582" s="395">
        <f t="shared" si="49"/>
        <v>3508778</v>
      </c>
    </row>
    <row r="583" spans="1:9" ht="15.6">
      <c r="A583" s="105" t="s">
        <v>21</v>
      </c>
      <c r="B583" s="627">
        <v>14</v>
      </c>
      <c r="C583" s="2" t="s">
        <v>10</v>
      </c>
      <c r="D583" s="301" t="s">
        <v>241</v>
      </c>
      <c r="E583" s="302" t="s">
        <v>12</v>
      </c>
      <c r="F583" s="303" t="s">
        <v>647</v>
      </c>
      <c r="G583" s="2" t="s">
        <v>75</v>
      </c>
      <c r="H583" s="397">
        <f>SUM(прил10!I316)</f>
        <v>3508778</v>
      </c>
      <c r="I583" s="397">
        <f>SUM(прил10!J316)</f>
        <v>3508778</v>
      </c>
    </row>
    <row r="584" spans="1:9" ht="15.6" hidden="1">
      <c r="A584" s="107" t="s">
        <v>200</v>
      </c>
      <c r="B584" s="48">
        <v>14</v>
      </c>
      <c r="C584" s="28" t="s">
        <v>15</v>
      </c>
      <c r="D584" s="295"/>
      <c r="E584" s="296"/>
      <c r="F584" s="297"/>
      <c r="G584" s="28"/>
      <c r="H584" s="393">
        <f t="shared" ref="H584:I588" si="50">SUM(H585)</f>
        <v>0</v>
      </c>
      <c r="I584" s="393">
        <f t="shared" si="50"/>
        <v>0</v>
      </c>
    </row>
    <row r="585" spans="1:9" ht="46.8" hidden="1">
      <c r="A585" s="91" t="s">
        <v>141</v>
      </c>
      <c r="B585" s="38">
        <v>14</v>
      </c>
      <c r="C585" s="36" t="s">
        <v>15</v>
      </c>
      <c r="D585" s="298" t="s">
        <v>237</v>
      </c>
      <c r="E585" s="299" t="s">
        <v>521</v>
      </c>
      <c r="F585" s="300" t="s">
        <v>522</v>
      </c>
      <c r="G585" s="36"/>
      <c r="H585" s="394">
        <f t="shared" si="50"/>
        <v>0</v>
      </c>
      <c r="I585" s="394">
        <f t="shared" si="50"/>
        <v>0</v>
      </c>
    </row>
    <row r="586" spans="1:9" ht="62.4" hidden="1">
      <c r="A586" s="105" t="s">
        <v>191</v>
      </c>
      <c r="B586" s="627">
        <v>14</v>
      </c>
      <c r="C586" s="2" t="s">
        <v>15</v>
      </c>
      <c r="D586" s="301" t="s">
        <v>241</v>
      </c>
      <c r="E586" s="302" t="s">
        <v>521</v>
      </c>
      <c r="F586" s="303" t="s">
        <v>522</v>
      </c>
      <c r="G586" s="88"/>
      <c r="H586" s="395">
        <f t="shared" si="50"/>
        <v>0</v>
      </c>
      <c r="I586" s="395">
        <f t="shared" si="50"/>
        <v>0</v>
      </c>
    </row>
    <row r="587" spans="1:9" ht="46.8" hidden="1">
      <c r="A587" s="548" t="s">
        <v>709</v>
      </c>
      <c r="B587" s="418">
        <v>14</v>
      </c>
      <c r="C587" s="44" t="s">
        <v>15</v>
      </c>
      <c r="D587" s="344" t="s">
        <v>241</v>
      </c>
      <c r="E587" s="345" t="s">
        <v>20</v>
      </c>
      <c r="F587" s="346" t="s">
        <v>522</v>
      </c>
      <c r="G587" s="88"/>
      <c r="H587" s="395">
        <f t="shared" si="50"/>
        <v>0</v>
      </c>
      <c r="I587" s="395">
        <f t="shared" si="50"/>
        <v>0</v>
      </c>
    </row>
    <row r="588" spans="1:9" ht="46.8" hidden="1">
      <c r="A588" s="85" t="s">
        <v>711</v>
      </c>
      <c r="B588" s="418">
        <v>14</v>
      </c>
      <c r="C588" s="44" t="s">
        <v>15</v>
      </c>
      <c r="D588" s="344" t="s">
        <v>241</v>
      </c>
      <c r="E588" s="345" t="s">
        <v>20</v>
      </c>
      <c r="F588" s="346" t="s">
        <v>710</v>
      </c>
      <c r="G588" s="88"/>
      <c r="H588" s="395">
        <f t="shared" si="50"/>
        <v>0</v>
      </c>
      <c r="I588" s="395">
        <f t="shared" si="50"/>
        <v>0</v>
      </c>
    </row>
    <row r="589" spans="1:9" ht="15.6" hidden="1">
      <c r="A589" s="549" t="s">
        <v>21</v>
      </c>
      <c r="B589" s="418">
        <v>14</v>
      </c>
      <c r="C589" s="44" t="s">
        <v>15</v>
      </c>
      <c r="D589" s="344" t="s">
        <v>241</v>
      </c>
      <c r="E589" s="345" t="s">
        <v>20</v>
      </c>
      <c r="F589" s="346" t="s">
        <v>710</v>
      </c>
      <c r="G589" s="2" t="s">
        <v>75</v>
      </c>
      <c r="H589" s="401">
        <f>SUM(прил10!I322)</f>
        <v>0</v>
      </c>
      <c r="I589" s="401">
        <f>SUM(прил10!J322)</f>
        <v>0</v>
      </c>
    </row>
    <row r="590" spans="1:9" ht="18">
      <c r="A590" s="670" t="s">
        <v>1036</v>
      </c>
      <c r="B590" s="671"/>
      <c r="C590" s="671"/>
      <c r="D590" s="671"/>
      <c r="E590" s="671"/>
      <c r="F590" s="671"/>
      <c r="G590" s="672"/>
      <c r="H590" s="637">
        <f>SUM(прил10!I620)</f>
        <v>2799554</v>
      </c>
      <c r="I590" s="636">
        <f>SUM(прил10!J620)</f>
        <v>5867409</v>
      </c>
    </row>
  </sheetData>
  <mergeCells count="3">
    <mergeCell ref="A9:G11"/>
    <mergeCell ref="D13:F13"/>
    <mergeCell ref="A590:G590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619"/>
  <sheetViews>
    <sheetView workbookViewId="0">
      <selection activeCell="L16" sqref="L16"/>
    </sheetView>
  </sheetViews>
  <sheetFormatPr defaultRowHeight="14.4"/>
  <cols>
    <col min="1" max="1" width="71.88671875" customWidth="1"/>
    <col min="2" max="2" width="6.5546875" customWidth="1"/>
    <col min="3" max="4" width="4.88671875" customWidth="1"/>
    <col min="5" max="5" width="4.6640625" customWidth="1"/>
    <col min="6" max="6" width="3.5546875" customWidth="1"/>
    <col min="7" max="7" width="7.109375" customWidth="1"/>
    <col min="8" max="8" width="5.88671875" customWidth="1"/>
    <col min="9" max="9" width="12.44140625" customWidth="1"/>
  </cols>
  <sheetData>
    <row r="1" spans="1:9">
      <c r="D1" s="369" t="s">
        <v>962</v>
      </c>
      <c r="E1" s="369"/>
      <c r="F1" s="369"/>
      <c r="G1" s="1"/>
    </row>
    <row r="2" spans="1:9">
      <c r="D2" s="369" t="s">
        <v>7</v>
      </c>
      <c r="E2" s="369"/>
      <c r="F2" s="369"/>
    </row>
    <row r="3" spans="1:9">
      <c r="D3" s="369" t="s">
        <v>6</v>
      </c>
      <c r="E3" s="369"/>
      <c r="F3" s="369"/>
    </row>
    <row r="4" spans="1:9">
      <c r="D4" s="369" t="s">
        <v>110</v>
      </c>
      <c r="E4" s="369"/>
      <c r="F4" s="369"/>
    </row>
    <row r="5" spans="1:9">
      <c r="D5" s="369" t="s">
        <v>951</v>
      </c>
      <c r="E5" s="369"/>
      <c r="F5" s="369"/>
    </row>
    <row r="6" spans="1:9">
      <c r="D6" s="529" t="s">
        <v>954</v>
      </c>
      <c r="E6" s="369"/>
      <c r="F6" s="369"/>
    </row>
    <row r="7" spans="1:9">
      <c r="D7" s="647" t="s">
        <v>1049</v>
      </c>
      <c r="E7" s="367"/>
      <c r="F7" s="367"/>
      <c r="G7" s="368"/>
    </row>
    <row r="8" spans="1:9">
      <c r="D8" s="369"/>
      <c r="E8" s="369"/>
      <c r="F8" s="369"/>
    </row>
    <row r="9" spans="1:9" ht="17.399999999999999">
      <c r="A9" s="664" t="s">
        <v>657</v>
      </c>
      <c r="B9" s="664"/>
      <c r="C9" s="664"/>
      <c r="D9" s="664"/>
      <c r="E9" s="664"/>
      <c r="F9" s="664"/>
      <c r="G9" s="664"/>
      <c r="H9" s="664"/>
      <c r="I9" s="664"/>
    </row>
    <row r="10" spans="1:9" ht="17.399999999999999">
      <c r="A10" s="664" t="s">
        <v>77</v>
      </c>
      <c r="B10" s="664"/>
      <c r="C10" s="664"/>
      <c r="D10" s="664"/>
      <c r="E10" s="664"/>
      <c r="F10" s="664"/>
      <c r="G10" s="664"/>
      <c r="H10" s="664"/>
      <c r="I10" s="664"/>
    </row>
    <row r="11" spans="1:9" ht="17.399999999999999">
      <c r="A11" s="664" t="s">
        <v>961</v>
      </c>
      <c r="B11" s="664"/>
      <c r="C11" s="664"/>
      <c r="D11" s="664"/>
      <c r="E11" s="664"/>
      <c r="F11" s="664"/>
      <c r="G11" s="664"/>
      <c r="H11" s="664"/>
      <c r="I11" s="664"/>
    </row>
    <row r="12" spans="1:9" ht="15.6">
      <c r="C12" s="370"/>
      <c r="I12" t="s">
        <v>676</v>
      </c>
    </row>
    <row r="13" spans="1:9" ht="21" customHeight="1">
      <c r="A13" s="59" t="s">
        <v>0</v>
      </c>
      <c r="B13" s="59" t="s">
        <v>48</v>
      </c>
      <c r="C13" s="59" t="s">
        <v>1</v>
      </c>
      <c r="D13" s="59" t="s">
        <v>2</v>
      </c>
      <c r="E13" s="665" t="s">
        <v>3</v>
      </c>
      <c r="F13" s="666"/>
      <c r="G13" s="667"/>
      <c r="H13" s="59" t="s">
        <v>4</v>
      </c>
      <c r="I13" s="59" t="s">
        <v>5</v>
      </c>
    </row>
    <row r="14" spans="1:9" ht="15.6">
      <c r="A14" s="102" t="s">
        <v>8</v>
      </c>
      <c r="B14" s="102"/>
      <c r="C14" s="46"/>
      <c r="D14" s="46"/>
      <c r="E14" s="289"/>
      <c r="F14" s="290"/>
      <c r="G14" s="291"/>
      <c r="H14" s="46"/>
      <c r="I14" s="391">
        <f>SUM(I15+I237+I323+I501+I340)</f>
        <v>268925032</v>
      </c>
    </row>
    <row r="15" spans="1:9" ht="15.6">
      <c r="A15" s="58" t="s">
        <v>49</v>
      </c>
      <c r="B15" s="140" t="s">
        <v>50</v>
      </c>
      <c r="C15" s="434"/>
      <c r="D15" s="434"/>
      <c r="E15" s="435"/>
      <c r="F15" s="436"/>
      <c r="G15" s="437"/>
      <c r="H15" s="434"/>
      <c r="I15" s="402">
        <f>SUM(I16+I116+I129+I174+I219+I62+I213)</f>
        <v>36247280</v>
      </c>
    </row>
    <row r="16" spans="1:9" ht="15.6">
      <c r="A16" s="404" t="s">
        <v>9</v>
      </c>
      <c r="B16" s="438" t="s">
        <v>50</v>
      </c>
      <c r="C16" s="17" t="s">
        <v>10</v>
      </c>
      <c r="D16" s="17"/>
      <c r="E16" s="428"/>
      <c r="F16" s="429"/>
      <c r="G16" s="430"/>
      <c r="H16" s="17"/>
      <c r="I16" s="420">
        <f>SUM(I17+I22+I66)</f>
        <v>22212992</v>
      </c>
    </row>
    <row r="17" spans="1:9" ht="31.2">
      <c r="A17" s="26" t="s">
        <v>11</v>
      </c>
      <c r="B17" s="31" t="s">
        <v>50</v>
      </c>
      <c r="C17" s="27" t="s">
        <v>10</v>
      </c>
      <c r="D17" s="27" t="s">
        <v>12</v>
      </c>
      <c r="E17" s="350"/>
      <c r="F17" s="351"/>
      <c r="G17" s="352"/>
      <c r="H17" s="27"/>
      <c r="I17" s="421">
        <f>SUM(I18)</f>
        <v>1214200</v>
      </c>
    </row>
    <row r="18" spans="1:9" ht="15.6">
      <c r="A18" s="35" t="s">
        <v>121</v>
      </c>
      <c r="B18" s="38" t="s">
        <v>50</v>
      </c>
      <c r="C18" s="36" t="s">
        <v>10</v>
      </c>
      <c r="D18" s="36" t="s">
        <v>12</v>
      </c>
      <c r="E18" s="298" t="s">
        <v>523</v>
      </c>
      <c r="F18" s="299" t="s">
        <v>521</v>
      </c>
      <c r="G18" s="300" t="s">
        <v>522</v>
      </c>
      <c r="H18" s="36"/>
      <c r="I18" s="394">
        <f>SUM(I19)</f>
        <v>1214200</v>
      </c>
    </row>
    <row r="19" spans="1:9" ht="15.6">
      <c r="A19" s="104" t="s">
        <v>122</v>
      </c>
      <c r="B19" s="59" t="s">
        <v>50</v>
      </c>
      <c r="C19" s="2" t="s">
        <v>10</v>
      </c>
      <c r="D19" s="2" t="s">
        <v>12</v>
      </c>
      <c r="E19" s="301" t="s">
        <v>207</v>
      </c>
      <c r="F19" s="302" t="s">
        <v>521</v>
      </c>
      <c r="G19" s="303" t="s">
        <v>522</v>
      </c>
      <c r="H19" s="2"/>
      <c r="I19" s="395">
        <f>SUM(I20)</f>
        <v>1214200</v>
      </c>
    </row>
    <row r="20" spans="1:9" ht="31.2">
      <c r="A20" s="3" t="s">
        <v>91</v>
      </c>
      <c r="B20" s="374" t="s">
        <v>50</v>
      </c>
      <c r="C20" s="2" t="s">
        <v>10</v>
      </c>
      <c r="D20" s="2" t="s">
        <v>12</v>
      </c>
      <c r="E20" s="301" t="s">
        <v>207</v>
      </c>
      <c r="F20" s="302" t="s">
        <v>521</v>
      </c>
      <c r="G20" s="303" t="s">
        <v>526</v>
      </c>
      <c r="H20" s="2"/>
      <c r="I20" s="395">
        <f>SUM(I21)</f>
        <v>1214200</v>
      </c>
    </row>
    <row r="21" spans="1:9" ht="62.4">
      <c r="A21" s="105" t="s">
        <v>92</v>
      </c>
      <c r="B21" s="374" t="s">
        <v>50</v>
      </c>
      <c r="C21" s="2" t="s">
        <v>10</v>
      </c>
      <c r="D21" s="2" t="s">
        <v>12</v>
      </c>
      <c r="E21" s="301" t="s">
        <v>207</v>
      </c>
      <c r="F21" s="302" t="s">
        <v>521</v>
      </c>
      <c r="G21" s="303" t="s">
        <v>526</v>
      </c>
      <c r="H21" s="2" t="s">
        <v>13</v>
      </c>
      <c r="I21" s="396">
        <v>1214200</v>
      </c>
    </row>
    <row r="22" spans="1:9" ht="46.8">
      <c r="A22" s="120" t="s">
        <v>19</v>
      </c>
      <c r="B22" s="31" t="s">
        <v>50</v>
      </c>
      <c r="C22" s="27" t="s">
        <v>10</v>
      </c>
      <c r="D22" s="27" t="s">
        <v>20</v>
      </c>
      <c r="E22" s="350"/>
      <c r="F22" s="351"/>
      <c r="G22" s="352"/>
      <c r="H22" s="27"/>
      <c r="I22" s="421">
        <f>SUM(I23+I35+I40+I45+I52+I57+I30)</f>
        <v>13697562</v>
      </c>
    </row>
    <row r="23" spans="1:9" ht="46.8">
      <c r="A23" s="91" t="s">
        <v>130</v>
      </c>
      <c r="B23" s="38" t="s">
        <v>50</v>
      </c>
      <c r="C23" s="36" t="s">
        <v>10</v>
      </c>
      <c r="D23" s="36" t="s">
        <v>20</v>
      </c>
      <c r="E23" s="304" t="s">
        <v>206</v>
      </c>
      <c r="F23" s="305" t="s">
        <v>521</v>
      </c>
      <c r="G23" s="306" t="s">
        <v>522</v>
      </c>
      <c r="H23" s="36"/>
      <c r="I23" s="394">
        <f>SUM(I24)</f>
        <v>719000</v>
      </c>
    </row>
    <row r="24" spans="1:9" ht="72" customHeight="1">
      <c r="A24" s="94" t="s">
        <v>131</v>
      </c>
      <c r="B24" s="63" t="s">
        <v>50</v>
      </c>
      <c r="C24" s="2" t="s">
        <v>10</v>
      </c>
      <c r="D24" s="2" t="s">
        <v>20</v>
      </c>
      <c r="E24" s="316" t="s">
        <v>239</v>
      </c>
      <c r="F24" s="317" t="s">
        <v>521</v>
      </c>
      <c r="G24" s="318" t="s">
        <v>522</v>
      </c>
      <c r="H24" s="2"/>
      <c r="I24" s="395">
        <f>SUM(I25)</f>
        <v>719000</v>
      </c>
    </row>
    <row r="25" spans="1:9" ht="46.8">
      <c r="A25" s="94" t="s">
        <v>529</v>
      </c>
      <c r="B25" s="63" t="s">
        <v>50</v>
      </c>
      <c r="C25" s="2" t="s">
        <v>10</v>
      </c>
      <c r="D25" s="2" t="s">
        <v>20</v>
      </c>
      <c r="E25" s="316" t="s">
        <v>239</v>
      </c>
      <c r="F25" s="317" t="s">
        <v>10</v>
      </c>
      <c r="G25" s="318" t="s">
        <v>522</v>
      </c>
      <c r="H25" s="2"/>
      <c r="I25" s="395">
        <f>SUM(I26+I28)</f>
        <v>719000</v>
      </c>
    </row>
    <row r="26" spans="1:9" ht="46.8">
      <c r="A26" s="105" t="s">
        <v>93</v>
      </c>
      <c r="B26" s="374" t="s">
        <v>50</v>
      </c>
      <c r="C26" s="2" t="s">
        <v>10</v>
      </c>
      <c r="D26" s="2" t="s">
        <v>20</v>
      </c>
      <c r="E26" s="319" t="s">
        <v>239</v>
      </c>
      <c r="F26" s="320" t="s">
        <v>10</v>
      </c>
      <c r="G26" s="321" t="s">
        <v>530</v>
      </c>
      <c r="H26" s="2"/>
      <c r="I26" s="395">
        <f>SUM(I27)</f>
        <v>711000</v>
      </c>
    </row>
    <row r="27" spans="1:9" ht="62.4">
      <c r="A27" s="105" t="s">
        <v>92</v>
      </c>
      <c r="B27" s="374" t="s">
        <v>50</v>
      </c>
      <c r="C27" s="2" t="s">
        <v>10</v>
      </c>
      <c r="D27" s="2" t="s">
        <v>20</v>
      </c>
      <c r="E27" s="319" t="s">
        <v>239</v>
      </c>
      <c r="F27" s="320" t="s">
        <v>10</v>
      </c>
      <c r="G27" s="321" t="s">
        <v>530</v>
      </c>
      <c r="H27" s="2" t="s">
        <v>13</v>
      </c>
      <c r="I27" s="396">
        <v>711000</v>
      </c>
    </row>
    <row r="28" spans="1:9" ht="31.2">
      <c r="A28" s="99" t="s">
        <v>120</v>
      </c>
      <c r="B28" s="439" t="s">
        <v>50</v>
      </c>
      <c r="C28" s="2" t="s">
        <v>10</v>
      </c>
      <c r="D28" s="2" t="s">
        <v>20</v>
      </c>
      <c r="E28" s="316" t="s">
        <v>239</v>
      </c>
      <c r="F28" s="317" t="s">
        <v>10</v>
      </c>
      <c r="G28" s="318" t="s">
        <v>531</v>
      </c>
      <c r="H28" s="2"/>
      <c r="I28" s="395">
        <f>SUM(I29)</f>
        <v>8000</v>
      </c>
    </row>
    <row r="29" spans="1:9" ht="32.25" customHeight="1">
      <c r="A29" s="136" t="s">
        <v>728</v>
      </c>
      <c r="B29" s="414" t="s">
        <v>50</v>
      </c>
      <c r="C29" s="2" t="s">
        <v>10</v>
      </c>
      <c r="D29" s="2" t="s">
        <v>20</v>
      </c>
      <c r="E29" s="316" t="s">
        <v>239</v>
      </c>
      <c r="F29" s="317" t="s">
        <v>10</v>
      </c>
      <c r="G29" s="318" t="s">
        <v>531</v>
      </c>
      <c r="H29" s="2" t="s">
        <v>16</v>
      </c>
      <c r="I29" s="396">
        <v>8000</v>
      </c>
    </row>
    <row r="30" spans="1:9" ht="49.5" customHeight="1">
      <c r="A30" s="35" t="s">
        <v>145</v>
      </c>
      <c r="B30" s="38" t="s">
        <v>50</v>
      </c>
      <c r="C30" s="36" t="s">
        <v>10</v>
      </c>
      <c r="D30" s="36" t="s">
        <v>20</v>
      </c>
      <c r="E30" s="310" t="s">
        <v>547</v>
      </c>
      <c r="F30" s="311" t="s">
        <v>521</v>
      </c>
      <c r="G30" s="312" t="s">
        <v>522</v>
      </c>
      <c r="H30" s="36"/>
      <c r="I30" s="394">
        <f>SUM(I31)</f>
        <v>181800</v>
      </c>
    </row>
    <row r="31" spans="1:9" ht="82.5" customHeight="1">
      <c r="A31" s="64" t="s">
        <v>146</v>
      </c>
      <c r="B31" s="63" t="s">
        <v>50</v>
      </c>
      <c r="C31" s="2" t="s">
        <v>10</v>
      </c>
      <c r="D31" s="2" t="s">
        <v>20</v>
      </c>
      <c r="E31" s="313" t="s">
        <v>659</v>
      </c>
      <c r="F31" s="314" t="s">
        <v>521</v>
      </c>
      <c r="G31" s="315" t="s">
        <v>522</v>
      </c>
      <c r="H31" s="52"/>
      <c r="I31" s="395">
        <f>SUM(I32)</f>
        <v>181800</v>
      </c>
    </row>
    <row r="32" spans="1:9" ht="48" customHeight="1">
      <c r="A32" s="94" t="s">
        <v>548</v>
      </c>
      <c r="B32" s="63" t="s">
        <v>50</v>
      </c>
      <c r="C32" s="2" t="s">
        <v>10</v>
      </c>
      <c r="D32" s="2" t="s">
        <v>20</v>
      </c>
      <c r="E32" s="313" t="s">
        <v>659</v>
      </c>
      <c r="F32" s="314" t="s">
        <v>10</v>
      </c>
      <c r="G32" s="315" t="s">
        <v>522</v>
      </c>
      <c r="H32" s="52"/>
      <c r="I32" s="395">
        <f>SUM(I33)</f>
        <v>181800</v>
      </c>
    </row>
    <row r="33" spans="1:9" ht="16.5" customHeight="1">
      <c r="A33" s="94" t="s">
        <v>661</v>
      </c>
      <c r="B33" s="63" t="s">
        <v>50</v>
      </c>
      <c r="C33" s="2" t="s">
        <v>10</v>
      </c>
      <c r="D33" s="2" t="s">
        <v>20</v>
      </c>
      <c r="E33" s="313" t="s">
        <v>218</v>
      </c>
      <c r="F33" s="314" t="s">
        <v>10</v>
      </c>
      <c r="G33" s="315" t="s">
        <v>660</v>
      </c>
      <c r="H33" s="52"/>
      <c r="I33" s="395">
        <f>SUM(I34)</f>
        <v>181800</v>
      </c>
    </row>
    <row r="34" spans="1:9" ht="32.25" customHeight="1">
      <c r="A34" s="106" t="s">
        <v>728</v>
      </c>
      <c r="B34" s="63" t="s">
        <v>50</v>
      </c>
      <c r="C34" s="2" t="s">
        <v>10</v>
      </c>
      <c r="D34" s="2" t="s">
        <v>20</v>
      </c>
      <c r="E34" s="313" t="s">
        <v>218</v>
      </c>
      <c r="F34" s="314" t="s">
        <v>10</v>
      </c>
      <c r="G34" s="315" t="s">
        <v>660</v>
      </c>
      <c r="H34" s="2" t="s">
        <v>16</v>
      </c>
      <c r="I34" s="397">
        <v>181800</v>
      </c>
    </row>
    <row r="35" spans="1:9" ht="46.8">
      <c r="A35" s="91" t="s">
        <v>123</v>
      </c>
      <c r="B35" s="38" t="s">
        <v>50</v>
      </c>
      <c r="C35" s="36" t="s">
        <v>10</v>
      </c>
      <c r="D35" s="36" t="s">
        <v>20</v>
      </c>
      <c r="E35" s="310" t="s">
        <v>524</v>
      </c>
      <c r="F35" s="311" t="s">
        <v>521</v>
      </c>
      <c r="G35" s="312" t="s">
        <v>522</v>
      </c>
      <c r="H35" s="36"/>
      <c r="I35" s="394">
        <f>SUM(I36)</f>
        <v>914000</v>
      </c>
    </row>
    <row r="36" spans="1:9" ht="62.4">
      <c r="A36" s="94" t="s">
        <v>137</v>
      </c>
      <c r="B36" s="63" t="s">
        <v>50</v>
      </c>
      <c r="C36" s="2" t="s">
        <v>10</v>
      </c>
      <c r="D36" s="2" t="s">
        <v>20</v>
      </c>
      <c r="E36" s="313" t="s">
        <v>525</v>
      </c>
      <c r="F36" s="314" t="s">
        <v>521</v>
      </c>
      <c r="G36" s="315" t="s">
        <v>522</v>
      </c>
      <c r="H36" s="52"/>
      <c r="I36" s="395">
        <f>SUM(I37)</f>
        <v>914000</v>
      </c>
    </row>
    <row r="37" spans="1:9" ht="46.8">
      <c r="A37" s="94" t="s">
        <v>528</v>
      </c>
      <c r="B37" s="63" t="s">
        <v>50</v>
      </c>
      <c r="C37" s="2" t="s">
        <v>10</v>
      </c>
      <c r="D37" s="2" t="s">
        <v>20</v>
      </c>
      <c r="E37" s="313" t="s">
        <v>525</v>
      </c>
      <c r="F37" s="314" t="s">
        <v>10</v>
      </c>
      <c r="G37" s="315" t="s">
        <v>522</v>
      </c>
      <c r="H37" s="52"/>
      <c r="I37" s="395">
        <f>SUM(I38)</f>
        <v>914000</v>
      </c>
    </row>
    <row r="38" spans="1:9" ht="17.25" customHeight="1">
      <c r="A38" s="94" t="s">
        <v>125</v>
      </c>
      <c r="B38" s="63" t="s">
        <v>50</v>
      </c>
      <c r="C38" s="2" t="s">
        <v>10</v>
      </c>
      <c r="D38" s="2" t="s">
        <v>20</v>
      </c>
      <c r="E38" s="313" t="s">
        <v>525</v>
      </c>
      <c r="F38" s="314" t="s">
        <v>10</v>
      </c>
      <c r="G38" s="315" t="s">
        <v>527</v>
      </c>
      <c r="H38" s="52"/>
      <c r="I38" s="395">
        <f>SUM(I39)</f>
        <v>914000</v>
      </c>
    </row>
    <row r="39" spans="1:9" ht="31.5" customHeight="1">
      <c r="A39" s="106" t="s">
        <v>728</v>
      </c>
      <c r="B39" s="413" t="s">
        <v>50</v>
      </c>
      <c r="C39" s="2" t="s">
        <v>10</v>
      </c>
      <c r="D39" s="2" t="s">
        <v>20</v>
      </c>
      <c r="E39" s="313" t="s">
        <v>525</v>
      </c>
      <c r="F39" s="314" t="s">
        <v>10</v>
      </c>
      <c r="G39" s="315" t="s">
        <v>527</v>
      </c>
      <c r="H39" s="2" t="s">
        <v>16</v>
      </c>
      <c r="I39" s="397">
        <v>914000</v>
      </c>
    </row>
    <row r="40" spans="1:9" ht="31.2">
      <c r="A40" s="91" t="s">
        <v>138</v>
      </c>
      <c r="B40" s="38" t="s">
        <v>50</v>
      </c>
      <c r="C40" s="36" t="s">
        <v>10</v>
      </c>
      <c r="D40" s="36" t="s">
        <v>20</v>
      </c>
      <c r="E40" s="298" t="s">
        <v>533</v>
      </c>
      <c r="F40" s="299" t="s">
        <v>521</v>
      </c>
      <c r="G40" s="300" t="s">
        <v>522</v>
      </c>
      <c r="H40" s="36"/>
      <c r="I40" s="394">
        <f>SUM(I41)</f>
        <v>194449</v>
      </c>
    </row>
    <row r="41" spans="1:9" ht="62.4">
      <c r="A41" s="94" t="s">
        <v>733</v>
      </c>
      <c r="B41" s="63" t="s">
        <v>50</v>
      </c>
      <c r="C41" s="2" t="s">
        <v>10</v>
      </c>
      <c r="D41" s="2" t="s">
        <v>20</v>
      </c>
      <c r="E41" s="301" t="s">
        <v>210</v>
      </c>
      <c r="F41" s="302" t="s">
        <v>521</v>
      </c>
      <c r="G41" s="303" t="s">
        <v>522</v>
      </c>
      <c r="H41" s="2"/>
      <c r="I41" s="395">
        <f>SUM(I42)</f>
        <v>194449</v>
      </c>
    </row>
    <row r="42" spans="1:9" ht="46.8">
      <c r="A42" s="94" t="s">
        <v>532</v>
      </c>
      <c r="B42" s="63" t="s">
        <v>50</v>
      </c>
      <c r="C42" s="2" t="s">
        <v>10</v>
      </c>
      <c r="D42" s="2" t="s">
        <v>20</v>
      </c>
      <c r="E42" s="301" t="s">
        <v>210</v>
      </c>
      <c r="F42" s="302" t="s">
        <v>10</v>
      </c>
      <c r="G42" s="303" t="s">
        <v>522</v>
      </c>
      <c r="H42" s="2"/>
      <c r="I42" s="395">
        <f>SUM(I43)</f>
        <v>194449</v>
      </c>
    </row>
    <row r="43" spans="1:9" ht="32.25" customHeight="1">
      <c r="A43" s="94" t="s">
        <v>96</v>
      </c>
      <c r="B43" s="440" t="s">
        <v>50</v>
      </c>
      <c r="C43" s="2" t="s">
        <v>10</v>
      </c>
      <c r="D43" s="2" t="s">
        <v>20</v>
      </c>
      <c r="E43" s="301" t="s">
        <v>210</v>
      </c>
      <c r="F43" s="302" t="s">
        <v>10</v>
      </c>
      <c r="G43" s="303" t="s">
        <v>534</v>
      </c>
      <c r="H43" s="2"/>
      <c r="I43" s="395">
        <f>SUM(I44)</f>
        <v>194449</v>
      </c>
    </row>
    <row r="44" spans="1:9" ht="62.4">
      <c r="A44" s="105" t="s">
        <v>92</v>
      </c>
      <c r="B44" s="374" t="s">
        <v>50</v>
      </c>
      <c r="C44" s="2" t="s">
        <v>10</v>
      </c>
      <c r="D44" s="2" t="s">
        <v>20</v>
      </c>
      <c r="E44" s="301" t="s">
        <v>210</v>
      </c>
      <c r="F44" s="302" t="s">
        <v>10</v>
      </c>
      <c r="G44" s="303" t="s">
        <v>534</v>
      </c>
      <c r="H44" s="2" t="s">
        <v>13</v>
      </c>
      <c r="I44" s="397">
        <v>194449</v>
      </c>
    </row>
    <row r="45" spans="1:9" ht="46.8">
      <c r="A45" s="115" t="s">
        <v>132</v>
      </c>
      <c r="B45" s="40" t="s">
        <v>50</v>
      </c>
      <c r="C45" s="36" t="s">
        <v>10</v>
      </c>
      <c r="D45" s="36" t="s">
        <v>20</v>
      </c>
      <c r="E45" s="298" t="s">
        <v>536</v>
      </c>
      <c r="F45" s="299" t="s">
        <v>521</v>
      </c>
      <c r="G45" s="300" t="s">
        <v>522</v>
      </c>
      <c r="H45" s="36"/>
      <c r="I45" s="394">
        <f>SUM(I46)</f>
        <v>474000</v>
      </c>
    </row>
    <row r="46" spans="1:9" ht="62.4">
      <c r="A46" s="110" t="s">
        <v>133</v>
      </c>
      <c r="B46" s="413" t="s">
        <v>50</v>
      </c>
      <c r="C46" s="2" t="s">
        <v>10</v>
      </c>
      <c r="D46" s="2" t="s">
        <v>20</v>
      </c>
      <c r="E46" s="301" t="s">
        <v>211</v>
      </c>
      <c r="F46" s="302" t="s">
        <v>521</v>
      </c>
      <c r="G46" s="303" t="s">
        <v>522</v>
      </c>
      <c r="H46" s="2"/>
      <c r="I46" s="395">
        <f>SUM(I47)</f>
        <v>474000</v>
      </c>
    </row>
    <row r="47" spans="1:9" ht="62.4">
      <c r="A47" s="111" t="s">
        <v>535</v>
      </c>
      <c r="B47" s="414" t="s">
        <v>50</v>
      </c>
      <c r="C47" s="2" t="s">
        <v>10</v>
      </c>
      <c r="D47" s="2" t="s">
        <v>20</v>
      </c>
      <c r="E47" s="301" t="s">
        <v>211</v>
      </c>
      <c r="F47" s="302" t="s">
        <v>10</v>
      </c>
      <c r="G47" s="303" t="s">
        <v>522</v>
      </c>
      <c r="H47" s="2"/>
      <c r="I47" s="395">
        <f>SUM(I48+I50)</f>
        <v>474000</v>
      </c>
    </row>
    <row r="48" spans="1:9" ht="46.8">
      <c r="A48" s="105" t="s">
        <v>134</v>
      </c>
      <c r="B48" s="374" t="s">
        <v>50</v>
      </c>
      <c r="C48" s="2" t="s">
        <v>10</v>
      </c>
      <c r="D48" s="2" t="s">
        <v>20</v>
      </c>
      <c r="E48" s="301" t="s">
        <v>211</v>
      </c>
      <c r="F48" s="302" t="s">
        <v>10</v>
      </c>
      <c r="G48" s="303" t="s">
        <v>537</v>
      </c>
      <c r="H48" s="2"/>
      <c r="I48" s="395">
        <f>SUM(I49)</f>
        <v>237000</v>
      </c>
    </row>
    <row r="49" spans="1:9" ht="62.4">
      <c r="A49" s="105" t="s">
        <v>92</v>
      </c>
      <c r="B49" s="374" t="s">
        <v>50</v>
      </c>
      <c r="C49" s="2" t="s">
        <v>10</v>
      </c>
      <c r="D49" s="2" t="s">
        <v>20</v>
      </c>
      <c r="E49" s="301" t="s">
        <v>211</v>
      </c>
      <c r="F49" s="302" t="s">
        <v>10</v>
      </c>
      <c r="G49" s="303" t="s">
        <v>537</v>
      </c>
      <c r="H49" s="2" t="s">
        <v>13</v>
      </c>
      <c r="I49" s="396">
        <v>237000</v>
      </c>
    </row>
    <row r="50" spans="1:9" ht="35.25" customHeight="1">
      <c r="A50" s="105" t="s">
        <v>95</v>
      </c>
      <c r="B50" s="374" t="s">
        <v>50</v>
      </c>
      <c r="C50" s="2" t="s">
        <v>10</v>
      </c>
      <c r="D50" s="2" t="s">
        <v>20</v>
      </c>
      <c r="E50" s="301" t="s">
        <v>211</v>
      </c>
      <c r="F50" s="302" t="s">
        <v>10</v>
      </c>
      <c r="G50" s="303" t="s">
        <v>538</v>
      </c>
      <c r="H50" s="2"/>
      <c r="I50" s="395">
        <f>SUM(I51)</f>
        <v>237000</v>
      </c>
    </row>
    <row r="51" spans="1:9" ht="62.4">
      <c r="A51" s="105" t="s">
        <v>92</v>
      </c>
      <c r="B51" s="374" t="s">
        <v>50</v>
      </c>
      <c r="C51" s="2" t="s">
        <v>10</v>
      </c>
      <c r="D51" s="2" t="s">
        <v>20</v>
      </c>
      <c r="E51" s="301" t="s">
        <v>211</v>
      </c>
      <c r="F51" s="302" t="s">
        <v>10</v>
      </c>
      <c r="G51" s="303" t="s">
        <v>538</v>
      </c>
      <c r="H51" s="2" t="s">
        <v>13</v>
      </c>
      <c r="I51" s="397">
        <v>237000</v>
      </c>
    </row>
    <row r="52" spans="1:9" ht="46.8">
      <c r="A52" s="91" t="s">
        <v>135</v>
      </c>
      <c r="B52" s="38" t="s">
        <v>50</v>
      </c>
      <c r="C52" s="36" t="s">
        <v>10</v>
      </c>
      <c r="D52" s="36" t="s">
        <v>20</v>
      </c>
      <c r="E52" s="298" t="s">
        <v>212</v>
      </c>
      <c r="F52" s="299" t="s">
        <v>521</v>
      </c>
      <c r="G52" s="300" t="s">
        <v>522</v>
      </c>
      <c r="H52" s="36"/>
      <c r="I52" s="394">
        <f>SUM(I53)</f>
        <v>237000</v>
      </c>
    </row>
    <row r="53" spans="1:9" ht="46.8">
      <c r="A53" s="94" t="s">
        <v>136</v>
      </c>
      <c r="B53" s="63" t="s">
        <v>50</v>
      </c>
      <c r="C53" s="2" t="s">
        <v>10</v>
      </c>
      <c r="D53" s="2" t="s">
        <v>20</v>
      </c>
      <c r="E53" s="301" t="s">
        <v>213</v>
      </c>
      <c r="F53" s="302" t="s">
        <v>521</v>
      </c>
      <c r="G53" s="303" t="s">
        <v>522</v>
      </c>
      <c r="H53" s="52"/>
      <c r="I53" s="395">
        <f>SUM(I54)</f>
        <v>237000</v>
      </c>
    </row>
    <row r="54" spans="1:9" ht="46.8">
      <c r="A54" s="94" t="s">
        <v>539</v>
      </c>
      <c r="B54" s="63" t="s">
        <v>50</v>
      </c>
      <c r="C54" s="2" t="s">
        <v>10</v>
      </c>
      <c r="D54" s="2" t="s">
        <v>20</v>
      </c>
      <c r="E54" s="301" t="s">
        <v>213</v>
      </c>
      <c r="F54" s="302" t="s">
        <v>12</v>
      </c>
      <c r="G54" s="303" t="s">
        <v>522</v>
      </c>
      <c r="H54" s="52"/>
      <c r="I54" s="395">
        <f>SUM(I55)</f>
        <v>237000</v>
      </c>
    </row>
    <row r="55" spans="1:9" ht="33.75" customHeight="1">
      <c r="A55" s="3" t="s">
        <v>94</v>
      </c>
      <c r="B55" s="374" t="s">
        <v>50</v>
      </c>
      <c r="C55" s="2" t="s">
        <v>10</v>
      </c>
      <c r="D55" s="2" t="s">
        <v>20</v>
      </c>
      <c r="E55" s="301" t="s">
        <v>213</v>
      </c>
      <c r="F55" s="302" t="s">
        <v>12</v>
      </c>
      <c r="G55" s="303" t="s">
        <v>540</v>
      </c>
      <c r="H55" s="2"/>
      <c r="I55" s="395">
        <f>SUM(I56)</f>
        <v>237000</v>
      </c>
    </row>
    <row r="56" spans="1:9" ht="62.4">
      <c r="A56" s="105" t="s">
        <v>92</v>
      </c>
      <c r="B56" s="374" t="s">
        <v>50</v>
      </c>
      <c r="C56" s="2" t="s">
        <v>10</v>
      </c>
      <c r="D56" s="2" t="s">
        <v>20</v>
      </c>
      <c r="E56" s="301" t="s">
        <v>213</v>
      </c>
      <c r="F56" s="302" t="s">
        <v>12</v>
      </c>
      <c r="G56" s="303" t="s">
        <v>540</v>
      </c>
      <c r="H56" s="2" t="s">
        <v>13</v>
      </c>
      <c r="I56" s="397">
        <v>237000</v>
      </c>
    </row>
    <row r="57" spans="1:9" ht="15.6">
      <c r="A57" s="35" t="s">
        <v>139</v>
      </c>
      <c r="B57" s="38" t="s">
        <v>50</v>
      </c>
      <c r="C57" s="36" t="s">
        <v>10</v>
      </c>
      <c r="D57" s="36" t="s">
        <v>20</v>
      </c>
      <c r="E57" s="298" t="s">
        <v>214</v>
      </c>
      <c r="F57" s="299" t="s">
        <v>521</v>
      </c>
      <c r="G57" s="300" t="s">
        <v>522</v>
      </c>
      <c r="H57" s="36"/>
      <c r="I57" s="394">
        <f>SUM(I58)</f>
        <v>10977313</v>
      </c>
    </row>
    <row r="58" spans="1:9" ht="31.2">
      <c r="A58" s="3" t="s">
        <v>140</v>
      </c>
      <c r="B58" s="374" t="s">
        <v>50</v>
      </c>
      <c r="C58" s="2" t="s">
        <v>10</v>
      </c>
      <c r="D58" s="2" t="s">
        <v>20</v>
      </c>
      <c r="E58" s="301" t="s">
        <v>215</v>
      </c>
      <c r="F58" s="302" t="s">
        <v>521</v>
      </c>
      <c r="G58" s="303" t="s">
        <v>522</v>
      </c>
      <c r="H58" s="2"/>
      <c r="I58" s="395">
        <f>SUM(I59)</f>
        <v>10977313</v>
      </c>
    </row>
    <row r="59" spans="1:9" ht="31.2">
      <c r="A59" s="3" t="s">
        <v>91</v>
      </c>
      <c r="B59" s="374" t="s">
        <v>50</v>
      </c>
      <c r="C59" s="2" t="s">
        <v>10</v>
      </c>
      <c r="D59" s="2" t="s">
        <v>20</v>
      </c>
      <c r="E59" s="301" t="s">
        <v>215</v>
      </c>
      <c r="F59" s="302" t="s">
        <v>521</v>
      </c>
      <c r="G59" s="303" t="s">
        <v>526</v>
      </c>
      <c r="H59" s="2"/>
      <c r="I59" s="395">
        <f>SUM(I60:I61)</f>
        <v>10977313</v>
      </c>
    </row>
    <row r="60" spans="1:9" ht="62.4">
      <c r="A60" s="105" t="s">
        <v>92</v>
      </c>
      <c r="B60" s="374" t="s">
        <v>50</v>
      </c>
      <c r="C60" s="2" t="s">
        <v>10</v>
      </c>
      <c r="D60" s="2" t="s">
        <v>20</v>
      </c>
      <c r="E60" s="301" t="s">
        <v>215</v>
      </c>
      <c r="F60" s="302" t="s">
        <v>521</v>
      </c>
      <c r="G60" s="303" t="s">
        <v>526</v>
      </c>
      <c r="H60" s="2" t="s">
        <v>13</v>
      </c>
      <c r="I60" s="396">
        <v>10965313</v>
      </c>
    </row>
    <row r="61" spans="1:9" ht="15.6">
      <c r="A61" s="3" t="s">
        <v>18</v>
      </c>
      <c r="B61" s="374" t="s">
        <v>50</v>
      </c>
      <c r="C61" s="2" t="s">
        <v>10</v>
      </c>
      <c r="D61" s="2" t="s">
        <v>20</v>
      </c>
      <c r="E61" s="301" t="s">
        <v>215</v>
      </c>
      <c r="F61" s="302" t="s">
        <v>521</v>
      </c>
      <c r="G61" s="303" t="s">
        <v>526</v>
      </c>
      <c r="H61" s="2" t="s">
        <v>17</v>
      </c>
      <c r="I61" s="396">
        <v>12000</v>
      </c>
    </row>
    <row r="62" spans="1:9" ht="16.5" customHeight="1">
      <c r="A62" s="91" t="s">
        <v>97</v>
      </c>
      <c r="B62" s="38" t="s">
        <v>50</v>
      </c>
      <c r="C62" s="36" t="s">
        <v>10</v>
      </c>
      <c r="D62" s="38">
        <v>11</v>
      </c>
      <c r="E62" s="304" t="s">
        <v>216</v>
      </c>
      <c r="F62" s="305" t="s">
        <v>521</v>
      </c>
      <c r="G62" s="306" t="s">
        <v>522</v>
      </c>
      <c r="H62" s="36"/>
      <c r="I62" s="394">
        <f>SUM(I63)</f>
        <v>500000</v>
      </c>
    </row>
    <row r="63" spans="1:9" ht="16.5" customHeight="1">
      <c r="A63" s="108" t="s">
        <v>98</v>
      </c>
      <c r="B63" s="8" t="s">
        <v>50</v>
      </c>
      <c r="C63" s="2" t="s">
        <v>10</v>
      </c>
      <c r="D63" s="374">
        <v>11</v>
      </c>
      <c r="E63" s="319" t="s">
        <v>217</v>
      </c>
      <c r="F63" s="320" t="s">
        <v>521</v>
      </c>
      <c r="G63" s="321" t="s">
        <v>522</v>
      </c>
      <c r="H63" s="2"/>
      <c r="I63" s="395">
        <f>SUM(I64)</f>
        <v>500000</v>
      </c>
    </row>
    <row r="64" spans="1:9" ht="16.5" customHeight="1">
      <c r="A64" s="3" t="s">
        <v>118</v>
      </c>
      <c r="B64" s="374" t="s">
        <v>50</v>
      </c>
      <c r="C64" s="2" t="s">
        <v>10</v>
      </c>
      <c r="D64" s="374">
        <v>11</v>
      </c>
      <c r="E64" s="319" t="s">
        <v>217</v>
      </c>
      <c r="F64" s="320" t="s">
        <v>521</v>
      </c>
      <c r="G64" s="321" t="s">
        <v>544</v>
      </c>
      <c r="H64" s="2"/>
      <c r="I64" s="395">
        <f>SUM(I65)</f>
        <v>500000</v>
      </c>
    </row>
    <row r="65" spans="1:9" ht="15.75" customHeight="1">
      <c r="A65" s="3" t="s">
        <v>18</v>
      </c>
      <c r="B65" s="374" t="s">
        <v>50</v>
      </c>
      <c r="C65" s="2" t="s">
        <v>10</v>
      </c>
      <c r="D65" s="374">
        <v>11</v>
      </c>
      <c r="E65" s="319" t="s">
        <v>217</v>
      </c>
      <c r="F65" s="320" t="s">
        <v>521</v>
      </c>
      <c r="G65" s="321" t="s">
        <v>544</v>
      </c>
      <c r="H65" s="2" t="s">
        <v>17</v>
      </c>
      <c r="I65" s="396">
        <v>500000</v>
      </c>
    </row>
    <row r="66" spans="1:9" ht="15.6">
      <c r="A66" s="120" t="s">
        <v>23</v>
      </c>
      <c r="B66" s="31" t="s">
        <v>50</v>
      </c>
      <c r="C66" s="27" t="s">
        <v>10</v>
      </c>
      <c r="D66" s="31">
        <v>13</v>
      </c>
      <c r="E66" s="122"/>
      <c r="F66" s="425"/>
      <c r="G66" s="426"/>
      <c r="H66" s="27"/>
      <c r="I66" s="421">
        <f>SUM(I67+I72+I91+I95+I106+I81+I86+I112)</f>
        <v>7301230</v>
      </c>
    </row>
    <row r="67" spans="1:9" ht="46.8">
      <c r="A67" s="35" t="s">
        <v>145</v>
      </c>
      <c r="B67" s="38" t="s">
        <v>50</v>
      </c>
      <c r="C67" s="36" t="s">
        <v>10</v>
      </c>
      <c r="D67" s="38">
        <v>13</v>
      </c>
      <c r="E67" s="304" t="s">
        <v>547</v>
      </c>
      <c r="F67" s="305" t="s">
        <v>521</v>
      </c>
      <c r="G67" s="306" t="s">
        <v>522</v>
      </c>
      <c r="H67" s="36"/>
      <c r="I67" s="394">
        <f>SUM(I68)</f>
        <v>3000</v>
      </c>
    </row>
    <row r="68" spans="1:9" ht="63" customHeight="1">
      <c r="A68" s="64" t="s">
        <v>146</v>
      </c>
      <c r="B68" s="63" t="s">
        <v>50</v>
      </c>
      <c r="C68" s="2" t="s">
        <v>10</v>
      </c>
      <c r="D68" s="374">
        <v>13</v>
      </c>
      <c r="E68" s="319" t="s">
        <v>218</v>
      </c>
      <c r="F68" s="320" t="s">
        <v>521</v>
      </c>
      <c r="G68" s="321" t="s">
        <v>522</v>
      </c>
      <c r="H68" s="2"/>
      <c r="I68" s="395">
        <f>SUM(I69)</f>
        <v>3000</v>
      </c>
    </row>
    <row r="69" spans="1:9" ht="46.8">
      <c r="A69" s="64" t="s">
        <v>548</v>
      </c>
      <c r="B69" s="63" t="s">
        <v>50</v>
      </c>
      <c r="C69" s="2" t="s">
        <v>10</v>
      </c>
      <c r="D69" s="374">
        <v>13</v>
      </c>
      <c r="E69" s="319" t="s">
        <v>218</v>
      </c>
      <c r="F69" s="320" t="s">
        <v>10</v>
      </c>
      <c r="G69" s="321" t="s">
        <v>522</v>
      </c>
      <c r="H69" s="2"/>
      <c r="I69" s="395">
        <f>SUM(I70)</f>
        <v>3000</v>
      </c>
    </row>
    <row r="70" spans="1:9" ht="17.25" customHeight="1">
      <c r="A70" s="105" t="s">
        <v>550</v>
      </c>
      <c r="B70" s="374" t="s">
        <v>50</v>
      </c>
      <c r="C70" s="2" t="s">
        <v>10</v>
      </c>
      <c r="D70" s="374">
        <v>13</v>
      </c>
      <c r="E70" s="319" t="s">
        <v>218</v>
      </c>
      <c r="F70" s="320" t="s">
        <v>10</v>
      </c>
      <c r="G70" s="321" t="s">
        <v>549</v>
      </c>
      <c r="H70" s="2"/>
      <c r="I70" s="395">
        <f>SUM(I71)</f>
        <v>3000</v>
      </c>
    </row>
    <row r="71" spans="1:9" ht="31.5" customHeight="1">
      <c r="A71" s="110" t="s">
        <v>728</v>
      </c>
      <c r="B71" s="413" t="s">
        <v>50</v>
      </c>
      <c r="C71" s="2" t="s">
        <v>10</v>
      </c>
      <c r="D71" s="374">
        <v>13</v>
      </c>
      <c r="E71" s="319" t="s">
        <v>218</v>
      </c>
      <c r="F71" s="320" t="s">
        <v>10</v>
      </c>
      <c r="G71" s="321" t="s">
        <v>549</v>
      </c>
      <c r="H71" s="2" t="s">
        <v>16</v>
      </c>
      <c r="I71" s="396">
        <v>3000</v>
      </c>
    </row>
    <row r="72" spans="1:9" ht="46.8">
      <c r="A72" s="91" t="s">
        <v>204</v>
      </c>
      <c r="B72" s="38" t="s">
        <v>50</v>
      </c>
      <c r="C72" s="36" t="s">
        <v>10</v>
      </c>
      <c r="D72" s="38">
        <v>13</v>
      </c>
      <c r="E72" s="304" t="s">
        <v>576</v>
      </c>
      <c r="F72" s="305" t="s">
        <v>521</v>
      </c>
      <c r="G72" s="306" t="s">
        <v>522</v>
      </c>
      <c r="H72" s="36"/>
      <c r="I72" s="394">
        <f>SUM(I73+I77)</f>
        <v>94800</v>
      </c>
    </row>
    <row r="73" spans="1:9" ht="78">
      <c r="A73" s="105" t="s">
        <v>262</v>
      </c>
      <c r="B73" s="374" t="s">
        <v>50</v>
      </c>
      <c r="C73" s="2" t="s">
        <v>10</v>
      </c>
      <c r="D73" s="374">
        <v>13</v>
      </c>
      <c r="E73" s="319" t="s">
        <v>261</v>
      </c>
      <c r="F73" s="320" t="s">
        <v>521</v>
      </c>
      <c r="G73" s="321" t="s">
        <v>522</v>
      </c>
      <c r="H73" s="2"/>
      <c r="I73" s="395">
        <f>SUM(I74)</f>
        <v>47400</v>
      </c>
    </row>
    <row r="74" spans="1:9" ht="46.8">
      <c r="A74" s="3" t="s">
        <v>577</v>
      </c>
      <c r="B74" s="374" t="s">
        <v>50</v>
      </c>
      <c r="C74" s="2" t="s">
        <v>10</v>
      </c>
      <c r="D74" s="374">
        <v>13</v>
      </c>
      <c r="E74" s="319" t="s">
        <v>261</v>
      </c>
      <c r="F74" s="320" t="s">
        <v>10</v>
      </c>
      <c r="G74" s="321" t="s">
        <v>522</v>
      </c>
      <c r="H74" s="2"/>
      <c r="I74" s="395">
        <f>SUM(I75)</f>
        <v>47400</v>
      </c>
    </row>
    <row r="75" spans="1:9" ht="31.2">
      <c r="A75" s="136" t="s">
        <v>589</v>
      </c>
      <c r="B75" s="414" t="s">
        <v>50</v>
      </c>
      <c r="C75" s="2" t="s">
        <v>10</v>
      </c>
      <c r="D75" s="374">
        <v>13</v>
      </c>
      <c r="E75" s="319" t="s">
        <v>261</v>
      </c>
      <c r="F75" s="320" t="s">
        <v>10</v>
      </c>
      <c r="G75" s="321" t="s">
        <v>588</v>
      </c>
      <c r="H75" s="2"/>
      <c r="I75" s="395">
        <f>SUM(I76)</f>
        <v>47400</v>
      </c>
    </row>
    <row r="76" spans="1:9" ht="15.75" customHeight="1">
      <c r="A76" s="111" t="s">
        <v>21</v>
      </c>
      <c r="B76" s="414" t="s">
        <v>50</v>
      </c>
      <c r="C76" s="2" t="s">
        <v>10</v>
      </c>
      <c r="D76" s="374">
        <v>13</v>
      </c>
      <c r="E76" s="319" t="s">
        <v>261</v>
      </c>
      <c r="F76" s="320" t="s">
        <v>10</v>
      </c>
      <c r="G76" s="321" t="s">
        <v>588</v>
      </c>
      <c r="H76" s="2" t="s">
        <v>75</v>
      </c>
      <c r="I76" s="396">
        <v>47400</v>
      </c>
    </row>
    <row r="77" spans="1:9" ht="84" customHeight="1">
      <c r="A77" s="105" t="s">
        <v>205</v>
      </c>
      <c r="B77" s="374" t="s">
        <v>50</v>
      </c>
      <c r="C77" s="2" t="s">
        <v>10</v>
      </c>
      <c r="D77" s="374">
        <v>13</v>
      </c>
      <c r="E77" s="319" t="s">
        <v>235</v>
      </c>
      <c r="F77" s="320" t="s">
        <v>521</v>
      </c>
      <c r="G77" s="321" t="s">
        <v>522</v>
      </c>
      <c r="H77" s="2"/>
      <c r="I77" s="395">
        <f>SUM(I78)</f>
        <v>47400</v>
      </c>
    </row>
    <row r="78" spans="1:9" ht="34.5" customHeight="1">
      <c r="A78" s="3" t="s">
        <v>590</v>
      </c>
      <c r="B78" s="374" t="s">
        <v>50</v>
      </c>
      <c r="C78" s="2" t="s">
        <v>10</v>
      </c>
      <c r="D78" s="374">
        <v>13</v>
      </c>
      <c r="E78" s="319" t="s">
        <v>235</v>
      </c>
      <c r="F78" s="320" t="s">
        <v>10</v>
      </c>
      <c r="G78" s="321" t="s">
        <v>522</v>
      </c>
      <c r="H78" s="2"/>
      <c r="I78" s="395">
        <f>SUM(I79)</f>
        <v>47400</v>
      </c>
    </row>
    <row r="79" spans="1:9" ht="31.2">
      <c r="A79" s="136" t="s">
        <v>589</v>
      </c>
      <c r="B79" s="414" t="s">
        <v>50</v>
      </c>
      <c r="C79" s="2" t="s">
        <v>10</v>
      </c>
      <c r="D79" s="374">
        <v>13</v>
      </c>
      <c r="E79" s="319" t="s">
        <v>235</v>
      </c>
      <c r="F79" s="320" t="s">
        <v>10</v>
      </c>
      <c r="G79" s="321" t="s">
        <v>588</v>
      </c>
      <c r="H79" s="2"/>
      <c r="I79" s="395">
        <f>SUM(I80)</f>
        <v>47400</v>
      </c>
    </row>
    <row r="80" spans="1:9" ht="17.25" customHeight="1">
      <c r="A80" s="111" t="s">
        <v>21</v>
      </c>
      <c r="B80" s="414" t="s">
        <v>50</v>
      </c>
      <c r="C80" s="2" t="s">
        <v>10</v>
      </c>
      <c r="D80" s="374">
        <v>13</v>
      </c>
      <c r="E80" s="319" t="s">
        <v>235</v>
      </c>
      <c r="F80" s="320" t="s">
        <v>10</v>
      </c>
      <c r="G80" s="321" t="s">
        <v>588</v>
      </c>
      <c r="H80" s="2" t="s">
        <v>75</v>
      </c>
      <c r="I80" s="396">
        <v>47400</v>
      </c>
    </row>
    <row r="81" spans="1:9" ht="33.75" customHeight="1">
      <c r="A81" s="91" t="s">
        <v>138</v>
      </c>
      <c r="B81" s="38" t="s">
        <v>50</v>
      </c>
      <c r="C81" s="36" t="s">
        <v>10</v>
      </c>
      <c r="D81" s="36">
        <v>13</v>
      </c>
      <c r="E81" s="298" t="s">
        <v>533</v>
      </c>
      <c r="F81" s="299" t="s">
        <v>521</v>
      </c>
      <c r="G81" s="300" t="s">
        <v>522</v>
      </c>
      <c r="H81" s="36"/>
      <c r="I81" s="394">
        <f>SUM(I82)</f>
        <v>2000</v>
      </c>
    </row>
    <row r="82" spans="1:9" ht="63" customHeight="1">
      <c r="A82" s="94" t="s">
        <v>665</v>
      </c>
      <c r="B82" s="414" t="s">
        <v>50</v>
      </c>
      <c r="C82" s="2" t="s">
        <v>10</v>
      </c>
      <c r="D82" s="2">
        <v>13</v>
      </c>
      <c r="E82" s="301" t="s">
        <v>664</v>
      </c>
      <c r="F82" s="302" t="s">
        <v>521</v>
      </c>
      <c r="G82" s="303" t="s">
        <v>522</v>
      </c>
      <c r="H82" s="2"/>
      <c r="I82" s="395">
        <f>SUM(I83)</f>
        <v>2000</v>
      </c>
    </row>
    <row r="83" spans="1:9" ht="33" customHeight="1">
      <c r="A83" s="94" t="s">
        <v>666</v>
      </c>
      <c r="B83" s="414" t="s">
        <v>50</v>
      </c>
      <c r="C83" s="2" t="s">
        <v>10</v>
      </c>
      <c r="D83" s="2">
        <v>13</v>
      </c>
      <c r="E83" s="301" t="s">
        <v>664</v>
      </c>
      <c r="F83" s="302" t="s">
        <v>10</v>
      </c>
      <c r="G83" s="303" t="s">
        <v>522</v>
      </c>
      <c r="H83" s="2"/>
      <c r="I83" s="395">
        <f>SUM(I84)</f>
        <v>2000</v>
      </c>
    </row>
    <row r="84" spans="1:9" ht="31.5" customHeight="1">
      <c r="A84" s="94" t="s">
        <v>668</v>
      </c>
      <c r="B84" s="414" t="s">
        <v>50</v>
      </c>
      <c r="C84" s="2" t="s">
        <v>10</v>
      </c>
      <c r="D84" s="2">
        <v>13</v>
      </c>
      <c r="E84" s="301" t="s">
        <v>664</v>
      </c>
      <c r="F84" s="302" t="s">
        <v>10</v>
      </c>
      <c r="G84" s="303" t="s">
        <v>667</v>
      </c>
      <c r="H84" s="2"/>
      <c r="I84" s="395">
        <f>SUM(I85)</f>
        <v>2000</v>
      </c>
    </row>
    <row r="85" spans="1:9" ht="32.25" customHeight="1">
      <c r="A85" s="110" t="s">
        <v>728</v>
      </c>
      <c r="B85" s="414" t="s">
        <v>50</v>
      </c>
      <c r="C85" s="2" t="s">
        <v>10</v>
      </c>
      <c r="D85" s="2">
        <v>13</v>
      </c>
      <c r="E85" s="301" t="s">
        <v>664</v>
      </c>
      <c r="F85" s="302" t="s">
        <v>10</v>
      </c>
      <c r="G85" s="303" t="s">
        <v>667</v>
      </c>
      <c r="H85" s="2" t="s">
        <v>16</v>
      </c>
      <c r="I85" s="397">
        <v>2000</v>
      </c>
    </row>
    <row r="86" spans="1:9" ht="47.25" hidden="1" customHeight="1">
      <c r="A86" s="115" t="s">
        <v>132</v>
      </c>
      <c r="B86" s="38" t="s">
        <v>50</v>
      </c>
      <c r="C86" s="36" t="s">
        <v>10</v>
      </c>
      <c r="D86" s="36">
        <v>13</v>
      </c>
      <c r="E86" s="298" t="s">
        <v>536</v>
      </c>
      <c r="F86" s="299" t="s">
        <v>521</v>
      </c>
      <c r="G86" s="300" t="s">
        <v>522</v>
      </c>
      <c r="H86" s="36"/>
      <c r="I86" s="394">
        <f>SUM(I87)</f>
        <v>0</v>
      </c>
    </row>
    <row r="87" spans="1:9" ht="65.25" hidden="1" customHeight="1">
      <c r="A87" s="94" t="s">
        <v>169</v>
      </c>
      <c r="B87" s="414" t="s">
        <v>50</v>
      </c>
      <c r="C87" s="2" t="s">
        <v>10</v>
      </c>
      <c r="D87" s="2">
        <v>13</v>
      </c>
      <c r="E87" s="344" t="s">
        <v>249</v>
      </c>
      <c r="F87" s="345" t="s">
        <v>521</v>
      </c>
      <c r="G87" s="346" t="s">
        <v>522</v>
      </c>
      <c r="H87" s="87"/>
      <c r="I87" s="398">
        <f>SUM(I88)</f>
        <v>0</v>
      </c>
    </row>
    <row r="88" spans="1:9" ht="32.25" hidden="1" customHeight="1">
      <c r="A88" s="94" t="s">
        <v>605</v>
      </c>
      <c r="B88" s="414" t="s">
        <v>50</v>
      </c>
      <c r="C88" s="2" t="s">
        <v>10</v>
      </c>
      <c r="D88" s="2">
        <v>13</v>
      </c>
      <c r="E88" s="344" t="s">
        <v>249</v>
      </c>
      <c r="F88" s="345" t="s">
        <v>10</v>
      </c>
      <c r="G88" s="346" t="s">
        <v>522</v>
      </c>
      <c r="H88" s="87"/>
      <c r="I88" s="398">
        <f>SUM(I89)</f>
        <v>0</v>
      </c>
    </row>
    <row r="89" spans="1:9" ht="32.25" hidden="1" customHeight="1">
      <c r="A89" s="85" t="s">
        <v>669</v>
      </c>
      <c r="B89" s="414" t="s">
        <v>50</v>
      </c>
      <c r="C89" s="2" t="s">
        <v>10</v>
      </c>
      <c r="D89" s="2">
        <v>13</v>
      </c>
      <c r="E89" s="344" t="s">
        <v>249</v>
      </c>
      <c r="F89" s="345" t="s">
        <v>10</v>
      </c>
      <c r="G89" s="346" t="s">
        <v>670</v>
      </c>
      <c r="H89" s="87"/>
      <c r="I89" s="398">
        <f>SUM(I90)</f>
        <v>0</v>
      </c>
    </row>
    <row r="90" spans="1:9" ht="32.25" hidden="1" customHeight="1">
      <c r="A90" s="113" t="s">
        <v>728</v>
      </c>
      <c r="B90" s="414" t="s">
        <v>50</v>
      </c>
      <c r="C90" s="2" t="s">
        <v>10</v>
      </c>
      <c r="D90" s="2">
        <v>13</v>
      </c>
      <c r="E90" s="344" t="s">
        <v>249</v>
      </c>
      <c r="F90" s="345" t="s">
        <v>10</v>
      </c>
      <c r="G90" s="346" t="s">
        <v>670</v>
      </c>
      <c r="H90" s="87" t="s">
        <v>16</v>
      </c>
      <c r="I90" s="399"/>
    </row>
    <row r="91" spans="1:9" ht="31.2">
      <c r="A91" s="91" t="s">
        <v>24</v>
      </c>
      <c r="B91" s="38" t="s">
        <v>50</v>
      </c>
      <c r="C91" s="36" t="s">
        <v>10</v>
      </c>
      <c r="D91" s="38">
        <v>13</v>
      </c>
      <c r="E91" s="304" t="s">
        <v>219</v>
      </c>
      <c r="F91" s="305" t="s">
        <v>521</v>
      </c>
      <c r="G91" s="306" t="s">
        <v>522</v>
      </c>
      <c r="H91" s="36"/>
      <c r="I91" s="394">
        <f>SUM(I92)</f>
        <v>30000</v>
      </c>
    </row>
    <row r="92" spans="1:9" ht="16.5" customHeight="1">
      <c r="A92" s="105" t="s">
        <v>101</v>
      </c>
      <c r="B92" s="374" t="s">
        <v>50</v>
      </c>
      <c r="C92" s="2" t="s">
        <v>10</v>
      </c>
      <c r="D92" s="374">
        <v>13</v>
      </c>
      <c r="E92" s="319" t="s">
        <v>220</v>
      </c>
      <c r="F92" s="320" t="s">
        <v>521</v>
      </c>
      <c r="G92" s="321" t="s">
        <v>522</v>
      </c>
      <c r="H92" s="2"/>
      <c r="I92" s="395">
        <f>SUM(I93)</f>
        <v>30000</v>
      </c>
    </row>
    <row r="93" spans="1:9" ht="16.5" customHeight="1">
      <c r="A93" s="3" t="s">
        <v>119</v>
      </c>
      <c r="B93" s="374" t="s">
        <v>50</v>
      </c>
      <c r="C93" s="2" t="s">
        <v>10</v>
      </c>
      <c r="D93" s="374">
        <v>13</v>
      </c>
      <c r="E93" s="319" t="s">
        <v>220</v>
      </c>
      <c r="F93" s="320" t="s">
        <v>521</v>
      </c>
      <c r="G93" s="321" t="s">
        <v>551</v>
      </c>
      <c r="H93" s="2"/>
      <c r="I93" s="395">
        <f>SUM(I94)</f>
        <v>30000</v>
      </c>
    </row>
    <row r="94" spans="1:9" ht="34.5" customHeight="1">
      <c r="A94" s="110" t="s">
        <v>728</v>
      </c>
      <c r="B94" s="413" t="s">
        <v>50</v>
      </c>
      <c r="C94" s="2" t="s">
        <v>10</v>
      </c>
      <c r="D94" s="374">
        <v>13</v>
      </c>
      <c r="E94" s="319" t="s">
        <v>220</v>
      </c>
      <c r="F94" s="320" t="s">
        <v>521</v>
      </c>
      <c r="G94" s="321" t="s">
        <v>551</v>
      </c>
      <c r="H94" s="2" t="s">
        <v>16</v>
      </c>
      <c r="I94" s="396">
        <v>30000</v>
      </c>
    </row>
    <row r="95" spans="1:9" ht="16.5" customHeight="1">
      <c r="A95" s="91" t="s">
        <v>202</v>
      </c>
      <c r="B95" s="38" t="s">
        <v>50</v>
      </c>
      <c r="C95" s="36" t="s">
        <v>10</v>
      </c>
      <c r="D95" s="38">
        <v>13</v>
      </c>
      <c r="E95" s="304" t="s">
        <v>221</v>
      </c>
      <c r="F95" s="305" t="s">
        <v>521</v>
      </c>
      <c r="G95" s="306" t="s">
        <v>522</v>
      </c>
      <c r="H95" s="36"/>
      <c r="I95" s="394">
        <f>SUM(I96)</f>
        <v>1898663</v>
      </c>
    </row>
    <row r="96" spans="1:9" ht="16.5" customHeight="1">
      <c r="A96" s="105" t="s">
        <v>201</v>
      </c>
      <c r="B96" s="374" t="s">
        <v>50</v>
      </c>
      <c r="C96" s="2" t="s">
        <v>10</v>
      </c>
      <c r="D96" s="374">
        <v>13</v>
      </c>
      <c r="E96" s="319" t="s">
        <v>222</v>
      </c>
      <c r="F96" s="320" t="s">
        <v>521</v>
      </c>
      <c r="G96" s="321" t="s">
        <v>522</v>
      </c>
      <c r="H96" s="2"/>
      <c r="I96" s="395">
        <f>SUM(I97+I99+I101+I103)</f>
        <v>1898663</v>
      </c>
    </row>
    <row r="97" spans="1:9" ht="48.75" customHeight="1">
      <c r="A97" s="105" t="s">
        <v>736</v>
      </c>
      <c r="B97" s="527" t="s">
        <v>50</v>
      </c>
      <c r="C97" s="2" t="s">
        <v>10</v>
      </c>
      <c r="D97" s="527">
        <v>13</v>
      </c>
      <c r="E97" s="319" t="s">
        <v>222</v>
      </c>
      <c r="F97" s="320" t="s">
        <v>521</v>
      </c>
      <c r="G97" s="321">
        <v>12712</v>
      </c>
      <c r="H97" s="2"/>
      <c r="I97" s="395">
        <f>SUM(I98)</f>
        <v>23700</v>
      </c>
    </row>
    <row r="98" spans="1:9" ht="64.5" customHeight="1">
      <c r="A98" s="105" t="s">
        <v>92</v>
      </c>
      <c r="B98" s="527" t="s">
        <v>50</v>
      </c>
      <c r="C98" s="2" t="s">
        <v>10</v>
      </c>
      <c r="D98" s="527">
        <v>13</v>
      </c>
      <c r="E98" s="319" t="s">
        <v>222</v>
      </c>
      <c r="F98" s="320" t="s">
        <v>521</v>
      </c>
      <c r="G98" s="321">
        <v>12712</v>
      </c>
      <c r="H98" s="2" t="s">
        <v>13</v>
      </c>
      <c r="I98" s="397">
        <v>23700</v>
      </c>
    </row>
    <row r="99" spans="1:9" ht="16.5" customHeight="1">
      <c r="A99" s="3" t="s">
        <v>203</v>
      </c>
      <c r="B99" s="374" t="s">
        <v>50</v>
      </c>
      <c r="C99" s="2" t="s">
        <v>10</v>
      </c>
      <c r="D99" s="374">
        <v>13</v>
      </c>
      <c r="E99" s="319" t="s">
        <v>222</v>
      </c>
      <c r="F99" s="320" t="s">
        <v>521</v>
      </c>
      <c r="G99" s="321" t="s">
        <v>552</v>
      </c>
      <c r="H99" s="2"/>
      <c r="I99" s="395">
        <f>SUM(I100)</f>
        <v>85000</v>
      </c>
    </row>
    <row r="100" spans="1:9" ht="30.75" customHeight="1">
      <c r="A100" s="110" t="s">
        <v>728</v>
      </c>
      <c r="B100" s="413" t="s">
        <v>50</v>
      </c>
      <c r="C100" s="2" t="s">
        <v>10</v>
      </c>
      <c r="D100" s="374">
        <v>13</v>
      </c>
      <c r="E100" s="319" t="s">
        <v>222</v>
      </c>
      <c r="F100" s="320" t="s">
        <v>521</v>
      </c>
      <c r="G100" s="321" t="s">
        <v>552</v>
      </c>
      <c r="H100" s="2" t="s">
        <v>16</v>
      </c>
      <c r="I100" s="396">
        <v>85000</v>
      </c>
    </row>
    <row r="101" spans="1:9" ht="32.25" customHeight="1">
      <c r="A101" s="110" t="s">
        <v>718</v>
      </c>
      <c r="B101" s="527" t="s">
        <v>50</v>
      </c>
      <c r="C101" s="2" t="s">
        <v>10</v>
      </c>
      <c r="D101" s="527">
        <v>13</v>
      </c>
      <c r="E101" s="319" t="s">
        <v>222</v>
      </c>
      <c r="F101" s="320" t="s">
        <v>521</v>
      </c>
      <c r="G101" s="321" t="s">
        <v>588</v>
      </c>
      <c r="H101" s="2"/>
      <c r="I101" s="395">
        <f>SUM(I102)</f>
        <v>60000</v>
      </c>
    </row>
    <row r="102" spans="1:9" ht="64.5" customHeight="1">
      <c r="A102" s="105" t="s">
        <v>92</v>
      </c>
      <c r="B102" s="413" t="s">
        <v>50</v>
      </c>
      <c r="C102" s="2" t="s">
        <v>10</v>
      </c>
      <c r="D102" s="527">
        <v>13</v>
      </c>
      <c r="E102" s="319" t="s">
        <v>222</v>
      </c>
      <c r="F102" s="320" t="s">
        <v>521</v>
      </c>
      <c r="G102" s="321" t="s">
        <v>588</v>
      </c>
      <c r="H102" s="2" t="s">
        <v>13</v>
      </c>
      <c r="I102" s="396">
        <v>60000</v>
      </c>
    </row>
    <row r="103" spans="1:9" ht="78">
      <c r="A103" s="111" t="s">
        <v>554</v>
      </c>
      <c r="B103" s="414" t="s">
        <v>50</v>
      </c>
      <c r="C103" s="2" t="s">
        <v>10</v>
      </c>
      <c r="D103" s="374">
        <v>13</v>
      </c>
      <c r="E103" s="319" t="s">
        <v>222</v>
      </c>
      <c r="F103" s="320" t="s">
        <v>521</v>
      </c>
      <c r="G103" s="321" t="s">
        <v>553</v>
      </c>
      <c r="H103" s="2"/>
      <c r="I103" s="395">
        <f>SUM(I104:I105)</f>
        <v>1729963</v>
      </c>
    </row>
    <row r="104" spans="1:9" ht="62.4">
      <c r="A104" s="105" t="s">
        <v>92</v>
      </c>
      <c r="B104" s="374" t="s">
        <v>50</v>
      </c>
      <c r="C104" s="2" t="s">
        <v>10</v>
      </c>
      <c r="D104" s="374">
        <v>13</v>
      </c>
      <c r="E104" s="319" t="s">
        <v>222</v>
      </c>
      <c r="F104" s="320" t="s">
        <v>521</v>
      </c>
      <c r="G104" s="321" t="s">
        <v>553</v>
      </c>
      <c r="H104" s="2" t="s">
        <v>13</v>
      </c>
      <c r="I104" s="396">
        <v>886000</v>
      </c>
    </row>
    <row r="105" spans="1:9" ht="30.75" customHeight="1">
      <c r="A105" s="110" t="s">
        <v>728</v>
      </c>
      <c r="B105" s="413" t="s">
        <v>50</v>
      </c>
      <c r="C105" s="2" t="s">
        <v>10</v>
      </c>
      <c r="D105" s="374">
        <v>13</v>
      </c>
      <c r="E105" s="319" t="s">
        <v>222</v>
      </c>
      <c r="F105" s="320" t="s">
        <v>521</v>
      </c>
      <c r="G105" s="321" t="s">
        <v>553</v>
      </c>
      <c r="H105" s="2" t="s">
        <v>16</v>
      </c>
      <c r="I105" s="396">
        <v>843963</v>
      </c>
    </row>
    <row r="106" spans="1:9" ht="31.2">
      <c r="A106" s="35" t="s">
        <v>147</v>
      </c>
      <c r="B106" s="38" t="s">
        <v>50</v>
      </c>
      <c r="C106" s="36" t="s">
        <v>10</v>
      </c>
      <c r="D106" s="38">
        <v>13</v>
      </c>
      <c r="E106" s="304" t="s">
        <v>223</v>
      </c>
      <c r="F106" s="305" t="s">
        <v>521</v>
      </c>
      <c r="G106" s="306" t="s">
        <v>522</v>
      </c>
      <c r="H106" s="36"/>
      <c r="I106" s="394">
        <f>SUM(I107)</f>
        <v>5272767</v>
      </c>
    </row>
    <row r="107" spans="1:9" ht="31.2">
      <c r="A107" s="105" t="s">
        <v>148</v>
      </c>
      <c r="B107" s="374" t="s">
        <v>50</v>
      </c>
      <c r="C107" s="2" t="s">
        <v>10</v>
      </c>
      <c r="D107" s="374">
        <v>13</v>
      </c>
      <c r="E107" s="319" t="s">
        <v>224</v>
      </c>
      <c r="F107" s="320" t="s">
        <v>521</v>
      </c>
      <c r="G107" s="321" t="s">
        <v>522</v>
      </c>
      <c r="H107" s="2"/>
      <c r="I107" s="395">
        <f>SUM(I108)</f>
        <v>5272767</v>
      </c>
    </row>
    <row r="108" spans="1:9" ht="31.2">
      <c r="A108" s="3" t="s">
        <v>102</v>
      </c>
      <c r="B108" s="374" t="s">
        <v>50</v>
      </c>
      <c r="C108" s="2" t="s">
        <v>10</v>
      </c>
      <c r="D108" s="374">
        <v>13</v>
      </c>
      <c r="E108" s="319" t="s">
        <v>224</v>
      </c>
      <c r="F108" s="320" t="s">
        <v>521</v>
      </c>
      <c r="G108" s="321" t="s">
        <v>555</v>
      </c>
      <c r="H108" s="2"/>
      <c r="I108" s="395">
        <f>SUM(I109:I111)</f>
        <v>5272767</v>
      </c>
    </row>
    <row r="109" spans="1:9" ht="62.4">
      <c r="A109" s="105" t="s">
        <v>92</v>
      </c>
      <c r="B109" s="374" t="s">
        <v>50</v>
      </c>
      <c r="C109" s="2" t="s">
        <v>10</v>
      </c>
      <c r="D109" s="374">
        <v>13</v>
      </c>
      <c r="E109" s="319" t="s">
        <v>224</v>
      </c>
      <c r="F109" s="320" t="s">
        <v>521</v>
      </c>
      <c r="G109" s="321" t="s">
        <v>555</v>
      </c>
      <c r="H109" s="2" t="s">
        <v>13</v>
      </c>
      <c r="I109" s="396">
        <v>3175000</v>
      </c>
    </row>
    <row r="110" spans="1:9" ht="30.75" customHeight="1">
      <c r="A110" s="110" t="s">
        <v>728</v>
      </c>
      <c r="B110" s="413" t="s">
        <v>50</v>
      </c>
      <c r="C110" s="2" t="s">
        <v>10</v>
      </c>
      <c r="D110" s="374">
        <v>13</v>
      </c>
      <c r="E110" s="319" t="s">
        <v>224</v>
      </c>
      <c r="F110" s="320" t="s">
        <v>521</v>
      </c>
      <c r="G110" s="321" t="s">
        <v>555</v>
      </c>
      <c r="H110" s="2" t="s">
        <v>16</v>
      </c>
      <c r="I110" s="396">
        <v>2023767</v>
      </c>
    </row>
    <row r="111" spans="1:9" ht="17.25" customHeight="1">
      <c r="A111" s="3" t="s">
        <v>18</v>
      </c>
      <c r="B111" s="374" t="s">
        <v>50</v>
      </c>
      <c r="C111" s="2" t="s">
        <v>10</v>
      </c>
      <c r="D111" s="374">
        <v>13</v>
      </c>
      <c r="E111" s="319" t="s">
        <v>224</v>
      </c>
      <c r="F111" s="320" t="s">
        <v>521</v>
      </c>
      <c r="G111" s="321" t="s">
        <v>555</v>
      </c>
      <c r="H111" s="2" t="s">
        <v>17</v>
      </c>
      <c r="I111" s="396">
        <v>74000</v>
      </c>
    </row>
    <row r="112" spans="1:9" ht="19.5" hidden="1" customHeight="1">
      <c r="A112" s="35" t="s">
        <v>742</v>
      </c>
      <c r="B112" s="38" t="s">
        <v>50</v>
      </c>
      <c r="C112" s="36" t="s">
        <v>10</v>
      </c>
      <c r="D112" s="38">
        <v>13</v>
      </c>
      <c r="E112" s="304" t="s">
        <v>740</v>
      </c>
      <c r="F112" s="305" t="s">
        <v>521</v>
      </c>
      <c r="G112" s="306" t="s">
        <v>522</v>
      </c>
      <c r="H112" s="36"/>
      <c r="I112" s="394">
        <f>SUM(I113)</f>
        <v>0</v>
      </c>
    </row>
    <row r="113" spans="1:9" ht="17.25" hidden="1" customHeight="1">
      <c r="A113" s="3" t="s">
        <v>22</v>
      </c>
      <c r="B113" s="527" t="s">
        <v>50</v>
      </c>
      <c r="C113" s="2" t="s">
        <v>10</v>
      </c>
      <c r="D113" s="527">
        <v>13</v>
      </c>
      <c r="E113" s="319" t="s">
        <v>741</v>
      </c>
      <c r="F113" s="320" t="s">
        <v>521</v>
      </c>
      <c r="G113" s="321" t="s">
        <v>522</v>
      </c>
      <c r="H113" s="2"/>
      <c r="I113" s="395">
        <f>SUM(I114)</f>
        <v>0</v>
      </c>
    </row>
    <row r="114" spans="1:9" ht="17.25" hidden="1" customHeight="1">
      <c r="A114" s="3" t="s">
        <v>743</v>
      </c>
      <c r="B114" s="527" t="s">
        <v>50</v>
      </c>
      <c r="C114" s="2" t="s">
        <v>10</v>
      </c>
      <c r="D114" s="527">
        <v>13</v>
      </c>
      <c r="E114" s="319" t="s">
        <v>741</v>
      </c>
      <c r="F114" s="320" t="s">
        <v>521</v>
      </c>
      <c r="G114" s="554">
        <v>10030</v>
      </c>
      <c r="H114" s="2"/>
      <c r="I114" s="395">
        <f>SUM(I115)</f>
        <v>0</v>
      </c>
    </row>
    <row r="115" spans="1:9" ht="17.25" hidden="1" customHeight="1">
      <c r="A115" s="74" t="s">
        <v>40</v>
      </c>
      <c r="B115" s="527" t="s">
        <v>50</v>
      </c>
      <c r="C115" s="2" t="s">
        <v>10</v>
      </c>
      <c r="D115" s="527">
        <v>13</v>
      </c>
      <c r="E115" s="319" t="s">
        <v>741</v>
      </c>
      <c r="F115" s="320" t="s">
        <v>521</v>
      </c>
      <c r="G115" s="554">
        <v>10030</v>
      </c>
      <c r="H115" s="2" t="s">
        <v>39</v>
      </c>
      <c r="I115" s="396"/>
    </row>
    <row r="116" spans="1:9" ht="31.2">
      <c r="A116" s="403" t="s">
        <v>81</v>
      </c>
      <c r="B116" s="21" t="s">
        <v>50</v>
      </c>
      <c r="C116" s="17" t="s">
        <v>15</v>
      </c>
      <c r="D116" s="21"/>
      <c r="E116" s="422"/>
      <c r="F116" s="423"/>
      <c r="G116" s="424"/>
      <c r="H116" s="17"/>
      <c r="I116" s="420">
        <f>SUM(I117)</f>
        <v>2051500</v>
      </c>
    </row>
    <row r="117" spans="1:9" ht="31.2">
      <c r="A117" s="120" t="s">
        <v>82</v>
      </c>
      <c r="B117" s="31" t="s">
        <v>50</v>
      </c>
      <c r="C117" s="27" t="s">
        <v>15</v>
      </c>
      <c r="D117" s="66" t="s">
        <v>32</v>
      </c>
      <c r="E117" s="431"/>
      <c r="F117" s="432"/>
      <c r="G117" s="433"/>
      <c r="H117" s="27"/>
      <c r="I117" s="421">
        <f>SUM(I118)</f>
        <v>2051500</v>
      </c>
    </row>
    <row r="118" spans="1:9" ht="62.4">
      <c r="A118" s="91" t="s">
        <v>149</v>
      </c>
      <c r="B118" s="38" t="s">
        <v>50</v>
      </c>
      <c r="C118" s="36" t="s">
        <v>15</v>
      </c>
      <c r="D118" s="50" t="s">
        <v>32</v>
      </c>
      <c r="E118" s="310" t="s">
        <v>225</v>
      </c>
      <c r="F118" s="311" t="s">
        <v>521</v>
      </c>
      <c r="G118" s="312" t="s">
        <v>522</v>
      </c>
      <c r="H118" s="36"/>
      <c r="I118" s="394">
        <f>SUM(I119,+I125)</f>
        <v>2051500</v>
      </c>
    </row>
    <row r="119" spans="1:9" ht="96" customHeight="1">
      <c r="A119" s="94" t="s">
        <v>150</v>
      </c>
      <c r="B119" s="63" t="s">
        <v>50</v>
      </c>
      <c r="C119" s="2" t="s">
        <v>15</v>
      </c>
      <c r="D119" s="10" t="s">
        <v>32</v>
      </c>
      <c r="E119" s="338" t="s">
        <v>226</v>
      </c>
      <c r="F119" s="339" t="s">
        <v>521</v>
      </c>
      <c r="G119" s="340" t="s">
        <v>522</v>
      </c>
      <c r="H119" s="2"/>
      <c r="I119" s="395">
        <f>SUM(I120)</f>
        <v>1889500</v>
      </c>
    </row>
    <row r="120" spans="1:9" ht="46.8">
      <c r="A120" s="94" t="s">
        <v>556</v>
      </c>
      <c r="B120" s="63" t="s">
        <v>50</v>
      </c>
      <c r="C120" s="2" t="s">
        <v>15</v>
      </c>
      <c r="D120" s="10" t="s">
        <v>32</v>
      </c>
      <c r="E120" s="338" t="s">
        <v>226</v>
      </c>
      <c r="F120" s="339" t="s">
        <v>10</v>
      </c>
      <c r="G120" s="340" t="s">
        <v>522</v>
      </c>
      <c r="H120" s="2"/>
      <c r="I120" s="395">
        <f>SUM(I121)</f>
        <v>1889500</v>
      </c>
    </row>
    <row r="121" spans="1:9" ht="31.2">
      <c r="A121" s="3" t="s">
        <v>102</v>
      </c>
      <c r="B121" s="374" t="s">
        <v>50</v>
      </c>
      <c r="C121" s="2" t="s">
        <v>15</v>
      </c>
      <c r="D121" s="10" t="s">
        <v>32</v>
      </c>
      <c r="E121" s="338" t="s">
        <v>226</v>
      </c>
      <c r="F121" s="339" t="s">
        <v>10</v>
      </c>
      <c r="G121" s="340" t="s">
        <v>555</v>
      </c>
      <c r="H121" s="2"/>
      <c r="I121" s="395">
        <f>SUM(I122:I124)</f>
        <v>1889500</v>
      </c>
    </row>
    <row r="122" spans="1:9" ht="62.4">
      <c r="A122" s="105" t="s">
        <v>92</v>
      </c>
      <c r="B122" s="374" t="s">
        <v>50</v>
      </c>
      <c r="C122" s="2" t="s">
        <v>15</v>
      </c>
      <c r="D122" s="10" t="s">
        <v>32</v>
      </c>
      <c r="E122" s="338" t="s">
        <v>226</v>
      </c>
      <c r="F122" s="339" t="s">
        <v>10</v>
      </c>
      <c r="G122" s="340" t="s">
        <v>555</v>
      </c>
      <c r="H122" s="2" t="s">
        <v>13</v>
      </c>
      <c r="I122" s="396">
        <v>1764500</v>
      </c>
    </row>
    <row r="123" spans="1:9" ht="33.75" customHeight="1">
      <c r="A123" s="110" t="s">
        <v>728</v>
      </c>
      <c r="B123" s="413" t="s">
        <v>50</v>
      </c>
      <c r="C123" s="2" t="s">
        <v>15</v>
      </c>
      <c r="D123" s="10" t="s">
        <v>32</v>
      </c>
      <c r="E123" s="338" t="s">
        <v>226</v>
      </c>
      <c r="F123" s="339" t="s">
        <v>10</v>
      </c>
      <c r="G123" s="340" t="s">
        <v>555</v>
      </c>
      <c r="H123" s="2" t="s">
        <v>16</v>
      </c>
      <c r="I123" s="396">
        <v>123000</v>
      </c>
    </row>
    <row r="124" spans="1:9" ht="16.5" customHeight="1">
      <c r="A124" s="3" t="s">
        <v>18</v>
      </c>
      <c r="B124" s="374" t="s">
        <v>50</v>
      </c>
      <c r="C124" s="2" t="s">
        <v>15</v>
      </c>
      <c r="D124" s="10" t="s">
        <v>32</v>
      </c>
      <c r="E124" s="338" t="s">
        <v>226</v>
      </c>
      <c r="F124" s="339" t="s">
        <v>10</v>
      </c>
      <c r="G124" s="340" t="s">
        <v>555</v>
      </c>
      <c r="H124" s="2" t="s">
        <v>17</v>
      </c>
      <c r="I124" s="396">
        <v>2000</v>
      </c>
    </row>
    <row r="125" spans="1:9" ht="111.75" customHeight="1">
      <c r="A125" s="500" t="s">
        <v>675</v>
      </c>
      <c r="B125" s="63" t="s">
        <v>50</v>
      </c>
      <c r="C125" s="52" t="s">
        <v>15</v>
      </c>
      <c r="D125" s="70" t="s">
        <v>32</v>
      </c>
      <c r="E125" s="313" t="s">
        <v>671</v>
      </c>
      <c r="F125" s="314" t="s">
        <v>521</v>
      </c>
      <c r="G125" s="315" t="s">
        <v>522</v>
      </c>
      <c r="H125" s="2"/>
      <c r="I125" s="395">
        <f>SUM(I126)</f>
        <v>162000</v>
      </c>
    </row>
    <row r="126" spans="1:9" ht="48" customHeight="1">
      <c r="A126" s="125" t="s">
        <v>673</v>
      </c>
      <c r="B126" s="63" t="s">
        <v>50</v>
      </c>
      <c r="C126" s="52" t="s">
        <v>15</v>
      </c>
      <c r="D126" s="70" t="s">
        <v>32</v>
      </c>
      <c r="E126" s="313" t="s">
        <v>671</v>
      </c>
      <c r="F126" s="314" t="s">
        <v>10</v>
      </c>
      <c r="G126" s="315" t="s">
        <v>522</v>
      </c>
      <c r="H126" s="2"/>
      <c r="I126" s="395">
        <f>SUM(I127)</f>
        <v>162000</v>
      </c>
    </row>
    <row r="127" spans="1:9" ht="48" customHeight="1">
      <c r="A127" s="3" t="s">
        <v>674</v>
      </c>
      <c r="B127" s="63" t="s">
        <v>50</v>
      </c>
      <c r="C127" s="52" t="s">
        <v>15</v>
      </c>
      <c r="D127" s="70" t="s">
        <v>32</v>
      </c>
      <c r="E127" s="313" t="s">
        <v>671</v>
      </c>
      <c r="F127" s="314" t="s">
        <v>10</v>
      </c>
      <c r="G127" s="321" t="s">
        <v>672</v>
      </c>
      <c r="H127" s="2"/>
      <c r="I127" s="395">
        <f>SUM(I128)</f>
        <v>162000</v>
      </c>
    </row>
    <row r="128" spans="1:9" ht="31.5" customHeight="1">
      <c r="A128" s="110" t="s">
        <v>728</v>
      </c>
      <c r="B128" s="63" t="s">
        <v>50</v>
      </c>
      <c r="C128" s="52" t="s">
        <v>15</v>
      </c>
      <c r="D128" s="70" t="s">
        <v>32</v>
      </c>
      <c r="E128" s="313" t="s">
        <v>671</v>
      </c>
      <c r="F128" s="314" t="s">
        <v>10</v>
      </c>
      <c r="G128" s="321" t="s">
        <v>672</v>
      </c>
      <c r="H128" s="2" t="s">
        <v>16</v>
      </c>
      <c r="I128" s="396">
        <v>162000</v>
      </c>
    </row>
    <row r="129" spans="1:12" ht="15.6">
      <c r="A129" s="403" t="s">
        <v>25</v>
      </c>
      <c r="B129" s="21" t="s">
        <v>50</v>
      </c>
      <c r="C129" s="17" t="s">
        <v>20</v>
      </c>
      <c r="D129" s="21"/>
      <c r="E129" s="422"/>
      <c r="F129" s="423"/>
      <c r="G129" s="424"/>
      <c r="H129" s="17"/>
      <c r="I129" s="420">
        <f>SUM(I130+I136+I150)</f>
        <v>5601863</v>
      </c>
    </row>
    <row r="130" spans="1:12" ht="15.6">
      <c r="A130" s="120" t="s">
        <v>273</v>
      </c>
      <c r="B130" s="31" t="s">
        <v>50</v>
      </c>
      <c r="C130" s="27" t="s">
        <v>20</v>
      </c>
      <c r="D130" s="66" t="s">
        <v>35</v>
      </c>
      <c r="E130" s="431"/>
      <c r="F130" s="432"/>
      <c r="G130" s="433"/>
      <c r="H130" s="27"/>
      <c r="I130" s="421">
        <f>SUM(I131)</f>
        <v>450000</v>
      </c>
    </row>
    <row r="131" spans="1:12" ht="62.4">
      <c r="A131" s="91" t="s">
        <v>153</v>
      </c>
      <c r="B131" s="38" t="s">
        <v>50</v>
      </c>
      <c r="C131" s="36" t="s">
        <v>20</v>
      </c>
      <c r="D131" s="38" t="s">
        <v>35</v>
      </c>
      <c r="E131" s="304" t="s">
        <v>559</v>
      </c>
      <c r="F131" s="305" t="s">
        <v>521</v>
      </c>
      <c r="G131" s="306" t="s">
        <v>522</v>
      </c>
      <c r="H131" s="36"/>
      <c r="I131" s="394">
        <f>SUM(I132)</f>
        <v>450000</v>
      </c>
    </row>
    <row r="132" spans="1:12" ht="81" customHeight="1">
      <c r="A132" s="94" t="s">
        <v>198</v>
      </c>
      <c r="B132" s="63" t="s">
        <v>50</v>
      </c>
      <c r="C132" s="52" t="s">
        <v>20</v>
      </c>
      <c r="D132" s="63" t="s">
        <v>35</v>
      </c>
      <c r="E132" s="307" t="s">
        <v>236</v>
      </c>
      <c r="F132" s="308" t="s">
        <v>521</v>
      </c>
      <c r="G132" s="309" t="s">
        <v>522</v>
      </c>
      <c r="H132" s="52"/>
      <c r="I132" s="395">
        <f>SUM(I133)</f>
        <v>450000</v>
      </c>
    </row>
    <row r="133" spans="1:12" ht="33.75" customHeight="1">
      <c r="A133" s="94" t="s">
        <v>560</v>
      </c>
      <c r="B133" s="63" t="s">
        <v>50</v>
      </c>
      <c r="C133" s="52" t="s">
        <v>20</v>
      </c>
      <c r="D133" s="63" t="s">
        <v>35</v>
      </c>
      <c r="E133" s="307" t="s">
        <v>236</v>
      </c>
      <c r="F133" s="308" t="s">
        <v>10</v>
      </c>
      <c r="G133" s="309" t="s">
        <v>522</v>
      </c>
      <c r="H133" s="52"/>
      <c r="I133" s="395">
        <f>SUM(I134)</f>
        <v>450000</v>
      </c>
    </row>
    <row r="134" spans="1:12" ht="15.75" customHeight="1">
      <c r="A134" s="94" t="s">
        <v>199</v>
      </c>
      <c r="B134" s="63" t="s">
        <v>50</v>
      </c>
      <c r="C134" s="52" t="s">
        <v>20</v>
      </c>
      <c r="D134" s="63" t="s">
        <v>35</v>
      </c>
      <c r="E134" s="307" t="s">
        <v>236</v>
      </c>
      <c r="F134" s="308" t="s">
        <v>10</v>
      </c>
      <c r="G134" s="309" t="s">
        <v>561</v>
      </c>
      <c r="H134" s="52"/>
      <c r="I134" s="395">
        <f>SUM(I135)</f>
        <v>450000</v>
      </c>
    </row>
    <row r="135" spans="1:12" ht="15.75" customHeight="1">
      <c r="A135" s="3" t="s">
        <v>18</v>
      </c>
      <c r="B135" s="374" t="s">
        <v>50</v>
      </c>
      <c r="C135" s="52" t="s">
        <v>20</v>
      </c>
      <c r="D135" s="63" t="s">
        <v>35</v>
      </c>
      <c r="E135" s="307" t="s">
        <v>236</v>
      </c>
      <c r="F135" s="308" t="s">
        <v>10</v>
      </c>
      <c r="G135" s="309" t="s">
        <v>561</v>
      </c>
      <c r="H135" s="52" t="s">
        <v>17</v>
      </c>
      <c r="I135" s="397">
        <v>450000</v>
      </c>
    </row>
    <row r="136" spans="1:12" ht="15.6">
      <c r="A136" s="120" t="s">
        <v>152</v>
      </c>
      <c r="B136" s="31" t="s">
        <v>50</v>
      </c>
      <c r="C136" s="27" t="s">
        <v>20</v>
      </c>
      <c r="D136" s="31" t="s">
        <v>32</v>
      </c>
      <c r="E136" s="122"/>
      <c r="F136" s="425"/>
      <c r="G136" s="426"/>
      <c r="H136" s="27"/>
      <c r="I136" s="421">
        <f>SUM(I137)</f>
        <v>4744064</v>
      </c>
    </row>
    <row r="137" spans="1:12" ht="62.4">
      <c r="A137" s="91" t="s">
        <v>153</v>
      </c>
      <c r="B137" s="38" t="s">
        <v>50</v>
      </c>
      <c r="C137" s="36" t="s">
        <v>20</v>
      </c>
      <c r="D137" s="38" t="s">
        <v>32</v>
      </c>
      <c r="E137" s="304" t="s">
        <v>559</v>
      </c>
      <c r="F137" s="305" t="s">
        <v>521</v>
      </c>
      <c r="G137" s="306" t="s">
        <v>522</v>
      </c>
      <c r="H137" s="36"/>
      <c r="I137" s="394">
        <f>SUM(I138+I146)</f>
        <v>4744064</v>
      </c>
    </row>
    <row r="138" spans="1:12" ht="65.25" customHeight="1">
      <c r="A138" s="94" t="s">
        <v>154</v>
      </c>
      <c r="B138" s="63" t="s">
        <v>50</v>
      </c>
      <c r="C138" s="52" t="s">
        <v>20</v>
      </c>
      <c r="D138" s="63" t="s">
        <v>32</v>
      </c>
      <c r="E138" s="307" t="s">
        <v>228</v>
      </c>
      <c r="F138" s="308" t="s">
        <v>521</v>
      </c>
      <c r="G138" s="309" t="s">
        <v>522</v>
      </c>
      <c r="H138" s="52"/>
      <c r="I138" s="395">
        <f>SUM(I139)</f>
        <v>4696064</v>
      </c>
    </row>
    <row r="139" spans="1:12" ht="47.25" customHeight="1">
      <c r="A139" s="94" t="s">
        <v>562</v>
      </c>
      <c r="B139" s="63" t="s">
        <v>50</v>
      </c>
      <c r="C139" s="52" t="s">
        <v>20</v>
      </c>
      <c r="D139" s="63" t="s">
        <v>32</v>
      </c>
      <c r="E139" s="307" t="s">
        <v>228</v>
      </c>
      <c r="F139" s="308" t="s">
        <v>10</v>
      </c>
      <c r="G139" s="309" t="s">
        <v>522</v>
      </c>
      <c r="H139" s="52"/>
      <c r="I139" s="395">
        <f>SUM(I140+I142+I144)</f>
        <v>4696064</v>
      </c>
    </row>
    <row r="140" spans="1:12" ht="33.75" customHeight="1">
      <c r="A140" s="94" t="s">
        <v>155</v>
      </c>
      <c r="B140" s="63" t="s">
        <v>50</v>
      </c>
      <c r="C140" s="52" t="s">
        <v>20</v>
      </c>
      <c r="D140" s="63" t="s">
        <v>32</v>
      </c>
      <c r="E140" s="307" t="s">
        <v>228</v>
      </c>
      <c r="F140" s="308" t="s">
        <v>10</v>
      </c>
      <c r="G140" s="309" t="s">
        <v>563</v>
      </c>
      <c r="H140" s="52"/>
      <c r="I140" s="395">
        <f>SUM(I141)</f>
        <v>3861064</v>
      </c>
      <c r="J140" s="668"/>
      <c r="K140" s="669"/>
      <c r="L140" s="669"/>
    </row>
    <row r="141" spans="1:12" ht="33.75" customHeight="1">
      <c r="A141" s="94" t="s">
        <v>197</v>
      </c>
      <c r="B141" s="63" t="s">
        <v>50</v>
      </c>
      <c r="C141" s="52" t="s">
        <v>20</v>
      </c>
      <c r="D141" s="63" t="s">
        <v>32</v>
      </c>
      <c r="E141" s="307" t="s">
        <v>228</v>
      </c>
      <c r="F141" s="308" t="s">
        <v>10</v>
      </c>
      <c r="G141" s="309" t="s">
        <v>563</v>
      </c>
      <c r="H141" s="52" t="s">
        <v>192</v>
      </c>
      <c r="I141" s="397">
        <v>3861064</v>
      </c>
    </row>
    <row r="142" spans="1:12" ht="30" hidden="1" customHeight="1">
      <c r="A142" s="94" t="s">
        <v>564</v>
      </c>
      <c r="B142" s="63" t="s">
        <v>50</v>
      </c>
      <c r="C142" s="52" t="s">
        <v>20</v>
      </c>
      <c r="D142" s="63" t="s">
        <v>32</v>
      </c>
      <c r="E142" s="307" t="s">
        <v>228</v>
      </c>
      <c r="F142" s="308" t="s">
        <v>10</v>
      </c>
      <c r="G142" s="309" t="s">
        <v>565</v>
      </c>
      <c r="H142" s="52"/>
      <c r="I142" s="395">
        <f>SUM(I143)</f>
        <v>0</v>
      </c>
    </row>
    <row r="143" spans="1:12" ht="19.5" hidden="1" customHeight="1">
      <c r="A143" s="94" t="s">
        <v>21</v>
      </c>
      <c r="B143" s="63" t="s">
        <v>50</v>
      </c>
      <c r="C143" s="52" t="s">
        <v>20</v>
      </c>
      <c r="D143" s="63" t="s">
        <v>32</v>
      </c>
      <c r="E143" s="127" t="s">
        <v>228</v>
      </c>
      <c r="F143" s="358" t="s">
        <v>10</v>
      </c>
      <c r="G143" s="359" t="s">
        <v>565</v>
      </c>
      <c r="H143" s="52" t="s">
        <v>75</v>
      </c>
      <c r="I143" s="397"/>
    </row>
    <row r="144" spans="1:12" ht="46.8">
      <c r="A144" s="94" t="s">
        <v>566</v>
      </c>
      <c r="B144" s="63" t="s">
        <v>50</v>
      </c>
      <c r="C144" s="52" t="s">
        <v>20</v>
      </c>
      <c r="D144" s="63" t="s">
        <v>32</v>
      </c>
      <c r="E144" s="307" t="s">
        <v>228</v>
      </c>
      <c r="F144" s="308" t="s">
        <v>10</v>
      </c>
      <c r="G144" s="309" t="s">
        <v>567</v>
      </c>
      <c r="H144" s="52"/>
      <c r="I144" s="395">
        <f>SUM(I145)</f>
        <v>835000</v>
      </c>
    </row>
    <row r="145" spans="1:9" ht="18" customHeight="1">
      <c r="A145" s="94" t="s">
        <v>21</v>
      </c>
      <c r="B145" s="63" t="s">
        <v>50</v>
      </c>
      <c r="C145" s="52" t="s">
        <v>20</v>
      </c>
      <c r="D145" s="63" t="s">
        <v>32</v>
      </c>
      <c r="E145" s="307" t="s">
        <v>228</v>
      </c>
      <c r="F145" s="308" t="s">
        <v>10</v>
      </c>
      <c r="G145" s="309" t="s">
        <v>567</v>
      </c>
      <c r="H145" s="52" t="s">
        <v>75</v>
      </c>
      <c r="I145" s="397">
        <v>835000</v>
      </c>
    </row>
    <row r="146" spans="1:9" ht="78">
      <c r="A146" s="94" t="s">
        <v>271</v>
      </c>
      <c r="B146" s="63" t="s">
        <v>50</v>
      </c>
      <c r="C146" s="52" t="s">
        <v>20</v>
      </c>
      <c r="D146" s="150" t="s">
        <v>32</v>
      </c>
      <c r="E146" s="307" t="s">
        <v>269</v>
      </c>
      <c r="F146" s="308" t="s">
        <v>521</v>
      </c>
      <c r="G146" s="309" t="s">
        <v>522</v>
      </c>
      <c r="H146" s="52"/>
      <c r="I146" s="395">
        <f>SUM(I147)</f>
        <v>48000</v>
      </c>
    </row>
    <row r="147" spans="1:9" ht="46.8">
      <c r="A147" s="94" t="s">
        <v>568</v>
      </c>
      <c r="B147" s="63" t="s">
        <v>50</v>
      </c>
      <c r="C147" s="52" t="s">
        <v>20</v>
      </c>
      <c r="D147" s="150" t="s">
        <v>32</v>
      </c>
      <c r="E147" s="307" t="s">
        <v>269</v>
      </c>
      <c r="F147" s="308" t="s">
        <v>10</v>
      </c>
      <c r="G147" s="309" t="s">
        <v>522</v>
      </c>
      <c r="H147" s="52"/>
      <c r="I147" s="395">
        <f>SUM(I148)</f>
        <v>48000</v>
      </c>
    </row>
    <row r="148" spans="1:9" ht="31.2">
      <c r="A148" s="94" t="s">
        <v>270</v>
      </c>
      <c r="B148" s="63" t="s">
        <v>50</v>
      </c>
      <c r="C148" s="52" t="s">
        <v>20</v>
      </c>
      <c r="D148" s="150" t="s">
        <v>32</v>
      </c>
      <c r="E148" s="307" t="s">
        <v>269</v>
      </c>
      <c r="F148" s="308" t="s">
        <v>10</v>
      </c>
      <c r="G148" s="309" t="s">
        <v>569</v>
      </c>
      <c r="H148" s="52"/>
      <c r="I148" s="395">
        <f>SUM(I149)</f>
        <v>48000</v>
      </c>
    </row>
    <row r="149" spans="1:9" ht="31.5" customHeight="1">
      <c r="A149" s="110" t="s">
        <v>728</v>
      </c>
      <c r="B149" s="413" t="s">
        <v>50</v>
      </c>
      <c r="C149" s="52" t="s">
        <v>20</v>
      </c>
      <c r="D149" s="150" t="s">
        <v>32</v>
      </c>
      <c r="E149" s="307" t="s">
        <v>269</v>
      </c>
      <c r="F149" s="308" t="s">
        <v>10</v>
      </c>
      <c r="G149" s="309" t="s">
        <v>569</v>
      </c>
      <c r="H149" s="52" t="s">
        <v>16</v>
      </c>
      <c r="I149" s="397">
        <v>48000</v>
      </c>
    </row>
    <row r="150" spans="1:9" ht="15.6">
      <c r="A150" s="120" t="s">
        <v>26</v>
      </c>
      <c r="B150" s="31" t="s">
        <v>50</v>
      </c>
      <c r="C150" s="27" t="s">
        <v>20</v>
      </c>
      <c r="D150" s="31">
        <v>12</v>
      </c>
      <c r="E150" s="122"/>
      <c r="F150" s="425"/>
      <c r="G150" s="426"/>
      <c r="H150" s="27"/>
      <c r="I150" s="421">
        <f>SUM(I151,I156,I161,I168)</f>
        <v>407799</v>
      </c>
    </row>
    <row r="151" spans="1:9" ht="46.8">
      <c r="A151" s="35" t="s">
        <v>145</v>
      </c>
      <c r="B151" s="38" t="s">
        <v>50</v>
      </c>
      <c r="C151" s="36" t="s">
        <v>20</v>
      </c>
      <c r="D151" s="38">
        <v>12</v>
      </c>
      <c r="E151" s="304" t="s">
        <v>547</v>
      </c>
      <c r="F151" s="305" t="s">
        <v>521</v>
      </c>
      <c r="G151" s="306" t="s">
        <v>522</v>
      </c>
      <c r="H151" s="36"/>
      <c r="I151" s="394">
        <f>SUM(I152)</f>
        <v>200000</v>
      </c>
    </row>
    <row r="152" spans="1:9" ht="66.75" customHeight="1">
      <c r="A152" s="64" t="s">
        <v>146</v>
      </c>
      <c r="B152" s="63" t="s">
        <v>50</v>
      </c>
      <c r="C152" s="2" t="s">
        <v>20</v>
      </c>
      <c r="D152" s="374">
        <v>12</v>
      </c>
      <c r="E152" s="319" t="s">
        <v>218</v>
      </c>
      <c r="F152" s="320" t="s">
        <v>521</v>
      </c>
      <c r="G152" s="321" t="s">
        <v>522</v>
      </c>
      <c r="H152" s="2"/>
      <c r="I152" s="395">
        <f>SUM(I153)</f>
        <v>200000</v>
      </c>
    </row>
    <row r="153" spans="1:9" ht="46.8">
      <c r="A153" s="64" t="s">
        <v>548</v>
      </c>
      <c r="B153" s="63" t="s">
        <v>50</v>
      </c>
      <c r="C153" s="2" t="s">
        <v>20</v>
      </c>
      <c r="D153" s="374">
        <v>12</v>
      </c>
      <c r="E153" s="319" t="s">
        <v>218</v>
      </c>
      <c r="F153" s="320" t="s">
        <v>10</v>
      </c>
      <c r="G153" s="321" t="s">
        <v>522</v>
      </c>
      <c r="H153" s="2"/>
      <c r="I153" s="395">
        <f>SUM(I154)</f>
        <v>200000</v>
      </c>
    </row>
    <row r="154" spans="1:9" ht="16.5" customHeight="1">
      <c r="A154" s="105" t="s">
        <v>550</v>
      </c>
      <c r="B154" s="374" t="s">
        <v>50</v>
      </c>
      <c r="C154" s="2" t="s">
        <v>20</v>
      </c>
      <c r="D154" s="374">
        <v>12</v>
      </c>
      <c r="E154" s="319" t="s">
        <v>218</v>
      </c>
      <c r="F154" s="320" t="s">
        <v>10</v>
      </c>
      <c r="G154" s="321" t="s">
        <v>549</v>
      </c>
      <c r="H154" s="2"/>
      <c r="I154" s="395">
        <f>SUM(I155)</f>
        <v>200000</v>
      </c>
    </row>
    <row r="155" spans="1:9" ht="33" customHeight="1">
      <c r="A155" s="110" t="s">
        <v>728</v>
      </c>
      <c r="B155" s="413" t="s">
        <v>50</v>
      </c>
      <c r="C155" s="2" t="s">
        <v>20</v>
      </c>
      <c r="D155" s="374">
        <v>12</v>
      </c>
      <c r="E155" s="319" t="s">
        <v>218</v>
      </c>
      <c r="F155" s="320" t="s">
        <v>10</v>
      </c>
      <c r="G155" s="321" t="s">
        <v>549</v>
      </c>
      <c r="H155" s="2" t="s">
        <v>16</v>
      </c>
      <c r="I155" s="396">
        <v>200000</v>
      </c>
    </row>
    <row r="156" spans="1:9" ht="52.5" customHeight="1">
      <c r="A156" s="91" t="s">
        <v>204</v>
      </c>
      <c r="B156" s="38" t="s">
        <v>50</v>
      </c>
      <c r="C156" s="36" t="s">
        <v>20</v>
      </c>
      <c r="D156" s="38">
        <v>12</v>
      </c>
      <c r="E156" s="304" t="s">
        <v>1029</v>
      </c>
      <c r="F156" s="305" t="s">
        <v>521</v>
      </c>
      <c r="G156" s="306" t="s">
        <v>522</v>
      </c>
      <c r="H156" s="36"/>
      <c r="I156" s="394">
        <f>SUM(I157)</f>
        <v>105000</v>
      </c>
    </row>
    <row r="157" spans="1:9" ht="80.25" customHeight="1">
      <c r="A157" s="94" t="s">
        <v>205</v>
      </c>
      <c r="B157" s="63" t="s">
        <v>50</v>
      </c>
      <c r="C157" s="52" t="s">
        <v>20</v>
      </c>
      <c r="D157" s="63">
        <v>12</v>
      </c>
      <c r="E157" s="307" t="s">
        <v>235</v>
      </c>
      <c r="F157" s="308" t="s">
        <v>521</v>
      </c>
      <c r="G157" s="309" t="s">
        <v>522</v>
      </c>
      <c r="H157" s="52"/>
      <c r="I157" s="395">
        <f>SUM(I158)</f>
        <v>105000</v>
      </c>
    </row>
    <row r="158" spans="1:9" ht="33" customHeight="1">
      <c r="A158" s="94" t="s">
        <v>590</v>
      </c>
      <c r="B158" s="63" t="s">
        <v>50</v>
      </c>
      <c r="C158" s="52" t="s">
        <v>20</v>
      </c>
      <c r="D158" s="63">
        <v>12</v>
      </c>
      <c r="E158" s="307" t="s">
        <v>235</v>
      </c>
      <c r="F158" s="308" t="s">
        <v>10</v>
      </c>
      <c r="G158" s="309" t="s">
        <v>522</v>
      </c>
      <c r="H158" s="52"/>
      <c r="I158" s="395">
        <f>SUM(I159)</f>
        <v>105000</v>
      </c>
    </row>
    <row r="159" spans="1:9" ht="48.75" customHeight="1">
      <c r="A159" s="94" t="s">
        <v>1031</v>
      </c>
      <c r="B159" s="63" t="s">
        <v>50</v>
      </c>
      <c r="C159" s="52" t="s">
        <v>20</v>
      </c>
      <c r="D159" s="63">
        <v>12</v>
      </c>
      <c r="E159" s="307" t="s">
        <v>235</v>
      </c>
      <c r="F159" s="308" t="s">
        <v>10</v>
      </c>
      <c r="G159" s="309" t="s">
        <v>1030</v>
      </c>
      <c r="H159" s="52"/>
      <c r="I159" s="395">
        <f>SUM(I160)</f>
        <v>105000</v>
      </c>
    </row>
    <row r="160" spans="1:9" ht="19.5" customHeight="1">
      <c r="A160" s="94" t="s">
        <v>21</v>
      </c>
      <c r="B160" s="63" t="s">
        <v>50</v>
      </c>
      <c r="C160" s="52" t="s">
        <v>20</v>
      </c>
      <c r="D160" s="63">
        <v>12</v>
      </c>
      <c r="E160" s="307" t="s">
        <v>235</v>
      </c>
      <c r="F160" s="308" t="s">
        <v>10</v>
      </c>
      <c r="G160" s="309" t="s">
        <v>1030</v>
      </c>
      <c r="H160" s="52" t="s">
        <v>75</v>
      </c>
      <c r="I160" s="397">
        <v>105000</v>
      </c>
    </row>
    <row r="161" spans="1:9" ht="31.2" hidden="1">
      <c r="A161" s="79" t="s">
        <v>156</v>
      </c>
      <c r="B161" s="41" t="s">
        <v>50</v>
      </c>
      <c r="C161" s="37" t="s">
        <v>20</v>
      </c>
      <c r="D161" s="37" t="s">
        <v>85</v>
      </c>
      <c r="E161" s="298" t="s">
        <v>230</v>
      </c>
      <c r="F161" s="299" t="s">
        <v>521</v>
      </c>
      <c r="G161" s="300" t="s">
        <v>522</v>
      </c>
      <c r="H161" s="36"/>
      <c r="I161" s="394">
        <f>SUM(I162)</f>
        <v>0</v>
      </c>
    </row>
    <row r="162" spans="1:9" ht="46.5" hidden="1" customHeight="1">
      <c r="A162" s="105" t="s">
        <v>157</v>
      </c>
      <c r="B162" s="284" t="s">
        <v>50</v>
      </c>
      <c r="C162" s="5" t="s">
        <v>20</v>
      </c>
      <c r="D162" s="284">
        <v>12</v>
      </c>
      <c r="E162" s="319" t="s">
        <v>231</v>
      </c>
      <c r="F162" s="320" t="s">
        <v>521</v>
      </c>
      <c r="G162" s="321" t="s">
        <v>522</v>
      </c>
      <c r="H162" s="356"/>
      <c r="I162" s="395">
        <f>SUM(I163)</f>
        <v>0</v>
      </c>
    </row>
    <row r="163" spans="1:9" ht="62.4" hidden="1">
      <c r="A163" s="105" t="s">
        <v>573</v>
      </c>
      <c r="B163" s="284" t="s">
        <v>50</v>
      </c>
      <c r="C163" s="5" t="s">
        <v>20</v>
      </c>
      <c r="D163" s="284">
        <v>12</v>
      </c>
      <c r="E163" s="319" t="s">
        <v>231</v>
      </c>
      <c r="F163" s="320" t="s">
        <v>10</v>
      </c>
      <c r="G163" s="321" t="s">
        <v>522</v>
      </c>
      <c r="H163" s="356"/>
      <c r="I163" s="395">
        <f>SUM(I164+I166)</f>
        <v>0</v>
      </c>
    </row>
    <row r="164" spans="1:9" ht="31.2" hidden="1">
      <c r="A164" s="3" t="s">
        <v>575</v>
      </c>
      <c r="B164" s="284" t="s">
        <v>50</v>
      </c>
      <c r="C164" s="5" t="s">
        <v>20</v>
      </c>
      <c r="D164" s="284">
        <v>12</v>
      </c>
      <c r="E164" s="319" t="s">
        <v>231</v>
      </c>
      <c r="F164" s="320" t="s">
        <v>10</v>
      </c>
      <c r="G164" s="321" t="s">
        <v>574</v>
      </c>
      <c r="H164" s="356"/>
      <c r="I164" s="395">
        <f>SUM(I165)</f>
        <v>0</v>
      </c>
    </row>
    <row r="165" spans="1:9" ht="16.5" hidden="1" customHeight="1">
      <c r="A165" s="105" t="s">
        <v>18</v>
      </c>
      <c r="B165" s="284" t="s">
        <v>50</v>
      </c>
      <c r="C165" s="5" t="s">
        <v>20</v>
      </c>
      <c r="D165" s="284">
        <v>12</v>
      </c>
      <c r="E165" s="319" t="s">
        <v>231</v>
      </c>
      <c r="F165" s="320" t="s">
        <v>10</v>
      </c>
      <c r="G165" s="321" t="s">
        <v>574</v>
      </c>
      <c r="H165" s="356" t="s">
        <v>17</v>
      </c>
      <c r="I165" s="397"/>
    </row>
    <row r="166" spans="1:9" ht="32.25" hidden="1" customHeight="1">
      <c r="A166" s="566" t="s">
        <v>789</v>
      </c>
      <c r="B166" s="560" t="s">
        <v>50</v>
      </c>
      <c r="C166" s="5" t="s">
        <v>20</v>
      </c>
      <c r="D166" s="560">
        <v>12</v>
      </c>
      <c r="E166" s="319" t="s">
        <v>231</v>
      </c>
      <c r="F166" s="320" t="s">
        <v>10</v>
      </c>
      <c r="G166" s="321" t="s">
        <v>788</v>
      </c>
      <c r="H166" s="356"/>
      <c r="I166" s="395">
        <f>SUM(I167)</f>
        <v>0</v>
      </c>
    </row>
    <row r="167" spans="1:9" ht="16.5" hidden="1" customHeight="1">
      <c r="A167" s="105" t="s">
        <v>18</v>
      </c>
      <c r="B167" s="560" t="s">
        <v>50</v>
      </c>
      <c r="C167" s="5" t="s">
        <v>20</v>
      </c>
      <c r="D167" s="560">
        <v>12</v>
      </c>
      <c r="E167" s="319" t="s">
        <v>231</v>
      </c>
      <c r="F167" s="320" t="s">
        <v>10</v>
      </c>
      <c r="G167" s="321" t="s">
        <v>788</v>
      </c>
      <c r="H167" s="356" t="s">
        <v>17</v>
      </c>
      <c r="I167" s="397"/>
    </row>
    <row r="168" spans="1:9" ht="31.2">
      <c r="A168" s="79" t="s">
        <v>147</v>
      </c>
      <c r="B168" s="41" t="s">
        <v>50</v>
      </c>
      <c r="C168" s="37" t="s">
        <v>20</v>
      </c>
      <c r="D168" s="37" t="s">
        <v>85</v>
      </c>
      <c r="E168" s="298" t="s">
        <v>223</v>
      </c>
      <c r="F168" s="299" t="s">
        <v>521</v>
      </c>
      <c r="G168" s="300" t="s">
        <v>522</v>
      </c>
      <c r="H168" s="36"/>
      <c r="I168" s="394">
        <f>SUM(I169)</f>
        <v>102799</v>
      </c>
    </row>
    <row r="169" spans="1:9" ht="31.2">
      <c r="A169" s="105" t="s">
        <v>148</v>
      </c>
      <c r="B169" s="284" t="s">
        <v>50</v>
      </c>
      <c r="C169" s="5" t="s">
        <v>20</v>
      </c>
      <c r="D169" s="284">
        <v>12</v>
      </c>
      <c r="E169" s="319" t="s">
        <v>224</v>
      </c>
      <c r="F169" s="320" t="s">
        <v>521</v>
      </c>
      <c r="G169" s="321" t="s">
        <v>522</v>
      </c>
      <c r="H169" s="356"/>
      <c r="I169" s="395">
        <f>SUM(I170)</f>
        <v>102799</v>
      </c>
    </row>
    <row r="170" spans="1:9" ht="31.2">
      <c r="A170" s="3" t="s">
        <v>102</v>
      </c>
      <c r="B170" s="284" t="s">
        <v>50</v>
      </c>
      <c r="C170" s="5" t="s">
        <v>20</v>
      </c>
      <c r="D170" s="284">
        <v>12</v>
      </c>
      <c r="E170" s="319" t="s">
        <v>224</v>
      </c>
      <c r="F170" s="320" t="s">
        <v>521</v>
      </c>
      <c r="G170" s="321" t="s">
        <v>555</v>
      </c>
      <c r="H170" s="356"/>
      <c r="I170" s="395">
        <f>SUM(I171:I173)</f>
        <v>102799</v>
      </c>
    </row>
    <row r="171" spans="1:9" ht="62.4">
      <c r="A171" s="125" t="s">
        <v>92</v>
      </c>
      <c r="B171" s="374" t="s">
        <v>50</v>
      </c>
      <c r="C171" s="5" t="s">
        <v>20</v>
      </c>
      <c r="D171" s="284">
        <v>12</v>
      </c>
      <c r="E171" s="319" t="s">
        <v>224</v>
      </c>
      <c r="F171" s="320" t="s">
        <v>521</v>
      </c>
      <c r="G171" s="321" t="s">
        <v>555</v>
      </c>
      <c r="H171" s="356" t="s">
        <v>13</v>
      </c>
      <c r="I171" s="397">
        <v>96299</v>
      </c>
    </row>
    <row r="172" spans="1:9" ht="30.75" customHeight="1">
      <c r="A172" s="136" t="s">
        <v>728</v>
      </c>
      <c r="B172" s="414" t="s">
        <v>50</v>
      </c>
      <c r="C172" s="5" t="s">
        <v>20</v>
      </c>
      <c r="D172" s="284">
        <v>12</v>
      </c>
      <c r="E172" s="319" t="s">
        <v>224</v>
      </c>
      <c r="F172" s="320" t="s">
        <v>521</v>
      </c>
      <c r="G172" s="321" t="s">
        <v>555</v>
      </c>
      <c r="H172" s="356" t="s">
        <v>16</v>
      </c>
      <c r="I172" s="397">
        <v>5500</v>
      </c>
    </row>
    <row r="173" spans="1:9" ht="17.25" customHeight="1">
      <c r="A173" s="3" t="s">
        <v>18</v>
      </c>
      <c r="B173" s="284" t="s">
        <v>50</v>
      </c>
      <c r="C173" s="5" t="s">
        <v>20</v>
      </c>
      <c r="D173" s="284">
        <v>12</v>
      </c>
      <c r="E173" s="319" t="s">
        <v>224</v>
      </c>
      <c r="F173" s="320" t="s">
        <v>521</v>
      </c>
      <c r="G173" s="321" t="s">
        <v>555</v>
      </c>
      <c r="H173" s="356" t="s">
        <v>17</v>
      </c>
      <c r="I173" s="397">
        <v>1000</v>
      </c>
    </row>
    <row r="174" spans="1:9" ht="15.6">
      <c r="A174" s="19" t="s">
        <v>160</v>
      </c>
      <c r="B174" s="25" t="s">
        <v>50</v>
      </c>
      <c r="C174" s="20" t="s">
        <v>116</v>
      </c>
      <c r="D174" s="25"/>
      <c r="E174" s="422"/>
      <c r="F174" s="423"/>
      <c r="G174" s="424"/>
      <c r="H174" s="371"/>
      <c r="I174" s="420">
        <f>SUM(I175+I183)</f>
        <v>2272424</v>
      </c>
    </row>
    <row r="175" spans="1:9" s="11" customFormat="1" ht="15.6">
      <c r="A175" s="26" t="s">
        <v>260</v>
      </c>
      <c r="B175" s="417" t="s">
        <v>50</v>
      </c>
      <c r="C175" s="30" t="s">
        <v>116</v>
      </c>
      <c r="D175" s="372" t="s">
        <v>10</v>
      </c>
      <c r="E175" s="350"/>
      <c r="F175" s="351"/>
      <c r="G175" s="352"/>
      <c r="H175" s="29"/>
      <c r="I175" s="421">
        <f>SUM(I176)</f>
        <v>48048</v>
      </c>
    </row>
    <row r="176" spans="1:9" ht="46.8">
      <c r="A176" s="35" t="s">
        <v>204</v>
      </c>
      <c r="B176" s="41" t="s">
        <v>50</v>
      </c>
      <c r="C176" s="37" t="s">
        <v>116</v>
      </c>
      <c r="D176" s="152" t="s">
        <v>10</v>
      </c>
      <c r="E176" s="304" t="s">
        <v>576</v>
      </c>
      <c r="F176" s="305" t="s">
        <v>521</v>
      </c>
      <c r="G176" s="306" t="s">
        <v>522</v>
      </c>
      <c r="H176" s="39"/>
      <c r="I176" s="394">
        <f>SUM(I177)</f>
        <v>48048</v>
      </c>
    </row>
    <row r="177" spans="1:9" ht="78">
      <c r="A177" s="3" t="s">
        <v>262</v>
      </c>
      <c r="B177" s="284" t="s">
        <v>50</v>
      </c>
      <c r="C177" s="5" t="s">
        <v>116</v>
      </c>
      <c r="D177" s="151" t="s">
        <v>10</v>
      </c>
      <c r="E177" s="319" t="s">
        <v>261</v>
      </c>
      <c r="F177" s="320" t="s">
        <v>521</v>
      </c>
      <c r="G177" s="321" t="s">
        <v>522</v>
      </c>
      <c r="H177" s="69"/>
      <c r="I177" s="395">
        <f>SUM(I178)</f>
        <v>48048</v>
      </c>
    </row>
    <row r="178" spans="1:9" ht="46.8">
      <c r="A178" s="74" t="s">
        <v>744</v>
      </c>
      <c r="B178" s="151" t="s">
        <v>50</v>
      </c>
      <c r="C178" s="5" t="s">
        <v>116</v>
      </c>
      <c r="D178" s="151" t="s">
        <v>10</v>
      </c>
      <c r="E178" s="319" t="s">
        <v>261</v>
      </c>
      <c r="F178" s="320" t="s">
        <v>10</v>
      </c>
      <c r="G178" s="321" t="s">
        <v>522</v>
      </c>
      <c r="H178" s="69"/>
      <c r="I178" s="395">
        <f>SUM(I179+I181)</f>
        <v>48048</v>
      </c>
    </row>
    <row r="179" spans="1:9" ht="32.25" hidden="1" customHeight="1">
      <c r="A179" s="130" t="s">
        <v>272</v>
      </c>
      <c r="B179" s="63" t="s">
        <v>50</v>
      </c>
      <c r="C179" s="5" t="s">
        <v>116</v>
      </c>
      <c r="D179" s="151" t="s">
        <v>10</v>
      </c>
      <c r="E179" s="319" t="s">
        <v>261</v>
      </c>
      <c r="F179" s="320" t="s">
        <v>10</v>
      </c>
      <c r="G179" s="321" t="s">
        <v>578</v>
      </c>
      <c r="H179" s="69"/>
      <c r="I179" s="395">
        <f>SUM(I180)</f>
        <v>0</v>
      </c>
    </row>
    <row r="180" spans="1:9" ht="30.75" hidden="1" customHeight="1">
      <c r="A180" s="136" t="s">
        <v>728</v>
      </c>
      <c r="B180" s="414" t="s">
        <v>50</v>
      </c>
      <c r="C180" s="5" t="s">
        <v>116</v>
      </c>
      <c r="D180" s="151" t="s">
        <v>10</v>
      </c>
      <c r="E180" s="319" t="s">
        <v>261</v>
      </c>
      <c r="F180" s="320" t="s">
        <v>10</v>
      </c>
      <c r="G180" s="321" t="s">
        <v>578</v>
      </c>
      <c r="H180" s="69" t="s">
        <v>16</v>
      </c>
      <c r="I180" s="397"/>
    </row>
    <row r="181" spans="1:9" ht="33" customHeight="1">
      <c r="A181" s="130" t="s">
        <v>579</v>
      </c>
      <c r="B181" s="441" t="s">
        <v>50</v>
      </c>
      <c r="C181" s="5" t="s">
        <v>116</v>
      </c>
      <c r="D181" s="151" t="s">
        <v>10</v>
      </c>
      <c r="E181" s="319" t="s">
        <v>261</v>
      </c>
      <c r="F181" s="320" t="s">
        <v>10</v>
      </c>
      <c r="G181" s="321" t="s">
        <v>580</v>
      </c>
      <c r="H181" s="69"/>
      <c r="I181" s="395">
        <f>SUM(I182)</f>
        <v>48048</v>
      </c>
    </row>
    <row r="182" spans="1:9" ht="17.25" customHeight="1">
      <c r="A182" s="94" t="s">
        <v>21</v>
      </c>
      <c r="B182" s="439" t="s">
        <v>50</v>
      </c>
      <c r="C182" s="5" t="s">
        <v>116</v>
      </c>
      <c r="D182" s="151" t="s">
        <v>10</v>
      </c>
      <c r="E182" s="319" t="s">
        <v>261</v>
      </c>
      <c r="F182" s="320" t="s">
        <v>10</v>
      </c>
      <c r="G182" s="321" t="s">
        <v>580</v>
      </c>
      <c r="H182" s="69" t="s">
        <v>75</v>
      </c>
      <c r="I182" s="397">
        <v>48048</v>
      </c>
    </row>
    <row r="183" spans="1:9" ht="15.6">
      <c r="A183" s="26" t="s">
        <v>161</v>
      </c>
      <c r="B183" s="417" t="s">
        <v>50</v>
      </c>
      <c r="C183" s="30" t="s">
        <v>116</v>
      </c>
      <c r="D183" s="27" t="s">
        <v>12</v>
      </c>
      <c r="E183" s="350"/>
      <c r="F183" s="351"/>
      <c r="G183" s="352"/>
      <c r="H183" s="29"/>
      <c r="I183" s="421">
        <f>SUM(I184+I197+I202)</f>
        <v>2224376</v>
      </c>
    </row>
    <row r="184" spans="1:9" ht="36" customHeight="1">
      <c r="A184" s="35" t="s">
        <v>193</v>
      </c>
      <c r="B184" s="41" t="s">
        <v>50</v>
      </c>
      <c r="C184" s="37" t="s">
        <v>116</v>
      </c>
      <c r="D184" s="41" t="s">
        <v>12</v>
      </c>
      <c r="E184" s="304" t="s">
        <v>581</v>
      </c>
      <c r="F184" s="305" t="s">
        <v>521</v>
      </c>
      <c r="G184" s="306" t="s">
        <v>522</v>
      </c>
      <c r="H184" s="39"/>
      <c r="I184" s="394">
        <f>SUM(I185)</f>
        <v>641847</v>
      </c>
    </row>
    <row r="185" spans="1:9" ht="46.8">
      <c r="A185" s="64" t="s">
        <v>194</v>
      </c>
      <c r="B185" s="439" t="s">
        <v>50</v>
      </c>
      <c r="C185" s="5" t="s">
        <v>116</v>
      </c>
      <c r="D185" s="534" t="s">
        <v>12</v>
      </c>
      <c r="E185" s="319" t="s">
        <v>232</v>
      </c>
      <c r="F185" s="320" t="s">
        <v>521</v>
      </c>
      <c r="G185" s="321" t="s">
        <v>522</v>
      </c>
      <c r="H185" s="69"/>
      <c r="I185" s="395">
        <f>SUM(I186)</f>
        <v>641847</v>
      </c>
    </row>
    <row r="186" spans="1:9" ht="31.2">
      <c r="A186" s="130" t="s">
        <v>582</v>
      </c>
      <c r="B186" s="441" t="s">
        <v>50</v>
      </c>
      <c r="C186" s="5" t="s">
        <v>116</v>
      </c>
      <c r="D186" s="534" t="s">
        <v>12</v>
      </c>
      <c r="E186" s="319" t="s">
        <v>232</v>
      </c>
      <c r="F186" s="320" t="s">
        <v>10</v>
      </c>
      <c r="G186" s="321" t="s">
        <v>522</v>
      </c>
      <c r="H186" s="69"/>
      <c r="I186" s="395">
        <f>SUM(I187+I189+I191+I193+I195)</f>
        <v>641847</v>
      </c>
    </row>
    <row r="187" spans="1:9" ht="48.75" hidden="1" customHeight="1">
      <c r="A187" s="130" t="s">
        <v>745</v>
      </c>
      <c r="B187" s="441" t="s">
        <v>50</v>
      </c>
      <c r="C187" s="5" t="s">
        <v>116</v>
      </c>
      <c r="D187" s="553" t="s">
        <v>12</v>
      </c>
      <c r="E187" s="319" t="s">
        <v>232</v>
      </c>
      <c r="F187" s="320" t="s">
        <v>10</v>
      </c>
      <c r="G187" s="554">
        <v>13421</v>
      </c>
      <c r="H187" s="69"/>
      <c r="I187" s="395">
        <f>SUM(I188)</f>
        <v>0</v>
      </c>
    </row>
    <row r="188" spans="1:9" ht="18" hidden="1" customHeight="1">
      <c r="A188" s="130" t="s">
        <v>21</v>
      </c>
      <c r="B188" s="441" t="s">
        <v>50</v>
      </c>
      <c r="C188" s="5" t="s">
        <v>116</v>
      </c>
      <c r="D188" s="553" t="s">
        <v>12</v>
      </c>
      <c r="E188" s="319" t="s">
        <v>232</v>
      </c>
      <c r="F188" s="320" t="s">
        <v>10</v>
      </c>
      <c r="G188" s="554">
        <v>13421</v>
      </c>
      <c r="H188" s="69" t="s">
        <v>75</v>
      </c>
      <c r="I188" s="397"/>
    </row>
    <row r="189" spans="1:9" ht="46.8" hidden="1">
      <c r="A189" s="130" t="s">
        <v>746</v>
      </c>
      <c r="B189" s="441" t="s">
        <v>50</v>
      </c>
      <c r="C189" s="5" t="s">
        <v>116</v>
      </c>
      <c r="D189" s="553" t="s">
        <v>12</v>
      </c>
      <c r="E189" s="319" t="s">
        <v>232</v>
      </c>
      <c r="F189" s="320" t="s">
        <v>10</v>
      </c>
      <c r="G189" s="554">
        <v>13431</v>
      </c>
      <c r="H189" s="69"/>
      <c r="I189" s="395">
        <f>SUM(I190)</f>
        <v>0</v>
      </c>
    </row>
    <row r="190" spans="1:9" ht="16.5" hidden="1" customHeight="1">
      <c r="A190" s="130" t="s">
        <v>21</v>
      </c>
      <c r="B190" s="441" t="s">
        <v>50</v>
      </c>
      <c r="C190" s="5" t="s">
        <v>116</v>
      </c>
      <c r="D190" s="553" t="s">
        <v>12</v>
      </c>
      <c r="E190" s="319" t="s">
        <v>232</v>
      </c>
      <c r="F190" s="320" t="s">
        <v>10</v>
      </c>
      <c r="G190" s="554">
        <v>13431</v>
      </c>
      <c r="H190" s="69" t="s">
        <v>75</v>
      </c>
      <c r="I190" s="397"/>
    </row>
    <row r="191" spans="1:9" ht="31.2">
      <c r="A191" s="130" t="s">
        <v>720</v>
      </c>
      <c r="B191" s="441" t="s">
        <v>50</v>
      </c>
      <c r="C191" s="5" t="s">
        <v>116</v>
      </c>
      <c r="D191" s="538" t="s">
        <v>12</v>
      </c>
      <c r="E191" s="319" t="s">
        <v>232</v>
      </c>
      <c r="F191" s="320" t="s">
        <v>10</v>
      </c>
      <c r="G191" s="321" t="s">
        <v>719</v>
      </c>
      <c r="H191" s="69"/>
      <c r="I191" s="395">
        <f>SUM(I192)</f>
        <v>123000</v>
      </c>
    </row>
    <row r="192" spans="1:9" ht="16.5" customHeight="1">
      <c r="A192" s="94" t="s">
        <v>21</v>
      </c>
      <c r="B192" s="441" t="s">
        <v>50</v>
      </c>
      <c r="C192" s="5" t="s">
        <v>116</v>
      </c>
      <c r="D192" s="538" t="s">
        <v>12</v>
      </c>
      <c r="E192" s="319" t="s">
        <v>232</v>
      </c>
      <c r="F192" s="320" t="s">
        <v>10</v>
      </c>
      <c r="G192" s="321" t="s">
        <v>719</v>
      </c>
      <c r="H192" s="69" t="s">
        <v>75</v>
      </c>
      <c r="I192" s="397">
        <v>123000</v>
      </c>
    </row>
    <row r="193" spans="1:9" s="51" customFormat="1" ht="62.4">
      <c r="A193" s="94" t="s">
        <v>586</v>
      </c>
      <c r="B193" s="439" t="s">
        <v>50</v>
      </c>
      <c r="C193" s="5" t="s">
        <v>116</v>
      </c>
      <c r="D193" s="284" t="s">
        <v>12</v>
      </c>
      <c r="E193" s="319" t="s">
        <v>232</v>
      </c>
      <c r="F193" s="320" t="s">
        <v>10</v>
      </c>
      <c r="G193" s="321" t="s">
        <v>587</v>
      </c>
      <c r="H193" s="69"/>
      <c r="I193" s="395">
        <f>SUM(I194)</f>
        <v>167518</v>
      </c>
    </row>
    <row r="194" spans="1:9" s="51" customFormat="1" ht="15.75" customHeight="1">
      <c r="A194" s="94" t="s">
        <v>21</v>
      </c>
      <c r="B194" s="439" t="s">
        <v>50</v>
      </c>
      <c r="C194" s="5" t="s">
        <v>116</v>
      </c>
      <c r="D194" s="284" t="s">
        <v>12</v>
      </c>
      <c r="E194" s="319" t="s">
        <v>232</v>
      </c>
      <c r="F194" s="320" t="s">
        <v>10</v>
      </c>
      <c r="G194" s="321" t="s">
        <v>587</v>
      </c>
      <c r="H194" s="69" t="s">
        <v>75</v>
      </c>
      <c r="I194" s="397">
        <v>167518</v>
      </c>
    </row>
    <row r="195" spans="1:9" s="51" customFormat="1" ht="65.25" customHeight="1">
      <c r="A195" s="94" t="s">
        <v>715</v>
      </c>
      <c r="B195" s="439" t="s">
        <v>50</v>
      </c>
      <c r="C195" s="5" t="s">
        <v>116</v>
      </c>
      <c r="D195" s="536" t="s">
        <v>12</v>
      </c>
      <c r="E195" s="319" t="s">
        <v>232</v>
      </c>
      <c r="F195" s="320" t="s">
        <v>10</v>
      </c>
      <c r="G195" s="321" t="s">
        <v>714</v>
      </c>
      <c r="H195" s="69"/>
      <c r="I195" s="395">
        <f>SUM(I196)</f>
        <v>351329</v>
      </c>
    </row>
    <row r="196" spans="1:9" s="51" customFormat="1" ht="15.75" customHeight="1">
      <c r="A196" s="94" t="s">
        <v>21</v>
      </c>
      <c r="B196" s="439" t="s">
        <v>50</v>
      </c>
      <c r="C196" s="5" t="s">
        <v>116</v>
      </c>
      <c r="D196" s="536" t="s">
        <v>12</v>
      </c>
      <c r="E196" s="319" t="s">
        <v>232</v>
      </c>
      <c r="F196" s="320" t="s">
        <v>10</v>
      </c>
      <c r="G196" s="321" t="s">
        <v>714</v>
      </c>
      <c r="H196" s="69" t="s">
        <v>75</v>
      </c>
      <c r="I196" s="397">
        <v>351329</v>
      </c>
    </row>
    <row r="197" spans="1:9" s="51" customFormat="1" ht="46.8">
      <c r="A197" s="35" t="s">
        <v>204</v>
      </c>
      <c r="B197" s="41" t="s">
        <v>50</v>
      </c>
      <c r="C197" s="37" t="s">
        <v>116</v>
      </c>
      <c r="D197" s="152" t="s">
        <v>12</v>
      </c>
      <c r="E197" s="304" t="s">
        <v>576</v>
      </c>
      <c r="F197" s="305" t="s">
        <v>521</v>
      </c>
      <c r="G197" s="306" t="s">
        <v>522</v>
      </c>
      <c r="H197" s="39"/>
      <c r="I197" s="394">
        <f>SUM(I198)</f>
        <v>280000</v>
      </c>
    </row>
    <row r="198" spans="1:9" s="51" customFormat="1" ht="78">
      <c r="A198" s="64" t="s">
        <v>262</v>
      </c>
      <c r="B198" s="439" t="s">
        <v>50</v>
      </c>
      <c r="C198" s="5" t="s">
        <v>116</v>
      </c>
      <c r="D198" s="151" t="s">
        <v>12</v>
      </c>
      <c r="E198" s="319" t="s">
        <v>261</v>
      </c>
      <c r="F198" s="320" t="s">
        <v>521</v>
      </c>
      <c r="G198" s="321" t="s">
        <v>522</v>
      </c>
      <c r="H198" s="356"/>
      <c r="I198" s="395">
        <f>SUM(I199)</f>
        <v>280000</v>
      </c>
    </row>
    <row r="199" spans="1:9" s="51" customFormat="1" ht="46.8">
      <c r="A199" s="130" t="s">
        <v>577</v>
      </c>
      <c r="B199" s="441" t="s">
        <v>50</v>
      </c>
      <c r="C199" s="5" t="s">
        <v>116</v>
      </c>
      <c r="D199" s="151" t="s">
        <v>12</v>
      </c>
      <c r="E199" s="319" t="s">
        <v>261</v>
      </c>
      <c r="F199" s="320" t="s">
        <v>10</v>
      </c>
      <c r="G199" s="321" t="s">
        <v>522</v>
      </c>
      <c r="H199" s="356"/>
      <c r="I199" s="395">
        <f>SUM(I200)</f>
        <v>280000</v>
      </c>
    </row>
    <row r="200" spans="1:9" s="51" customFormat="1" ht="33.75" customHeight="1">
      <c r="A200" s="130" t="s">
        <v>662</v>
      </c>
      <c r="B200" s="441" t="s">
        <v>50</v>
      </c>
      <c r="C200" s="5" t="s">
        <v>116</v>
      </c>
      <c r="D200" s="151" t="s">
        <v>12</v>
      </c>
      <c r="E200" s="319" t="s">
        <v>261</v>
      </c>
      <c r="F200" s="320" t="s">
        <v>10</v>
      </c>
      <c r="G200" s="321" t="s">
        <v>663</v>
      </c>
      <c r="H200" s="356"/>
      <c r="I200" s="395">
        <f>SUM(I201)</f>
        <v>280000</v>
      </c>
    </row>
    <row r="201" spans="1:9" s="51" customFormat="1" ht="18" customHeight="1">
      <c r="A201" s="94" t="s">
        <v>21</v>
      </c>
      <c r="B201" s="439" t="s">
        <v>50</v>
      </c>
      <c r="C201" s="5" t="s">
        <v>116</v>
      </c>
      <c r="D201" s="151" t="s">
        <v>12</v>
      </c>
      <c r="E201" s="319" t="s">
        <v>261</v>
      </c>
      <c r="F201" s="320" t="s">
        <v>10</v>
      </c>
      <c r="G201" s="321" t="s">
        <v>663</v>
      </c>
      <c r="H201" s="356" t="s">
        <v>75</v>
      </c>
      <c r="I201" s="397">
        <v>280000</v>
      </c>
    </row>
    <row r="202" spans="1:9" s="51" customFormat="1" ht="31.2">
      <c r="A202" s="35" t="s">
        <v>195</v>
      </c>
      <c r="B202" s="41" t="s">
        <v>50</v>
      </c>
      <c r="C202" s="37" t="s">
        <v>116</v>
      </c>
      <c r="D202" s="41" t="s">
        <v>12</v>
      </c>
      <c r="E202" s="304" t="s">
        <v>233</v>
      </c>
      <c r="F202" s="305" t="s">
        <v>521</v>
      </c>
      <c r="G202" s="306" t="s">
        <v>522</v>
      </c>
      <c r="H202" s="39"/>
      <c r="I202" s="394">
        <f>SUM(I203)</f>
        <v>1302529</v>
      </c>
    </row>
    <row r="203" spans="1:9" s="51" customFormat="1" ht="62.4">
      <c r="A203" s="64" t="s">
        <v>196</v>
      </c>
      <c r="B203" s="439" t="s">
        <v>50</v>
      </c>
      <c r="C203" s="5" t="s">
        <v>116</v>
      </c>
      <c r="D203" s="284" t="s">
        <v>12</v>
      </c>
      <c r="E203" s="319" t="s">
        <v>234</v>
      </c>
      <c r="F203" s="320" t="s">
        <v>521</v>
      </c>
      <c r="G203" s="321" t="s">
        <v>522</v>
      </c>
      <c r="H203" s="69"/>
      <c r="I203" s="395">
        <f>SUM(I204)</f>
        <v>1302529</v>
      </c>
    </row>
    <row r="204" spans="1:9" s="51" customFormat="1" ht="46.8">
      <c r="A204" s="64" t="s">
        <v>583</v>
      </c>
      <c r="B204" s="439" t="s">
        <v>50</v>
      </c>
      <c r="C204" s="5" t="s">
        <v>116</v>
      </c>
      <c r="D204" s="284" t="s">
        <v>12</v>
      </c>
      <c r="E204" s="319" t="s">
        <v>234</v>
      </c>
      <c r="F204" s="320" t="s">
        <v>12</v>
      </c>
      <c r="G204" s="321" t="s">
        <v>522</v>
      </c>
      <c r="H204" s="69"/>
      <c r="I204" s="395">
        <f>SUM(I205+I207+I209+I211)</f>
        <v>1302529</v>
      </c>
    </row>
    <row r="205" spans="1:9" s="51" customFormat="1" ht="46.8" hidden="1">
      <c r="A205" s="64" t="s">
        <v>751</v>
      </c>
      <c r="B205" s="439" t="s">
        <v>50</v>
      </c>
      <c r="C205" s="5" t="s">
        <v>116</v>
      </c>
      <c r="D205" s="553" t="s">
        <v>12</v>
      </c>
      <c r="E205" s="319" t="s">
        <v>234</v>
      </c>
      <c r="F205" s="320" t="s">
        <v>12</v>
      </c>
      <c r="G205" s="554">
        <v>50181</v>
      </c>
      <c r="H205" s="69"/>
      <c r="I205" s="395">
        <f>SUM(I206)</f>
        <v>0</v>
      </c>
    </row>
    <row r="206" spans="1:9" s="51" customFormat="1" ht="15.75" hidden="1" customHeight="1">
      <c r="A206" s="3" t="s">
        <v>21</v>
      </c>
      <c r="B206" s="439" t="s">
        <v>50</v>
      </c>
      <c r="C206" s="5" t="s">
        <v>116</v>
      </c>
      <c r="D206" s="553" t="s">
        <v>12</v>
      </c>
      <c r="E206" s="319" t="s">
        <v>234</v>
      </c>
      <c r="F206" s="320" t="s">
        <v>12</v>
      </c>
      <c r="G206" s="554">
        <v>50181</v>
      </c>
      <c r="H206" s="69" t="s">
        <v>75</v>
      </c>
      <c r="I206" s="397"/>
    </row>
    <row r="207" spans="1:9" s="51" customFormat="1" ht="31.2">
      <c r="A207" s="64" t="s">
        <v>584</v>
      </c>
      <c r="B207" s="439" t="s">
        <v>50</v>
      </c>
      <c r="C207" s="5" t="s">
        <v>116</v>
      </c>
      <c r="D207" s="284" t="s">
        <v>12</v>
      </c>
      <c r="E207" s="319" t="s">
        <v>234</v>
      </c>
      <c r="F207" s="320" t="s">
        <v>12</v>
      </c>
      <c r="G207" s="321" t="s">
        <v>585</v>
      </c>
      <c r="H207" s="69"/>
      <c r="I207" s="395">
        <f>SUM(I208)</f>
        <v>1302529</v>
      </c>
    </row>
    <row r="208" spans="1:9" s="51" customFormat="1" ht="16.5" customHeight="1">
      <c r="A208" s="3" t="s">
        <v>21</v>
      </c>
      <c r="B208" s="284" t="s">
        <v>50</v>
      </c>
      <c r="C208" s="5" t="s">
        <v>116</v>
      </c>
      <c r="D208" s="284" t="s">
        <v>12</v>
      </c>
      <c r="E208" s="319" t="s">
        <v>234</v>
      </c>
      <c r="F208" s="320" t="s">
        <v>12</v>
      </c>
      <c r="G208" s="321" t="s">
        <v>585</v>
      </c>
      <c r="H208" s="69" t="s">
        <v>75</v>
      </c>
      <c r="I208" s="397">
        <v>1302529</v>
      </c>
    </row>
    <row r="209" spans="1:9" s="51" customFormat="1" ht="33" hidden="1" customHeight="1">
      <c r="A209" s="3" t="s">
        <v>713</v>
      </c>
      <c r="B209" s="536" t="s">
        <v>50</v>
      </c>
      <c r="C209" s="5" t="s">
        <v>116</v>
      </c>
      <c r="D209" s="536" t="s">
        <v>12</v>
      </c>
      <c r="E209" s="319" t="s">
        <v>234</v>
      </c>
      <c r="F209" s="320" t="s">
        <v>12</v>
      </c>
      <c r="G209" s="321" t="s">
        <v>712</v>
      </c>
      <c r="H209" s="69"/>
      <c r="I209" s="395">
        <f>SUM(I210)</f>
        <v>0</v>
      </c>
    </row>
    <row r="210" spans="1:9" s="51" customFormat="1" ht="16.5" hidden="1" customHeight="1">
      <c r="A210" s="3" t="s">
        <v>21</v>
      </c>
      <c r="B210" s="536" t="s">
        <v>50</v>
      </c>
      <c r="C210" s="5" t="s">
        <v>116</v>
      </c>
      <c r="D210" s="536" t="s">
        <v>12</v>
      </c>
      <c r="E210" s="319" t="s">
        <v>234</v>
      </c>
      <c r="F210" s="320" t="s">
        <v>12</v>
      </c>
      <c r="G210" s="321" t="s">
        <v>712</v>
      </c>
      <c r="H210" s="69" t="s">
        <v>75</v>
      </c>
      <c r="I210" s="397"/>
    </row>
    <row r="211" spans="1:9" s="51" customFormat="1" ht="48" hidden="1" customHeight="1">
      <c r="A211" s="74" t="s">
        <v>750</v>
      </c>
      <c r="B211" s="553" t="s">
        <v>50</v>
      </c>
      <c r="C211" s="5" t="s">
        <v>116</v>
      </c>
      <c r="D211" s="553" t="s">
        <v>12</v>
      </c>
      <c r="E211" s="319" t="s">
        <v>234</v>
      </c>
      <c r="F211" s="320" t="s">
        <v>12</v>
      </c>
      <c r="G211" s="321" t="s">
        <v>749</v>
      </c>
      <c r="H211" s="69"/>
      <c r="I211" s="395">
        <f>SUM(I212)</f>
        <v>0</v>
      </c>
    </row>
    <row r="212" spans="1:9" s="51" customFormat="1" ht="16.5" hidden="1" customHeight="1">
      <c r="A212" s="3" t="s">
        <v>21</v>
      </c>
      <c r="B212" s="553" t="s">
        <v>50</v>
      </c>
      <c r="C212" s="5" t="s">
        <v>116</v>
      </c>
      <c r="D212" s="553" t="s">
        <v>12</v>
      </c>
      <c r="E212" s="319" t="s">
        <v>234</v>
      </c>
      <c r="F212" s="320" t="s">
        <v>12</v>
      </c>
      <c r="G212" s="321" t="s">
        <v>749</v>
      </c>
      <c r="H212" s="69" t="s">
        <v>75</v>
      </c>
      <c r="I212" s="397"/>
    </row>
    <row r="213" spans="1:9" s="51" customFormat="1" ht="16.5" customHeight="1">
      <c r="A213" s="139" t="s">
        <v>1042</v>
      </c>
      <c r="B213" s="21" t="s">
        <v>50</v>
      </c>
      <c r="C213" s="644" t="s">
        <v>32</v>
      </c>
      <c r="D213" s="21"/>
      <c r="E213" s="332"/>
      <c r="F213" s="333"/>
      <c r="G213" s="334"/>
      <c r="H213" s="17"/>
      <c r="I213" s="420">
        <f>SUM(I214)</f>
        <v>26546</v>
      </c>
    </row>
    <row r="214" spans="1:9" s="51" customFormat="1" ht="16.5" customHeight="1">
      <c r="A214" s="135" t="s">
        <v>1043</v>
      </c>
      <c r="B214" s="31" t="s">
        <v>50</v>
      </c>
      <c r="C214" s="66" t="s">
        <v>32</v>
      </c>
      <c r="D214" s="27" t="s">
        <v>29</v>
      </c>
      <c r="E214" s="350"/>
      <c r="F214" s="351"/>
      <c r="G214" s="352"/>
      <c r="H214" s="27"/>
      <c r="I214" s="421">
        <f>SUM(I215)</f>
        <v>26546</v>
      </c>
    </row>
    <row r="215" spans="1:9" ht="16.5" customHeight="1">
      <c r="A215" s="91" t="s">
        <v>202</v>
      </c>
      <c r="B215" s="38" t="s">
        <v>50</v>
      </c>
      <c r="C215" s="36" t="s">
        <v>32</v>
      </c>
      <c r="D215" s="38" t="s">
        <v>29</v>
      </c>
      <c r="E215" s="304" t="s">
        <v>221</v>
      </c>
      <c r="F215" s="305" t="s">
        <v>521</v>
      </c>
      <c r="G215" s="306" t="s">
        <v>522</v>
      </c>
      <c r="H215" s="36"/>
      <c r="I215" s="394">
        <f>SUM(I216)</f>
        <v>26546</v>
      </c>
    </row>
    <row r="216" spans="1:9" ht="16.5" customHeight="1">
      <c r="A216" s="105" t="s">
        <v>201</v>
      </c>
      <c r="B216" s="638" t="s">
        <v>50</v>
      </c>
      <c r="C216" s="2" t="s">
        <v>32</v>
      </c>
      <c r="D216" s="638" t="s">
        <v>29</v>
      </c>
      <c r="E216" s="319" t="s">
        <v>222</v>
      </c>
      <c r="F216" s="320" t="s">
        <v>521</v>
      </c>
      <c r="G216" s="321" t="s">
        <v>522</v>
      </c>
      <c r="H216" s="2"/>
      <c r="I216" s="395">
        <f>SUM(I217)</f>
        <v>26546</v>
      </c>
    </row>
    <row r="217" spans="1:9" ht="16.5" customHeight="1">
      <c r="A217" s="105" t="s">
        <v>734</v>
      </c>
      <c r="B217" s="527" t="s">
        <v>50</v>
      </c>
      <c r="C217" s="2" t="s">
        <v>32</v>
      </c>
      <c r="D217" s="527" t="s">
        <v>29</v>
      </c>
      <c r="E217" s="319" t="s">
        <v>222</v>
      </c>
      <c r="F217" s="320" t="s">
        <v>521</v>
      </c>
      <c r="G217" s="321">
        <v>12700</v>
      </c>
      <c r="H217" s="2"/>
      <c r="I217" s="395">
        <f>SUM(I218)</f>
        <v>26546</v>
      </c>
    </row>
    <row r="218" spans="1:9" ht="31.5" customHeight="1">
      <c r="A218" s="105" t="s">
        <v>728</v>
      </c>
      <c r="B218" s="527" t="s">
        <v>50</v>
      </c>
      <c r="C218" s="2" t="s">
        <v>32</v>
      </c>
      <c r="D218" s="527" t="s">
        <v>29</v>
      </c>
      <c r="E218" s="319" t="s">
        <v>222</v>
      </c>
      <c r="F218" s="320" t="s">
        <v>521</v>
      </c>
      <c r="G218" s="321">
        <v>12700</v>
      </c>
      <c r="H218" s="2" t="s">
        <v>16</v>
      </c>
      <c r="I218" s="397">
        <v>26546</v>
      </c>
    </row>
    <row r="219" spans="1:9" s="51" customFormat="1" ht="16.5" customHeight="1">
      <c r="A219" s="139" t="s">
        <v>37</v>
      </c>
      <c r="B219" s="21" t="s">
        <v>50</v>
      </c>
      <c r="C219" s="21">
        <v>10</v>
      </c>
      <c r="D219" s="21"/>
      <c r="E219" s="332"/>
      <c r="F219" s="333"/>
      <c r="G219" s="334"/>
      <c r="H219" s="17"/>
      <c r="I219" s="420">
        <f>SUM(I220+I230)</f>
        <v>3581955</v>
      </c>
    </row>
    <row r="220" spans="1:9" s="51" customFormat="1" ht="16.5" customHeight="1">
      <c r="A220" s="135" t="s">
        <v>41</v>
      </c>
      <c r="B220" s="31" t="s">
        <v>50</v>
      </c>
      <c r="C220" s="31">
        <v>10</v>
      </c>
      <c r="D220" s="27" t="s">
        <v>15</v>
      </c>
      <c r="E220" s="350"/>
      <c r="F220" s="351"/>
      <c r="G220" s="352"/>
      <c r="H220" s="27"/>
      <c r="I220" s="421">
        <f>SUM(I221)</f>
        <v>114000</v>
      </c>
    </row>
    <row r="221" spans="1:9" ht="46.8">
      <c r="A221" s="123" t="s">
        <v>204</v>
      </c>
      <c r="B221" s="38" t="s">
        <v>50</v>
      </c>
      <c r="C221" s="38">
        <v>10</v>
      </c>
      <c r="D221" s="36" t="s">
        <v>15</v>
      </c>
      <c r="E221" s="298" t="s">
        <v>576</v>
      </c>
      <c r="F221" s="299" t="s">
        <v>521</v>
      </c>
      <c r="G221" s="300" t="s">
        <v>522</v>
      </c>
      <c r="H221" s="36"/>
      <c r="I221" s="394">
        <f>SUM(I222)</f>
        <v>114000</v>
      </c>
    </row>
    <row r="222" spans="1:9" ht="82.5" customHeight="1">
      <c r="A222" s="74" t="s">
        <v>205</v>
      </c>
      <c r="B222" s="374" t="s">
        <v>50</v>
      </c>
      <c r="C222" s="374">
        <v>10</v>
      </c>
      <c r="D222" s="2" t="s">
        <v>15</v>
      </c>
      <c r="E222" s="301" t="s">
        <v>235</v>
      </c>
      <c r="F222" s="302" t="s">
        <v>521</v>
      </c>
      <c r="G222" s="303" t="s">
        <v>522</v>
      </c>
      <c r="H222" s="2"/>
      <c r="I222" s="395">
        <f>SUM(I223)</f>
        <v>114000</v>
      </c>
    </row>
    <row r="223" spans="1:9" ht="34.5" customHeight="1">
      <c r="A223" s="74" t="s">
        <v>590</v>
      </c>
      <c r="B223" s="374" t="s">
        <v>50</v>
      </c>
      <c r="C223" s="374">
        <v>10</v>
      </c>
      <c r="D223" s="2" t="s">
        <v>15</v>
      </c>
      <c r="E223" s="301" t="s">
        <v>235</v>
      </c>
      <c r="F223" s="302" t="s">
        <v>10</v>
      </c>
      <c r="G223" s="303" t="s">
        <v>522</v>
      </c>
      <c r="H223" s="2"/>
      <c r="I223" s="395">
        <f>SUM(I224+I226+I228)</f>
        <v>114000</v>
      </c>
    </row>
    <row r="224" spans="1:9" ht="47.25" hidden="1" customHeight="1">
      <c r="A224" s="74" t="s">
        <v>754</v>
      </c>
      <c r="B224" s="527" t="s">
        <v>50</v>
      </c>
      <c r="C224" s="527">
        <v>10</v>
      </c>
      <c r="D224" s="2" t="s">
        <v>15</v>
      </c>
      <c r="E224" s="301" t="s">
        <v>235</v>
      </c>
      <c r="F224" s="302" t="s">
        <v>10</v>
      </c>
      <c r="G224" s="555" t="s">
        <v>752</v>
      </c>
      <c r="H224" s="2"/>
      <c r="I224" s="395">
        <f>SUM(I225)</f>
        <v>0</v>
      </c>
    </row>
    <row r="225" spans="1:9" ht="15.75" hidden="1" customHeight="1">
      <c r="A225" s="74" t="s">
        <v>21</v>
      </c>
      <c r="B225" s="527" t="s">
        <v>50</v>
      </c>
      <c r="C225" s="527">
        <v>10</v>
      </c>
      <c r="D225" s="2" t="s">
        <v>15</v>
      </c>
      <c r="E225" s="301" t="s">
        <v>235</v>
      </c>
      <c r="F225" s="302" t="s">
        <v>10</v>
      </c>
      <c r="G225" s="555" t="s">
        <v>752</v>
      </c>
      <c r="H225" s="2" t="s">
        <v>75</v>
      </c>
      <c r="I225" s="397"/>
    </row>
    <row r="226" spans="1:9" ht="31.2">
      <c r="A226" s="74" t="s">
        <v>687</v>
      </c>
      <c r="B226" s="374" t="s">
        <v>50</v>
      </c>
      <c r="C226" s="374">
        <v>10</v>
      </c>
      <c r="D226" s="2" t="s">
        <v>15</v>
      </c>
      <c r="E226" s="301" t="s">
        <v>235</v>
      </c>
      <c r="F226" s="302" t="s">
        <v>10</v>
      </c>
      <c r="G226" s="303" t="s">
        <v>686</v>
      </c>
      <c r="H226" s="2"/>
      <c r="I226" s="395">
        <f>SUM(I227)</f>
        <v>114000</v>
      </c>
    </row>
    <row r="227" spans="1:9" ht="15.6">
      <c r="A227" s="127" t="s">
        <v>21</v>
      </c>
      <c r="B227" s="63" t="s">
        <v>50</v>
      </c>
      <c r="C227" s="374">
        <v>10</v>
      </c>
      <c r="D227" s="2" t="s">
        <v>15</v>
      </c>
      <c r="E227" s="301" t="s">
        <v>235</v>
      </c>
      <c r="F227" s="302" t="s">
        <v>10</v>
      </c>
      <c r="G227" s="303" t="s">
        <v>686</v>
      </c>
      <c r="H227" s="2" t="s">
        <v>75</v>
      </c>
      <c r="I227" s="397">
        <v>114000</v>
      </c>
    </row>
    <row r="228" spans="1:9" ht="31.2" hidden="1">
      <c r="A228" s="127" t="s">
        <v>755</v>
      </c>
      <c r="B228" s="527" t="s">
        <v>50</v>
      </c>
      <c r="C228" s="527">
        <v>10</v>
      </c>
      <c r="D228" s="2" t="s">
        <v>15</v>
      </c>
      <c r="E228" s="301" t="s">
        <v>235</v>
      </c>
      <c r="F228" s="302" t="s">
        <v>10</v>
      </c>
      <c r="G228" s="303" t="s">
        <v>753</v>
      </c>
      <c r="H228" s="2"/>
      <c r="I228" s="395">
        <f>SUM(I229)</f>
        <v>0</v>
      </c>
    </row>
    <row r="229" spans="1:9" ht="15.6" hidden="1">
      <c r="A229" s="127" t="s">
        <v>21</v>
      </c>
      <c r="B229" s="527" t="s">
        <v>50</v>
      </c>
      <c r="C229" s="527">
        <v>10</v>
      </c>
      <c r="D229" s="2" t="s">
        <v>15</v>
      </c>
      <c r="E229" s="301" t="s">
        <v>235</v>
      </c>
      <c r="F229" s="302" t="s">
        <v>10</v>
      </c>
      <c r="G229" s="303" t="s">
        <v>753</v>
      </c>
      <c r="H229" s="2" t="s">
        <v>75</v>
      </c>
      <c r="I229" s="397"/>
    </row>
    <row r="230" spans="1:9" ht="15.6">
      <c r="A230" s="135" t="s">
        <v>42</v>
      </c>
      <c r="B230" s="31" t="s">
        <v>50</v>
      </c>
      <c r="C230" s="31">
        <v>10</v>
      </c>
      <c r="D230" s="27" t="s">
        <v>20</v>
      </c>
      <c r="E230" s="350"/>
      <c r="F230" s="351"/>
      <c r="G230" s="352"/>
      <c r="H230" s="27"/>
      <c r="I230" s="421">
        <f>SUM(I231)</f>
        <v>3467955</v>
      </c>
    </row>
    <row r="231" spans="1:9" ht="46.8">
      <c r="A231" s="126" t="s">
        <v>130</v>
      </c>
      <c r="B231" s="38" t="s">
        <v>50</v>
      </c>
      <c r="C231" s="38">
        <v>10</v>
      </c>
      <c r="D231" s="36" t="s">
        <v>20</v>
      </c>
      <c r="E231" s="298" t="s">
        <v>206</v>
      </c>
      <c r="F231" s="299" t="s">
        <v>521</v>
      </c>
      <c r="G231" s="300" t="s">
        <v>522</v>
      </c>
      <c r="H231" s="36"/>
      <c r="I231" s="394">
        <f>SUM(I232)</f>
        <v>3467955</v>
      </c>
    </row>
    <row r="232" spans="1:9" ht="78">
      <c r="A232" s="74" t="s">
        <v>131</v>
      </c>
      <c r="B232" s="374" t="s">
        <v>50</v>
      </c>
      <c r="C232" s="8">
        <v>10</v>
      </c>
      <c r="D232" s="2" t="s">
        <v>20</v>
      </c>
      <c r="E232" s="301" t="s">
        <v>239</v>
      </c>
      <c r="F232" s="302" t="s">
        <v>521</v>
      </c>
      <c r="G232" s="303" t="s">
        <v>522</v>
      </c>
      <c r="H232" s="2"/>
      <c r="I232" s="395">
        <f>SUM(I233)</f>
        <v>3467955</v>
      </c>
    </row>
    <row r="233" spans="1:9" ht="46.8">
      <c r="A233" s="74" t="s">
        <v>529</v>
      </c>
      <c r="B233" s="374" t="s">
        <v>50</v>
      </c>
      <c r="C233" s="8">
        <v>10</v>
      </c>
      <c r="D233" s="2" t="s">
        <v>20</v>
      </c>
      <c r="E233" s="301" t="s">
        <v>239</v>
      </c>
      <c r="F233" s="302" t="s">
        <v>10</v>
      </c>
      <c r="G233" s="303" t="s">
        <v>522</v>
      </c>
      <c r="H233" s="2"/>
      <c r="I233" s="395">
        <f>SUM(I234)</f>
        <v>3467955</v>
      </c>
    </row>
    <row r="234" spans="1:9" ht="33.75" customHeight="1">
      <c r="A234" s="74" t="s">
        <v>485</v>
      </c>
      <c r="B234" s="374" t="s">
        <v>50</v>
      </c>
      <c r="C234" s="8">
        <v>10</v>
      </c>
      <c r="D234" s="2" t="s">
        <v>20</v>
      </c>
      <c r="E234" s="301" t="s">
        <v>239</v>
      </c>
      <c r="F234" s="302" t="s">
        <v>10</v>
      </c>
      <c r="G234" s="303" t="s">
        <v>639</v>
      </c>
      <c r="H234" s="2"/>
      <c r="I234" s="395">
        <f>SUM(I235:I236)</f>
        <v>3467955</v>
      </c>
    </row>
    <row r="235" spans="1:9" ht="31.2" hidden="1">
      <c r="A235" s="136" t="s">
        <v>728</v>
      </c>
      <c r="B235" s="414" t="s">
        <v>50</v>
      </c>
      <c r="C235" s="8">
        <v>10</v>
      </c>
      <c r="D235" s="2" t="s">
        <v>20</v>
      </c>
      <c r="E235" s="301" t="s">
        <v>239</v>
      </c>
      <c r="F235" s="302" t="s">
        <v>10</v>
      </c>
      <c r="G235" s="303" t="s">
        <v>639</v>
      </c>
      <c r="H235" s="2" t="s">
        <v>16</v>
      </c>
      <c r="I235" s="397"/>
    </row>
    <row r="236" spans="1:9" ht="15.6">
      <c r="A236" s="74" t="s">
        <v>40</v>
      </c>
      <c r="B236" s="374" t="s">
        <v>50</v>
      </c>
      <c r="C236" s="8">
        <v>10</v>
      </c>
      <c r="D236" s="2" t="s">
        <v>20</v>
      </c>
      <c r="E236" s="301" t="s">
        <v>239</v>
      </c>
      <c r="F236" s="302" t="s">
        <v>10</v>
      </c>
      <c r="G236" s="303" t="s">
        <v>639</v>
      </c>
      <c r="H236" s="2" t="s">
        <v>39</v>
      </c>
      <c r="I236" s="397">
        <v>3467955</v>
      </c>
    </row>
    <row r="237" spans="1:9" s="51" customFormat="1" ht="31.5" customHeight="1">
      <c r="A237" s="134" t="s">
        <v>55</v>
      </c>
      <c r="B237" s="140" t="s">
        <v>56</v>
      </c>
      <c r="C237" s="408"/>
      <c r="D237" s="409"/>
      <c r="E237" s="410"/>
      <c r="F237" s="411"/>
      <c r="G237" s="412"/>
      <c r="H237" s="373"/>
      <c r="I237" s="402">
        <f>SUM(I238+I266+I310)</f>
        <v>20123248</v>
      </c>
    </row>
    <row r="238" spans="1:9" s="51" customFormat="1" ht="16.5" customHeight="1">
      <c r="A238" s="404" t="s">
        <v>9</v>
      </c>
      <c r="B238" s="438" t="s">
        <v>56</v>
      </c>
      <c r="C238" s="17" t="s">
        <v>10</v>
      </c>
      <c r="D238" s="17"/>
      <c r="E238" s="428"/>
      <c r="F238" s="429"/>
      <c r="G238" s="430"/>
      <c r="H238" s="17"/>
      <c r="I238" s="420">
        <f>SUM(I239+I256)</f>
        <v>6437577</v>
      </c>
    </row>
    <row r="239" spans="1:9" ht="31.2">
      <c r="A239" s="120" t="s">
        <v>79</v>
      </c>
      <c r="B239" s="31" t="s">
        <v>56</v>
      </c>
      <c r="C239" s="27" t="s">
        <v>10</v>
      </c>
      <c r="D239" s="27" t="s">
        <v>78</v>
      </c>
      <c r="E239" s="295"/>
      <c r="F239" s="296"/>
      <c r="G239" s="297"/>
      <c r="H239" s="28"/>
      <c r="I239" s="421">
        <f>SUM(I240,I245,I250)</f>
        <v>2756377</v>
      </c>
    </row>
    <row r="240" spans="1:9" ht="46.8">
      <c r="A240" s="91" t="s">
        <v>123</v>
      </c>
      <c r="B240" s="38" t="s">
        <v>56</v>
      </c>
      <c r="C240" s="36" t="s">
        <v>10</v>
      </c>
      <c r="D240" s="36" t="s">
        <v>78</v>
      </c>
      <c r="E240" s="298" t="s">
        <v>524</v>
      </c>
      <c r="F240" s="299" t="s">
        <v>521</v>
      </c>
      <c r="G240" s="300" t="s">
        <v>522</v>
      </c>
      <c r="H240" s="36"/>
      <c r="I240" s="394">
        <f>SUM(I241)</f>
        <v>525116</v>
      </c>
    </row>
    <row r="241" spans="1:9" ht="62.4">
      <c r="A241" s="94" t="s">
        <v>137</v>
      </c>
      <c r="B241" s="63" t="s">
        <v>56</v>
      </c>
      <c r="C241" s="2" t="s">
        <v>10</v>
      </c>
      <c r="D241" s="2" t="s">
        <v>78</v>
      </c>
      <c r="E241" s="301" t="s">
        <v>525</v>
      </c>
      <c r="F241" s="302" t="s">
        <v>521</v>
      </c>
      <c r="G241" s="303" t="s">
        <v>522</v>
      </c>
      <c r="H241" s="52"/>
      <c r="I241" s="395">
        <f>SUM(I242)</f>
        <v>525116</v>
      </c>
    </row>
    <row r="242" spans="1:9" ht="46.8">
      <c r="A242" s="94" t="s">
        <v>528</v>
      </c>
      <c r="B242" s="63" t="s">
        <v>56</v>
      </c>
      <c r="C242" s="2" t="s">
        <v>10</v>
      </c>
      <c r="D242" s="2" t="s">
        <v>78</v>
      </c>
      <c r="E242" s="301" t="s">
        <v>525</v>
      </c>
      <c r="F242" s="302" t="s">
        <v>10</v>
      </c>
      <c r="G242" s="303" t="s">
        <v>522</v>
      </c>
      <c r="H242" s="52"/>
      <c r="I242" s="395">
        <f>SUM(I243)</f>
        <v>525116</v>
      </c>
    </row>
    <row r="243" spans="1:9" ht="15.6">
      <c r="A243" s="94" t="s">
        <v>125</v>
      </c>
      <c r="B243" s="63" t="s">
        <v>56</v>
      </c>
      <c r="C243" s="2" t="s">
        <v>10</v>
      </c>
      <c r="D243" s="2" t="s">
        <v>78</v>
      </c>
      <c r="E243" s="301" t="s">
        <v>525</v>
      </c>
      <c r="F243" s="302" t="s">
        <v>10</v>
      </c>
      <c r="G243" s="303" t="s">
        <v>527</v>
      </c>
      <c r="H243" s="52"/>
      <c r="I243" s="395">
        <f>SUM(I244)</f>
        <v>525116</v>
      </c>
    </row>
    <row r="244" spans="1:9" ht="31.2">
      <c r="A244" s="110" t="s">
        <v>728</v>
      </c>
      <c r="B244" s="413" t="s">
        <v>56</v>
      </c>
      <c r="C244" s="2" t="s">
        <v>10</v>
      </c>
      <c r="D244" s="2" t="s">
        <v>78</v>
      </c>
      <c r="E244" s="301" t="s">
        <v>525</v>
      </c>
      <c r="F244" s="302" t="s">
        <v>10</v>
      </c>
      <c r="G244" s="303" t="s">
        <v>527</v>
      </c>
      <c r="H244" s="2" t="s">
        <v>16</v>
      </c>
      <c r="I244" s="397">
        <v>525116</v>
      </c>
    </row>
    <row r="245" spans="1:9" s="45" customFormat="1" ht="62.4">
      <c r="A245" s="91" t="s">
        <v>149</v>
      </c>
      <c r="B245" s="38" t="s">
        <v>56</v>
      </c>
      <c r="C245" s="36" t="s">
        <v>10</v>
      </c>
      <c r="D245" s="36" t="s">
        <v>78</v>
      </c>
      <c r="E245" s="298" t="s">
        <v>225</v>
      </c>
      <c r="F245" s="299" t="s">
        <v>521</v>
      </c>
      <c r="G245" s="300" t="s">
        <v>522</v>
      </c>
      <c r="H245" s="36"/>
      <c r="I245" s="394">
        <f>SUM(I246)</f>
        <v>26000</v>
      </c>
    </row>
    <row r="246" spans="1:9" s="45" customFormat="1" ht="109.2">
      <c r="A246" s="94" t="s">
        <v>165</v>
      </c>
      <c r="B246" s="63" t="s">
        <v>56</v>
      </c>
      <c r="C246" s="2" t="s">
        <v>10</v>
      </c>
      <c r="D246" s="2" t="s">
        <v>78</v>
      </c>
      <c r="E246" s="301" t="s">
        <v>227</v>
      </c>
      <c r="F246" s="302" t="s">
        <v>521</v>
      </c>
      <c r="G246" s="303" t="s">
        <v>522</v>
      </c>
      <c r="H246" s="2"/>
      <c r="I246" s="395">
        <f>SUM(I247)</f>
        <v>26000</v>
      </c>
    </row>
    <row r="247" spans="1:9" s="45" customFormat="1" ht="46.8">
      <c r="A247" s="94" t="s">
        <v>541</v>
      </c>
      <c r="B247" s="63" t="s">
        <v>56</v>
      </c>
      <c r="C247" s="2" t="s">
        <v>10</v>
      </c>
      <c r="D247" s="2" t="s">
        <v>78</v>
      </c>
      <c r="E247" s="301" t="s">
        <v>227</v>
      </c>
      <c r="F247" s="302" t="s">
        <v>10</v>
      </c>
      <c r="G247" s="303" t="s">
        <v>522</v>
      </c>
      <c r="H247" s="2"/>
      <c r="I247" s="395">
        <f>SUM(I248)</f>
        <v>26000</v>
      </c>
    </row>
    <row r="248" spans="1:9" s="45" customFormat="1" ht="31.2">
      <c r="A248" s="3" t="s">
        <v>117</v>
      </c>
      <c r="B248" s="374" t="s">
        <v>56</v>
      </c>
      <c r="C248" s="2" t="s">
        <v>10</v>
      </c>
      <c r="D248" s="2" t="s">
        <v>78</v>
      </c>
      <c r="E248" s="301" t="s">
        <v>227</v>
      </c>
      <c r="F248" s="302" t="s">
        <v>10</v>
      </c>
      <c r="G248" s="303" t="s">
        <v>542</v>
      </c>
      <c r="H248" s="2"/>
      <c r="I248" s="395">
        <f>SUM(I249)</f>
        <v>26000</v>
      </c>
    </row>
    <row r="249" spans="1:9" s="45" customFormat="1" ht="31.2">
      <c r="A249" s="110" t="s">
        <v>728</v>
      </c>
      <c r="B249" s="413" t="s">
        <v>56</v>
      </c>
      <c r="C249" s="2" t="s">
        <v>10</v>
      </c>
      <c r="D249" s="2" t="s">
        <v>78</v>
      </c>
      <c r="E249" s="301" t="s">
        <v>227</v>
      </c>
      <c r="F249" s="302" t="s">
        <v>10</v>
      </c>
      <c r="G249" s="303" t="s">
        <v>542</v>
      </c>
      <c r="H249" s="2" t="s">
        <v>16</v>
      </c>
      <c r="I249" s="396">
        <v>26000</v>
      </c>
    </row>
    <row r="250" spans="1:9" ht="46.8">
      <c r="A250" s="35" t="s">
        <v>141</v>
      </c>
      <c r="B250" s="38" t="s">
        <v>56</v>
      </c>
      <c r="C250" s="36" t="s">
        <v>10</v>
      </c>
      <c r="D250" s="36" t="s">
        <v>78</v>
      </c>
      <c r="E250" s="298" t="s">
        <v>237</v>
      </c>
      <c r="F250" s="299" t="s">
        <v>521</v>
      </c>
      <c r="G250" s="300" t="s">
        <v>522</v>
      </c>
      <c r="H250" s="36"/>
      <c r="I250" s="394">
        <f>SUM(I251)</f>
        <v>2205261</v>
      </c>
    </row>
    <row r="251" spans="1:9" ht="62.4">
      <c r="A251" s="3" t="s">
        <v>142</v>
      </c>
      <c r="B251" s="374" t="s">
        <v>56</v>
      </c>
      <c r="C251" s="2" t="s">
        <v>10</v>
      </c>
      <c r="D251" s="2" t="s">
        <v>78</v>
      </c>
      <c r="E251" s="301" t="s">
        <v>238</v>
      </c>
      <c r="F251" s="302" t="s">
        <v>521</v>
      </c>
      <c r="G251" s="303" t="s">
        <v>522</v>
      </c>
      <c r="H251" s="2"/>
      <c r="I251" s="395">
        <f>SUM(I252)</f>
        <v>2205261</v>
      </c>
    </row>
    <row r="252" spans="1:9" ht="78">
      <c r="A252" s="3" t="s">
        <v>543</v>
      </c>
      <c r="B252" s="374" t="s">
        <v>56</v>
      </c>
      <c r="C252" s="2" t="s">
        <v>10</v>
      </c>
      <c r="D252" s="2" t="s">
        <v>78</v>
      </c>
      <c r="E252" s="301" t="s">
        <v>238</v>
      </c>
      <c r="F252" s="302" t="s">
        <v>10</v>
      </c>
      <c r="G252" s="303" t="s">
        <v>522</v>
      </c>
      <c r="H252" s="2"/>
      <c r="I252" s="395">
        <f>SUM(I253)</f>
        <v>2205261</v>
      </c>
    </row>
    <row r="253" spans="1:9" ht="31.2">
      <c r="A253" s="3" t="s">
        <v>91</v>
      </c>
      <c r="B253" s="374" t="s">
        <v>56</v>
      </c>
      <c r="C253" s="2" t="s">
        <v>10</v>
      </c>
      <c r="D253" s="2" t="s">
        <v>78</v>
      </c>
      <c r="E253" s="301" t="s">
        <v>238</v>
      </c>
      <c r="F253" s="302" t="s">
        <v>10</v>
      </c>
      <c r="G253" s="303" t="s">
        <v>526</v>
      </c>
      <c r="H253" s="2"/>
      <c r="I253" s="395">
        <f>SUM(I254:I255)</f>
        <v>2205261</v>
      </c>
    </row>
    <row r="254" spans="1:9" ht="62.4">
      <c r="A254" s="105" t="s">
        <v>92</v>
      </c>
      <c r="B254" s="374" t="s">
        <v>56</v>
      </c>
      <c r="C254" s="2" t="s">
        <v>10</v>
      </c>
      <c r="D254" s="2" t="s">
        <v>78</v>
      </c>
      <c r="E254" s="301" t="s">
        <v>238</v>
      </c>
      <c r="F254" s="302" t="s">
        <v>10</v>
      </c>
      <c r="G254" s="303" t="s">
        <v>526</v>
      </c>
      <c r="H254" s="2" t="s">
        <v>13</v>
      </c>
      <c r="I254" s="396">
        <v>2202261</v>
      </c>
    </row>
    <row r="255" spans="1:9" ht="15.6">
      <c r="A255" s="3" t="s">
        <v>18</v>
      </c>
      <c r="B255" s="374" t="s">
        <v>56</v>
      </c>
      <c r="C255" s="2" t="s">
        <v>10</v>
      </c>
      <c r="D255" s="2" t="s">
        <v>78</v>
      </c>
      <c r="E255" s="301" t="s">
        <v>238</v>
      </c>
      <c r="F255" s="302" t="s">
        <v>10</v>
      </c>
      <c r="G255" s="303" t="s">
        <v>526</v>
      </c>
      <c r="H255" s="2" t="s">
        <v>17</v>
      </c>
      <c r="I255" s="396">
        <v>3000</v>
      </c>
    </row>
    <row r="256" spans="1:9" ht="15.6">
      <c r="A256" s="120" t="s">
        <v>23</v>
      </c>
      <c r="B256" s="31" t="s">
        <v>56</v>
      </c>
      <c r="C256" s="27" t="s">
        <v>10</v>
      </c>
      <c r="D256" s="31">
        <v>13</v>
      </c>
      <c r="E256" s="322"/>
      <c r="F256" s="323"/>
      <c r="G256" s="324"/>
      <c r="H256" s="27"/>
      <c r="I256" s="421">
        <f>SUM(I257+I262)</f>
        <v>3681200</v>
      </c>
    </row>
    <row r="257" spans="1:9" ht="46.8">
      <c r="A257" s="91" t="s">
        <v>144</v>
      </c>
      <c r="B257" s="38" t="s">
        <v>56</v>
      </c>
      <c r="C257" s="36" t="s">
        <v>10</v>
      </c>
      <c r="D257" s="40">
        <v>13</v>
      </c>
      <c r="E257" s="329" t="s">
        <v>206</v>
      </c>
      <c r="F257" s="330" t="s">
        <v>521</v>
      </c>
      <c r="G257" s="331" t="s">
        <v>522</v>
      </c>
      <c r="H257" s="36"/>
      <c r="I257" s="394">
        <f>SUM(I258)</f>
        <v>112400</v>
      </c>
    </row>
    <row r="258" spans="1:9" ht="62.4">
      <c r="A258" s="108" t="s">
        <v>143</v>
      </c>
      <c r="B258" s="8" t="s">
        <v>56</v>
      </c>
      <c r="C258" s="2" t="s">
        <v>10</v>
      </c>
      <c r="D258" s="8">
        <v>13</v>
      </c>
      <c r="E258" s="316" t="s">
        <v>240</v>
      </c>
      <c r="F258" s="317" t="s">
        <v>521</v>
      </c>
      <c r="G258" s="318" t="s">
        <v>522</v>
      </c>
      <c r="H258" s="2"/>
      <c r="I258" s="395">
        <f>SUM(I259)</f>
        <v>112400</v>
      </c>
    </row>
    <row r="259" spans="1:9" ht="46.8">
      <c r="A259" s="108" t="s">
        <v>545</v>
      </c>
      <c r="B259" s="8" t="s">
        <v>56</v>
      </c>
      <c r="C259" s="2" t="s">
        <v>10</v>
      </c>
      <c r="D259" s="8">
        <v>13</v>
      </c>
      <c r="E259" s="316" t="s">
        <v>240</v>
      </c>
      <c r="F259" s="317" t="s">
        <v>10</v>
      </c>
      <c r="G259" s="318" t="s">
        <v>522</v>
      </c>
      <c r="H259" s="2"/>
      <c r="I259" s="395">
        <f>SUM(I260)</f>
        <v>112400</v>
      </c>
    </row>
    <row r="260" spans="1:9" ht="46.8">
      <c r="A260" s="3" t="s">
        <v>99</v>
      </c>
      <c r="B260" s="374" t="s">
        <v>56</v>
      </c>
      <c r="C260" s="2" t="s">
        <v>10</v>
      </c>
      <c r="D260" s="8">
        <v>13</v>
      </c>
      <c r="E260" s="316" t="s">
        <v>240</v>
      </c>
      <c r="F260" s="317" t="s">
        <v>10</v>
      </c>
      <c r="G260" s="318" t="s">
        <v>546</v>
      </c>
      <c r="H260" s="2"/>
      <c r="I260" s="395">
        <f>SUM(I261)</f>
        <v>112400</v>
      </c>
    </row>
    <row r="261" spans="1:9" ht="31.2">
      <c r="A261" s="110" t="s">
        <v>100</v>
      </c>
      <c r="B261" s="413" t="s">
        <v>56</v>
      </c>
      <c r="C261" s="2" t="s">
        <v>10</v>
      </c>
      <c r="D261" s="8">
        <v>13</v>
      </c>
      <c r="E261" s="316" t="s">
        <v>240</v>
      </c>
      <c r="F261" s="317" t="s">
        <v>10</v>
      </c>
      <c r="G261" s="318" t="s">
        <v>546</v>
      </c>
      <c r="H261" s="2" t="s">
        <v>86</v>
      </c>
      <c r="I261" s="396">
        <v>112400</v>
      </c>
    </row>
    <row r="262" spans="1:9" ht="31.2">
      <c r="A262" s="91" t="s">
        <v>24</v>
      </c>
      <c r="B262" s="38" t="s">
        <v>56</v>
      </c>
      <c r="C262" s="36" t="s">
        <v>10</v>
      </c>
      <c r="D262" s="38">
        <v>13</v>
      </c>
      <c r="E262" s="304" t="s">
        <v>219</v>
      </c>
      <c r="F262" s="305" t="s">
        <v>521</v>
      </c>
      <c r="G262" s="306" t="s">
        <v>522</v>
      </c>
      <c r="H262" s="36"/>
      <c r="I262" s="394">
        <f>SUM(I263)</f>
        <v>3568800</v>
      </c>
    </row>
    <row r="263" spans="1:9" ht="17.25" customHeight="1">
      <c r="A263" s="105" t="s">
        <v>101</v>
      </c>
      <c r="B263" s="374" t="s">
        <v>56</v>
      </c>
      <c r="C263" s="2" t="s">
        <v>10</v>
      </c>
      <c r="D263" s="374">
        <v>13</v>
      </c>
      <c r="E263" s="319" t="s">
        <v>220</v>
      </c>
      <c r="F263" s="320" t="s">
        <v>521</v>
      </c>
      <c r="G263" s="321" t="s">
        <v>522</v>
      </c>
      <c r="H263" s="2"/>
      <c r="I263" s="395">
        <f>SUM(I264)</f>
        <v>3568800</v>
      </c>
    </row>
    <row r="264" spans="1:9" ht="30.75" customHeight="1">
      <c r="A264" s="3" t="s">
        <v>119</v>
      </c>
      <c r="B264" s="374" t="s">
        <v>56</v>
      </c>
      <c r="C264" s="2" t="s">
        <v>10</v>
      </c>
      <c r="D264" s="374">
        <v>13</v>
      </c>
      <c r="E264" s="319" t="s">
        <v>220</v>
      </c>
      <c r="F264" s="320" t="s">
        <v>521</v>
      </c>
      <c r="G264" s="321" t="s">
        <v>551</v>
      </c>
      <c r="H264" s="2"/>
      <c r="I264" s="395">
        <f>SUM(I265)</f>
        <v>3568800</v>
      </c>
    </row>
    <row r="265" spans="1:9" ht="15.75" customHeight="1">
      <c r="A265" s="3" t="s">
        <v>18</v>
      </c>
      <c r="B265" s="374" t="s">
        <v>56</v>
      </c>
      <c r="C265" s="2" t="s">
        <v>10</v>
      </c>
      <c r="D265" s="374">
        <v>13</v>
      </c>
      <c r="E265" s="319" t="s">
        <v>220</v>
      </c>
      <c r="F265" s="320" t="s">
        <v>521</v>
      </c>
      <c r="G265" s="321" t="s">
        <v>551</v>
      </c>
      <c r="H265" s="2" t="s">
        <v>17</v>
      </c>
      <c r="I265" s="396">
        <v>3568800</v>
      </c>
    </row>
    <row r="266" spans="1:9" ht="15.75" customHeight="1">
      <c r="A266" s="139" t="s">
        <v>37</v>
      </c>
      <c r="B266" s="21" t="s">
        <v>56</v>
      </c>
      <c r="C266" s="21">
        <v>10</v>
      </c>
      <c r="D266" s="21"/>
      <c r="E266" s="332"/>
      <c r="F266" s="333"/>
      <c r="G266" s="334"/>
      <c r="H266" s="17"/>
      <c r="I266" s="420">
        <f>SUM(I267+I273+I291)</f>
        <v>9299699</v>
      </c>
    </row>
    <row r="267" spans="1:9" ht="15.6">
      <c r="A267" s="135" t="s">
        <v>38</v>
      </c>
      <c r="B267" s="31" t="s">
        <v>56</v>
      </c>
      <c r="C267" s="31">
        <v>10</v>
      </c>
      <c r="D267" s="27" t="s">
        <v>10</v>
      </c>
      <c r="E267" s="295"/>
      <c r="F267" s="296"/>
      <c r="G267" s="297"/>
      <c r="H267" s="27"/>
      <c r="I267" s="421">
        <f>SUM(I268)</f>
        <v>622620</v>
      </c>
    </row>
    <row r="268" spans="1:9" ht="46.8">
      <c r="A268" s="126" t="s">
        <v>130</v>
      </c>
      <c r="B268" s="38" t="s">
        <v>56</v>
      </c>
      <c r="C268" s="38">
        <v>10</v>
      </c>
      <c r="D268" s="36" t="s">
        <v>10</v>
      </c>
      <c r="E268" s="298" t="s">
        <v>206</v>
      </c>
      <c r="F268" s="299" t="s">
        <v>521</v>
      </c>
      <c r="G268" s="300" t="s">
        <v>522</v>
      </c>
      <c r="H268" s="36"/>
      <c r="I268" s="394">
        <f>SUM(I269)</f>
        <v>622620</v>
      </c>
    </row>
    <row r="269" spans="1:9" ht="62.4">
      <c r="A269" s="74" t="s">
        <v>182</v>
      </c>
      <c r="B269" s="374" t="s">
        <v>56</v>
      </c>
      <c r="C269" s="374">
        <v>10</v>
      </c>
      <c r="D269" s="2" t="s">
        <v>10</v>
      </c>
      <c r="E269" s="301" t="s">
        <v>208</v>
      </c>
      <c r="F269" s="302" t="s">
        <v>521</v>
      </c>
      <c r="G269" s="303" t="s">
        <v>522</v>
      </c>
      <c r="H269" s="2"/>
      <c r="I269" s="395">
        <f>SUM(I270)</f>
        <v>622620</v>
      </c>
    </row>
    <row r="270" spans="1:9" ht="46.8">
      <c r="A270" s="74" t="s">
        <v>629</v>
      </c>
      <c r="B270" s="374" t="s">
        <v>56</v>
      </c>
      <c r="C270" s="374">
        <v>10</v>
      </c>
      <c r="D270" s="2" t="s">
        <v>10</v>
      </c>
      <c r="E270" s="301" t="s">
        <v>208</v>
      </c>
      <c r="F270" s="302" t="s">
        <v>10</v>
      </c>
      <c r="G270" s="303" t="s">
        <v>522</v>
      </c>
      <c r="H270" s="2"/>
      <c r="I270" s="395">
        <f>SUM(I271)</f>
        <v>622620</v>
      </c>
    </row>
    <row r="271" spans="1:9" ht="17.25" customHeight="1">
      <c r="A271" s="74" t="s">
        <v>183</v>
      </c>
      <c r="B271" s="374" t="s">
        <v>56</v>
      </c>
      <c r="C271" s="374">
        <v>10</v>
      </c>
      <c r="D271" s="2" t="s">
        <v>10</v>
      </c>
      <c r="E271" s="301" t="s">
        <v>208</v>
      </c>
      <c r="F271" s="302" t="s">
        <v>10</v>
      </c>
      <c r="G271" s="303" t="s">
        <v>630</v>
      </c>
      <c r="H271" s="2"/>
      <c r="I271" s="395">
        <f>SUM(I272)</f>
        <v>622620</v>
      </c>
    </row>
    <row r="272" spans="1:9" ht="15.6">
      <c r="A272" s="74" t="s">
        <v>40</v>
      </c>
      <c r="B272" s="374" t="s">
        <v>56</v>
      </c>
      <c r="C272" s="374">
        <v>10</v>
      </c>
      <c r="D272" s="2" t="s">
        <v>10</v>
      </c>
      <c r="E272" s="301" t="s">
        <v>208</v>
      </c>
      <c r="F272" s="302" t="s">
        <v>10</v>
      </c>
      <c r="G272" s="303" t="s">
        <v>630</v>
      </c>
      <c r="H272" s="2" t="s">
        <v>39</v>
      </c>
      <c r="I272" s="396">
        <v>622620</v>
      </c>
    </row>
    <row r="273" spans="1:9" ht="15.6">
      <c r="A273" s="135" t="s">
        <v>41</v>
      </c>
      <c r="B273" s="31" t="s">
        <v>56</v>
      </c>
      <c r="C273" s="31">
        <v>10</v>
      </c>
      <c r="D273" s="27" t="s">
        <v>15</v>
      </c>
      <c r="E273" s="295"/>
      <c r="F273" s="296"/>
      <c r="G273" s="297"/>
      <c r="H273" s="27"/>
      <c r="I273" s="421">
        <f>SUM(I274)</f>
        <v>6407221</v>
      </c>
    </row>
    <row r="274" spans="1:9" ht="46.8">
      <c r="A274" s="126" t="s">
        <v>130</v>
      </c>
      <c r="B274" s="38" t="s">
        <v>56</v>
      </c>
      <c r="C274" s="38">
        <v>10</v>
      </c>
      <c r="D274" s="36" t="s">
        <v>15</v>
      </c>
      <c r="E274" s="298" t="s">
        <v>206</v>
      </c>
      <c r="F274" s="299" t="s">
        <v>521</v>
      </c>
      <c r="G274" s="300" t="s">
        <v>522</v>
      </c>
      <c r="H274" s="36"/>
      <c r="I274" s="394">
        <f>SUM(I275)</f>
        <v>6407221</v>
      </c>
    </row>
    <row r="275" spans="1:9" ht="62.4">
      <c r="A275" s="74" t="s">
        <v>182</v>
      </c>
      <c r="B275" s="374" t="s">
        <v>56</v>
      </c>
      <c r="C275" s="374">
        <v>10</v>
      </c>
      <c r="D275" s="2" t="s">
        <v>15</v>
      </c>
      <c r="E275" s="301" t="s">
        <v>208</v>
      </c>
      <c r="F275" s="302" t="s">
        <v>521</v>
      </c>
      <c r="G275" s="303" t="s">
        <v>522</v>
      </c>
      <c r="H275" s="2"/>
      <c r="I275" s="395">
        <f>SUM(I276)</f>
        <v>6407221</v>
      </c>
    </row>
    <row r="276" spans="1:9" ht="46.8">
      <c r="A276" s="74" t="s">
        <v>629</v>
      </c>
      <c r="B276" s="374" t="s">
        <v>56</v>
      </c>
      <c r="C276" s="374">
        <v>10</v>
      </c>
      <c r="D276" s="2" t="s">
        <v>15</v>
      </c>
      <c r="E276" s="301" t="s">
        <v>208</v>
      </c>
      <c r="F276" s="302" t="s">
        <v>10</v>
      </c>
      <c r="G276" s="303" t="s">
        <v>522</v>
      </c>
      <c r="H276" s="2"/>
      <c r="I276" s="395">
        <f>SUM(I277+I279+I282+I285+I288)</f>
        <v>6407221</v>
      </c>
    </row>
    <row r="277" spans="1:9" ht="15.6">
      <c r="A277" s="125" t="s">
        <v>774</v>
      </c>
      <c r="B277" s="374" t="s">
        <v>56</v>
      </c>
      <c r="C277" s="374">
        <v>10</v>
      </c>
      <c r="D277" s="2" t="s">
        <v>15</v>
      </c>
      <c r="E277" s="301" t="s">
        <v>208</v>
      </c>
      <c r="F277" s="302" t="s">
        <v>10</v>
      </c>
      <c r="G277" s="303" t="s">
        <v>634</v>
      </c>
      <c r="H277" s="2"/>
      <c r="I277" s="395">
        <f>SUM(I278)</f>
        <v>1506354</v>
      </c>
    </row>
    <row r="278" spans="1:9" ht="15.6">
      <c r="A278" s="74" t="s">
        <v>40</v>
      </c>
      <c r="B278" s="374" t="s">
        <v>56</v>
      </c>
      <c r="C278" s="374">
        <v>10</v>
      </c>
      <c r="D278" s="2" t="s">
        <v>15</v>
      </c>
      <c r="E278" s="301" t="s">
        <v>208</v>
      </c>
      <c r="F278" s="302" t="s">
        <v>10</v>
      </c>
      <c r="G278" s="303" t="s">
        <v>634</v>
      </c>
      <c r="H278" s="2" t="s">
        <v>39</v>
      </c>
      <c r="I278" s="397">
        <v>1506354</v>
      </c>
    </row>
    <row r="279" spans="1:9" ht="31.2">
      <c r="A279" s="125" t="s">
        <v>105</v>
      </c>
      <c r="B279" s="374" t="s">
        <v>56</v>
      </c>
      <c r="C279" s="374">
        <v>10</v>
      </c>
      <c r="D279" s="2" t="s">
        <v>15</v>
      </c>
      <c r="E279" s="301" t="s">
        <v>208</v>
      </c>
      <c r="F279" s="302" t="s">
        <v>10</v>
      </c>
      <c r="G279" s="303" t="s">
        <v>635</v>
      </c>
      <c r="H279" s="2"/>
      <c r="I279" s="395">
        <f>SUM(I280:I281)</f>
        <v>68193</v>
      </c>
    </row>
    <row r="280" spans="1:9" ht="31.2">
      <c r="A280" s="136" t="s">
        <v>728</v>
      </c>
      <c r="B280" s="414" t="s">
        <v>56</v>
      </c>
      <c r="C280" s="374">
        <v>10</v>
      </c>
      <c r="D280" s="2" t="s">
        <v>15</v>
      </c>
      <c r="E280" s="301" t="s">
        <v>208</v>
      </c>
      <c r="F280" s="302" t="s">
        <v>10</v>
      </c>
      <c r="G280" s="303" t="s">
        <v>635</v>
      </c>
      <c r="H280" s="2" t="s">
        <v>16</v>
      </c>
      <c r="I280" s="397">
        <v>1067</v>
      </c>
    </row>
    <row r="281" spans="1:9" ht="15.6">
      <c r="A281" s="74" t="s">
        <v>40</v>
      </c>
      <c r="B281" s="374" t="s">
        <v>56</v>
      </c>
      <c r="C281" s="374">
        <v>10</v>
      </c>
      <c r="D281" s="2" t="s">
        <v>15</v>
      </c>
      <c r="E281" s="301" t="s">
        <v>208</v>
      </c>
      <c r="F281" s="302" t="s">
        <v>10</v>
      </c>
      <c r="G281" s="303" t="s">
        <v>635</v>
      </c>
      <c r="H281" s="2" t="s">
        <v>39</v>
      </c>
      <c r="I281" s="396">
        <v>67126</v>
      </c>
    </row>
    <row r="282" spans="1:9" ht="31.2">
      <c r="A282" s="125" t="s">
        <v>106</v>
      </c>
      <c r="B282" s="374" t="s">
        <v>56</v>
      </c>
      <c r="C282" s="374">
        <v>10</v>
      </c>
      <c r="D282" s="2" t="s">
        <v>15</v>
      </c>
      <c r="E282" s="301" t="s">
        <v>208</v>
      </c>
      <c r="F282" s="302" t="s">
        <v>10</v>
      </c>
      <c r="G282" s="303" t="s">
        <v>636</v>
      </c>
      <c r="H282" s="2"/>
      <c r="I282" s="395">
        <f>SUM(I283:I284)</f>
        <v>421162</v>
      </c>
    </row>
    <row r="283" spans="1:9" s="98" customFormat="1" ht="31.2">
      <c r="A283" s="136" t="s">
        <v>728</v>
      </c>
      <c r="B283" s="414" t="s">
        <v>56</v>
      </c>
      <c r="C283" s="374">
        <v>10</v>
      </c>
      <c r="D283" s="2" t="s">
        <v>15</v>
      </c>
      <c r="E283" s="301" t="s">
        <v>208</v>
      </c>
      <c r="F283" s="302" t="s">
        <v>10</v>
      </c>
      <c r="G283" s="303" t="s">
        <v>636</v>
      </c>
      <c r="H283" s="96" t="s">
        <v>16</v>
      </c>
      <c r="I283" s="400">
        <v>5733</v>
      </c>
    </row>
    <row r="284" spans="1:9" ht="15.6">
      <c r="A284" s="74" t="s">
        <v>40</v>
      </c>
      <c r="B284" s="374" t="s">
        <v>56</v>
      </c>
      <c r="C284" s="374">
        <v>10</v>
      </c>
      <c r="D284" s="2" t="s">
        <v>15</v>
      </c>
      <c r="E284" s="301" t="s">
        <v>208</v>
      </c>
      <c r="F284" s="302" t="s">
        <v>10</v>
      </c>
      <c r="G284" s="303" t="s">
        <v>636</v>
      </c>
      <c r="H284" s="2" t="s">
        <v>39</v>
      </c>
      <c r="I284" s="397">
        <v>415429</v>
      </c>
    </row>
    <row r="285" spans="1:9" ht="15.6">
      <c r="A285" s="137" t="s">
        <v>107</v>
      </c>
      <c r="B285" s="59" t="s">
        <v>56</v>
      </c>
      <c r="C285" s="374">
        <v>10</v>
      </c>
      <c r="D285" s="2" t="s">
        <v>15</v>
      </c>
      <c r="E285" s="301" t="s">
        <v>208</v>
      </c>
      <c r="F285" s="302" t="s">
        <v>10</v>
      </c>
      <c r="G285" s="303" t="s">
        <v>637</v>
      </c>
      <c r="H285" s="2"/>
      <c r="I285" s="395">
        <f>SUM(I286:I287)</f>
        <v>3763631</v>
      </c>
    </row>
    <row r="286" spans="1:9" ht="31.2">
      <c r="A286" s="136" t="s">
        <v>728</v>
      </c>
      <c r="B286" s="414" t="s">
        <v>56</v>
      </c>
      <c r="C286" s="374">
        <v>10</v>
      </c>
      <c r="D286" s="2" t="s">
        <v>15</v>
      </c>
      <c r="E286" s="301" t="s">
        <v>208</v>
      </c>
      <c r="F286" s="302" t="s">
        <v>10</v>
      </c>
      <c r="G286" s="303" t="s">
        <v>637</v>
      </c>
      <c r="H286" s="2" t="s">
        <v>16</v>
      </c>
      <c r="I286" s="397">
        <v>56714</v>
      </c>
    </row>
    <row r="287" spans="1:9" ht="15.6">
      <c r="A287" s="74" t="s">
        <v>40</v>
      </c>
      <c r="B287" s="374" t="s">
        <v>56</v>
      </c>
      <c r="C287" s="374">
        <v>10</v>
      </c>
      <c r="D287" s="2" t="s">
        <v>15</v>
      </c>
      <c r="E287" s="301" t="s">
        <v>208</v>
      </c>
      <c r="F287" s="302" t="s">
        <v>10</v>
      </c>
      <c r="G287" s="303" t="s">
        <v>637</v>
      </c>
      <c r="H287" s="2" t="s">
        <v>39</v>
      </c>
      <c r="I287" s="397">
        <v>3706917</v>
      </c>
    </row>
    <row r="288" spans="1:9" ht="15.6">
      <c r="A288" s="125" t="s">
        <v>108</v>
      </c>
      <c r="B288" s="374" t="s">
        <v>56</v>
      </c>
      <c r="C288" s="374">
        <v>10</v>
      </c>
      <c r="D288" s="2" t="s">
        <v>15</v>
      </c>
      <c r="E288" s="301" t="s">
        <v>208</v>
      </c>
      <c r="F288" s="302" t="s">
        <v>10</v>
      </c>
      <c r="G288" s="303" t="s">
        <v>638</v>
      </c>
      <c r="H288" s="2"/>
      <c r="I288" s="395">
        <f>SUM(I289:I290)</f>
        <v>647881</v>
      </c>
    </row>
    <row r="289" spans="1:9" ht="31.2">
      <c r="A289" s="136" t="s">
        <v>728</v>
      </c>
      <c r="B289" s="414" t="s">
        <v>56</v>
      </c>
      <c r="C289" s="374">
        <v>10</v>
      </c>
      <c r="D289" s="2" t="s">
        <v>15</v>
      </c>
      <c r="E289" s="301" t="s">
        <v>208</v>
      </c>
      <c r="F289" s="302" t="s">
        <v>10</v>
      </c>
      <c r="G289" s="303" t="s">
        <v>638</v>
      </c>
      <c r="H289" s="2" t="s">
        <v>16</v>
      </c>
      <c r="I289" s="397">
        <v>10644</v>
      </c>
    </row>
    <row r="290" spans="1:9" ht="15.6">
      <c r="A290" s="74" t="s">
        <v>40</v>
      </c>
      <c r="B290" s="374" t="s">
        <v>56</v>
      </c>
      <c r="C290" s="374">
        <v>10</v>
      </c>
      <c r="D290" s="2" t="s">
        <v>15</v>
      </c>
      <c r="E290" s="301" t="s">
        <v>208</v>
      </c>
      <c r="F290" s="302" t="s">
        <v>10</v>
      </c>
      <c r="G290" s="303" t="s">
        <v>638</v>
      </c>
      <c r="H290" s="2" t="s">
        <v>39</v>
      </c>
      <c r="I290" s="397">
        <v>637237</v>
      </c>
    </row>
    <row r="291" spans="1:9" s="11" customFormat="1" ht="15.6">
      <c r="A291" s="124" t="s">
        <v>80</v>
      </c>
      <c r="B291" s="31" t="s">
        <v>56</v>
      </c>
      <c r="C291" s="31">
        <v>10</v>
      </c>
      <c r="D291" s="30" t="s">
        <v>78</v>
      </c>
      <c r="E291" s="295"/>
      <c r="F291" s="296"/>
      <c r="G291" s="297"/>
      <c r="H291" s="62"/>
      <c r="I291" s="421">
        <f>SUM(I292+I305)</f>
        <v>2269858</v>
      </c>
    </row>
    <row r="292" spans="1:9" ht="46.8">
      <c r="A292" s="131" t="s">
        <v>144</v>
      </c>
      <c r="B292" s="415" t="s">
        <v>56</v>
      </c>
      <c r="C292" s="83">
        <v>10</v>
      </c>
      <c r="D292" s="84" t="s">
        <v>78</v>
      </c>
      <c r="E292" s="347" t="s">
        <v>206</v>
      </c>
      <c r="F292" s="348" t="s">
        <v>521</v>
      </c>
      <c r="G292" s="349" t="s">
        <v>522</v>
      </c>
      <c r="H292" s="39"/>
      <c r="I292" s="394">
        <f>SUM(I293+I301)</f>
        <v>2231074</v>
      </c>
    </row>
    <row r="293" spans="1:9" ht="62.4">
      <c r="A293" s="138" t="s">
        <v>143</v>
      </c>
      <c r="B293" s="8" t="s">
        <v>56</v>
      </c>
      <c r="C293" s="42">
        <v>10</v>
      </c>
      <c r="D293" s="43" t="s">
        <v>78</v>
      </c>
      <c r="E293" s="344" t="s">
        <v>240</v>
      </c>
      <c r="F293" s="345" t="s">
        <v>521</v>
      </c>
      <c r="G293" s="346" t="s">
        <v>522</v>
      </c>
      <c r="H293" s="356"/>
      <c r="I293" s="395">
        <f>SUM(I294)</f>
        <v>2226074</v>
      </c>
    </row>
    <row r="294" spans="1:9" ht="46.8">
      <c r="A294" s="138" t="s">
        <v>545</v>
      </c>
      <c r="B294" s="8" t="s">
        <v>56</v>
      </c>
      <c r="C294" s="42">
        <v>10</v>
      </c>
      <c r="D294" s="43" t="s">
        <v>78</v>
      </c>
      <c r="E294" s="344" t="s">
        <v>240</v>
      </c>
      <c r="F294" s="345" t="s">
        <v>10</v>
      </c>
      <c r="G294" s="346" t="s">
        <v>522</v>
      </c>
      <c r="H294" s="356"/>
      <c r="I294" s="395">
        <f>SUM(I295+I299)</f>
        <v>2226074</v>
      </c>
    </row>
    <row r="295" spans="1:9" ht="31.2">
      <c r="A295" s="74" t="s">
        <v>109</v>
      </c>
      <c r="B295" s="374" t="s">
        <v>56</v>
      </c>
      <c r="C295" s="42">
        <v>10</v>
      </c>
      <c r="D295" s="43" t="s">
        <v>78</v>
      </c>
      <c r="E295" s="344" t="s">
        <v>240</v>
      </c>
      <c r="F295" s="345" t="s">
        <v>10</v>
      </c>
      <c r="G295" s="346" t="s">
        <v>641</v>
      </c>
      <c r="H295" s="356"/>
      <c r="I295" s="395">
        <f>SUM(I296:I298)</f>
        <v>1896000</v>
      </c>
    </row>
    <row r="296" spans="1:9" ht="62.4">
      <c r="A296" s="125" t="s">
        <v>92</v>
      </c>
      <c r="B296" s="374" t="s">
        <v>56</v>
      </c>
      <c r="C296" s="42">
        <v>10</v>
      </c>
      <c r="D296" s="43" t="s">
        <v>78</v>
      </c>
      <c r="E296" s="344" t="s">
        <v>240</v>
      </c>
      <c r="F296" s="345" t="s">
        <v>10</v>
      </c>
      <c r="G296" s="346" t="s">
        <v>641</v>
      </c>
      <c r="H296" s="2" t="s">
        <v>13</v>
      </c>
      <c r="I296" s="397">
        <v>1700000</v>
      </c>
    </row>
    <row r="297" spans="1:9" ht="31.2">
      <c r="A297" s="136" t="s">
        <v>728</v>
      </c>
      <c r="B297" s="414" t="s">
        <v>56</v>
      </c>
      <c r="C297" s="42">
        <v>10</v>
      </c>
      <c r="D297" s="43" t="s">
        <v>78</v>
      </c>
      <c r="E297" s="344" t="s">
        <v>240</v>
      </c>
      <c r="F297" s="345" t="s">
        <v>10</v>
      </c>
      <c r="G297" s="346" t="s">
        <v>641</v>
      </c>
      <c r="H297" s="2" t="s">
        <v>16</v>
      </c>
      <c r="I297" s="397">
        <v>196000</v>
      </c>
    </row>
    <row r="298" spans="1:9" ht="15.6">
      <c r="A298" s="74" t="s">
        <v>18</v>
      </c>
      <c r="B298" s="374" t="s">
        <v>56</v>
      </c>
      <c r="C298" s="42">
        <v>10</v>
      </c>
      <c r="D298" s="43" t="s">
        <v>78</v>
      </c>
      <c r="E298" s="344" t="s">
        <v>240</v>
      </c>
      <c r="F298" s="345" t="s">
        <v>10</v>
      </c>
      <c r="G298" s="346" t="s">
        <v>641</v>
      </c>
      <c r="H298" s="2" t="s">
        <v>17</v>
      </c>
      <c r="I298" s="397"/>
    </row>
    <row r="299" spans="1:9" ht="31.2">
      <c r="A299" s="3" t="s">
        <v>91</v>
      </c>
      <c r="B299" s="414" t="s">
        <v>56</v>
      </c>
      <c r="C299" s="42">
        <v>10</v>
      </c>
      <c r="D299" s="43" t="s">
        <v>78</v>
      </c>
      <c r="E299" s="344" t="s">
        <v>240</v>
      </c>
      <c r="F299" s="345" t="s">
        <v>10</v>
      </c>
      <c r="G299" s="346" t="s">
        <v>526</v>
      </c>
      <c r="H299" s="2"/>
      <c r="I299" s="395">
        <f>SUM(I300)</f>
        <v>330074</v>
      </c>
    </row>
    <row r="300" spans="1:9" ht="62.4">
      <c r="A300" s="105" t="s">
        <v>92</v>
      </c>
      <c r="B300" s="414" t="s">
        <v>56</v>
      </c>
      <c r="C300" s="42">
        <v>10</v>
      </c>
      <c r="D300" s="43" t="s">
        <v>78</v>
      </c>
      <c r="E300" s="344" t="s">
        <v>240</v>
      </c>
      <c r="F300" s="345" t="s">
        <v>10</v>
      </c>
      <c r="G300" s="346" t="s">
        <v>526</v>
      </c>
      <c r="H300" s="2" t="s">
        <v>13</v>
      </c>
      <c r="I300" s="397">
        <v>330074</v>
      </c>
    </row>
    <row r="301" spans="1:9" ht="78">
      <c r="A301" s="127" t="s">
        <v>131</v>
      </c>
      <c r="B301" s="63" t="s">
        <v>56</v>
      </c>
      <c r="C301" s="42">
        <v>10</v>
      </c>
      <c r="D301" s="43" t="s">
        <v>78</v>
      </c>
      <c r="E301" s="344" t="s">
        <v>239</v>
      </c>
      <c r="F301" s="345" t="s">
        <v>521</v>
      </c>
      <c r="G301" s="346" t="s">
        <v>522</v>
      </c>
      <c r="H301" s="2"/>
      <c r="I301" s="395">
        <f>SUM(I302)</f>
        <v>5000</v>
      </c>
    </row>
    <row r="302" spans="1:9" ht="46.8">
      <c r="A302" s="358" t="s">
        <v>529</v>
      </c>
      <c r="B302" s="63" t="s">
        <v>56</v>
      </c>
      <c r="C302" s="42">
        <v>10</v>
      </c>
      <c r="D302" s="43" t="s">
        <v>78</v>
      </c>
      <c r="E302" s="344" t="s">
        <v>239</v>
      </c>
      <c r="F302" s="345" t="s">
        <v>10</v>
      </c>
      <c r="G302" s="346" t="s">
        <v>522</v>
      </c>
      <c r="H302" s="2"/>
      <c r="I302" s="395">
        <f>SUM(I303)</f>
        <v>5000</v>
      </c>
    </row>
    <row r="303" spans="1:9" ht="31.2">
      <c r="A303" s="99" t="s">
        <v>120</v>
      </c>
      <c r="B303" s="63" t="s">
        <v>56</v>
      </c>
      <c r="C303" s="42">
        <v>10</v>
      </c>
      <c r="D303" s="43" t="s">
        <v>78</v>
      </c>
      <c r="E303" s="344" t="s">
        <v>239</v>
      </c>
      <c r="F303" s="345" t="s">
        <v>10</v>
      </c>
      <c r="G303" s="346" t="s">
        <v>531</v>
      </c>
      <c r="H303" s="2"/>
      <c r="I303" s="395">
        <f>SUM(I304)</f>
        <v>5000</v>
      </c>
    </row>
    <row r="304" spans="1:9" ht="31.2">
      <c r="A304" s="136" t="s">
        <v>728</v>
      </c>
      <c r="B304" s="414" t="s">
        <v>56</v>
      </c>
      <c r="C304" s="42">
        <v>10</v>
      </c>
      <c r="D304" s="43" t="s">
        <v>78</v>
      </c>
      <c r="E304" s="344" t="s">
        <v>239</v>
      </c>
      <c r="F304" s="345" t="s">
        <v>10</v>
      </c>
      <c r="G304" s="346" t="s">
        <v>531</v>
      </c>
      <c r="H304" s="2" t="s">
        <v>16</v>
      </c>
      <c r="I304" s="396">
        <v>5000</v>
      </c>
    </row>
    <row r="305" spans="1:9" ht="46.8">
      <c r="A305" s="91" t="s">
        <v>123</v>
      </c>
      <c r="B305" s="40" t="s">
        <v>56</v>
      </c>
      <c r="C305" s="83">
        <v>10</v>
      </c>
      <c r="D305" s="84" t="s">
        <v>78</v>
      </c>
      <c r="E305" s="298" t="s">
        <v>524</v>
      </c>
      <c r="F305" s="299" t="s">
        <v>521</v>
      </c>
      <c r="G305" s="300" t="s">
        <v>522</v>
      </c>
      <c r="H305" s="36"/>
      <c r="I305" s="394">
        <f>SUM(I306)</f>
        <v>38784</v>
      </c>
    </row>
    <row r="306" spans="1:9" ht="62.4">
      <c r="A306" s="94" t="s">
        <v>137</v>
      </c>
      <c r="B306" s="414" t="s">
        <v>56</v>
      </c>
      <c r="C306" s="42">
        <v>10</v>
      </c>
      <c r="D306" s="43" t="s">
        <v>78</v>
      </c>
      <c r="E306" s="301" t="s">
        <v>525</v>
      </c>
      <c r="F306" s="302" t="s">
        <v>521</v>
      </c>
      <c r="G306" s="303" t="s">
        <v>522</v>
      </c>
      <c r="H306" s="52"/>
      <c r="I306" s="395">
        <f>SUM(I307)</f>
        <v>38784</v>
      </c>
    </row>
    <row r="307" spans="1:9" ht="46.8">
      <c r="A307" s="94" t="s">
        <v>528</v>
      </c>
      <c r="B307" s="414" t="s">
        <v>56</v>
      </c>
      <c r="C307" s="42">
        <v>10</v>
      </c>
      <c r="D307" s="43" t="s">
        <v>78</v>
      </c>
      <c r="E307" s="301" t="s">
        <v>525</v>
      </c>
      <c r="F307" s="302" t="s">
        <v>10</v>
      </c>
      <c r="G307" s="303" t="s">
        <v>522</v>
      </c>
      <c r="H307" s="52"/>
      <c r="I307" s="395">
        <f>SUM(I308)</f>
        <v>38784</v>
      </c>
    </row>
    <row r="308" spans="1:9" ht="15.6">
      <c r="A308" s="94" t="s">
        <v>125</v>
      </c>
      <c r="B308" s="414" t="s">
        <v>56</v>
      </c>
      <c r="C308" s="42">
        <v>10</v>
      </c>
      <c r="D308" s="43" t="s">
        <v>78</v>
      </c>
      <c r="E308" s="301" t="s">
        <v>525</v>
      </c>
      <c r="F308" s="302" t="s">
        <v>10</v>
      </c>
      <c r="G308" s="303" t="s">
        <v>527</v>
      </c>
      <c r="H308" s="52"/>
      <c r="I308" s="395">
        <f>SUM(I309)</f>
        <v>38784</v>
      </c>
    </row>
    <row r="309" spans="1:9" ht="31.2">
      <c r="A309" s="110" t="s">
        <v>728</v>
      </c>
      <c r="B309" s="414" t="s">
        <v>56</v>
      </c>
      <c r="C309" s="42">
        <v>10</v>
      </c>
      <c r="D309" s="43" t="s">
        <v>78</v>
      </c>
      <c r="E309" s="301" t="s">
        <v>525</v>
      </c>
      <c r="F309" s="302" t="s">
        <v>10</v>
      </c>
      <c r="G309" s="303" t="s">
        <v>527</v>
      </c>
      <c r="H309" s="2" t="s">
        <v>16</v>
      </c>
      <c r="I309" s="397">
        <v>38784</v>
      </c>
    </row>
    <row r="310" spans="1:9" ht="46.8">
      <c r="A310" s="139" t="s">
        <v>46</v>
      </c>
      <c r="B310" s="21" t="s">
        <v>56</v>
      </c>
      <c r="C310" s="21">
        <v>14</v>
      </c>
      <c r="D310" s="21"/>
      <c r="E310" s="332"/>
      <c r="F310" s="333"/>
      <c r="G310" s="334"/>
      <c r="H310" s="17"/>
      <c r="I310" s="420">
        <f>SUM(I311+I317)</f>
        <v>4385972</v>
      </c>
    </row>
    <row r="311" spans="1:9" ht="31.2">
      <c r="A311" s="135" t="s">
        <v>47</v>
      </c>
      <c r="B311" s="31" t="s">
        <v>56</v>
      </c>
      <c r="C311" s="31">
        <v>14</v>
      </c>
      <c r="D311" s="27" t="s">
        <v>10</v>
      </c>
      <c r="E311" s="295"/>
      <c r="F311" s="296"/>
      <c r="G311" s="297"/>
      <c r="H311" s="27"/>
      <c r="I311" s="421">
        <f>SUM(I312)</f>
        <v>4385972</v>
      </c>
    </row>
    <row r="312" spans="1:9" ht="46.8">
      <c r="A312" s="126" t="s">
        <v>141</v>
      </c>
      <c r="B312" s="38" t="s">
        <v>56</v>
      </c>
      <c r="C312" s="38">
        <v>14</v>
      </c>
      <c r="D312" s="36" t="s">
        <v>10</v>
      </c>
      <c r="E312" s="298" t="s">
        <v>237</v>
      </c>
      <c r="F312" s="299" t="s">
        <v>521</v>
      </c>
      <c r="G312" s="300" t="s">
        <v>522</v>
      </c>
      <c r="H312" s="36"/>
      <c r="I312" s="394">
        <f>SUM(I313)</f>
        <v>4385972</v>
      </c>
    </row>
    <row r="313" spans="1:9" ht="62.4">
      <c r="A313" s="125" t="s">
        <v>191</v>
      </c>
      <c r="B313" s="374" t="s">
        <v>56</v>
      </c>
      <c r="C313" s="374">
        <v>14</v>
      </c>
      <c r="D313" s="2" t="s">
        <v>10</v>
      </c>
      <c r="E313" s="301" t="s">
        <v>241</v>
      </c>
      <c r="F313" s="302" t="s">
        <v>521</v>
      </c>
      <c r="G313" s="303" t="s">
        <v>522</v>
      </c>
      <c r="H313" s="2"/>
      <c r="I313" s="395">
        <f>SUM(I314)</f>
        <v>4385972</v>
      </c>
    </row>
    <row r="314" spans="1:9" ht="34.5" customHeight="1">
      <c r="A314" s="125" t="s">
        <v>646</v>
      </c>
      <c r="B314" s="374" t="s">
        <v>56</v>
      </c>
      <c r="C314" s="489">
        <v>14</v>
      </c>
      <c r="D314" s="2" t="s">
        <v>10</v>
      </c>
      <c r="E314" s="301" t="s">
        <v>241</v>
      </c>
      <c r="F314" s="302" t="s">
        <v>12</v>
      </c>
      <c r="G314" s="303" t="s">
        <v>522</v>
      </c>
      <c r="H314" s="2"/>
      <c r="I314" s="395">
        <f>SUM(I315)</f>
        <v>4385972</v>
      </c>
    </row>
    <row r="315" spans="1:9" ht="46.8">
      <c r="A315" s="125" t="s">
        <v>648</v>
      </c>
      <c r="B315" s="374" t="s">
        <v>56</v>
      </c>
      <c r="C315" s="374">
        <v>14</v>
      </c>
      <c r="D315" s="2" t="s">
        <v>10</v>
      </c>
      <c r="E315" s="301" t="s">
        <v>241</v>
      </c>
      <c r="F315" s="302" t="s">
        <v>12</v>
      </c>
      <c r="G315" s="303" t="s">
        <v>647</v>
      </c>
      <c r="H315" s="2"/>
      <c r="I315" s="395">
        <f>SUM(I316)</f>
        <v>4385972</v>
      </c>
    </row>
    <row r="316" spans="1:9" ht="15.6">
      <c r="A316" s="125" t="s">
        <v>21</v>
      </c>
      <c r="B316" s="374" t="s">
        <v>56</v>
      </c>
      <c r="C316" s="374">
        <v>14</v>
      </c>
      <c r="D316" s="2" t="s">
        <v>10</v>
      </c>
      <c r="E316" s="301" t="s">
        <v>241</v>
      </c>
      <c r="F316" s="302" t="s">
        <v>12</v>
      </c>
      <c r="G316" s="303" t="s">
        <v>647</v>
      </c>
      <c r="H316" s="2" t="s">
        <v>75</v>
      </c>
      <c r="I316" s="397">
        <v>4385972</v>
      </c>
    </row>
    <row r="317" spans="1:9" ht="15.6" hidden="1">
      <c r="A317" s="135" t="s">
        <v>200</v>
      </c>
      <c r="B317" s="31" t="s">
        <v>56</v>
      </c>
      <c r="C317" s="31">
        <v>14</v>
      </c>
      <c r="D317" s="27" t="s">
        <v>15</v>
      </c>
      <c r="E317" s="295"/>
      <c r="F317" s="296"/>
      <c r="G317" s="297"/>
      <c r="H317" s="28"/>
      <c r="I317" s="421">
        <f>SUM(I318)</f>
        <v>0</v>
      </c>
    </row>
    <row r="318" spans="1:9" ht="46.8" hidden="1">
      <c r="A318" s="126" t="s">
        <v>141</v>
      </c>
      <c r="B318" s="38" t="s">
        <v>56</v>
      </c>
      <c r="C318" s="38">
        <v>14</v>
      </c>
      <c r="D318" s="36" t="s">
        <v>15</v>
      </c>
      <c r="E318" s="298" t="s">
        <v>237</v>
      </c>
      <c r="F318" s="299" t="s">
        <v>521</v>
      </c>
      <c r="G318" s="300" t="s">
        <v>522</v>
      </c>
      <c r="H318" s="36"/>
      <c r="I318" s="394">
        <f>SUM(I319)</f>
        <v>0</v>
      </c>
    </row>
    <row r="319" spans="1:9" ht="62.4" hidden="1">
      <c r="A319" s="125" t="s">
        <v>191</v>
      </c>
      <c r="B319" s="374" t="s">
        <v>56</v>
      </c>
      <c r="C319" s="374">
        <v>14</v>
      </c>
      <c r="D319" s="2" t="s">
        <v>15</v>
      </c>
      <c r="E319" s="301" t="s">
        <v>241</v>
      </c>
      <c r="F319" s="302" t="s">
        <v>521</v>
      </c>
      <c r="G319" s="303" t="s">
        <v>522</v>
      </c>
      <c r="H319" s="88"/>
      <c r="I319" s="395">
        <f>SUM(I320)</f>
        <v>0</v>
      </c>
    </row>
    <row r="320" spans="1:9" ht="34.5" hidden="1" customHeight="1">
      <c r="A320" s="550" t="s">
        <v>709</v>
      </c>
      <c r="B320" s="418" t="s">
        <v>56</v>
      </c>
      <c r="C320" s="374">
        <v>14</v>
      </c>
      <c r="D320" s="2" t="s">
        <v>15</v>
      </c>
      <c r="E320" s="344" t="s">
        <v>241</v>
      </c>
      <c r="F320" s="345" t="s">
        <v>20</v>
      </c>
      <c r="G320" s="346" t="s">
        <v>522</v>
      </c>
      <c r="H320" s="551"/>
      <c r="I320" s="395">
        <f>SUM(I321)</f>
        <v>0</v>
      </c>
    </row>
    <row r="321" spans="1:9" ht="46.8" hidden="1">
      <c r="A321" s="128" t="s">
        <v>711</v>
      </c>
      <c r="B321" s="418" t="s">
        <v>56</v>
      </c>
      <c r="C321" s="374">
        <v>14</v>
      </c>
      <c r="D321" s="2" t="s">
        <v>15</v>
      </c>
      <c r="E321" s="344" t="s">
        <v>241</v>
      </c>
      <c r="F321" s="345" t="s">
        <v>20</v>
      </c>
      <c r="G321" s="346" t="s">
        <v>710</v>
      </c>
      <c r="H321" s="551"/>
      <c r="I321" s="395">
        <f>SUM(I322)</f>
        <v>0</v>
      </c>
    </row>
    <row r="322" spans="1:9" ht="15.6" hidden="1">
      <c r="A322" s="137" t="s">
        <v>21</v>
      </c>
      <c r="B322" s="59" t="s">
        <v>56</v>
      </c>
      <c r="C322" s="374">
        <v>14</v>
      </c>
      <c r="D322" s="2" t="s">
        <v>15</v>
      </c>
      <c r="E322" s="344" t="s">
        <v>241</v>
      </c>
      <c r="F322" s="345" t="s">
        <v>20</v>
      </c>
      <c r="G322" s="346" t="s">
        <v>710</v>
      </c>
      <c r="H322" s="44" t="s">
        <v>75</v>
      </c>
      <c r="I322" s="401"/>
    </row>
    <row r="323" spans="1:9" ht="18.75" customHeight="1">
      <c r="A323" s="32" t="s">
        <v>53</v>
      </c>
      <c r="B323" s="33" t="s">
        <v>54</v>
      </c>
      <c r="C323" s="24"/>
      <c r="D323" s="154"/>
      <c r="E323" s="160"/>
      <c r="F323" s="287"/>
      <c r="G323" s="155"/>
      <c r="H323" s="34"/>
      <c r="I323" s="402">
        <f>SUM(I324)</f>
        <v>883926</v>
      </c>
    </row>
    <row r="324" spans="1:9" ht="18.75" customHeight="1">
      <c r="A324" s="404" t="s">
        <v>9</v>
      </c>
      <c r="B324" s="438" t="s">
        <v>54</v>
      </c>
      <c r="C324" s="17" t="s">
        <v>10</v>
      </c>
      <c r="D324" s="17"/>
      <c r="E324" s="428"/>
      <c r="F324" s="429"/>
      <c r="G324" s="430"/>
      <c r="H324" s="17"/>
      <c r="I324" s="420">
        <f>SUM(I325)</f>
        <v>883926</v>
      </c>
    </row>
    <row r="325" spans="1:9" ht="46.8">
      <c r="A325" s="26" t="s">
        <v>14</v>
      </c>
      <c r="B325" s="31" t="s">
        <v>54</v>
      </c>
      <c r="C325" s="27" t="s">
        <v>10</v>
      </c>
      <c r="D325" s="27" t="s">
        <v>15</v>
      </c>
      <c r="E325" s="295"/>
      <c r="F325" s="296"/>
      <c r="G325" s="297"/>
      <c r="H325" s="28"/>
      <c r="I325" s="421">
        <f>SUM(I326,I331,I335)</f>
        <v>883926</v>
      </c>
    </row>
    <row r="326" spans="1:9" ht="46.8">
      <c r="A326" s="91" t="s">
        <v>123</v>
      </c>
      <c r="B326" s="38" t="s">
        <v>54</v>
      </c>
      <c r="C326" s="36" t="s">
        <v>10</v>
      </c>
      <c r="D326" s="36" t="s">
        <v>15</v>
      </c>
      <c r="E326" s="310" t="s">
        <v>524</v>
      </c>
      <c r="F326" s="311" t="s">
        <v>521</v>
      </c>
      <c r="G326" s="312" t="s">
        <v>522</v>
      </c>
      <c r="H326" s="36"/>
      <c r="I326" s="394">
        <f>SUM(I327)</f>
        <v>57000</v>
      </c>
    </row>
    <row r="327" spans="1:9" ht="62.4">
      <c r="A327" s="94" t="s">
        <v>124</v>
      </c>
      <c r="B327" s="63" t="s">
        <v>54</v>
      </c>
      <c r="C327" s="2" t="s">
        <v>10</v>
      </c>
      <c r="D327" s="2" t="s">
        <v>15</v>
      </c>
      <c r="E327" s="313" t="s">
        <v>525</v>
      </c>
      <c r="F327" s="314" t="s">
        <v>521</v>
      </c>
      <c r="G327" s="315" t="s">
        <v>522</v>
      </c>
      <c r="H327" s="52"/>
      <c r="I327" s="395">
        <f>SUM(I328)</f>
        <v>57000</v>
      </c>
    </row>
    <row r="328" spans="1:9" ht="46.8">
      <c r="A328" s="94" t="s">
        <v>528</v>
      </c>
      <c r="B328" s="63" t="s">
        <v>54</v>
      </c>
      <c r="C328" s="2" t="s">
        <v>10</v>
      </c>
      <c r="D328" s="2" t="s">
        <v>15</v>
      </c>
      <c r="E328" s="313" t="s">
        <v>525</v>
      </c>
      <c r="F328" s="314" t="s">
        <v>10</v>
      </c>
      <c r="G328" s="315" t="s">
        <v>522</v>
      </c>
      <c r="H328" s="52"/>
      <c r="I328" s="395">
        <f>SUM(I329)</f>
        <v>57000</v>
      </c>
    </row>
    <row r="329" spans="1:9" ht="16.5" customHeight="1">
      <c r="A329" s="94" t="s">
        <v>125</v>
      </c>
      <c r="B329" s="63" t="s">
        <v>54</v>
      </c>
      <c r="C329" s="2" t="s">
        <v>10</v>
      </c>
      <c r="D329" s="2" t="s">
        <v>15</v>
      </c>
      <c r="E329" s="313" t="s">
        <v>525</v>
      </c>
      <c r="F329" s="314" t="s">
        <v>10</v>
      </c>
      <c r="G329" s="315" t="s">
        <v>527</v>
      </c>
      <c r="H329" s="52"/>
      <c r="I329" s="395">
        <f>SUM(I330)</f>
        <v>57000</v>
      </c>
    </row>
    <row r="330" spans="1:9" ht="30.75" customHeight="1">
      <c r="A330" s="106" t="s">
        <v>728</v>
      </c>
      <c r="B330" s="413" t="s">
        <v>54</v>
      </c>
      <c r="C330" s="2" t="s">
        <v>10</v>
      </c>
      <c r="D330" s="2" t="s">
        <v>15</v>
      </c>
      <c r="E330" s="313" t="s">
        <v>525</v>
      </c>
      <c r="F330" s="314" t="s">
        <v>10</v>
      </c>
      <c r="G330" s="315" t="s">
        <v>527</v>
      </c>
      <c r="H330" s="2" t="s">
        <v>16</v>
      </c>
      <c r="I330" s="397">
        <v>57000</v>
      </c>
    </row>
    <row r="331" spans="1:9" ht="31.2">
      <c r="A331" s="35" t="s">
        <v>126</v>
      </c>
      <c r="B331" s="38" t="s">
        <v>54</v>
      </c>
      <c r="C331" s="36" t="s">
        <v>10</v>
      </c>
      <c r="D331" s="36" t="s">
        <v>15</v>
      </c>
      <c r="E331" s="298" t="s">
        <v>242</v>
      </c>
      <c r="F331" s="299" t="s">
        <v>521</v>
      </c>
      <c r="G331" s="300" t="s">
        <v>522</v>
      </c>
      <c r="H331" s="36"/>
      <c r="I331" s="394">
        <f>SUM(I332)</f>
        <v>419309</v>
      </c>
    </row>
    <row r="332" spans="1:9" ht="31.2">
      <c r="A332" s="3" t="s">
        <v>127</v>
      </c>
      <c r="B332" s="374" t="s">
        <v>54</v>
      </c>
      <c r="C332" s="2" t="s">
        <v>10</v>
      </c>
      <c r="D332" s="2" t="s">
        <v>15</v>
      </c>
      <c r="E332" s="301" t="s">
        <v>243</v>
      </c>
      <c r="F332" s="302" t="s">
        <v>521</v>
      </c>
      <c r="G332" s="303" t="s">
        <v>522</v>
      </c>
      <c r="H332" s="2"/>
      <c r="I332" s="395">
        <f>SUM(I333)</f>
        <v>419309</v>
      </c>
    </row>
    <row r="333" spans="1:9" ht="31.2">
      <c r="A333" s="3" t="s">
        <v>91</v>
      </c>
      <c r="B333" s="374" t="s">
        <v>54</v>
      </c>
      <c r="C333" s="2" t="s">
        <v>10</v>
      </c>
      <c r="D333" s="2" t="s">
        <v>15</v>
      </c>
      <c r="E333" s="301" t="s">
        <v>243</v>
      </c>
      <c r="F333" s="302" t="s">
        <v>521</v>
      </c>
      <c r="G333" s="303" t="s">
        <v>526</v>
      </c>
      <c r="H333" s="2"/>
      <c r="I333" s="395">
        <f>SUM(I334)</f>
        <v>419309</v>
      </c>
    </row>
    <row r="334" spans="1:9" ht="62.4">
      <c r="A334" s="105" t="s">
        <v>92</v>
      </c>
      <c r="B334" s="374" t="s">
        <v>54</v>
      </c>
      <c r="C334" s="2" t="s">
        <v>10</v>
      </c>
      <c r="D334" s="2" t="s">
        <v>15</v>
      </c>
      <c r="E334" s="301" t="s">
        <v>243</v>
      </c>
      <c r="F334" s="302" t="s">
        <v>521</v>
      </c>
      <c r="G334" s="303" t="s">
        <v>526</v>
      </c>
      <c r="H334" s="2" t="s">
        <v>13</v>
      </c>
      <c r="I334" s="396">
        <v>419309</v>
      </c>
    </row>
    <row r="335" spans="1:9" ht="31.2">
      <c r="A335" s="35" t="s">
        <v>128</v>
      </c>
      <c r="B335" s="38" t="s">
        <v>54</v>
      </c>
      <c r="C335" s="36" t="s">
        <v>10</v>
      </c>
      <c r="D335" s="36" t="s">
        <v>15</v>
      </c>
      <c r="E335" s="298" t="s">
        <v>244</v>
      </c>
      <c r="F335" s="299" t="s">
        <v>521</v>
      </c>
      <c r="G335" s="300" t="s">
        <v>522</v>
      </c>
      <c r="H335" s="36"/>
      <c r="I335" s="394">
        <f>SUM(I336)</f>
        <v>407617</v>
      </c>
    </row>
    <row r="336" spans="1:9" ht="15.6">
      <c r="A336" s="3" t="s">
        <v>129</v>
      </c>
      <c r="B336" s="374" t="s">
        <v>54</v>
      </c>
      <c r="C336" s="2" t="s">
        <v>10</v>
      </c>
      <c r="D336" s="2" t="s">
        <v>15</v>
      </c>
      <c r="E336" s="301" t="s">
        <v>245</v>
      </c>
      <c r="F336" s="302" t="s">
        <v>521</v>
      </c>
      <c r="G336" s="303" t="s">
        <v>522</v>
      </c>
      <c r="H336" s="2"/>
      <c r="I336" s="395">
        <f>SUM(I337)</f>
        <v>407617</v>
      </c>
    </row>
    <row r="337" spans="1:10" ht="31.2">
      <c r="A337" s="3" t="s">
        <v>91</v>
      </c>
      <c r="B337" s="374" t="s">
        <v>54</v>
      </c>
      <c r="C337" s="2" t="s">
        <v>10</v>
      </c>
      <c r="D337" s="2" t="s">
        <v>15</v>
      </c>
      <c r="E337" s="301" t="s">
        <v>245</v>
      </c>
      <c r="F337" s="302" t="s">
        <v>521</v>
      </c>
      <c r="G337" s="303" t="s">
        <v>526</v>
      </c>
      <c r="H337" s="2"/>
      <c r="I337" s="395">
        <f>SUM(I338:I339)</f>
        <v>407617</v>
      </c>
    </row>
    <row r="338" spans="1:10" ht="62.4">
      <c r="A338" s="105" t="s">
        <v>92</v>
      </c>
      <c r="B338" s="374" t="s">
        <v>54</v>
      </c>
      <c r="C338" s="2" t="s">
        <v>10</v>
      </c>
      <c r="D338" s="2" t="s">
        <v>15</v>
      </c>
      <c r="E338" s="301" t="s">
        <v>245</v>
      </c>
      <c r="F338" s="302" t="s">
        <v>521</v>
      </c>
      <c r="G338" s="303" t="s">
        <v>526</v>
      </c>
      <c r="H338" s="2" t="s">
        <v>13</v>
      </c>
      <c r="I338" s="396">
        <v>407617</v>
      </c>
    </row>
    <row r="339" spans="1:10" ht="15.6">
      <c r="A339" s="3" t="s">
        <v>18</v>
      </c>
      <c r="B339" s="374" t="s">
        <v>54</v>
      </c>
      <c r="C339" s="2" t="s">
        <v>10</v>
      </c>
      <c r="D339" s="2" t="s">
        <v>15</v>
      </c>
      <c r="E339" s="301" t="s">
        <v>245</v>
      </c>
      <c r="F339" s="302" t="s">
        <v>521</v>
      </c>
      <c r="G339" s="303" t="s">
        <v>526</v>
      </c>
      <c r="H339" s="2" t="s">
        <v>17</v>
      </c>
      <c r="I339" s="396"/>
    </row>
    <row r="340" spans="1:10" ht="30" customHeight="1">
      <c r="A340" s="22" t="s">
        <v>51</v>
      </c>
      <c r="B340" s="23" t="s">
        <v>52</v>
      </c>
      <c r="C340" s="24"/>
      <c r="D340" s="153"/>
      <c r="E340" s="159"/>
      <c r="F340" s="286"/>
      <c r="G340" s="155"/>
      <c r="H340" s="34"/>
      <c r="I340" s="402">
        <f>SUM(I348+I465)</f>
        <v>186313087</v>
      </c>
      <c r="J340" s="499"/>
    </row>
    <row r="341" spans="1:10" ht="16.5" hidden="1" customHeight="1">
      <c r="A341" s="403" t="s">
        <v>25</v>
      </c>
      <c r="B341" s="21" t="s">
        <v>52</v>
      </c>
      <c r="C341" s="17" t="s">
        <v>20</v>
      </c>
      <c r="D341" s="21"/>
      <c r="E341" s="422"/>
      <c r="F341" s="423"/>
      <c r="G341" s="424"/>
      <c r="H341" s="17"/>
      <c r="I341" s="420">
        <f t="shared" ref="I341:I346" si="0">SUM(I342)</f>
        <v>0</v>
      </c>
    </row>
    <row r="342" spans="1:10" ht="17.25" hidden="1" customHeight="1">
      <c r="A342" s="120" t="s">
        <v>26</v>
      </c>
      <c r="B342" s="31" t="s">
        <v>52</v>
      </c>
      <c r="C342" s="27" t="s">
        <v>20</v>
      </c>
      <c r="D342" s="31">
        <v>12</v>
      </c>
      <c r="E342" s="122"/>
      <c r="F342" s="425"/>
      <c r="G342" s="426"/>
      <c r="H342" s="27"/>
      <c r="I342" s="421">
        <f t="shared" si="0"/>
        <v>0</v>
      </c>
    </row>
    <row r="343" spans="1:10" ht="46.8" hidden="1">
      <c r="A343" s="35" t="s">
        <v>158</v>
      </c>
      <c r="B343" s="38" t="s">
        <v>52</v>
      </c>
      <c r="C343" s="36" t="s">
        <v>20</v>
      </c>
      <c r="D343" s="38">
        <v>12</v>
      </c>
      <c r="E343" s="304" t="s">
        <v>570</v>
      </c>
      <c r="F343" s="305" t="s">
        <v>521</v>
      </c>
      <c r="G343" s="306" t="s">
        <v>522</v>
      </c>
      <c r="H343" s="36"/>
      <c r="I343" s="394">
        <f t="shared" si="0"/>
        <v>0</v>
      </c>
    </row>
    <row r="344" spans="1:10" ht="62.4" hidden="1">
      <c r="A344" s="360" t="s">
        <v>159</v>
      </c>
      <c r="B344" s="427" t="s">
        <v>52</v>
      </c>
      <c r="C344" s="5" t="s">
        <v>20</v>
      </c>
      <c r="D344" s="284">
        <v>12</v>
      </c>
      <c r="E344" s="319" t="s">
        <v>229</v>
      </c>
      <c r="F344" s="320" t="s">
        <v>521</v>
      </c>
      <c r="G344" s="321" t="s">
        <v>522</v>
      </c>
      <c r="H344" s="2"/>
      <c r="I344" s="395">
        <f t="shared" si="0"/>
        <v>0</v>
      </c>
    </row>
    <row r="345" spans="1:10" ht="35.25" hidden="1" customHeight="1">
      <c r="A345" s="111" t="s">
        <v>571</v>
      </c>
      <c r="B345" s="414" t="s">
        <v>52</v>
      </c>
      <c r="C345" s="5" t="s">
        <v>20</v>
      </c>
      <c r="D345" s="284">
        <v>12</v>
      </c>
      <c r="E345" s="319" t="s">
        <v>229</v>
      </c>
      <c r="F345" s="320" t="s">
        <v>10</v>
      </c>
      <c r="G345" s="321" t="s">
        <v>522</v>
      </c>
      <c r="H345" s="356"/>
      <c r="I345" s="395">
        <f t="shared" si="0"/>
        <v>0</v>
      </c>
    </row>
    <row r="346" spans="1:10" ht="15.75" hidden="1" customHeight="1">
      <c r="A346" s="74" t="s">
        <v>115</v>
      </c>
      <c r="B346" s="374" t="s">
        <v>52</v>
      </c>
      <c r="C346" s="5" t="s">
        <v>20</v>
      </c>
      <c r="D346" s="284">
        <v>12</v>
      </c>
      <c r="E346" s="319" t="s">
        <v>229</v>
      </c>
      <c r="F346" s="320" t="s">
        <v>10</v>
      </c>
      <c r="G346" s="321" t="s">
        <v>572</v>
      </c>
      <c r="H346" s="69"/>
      <c r="I346" s="395">
        <f t="shared" si="0"/>
        <v>0</v>
      </c>
    </row>
    <row r="347" spans="1:10" ht="30" hidden="1" customHeight="1">
      <c r="A347" s="136" t="s">
        <v>728</v>
      </c>
      <c r="B347" s="414" t="s">
        <v>52</v>
      </c>
      <c r="C347" s="5" t="s">
        <v>20</v>
      </c>
      <c r="D347" s="284">
        <v>12</v>
      </c>
      <c r="E347" s="319" t="s">
        <v>229</v>
      </c>
      <c r="F347" s="320" t="s">
        <v>10</v>
      </c>
      <c r="G347" s="321" t="s">
        <v>572</v>
      </c>
      <c r="H347" s="69" t="s">
        <v>16</v>
      </c>
      <c r="I347" s="397"/>
    </row>
    <row r="348" spans="1:10" ht="15.6">
      <c r="A348" s="403" t="s">
        <v>27</v>
      </c>
      <c r="B348" s="21" t="s">
        <v>52</v>
      </c>
      <c r="C348" s="17" t="s">
        <v>29</v>
      </c>
      <c r="D348" s="21"/>
      <c r="E348" s="422"/>
      <c r="F348" s="423"/>
      <c r="G348" s="424"/>
      <c r="H348" s="17"/>
      <c r="I348" s="420">
        <f>SUM(I349+I369+I420+I428+I436)</f>
        <v>177027199</v>
      </c>
    </row>
    <row r="349" spans="1:10" ht="15.6">
      <c r="A349" s="120" t="s">
        <v>28</v>
      </c>
      <c r="B349" s="31" t="s">
        <v>52</v>
      </c>
      <c r="C349" s="27" t="s">
        <v>29</v>
      </c>
      <c r="D349" s="27" t="s">
        <v>10</v>
      </c>
      <c r="E349" s="350"/>
      <c r="F349" s="351"/>
      <c r="G349" s="352"/>
      <c r="H349" s="27"/>
      <c r="I349" s="421">
        <f>SUM(I350,I364)</f>
        <v>19932442</v>
      </c>
    </row>
    <row r="350" spans="1:10" ht="31.2">
      <c r="A350" s="35" t="s">
        <v>162</v>
      </c>
      <c r="B350" s="41" t="s">
        <v>52</v>
      </c>
      <c r="C350" s="37" t="s">
        <v>29</v>
      </c>
      <c r="D350" s="37" t="s">
        <v>10</v>
      </c>
      <c r="E350" s="298" t="s">
        <v>591</v>
      </c>
      <c r="F350" s="299" t="s">
        <v>521</v>
      </c>
      <c r="G350" s="300" t="s">
        <v>522</v>
      </c>
      <c r="H350" s="39"/>
      <c r="I350" s="394">
        <f>SUM(I351)</f>
        <v>19823842</v>
      </c>
    </row>
    <row r="351" spans="1:10" ht="46.8">
      <c r="A351" s="3" t="s">
        <v>163</v>
      </c>
      <c r="B351" s="284" t="s">
        <v>52</v>
      </c>
      <c r="C351" s="5" t="s">
        <v>29</v>
      </c>
      <c r="D351" s="5" t="s">
        <v>10</v>
      </c>
      <c r="E351" s="301" t="s">
        <v>246</v>
      </c>
      <c r="F351" s="302" t="s">
        <v>521</v>
      </c>
      <c r="G351" s="303" t="s">
        <v>522</v>
      </c>
      <c r="H351" s="69"/>
      <c r="I351" s="395">
        <f>SUM(I352)</f>
        <v>19823842</v>
      </c>
    </row>
    <row r="352" spans="1:10" ht="15.6">
      <c r="A352" s="3" t="s">
        <v>592</v>
      </c>
      <c r="B352" s="284" t="s">
        <v>52</v>
      </c>
      <c r="C352" s="5" t="s">
        <v>29</v>
      </c>
      <c r="D352" s="5" t="s">
        <v>10</v>
      </c>
      <c r="E352" s="301" t="s">
        <v>246</v>
      </c>
      <c r="F352" s="302" t="s">
        <v>10</v>
      </c>
      <c r="G352" s="303" t="s">
        <v>522</v>
      </c>
      <c r="H352" s="69"/>
      <c r="I352" s="395">
        <f>SUM(I353+I356+I358+I360)</f>
        <v>19823842</v>
      </c>
    </row>
    <row r="353" spans="1:9" ht="93.6">
      <c r="A353" s="3" t="s">
        <v>593</v>
      </c>
      <c r="B353" s="284" t="s">
        <v>52</v>
      </c>
      <c r="C353" s="5" t="s">
        <v>29</v>
      </c>
      <c r="D353" s="5" t="s">
        <v>10</v>
      </c>
      <c r="E353" s="301" t="s">
        <v>246</v>
      </c>
      <c r="F353" s="302" t="s">
        <v>10</v>
      </c>
      <c r="G353" s="303" t="s">
        <v>594</v>
      </c>
      <c r="H353" s="2"/>
      <c r="I353" s="395">
        <f>SUM(I354:I355)</f>
        <v>10198363</v>
      </c>
    </row>
    <row r="354" spans="1:9" ht="62.4">
      <c r="A354" s="125" t="s">
        <v>92</v>
      </c>
      <c r="B354" s="374" t="s">
        <v>52</v>
      </c>
      <c r="C354" s="5" t="s">
        <v>29</v>
      </c>
      <c r="D354" s="5" t="s">
        <v>10</v>
      </c>
      <c r="E354" s="301" t="s">
        <v>246</v>
      </c>
      <c r="F354" s="302" t="s">
        <v>10</v>
      </c>
      <c r="G354" s="303" t="s">
        <v>594</v>
      </c>
      <c r="H354" s="356" t="s">
        <v>13</v>
      </c>
      <c r="I354" s="397">
        <v>10112208</v>
      </c>
    </row>
    <row r="355" spans="1:9" ht="31.2">
      <c r="A355" s="136" t="s">
        <v>728</v>
      </c>
      <c r="B355" s="414" t="s">
        <v>52</v>
      </c>
      <c r="C355" s="5" t="s">
        <v>29</v>
      </c>
      <c r="D355" s="5" t="s">
        <v>10</v>
      </c>
      <c r="E355" s="301" t="s">
        <v>246</v>
      </c>
      <c r="F355" s="302" t="s">
        <v>10</v>
      </c>
      <c r="G355" s="303" t="s">
        <v>594</v>
      </c>
      <c r="H355" s="356" t="s">
        <v>16</v>
      </c>
      <c r="I355" s="397">
        <v>86155</v>
      </c>
    </row>
    <row r="356" spans="1:9" ht="31.2" hidden="1">
      <c r="A356" s="552" t="s">
        <v>790</v>
      </c>
      <c r="B356" s="414" t="s">
        <v>52</v>
      </c>
      <c r="C356" s="5" t="s">
        <v>29</v>
      </c>
      <c r="D356" s="5" t="s">
        <v>10</v>
      </c>
      <c r="E356" s="301" t="s">
        <v>246</v>
      </c>
      <c r="F356" s="302" t="s">
        <v>10</v>
      </c>
      <c r="G356" s="303" t="s">
        <v>766</v>
      </c>
      <c r="H356" s="356"/>
      <c r="I356" s="395">
        <f>SUM(I357)</f>
        <v>0</v>
      </c>
    </row>
    <row r="357" spans="1:9" ht="31.2" hidden="1">
      <c r="A357" s="136" t="s">
        <v>728</v>
      </c>
      <c r="B357" s="414" t="s">
        <v>52</v>
      </c>
      <c r="C357" s="5" t="s">
        <v>29</v>
      </c>
      <c r="D357" s="5" t="s">
        <v>10</v>
      </c>
      <c r="E357" s="301" t="s">
        <v>246</v>
      </c>
      <c r="F357" s="302" t="s">
        <v>10</v>
      </c>
      <c r="G357" s="303" t="s">
        <v>766</v>
      </c>
      <c r="H357" s="356" t="s">
        <v>16</v>
      </c>
      <c r="I357" s="397"/>
    </row>
    <row r="358" spans="1:9" ht="31.2" hidden="1">
      <c r="A358" s="552" t="s">
        <v>725</v>
      </c>
      <c r="B358" s="414" t="s">
        <v>52</v>
      </c>
      <c r="C358" s="5" t="s">
        <v>29</v>
      </c>
      <c r="D358" s="5" t="s">
        <v>10</v>
      </c>
      <c r="E358" s="301" t="s">
        <v>246</v>
      </c>
      <c r="F358" s="302" t="s">
        <v>10</v>
      </c>
      <c r="G358" s="303" t="s">
        <v>724</v>
      </c>
      <c r="H358" s="356"/>
      <c r="I358" s="395">
        <f>SUM(I359)</f>
        <v>0</v>
      </c>
    </row>
    <row r="359" spans="1:9" ht="31.2" hidden="1">
      <c r="A359" s="136" t="s">
        <v>728</v>
      </c>
      <c r="B359" s="414" t="s">
        <v>52</v>
      </c>
      <c r="C359" s="5" t="s">
        <v>29</v>
      </c>
      <c r="D359" s="5" t="s">
        <v>10</v>
      </c>
      <c r="E359" s="301" t="s">
        <v>246</v>
      </c>
      <c r="F359" s="302" t="s">
        <v>10</v>
      </c>
      <c r="G359" s="303" t="s">
        <v>724</v>
      </c>
      <c r="H359" s="356" t="s">
        <v>16</v>
      </c>
      <c r="I359" s="397"/>
    </row>
    <row r="360" spans="1:9" ht="31.2">
      <c r="A360" s="3" t="s">
        <v>102</v>
      </c>
      <c r="B360" s="284" t="s">
        <v>52</v>
      </c>
      <c r="C360" s="5" t="s">
        <v>29</v>
      </c>
      <c r="D360" s="5" t="s">
        <v>10</v>
      </c>
      <c r="E360" s="301" t="s">
        <v>246</v>
      </c>
      <c r="F360" s="302" t="s">
        <v>10</v>
      </c>
      <c r="G360" s="303" t="s">
        <v>555</v>
      </c>
      <c r="H360" s="69"/>
      <c r="I360" s="395">
        <f>SUM(I361:I363)</f>
        <v>9625479</v>
      </c>
    </row>
    <row r="361" spans="1:9" ht="62.4">
      <c r="A361" s="125" t="s">
        <v>92</v>
      </c>
      <c r="B361" s="374" t="s">
        <v>52</v>
      </c>
      <c r="C361" s="5" t="s">
        <v>29</v>
      </c>
      <c r="D361" s="5" t="s">
        <v>10</v>
      </c>
      <c r="E361" s="301" t="s">
        <v>246</v>
      </c>
      <c r="F361" s="302" t="s">
        <v>10</v>
      </c>
      <c r="G361" s="303" t="s">
        <v>555</v>
      </c>
      <c r="H361" s="69" t="s">
        <v>13</v>
      </c>
      <c r="I361" s="397">
        <v>4254042</v>
      </c>
    </row>
    <row r="362" spans="1:9" ht="31.2">
      <c r="A362" s="136" t="s">
        <v>728</v>
      </c>
      <c r="B362" s="414" t="s">
        <v>52</v>
      </c>
      <c r="C362" s="5" t="s">
        <v>29</v>
      </c>
      <c r="D362" s="5" t="s">
        <v>10</v>
      </c>
      <c r="E362" s="301" t="s">
        <v>246</v>
      </c>
      <c r="F362" s="302" t="s">
        <v>10</v>
      </c>
      <c r="G362" s="303" t="s">
        <v>555</v>
      </c>
      <c r="H362" s="69" t="s">
        <v>16</v>
      </c>
      <c r="I362" s="397">
        <v>5280133</v>
      </c>
    </row>
    <row r="363" spans="1:9" ht="15.6">
      <c r="A363" s="3" t="s">
        <v>18</v>
      </c>
      <c r="B363" s="284" t="s">
        <v>52</v>
      </c>
      <c r="C363" s="5" t="s">
        <v>29</v>
      </c>
      <c r="D363" s="5" t="s">
        <v>10</v>
      </c>
      <c r="E363" s="301" t="s">
        <v>246</v>
      </c>
      <c r="F363" s="302" t="s">
        <v>10</v>
      </c>
      <c r="G363" s="303" t="s">
        <v>555</v>
      </c>
      <c r="H363" s="69" t="s">
        <v>17</v>
      </c>
      <c r="I363" s="397">
        <v>91304</v>
      </c>
    </row>
    <row r="364" spans="1:9" ht="62.4">
      <c r="A364" s="91" t="s">
        <v>149</v>
      </c>
      <c r="B364" s="38" t="s">
        <v>52</v>
      </c>
      <c r="C364" s="36" t="s">
        <v>29</v>
      </c>
      <c r="D364" s="50" t="s">
        <v>10</v>
      </c>
      <c r="E364" s="310" t="s">
        <v>225</v>
      </c>
      <c r="F364" s="311" t="s">
        <v>521</v>
      </c>
      <c r="G364" s="312" t="s">
        <v>522</v>
      </c>
      <c r="H364" s="36"/>
      <c r="I364" s="394">
        <f>SUM(I365)</f>
        <v>108600</v>
      </c>
    </row>
    <row r="365" spans="1:9" ht="109.2">
      <c r="A365" s="94" t="s">
        <v>165</v>
      </c>
      <c r="B365" s="63" t="s">
        <v>52</v>
      </c>
      <c r="C365" s="2" t="s">
        <v>29</v>
      </c>
      <c r="D365" s="10" t="s">
        <v>10</v>
      </c>
      <c r="E365" s="338" t="s">
        <v>227</v>
      </c>
      <c r="F365" s="339" t="s">
        <v>521</v>
      </c>
      <c r="G365" s="340" t="s">
        <v>522</v>
      </c>
      <c r="H365" s="2"/>
      <c r="I365" s="395">
        <f>SUM(I366)</f>
        <v>108600</v>
      </c>
    </row>
    <row r="366" spans="1:9" ht="46.8">
      <c r="A366" s="94" t="s">
        <v>541</v>
      </c>
      <c r="B366" s="63" t="s">
        <v>52</v>
      </c>
      <c r="C366" s="2" t="s">
        <v>29</v>
      </c>
      <c r="D366" s="10" t="s">
        <v>10</v>
      </c>
      <c r="E366" s="338" t="s">
        <v>227</v>
      </c>
      <c r="F366" s="339" t="s">
        <v>10</v>
      </c>
      <c r="G366" s="340" t="s">
        <v>522</v>
      </c>
      <c r="H366" s="2"/>
      <c r="I366" s="395">
        <f>SUM(I367)</f>
        <v>108600</v>
      </c>
    </row>
    <row r="367" spans="1:9" ht="18" customHeight="1">
      <c r="A367" s="3" t="s">
        <v>117</v>
      </c>
      <c r="B367" s="374" t="s">
        <v>52</v>
      </c>
      <c r="C367" s="2" t="s">
        <v>29</v>
      </c>
      <c r="D367" s="10" t="s">
        <v>10</v>
      </c>
      <c r="E367" s="338" t="s">
        <v>227</v>
      </c>
      <c r="F367" s="339" t="s">
        <v>10</v>
      </c>
      <c r="G367" s="340" t="s">
        <v>542</v>
      </c>
      <c r="H367" s="2"/>
      <c r="I367" s="395">
        <f>SUM(I368)</f>
        <v>108600</v>
      </c>
    </row>
    <row r="368" spans="1:9" ht="33.75" customHeight="1">
      <c r="A368" s="110" t="s">
        <v>728</v>
      </c>
      <c r="B368" s="413" t="s">
        <v>52</v>
      </c>
      <c r="C368" s="2" t="s">
        <v>29</v>
      </c>
      <c r="D368" s="10" t="s">
        <v>10</v>
      </c>
      <c r="E368" s="338" t="s">
        <v>227</v>
      </c>
      <c r="F368" s="339" t="s">
        <v>10</v>
      </c>
      <c r="G368" s="340" t="s">
        <v>542</v>
      </c>
      <c r="H368" s="2" t="s">
        <v>16</v>
      </c>
      <c r="I368" s="396">
        <v>108600</v>
      </c>
    </row>
    <row r="369" spans="1:9" ht="15.6">
      <c r="A369" s="120" t="s">
        <v>30</v>
      </c>
      <c r="B369" s="31" t="s">
        <v>52</v>
      </c>
      <c r="C369" s="27" t="s">
        <v>29</v>
      </c>
      <c r="D369" s="27" t="s">
        <v>12</v>
      </c>
      <c r="E369" s="350"/>
      <c r="F369" s="351"/>
      <c r="G369" s="352"/>
      <c r="H369" s="27"/>
      <c r="I369" s="421">
        <f>SUM(I370+I415)</f>
        <v>141255962</v>
      </c>
    </row>
    <row r="370" spans="1:9" ht="31.2">
      <c r="A370" s="35" t="s">
        <v>162</v>
      </c>
      <c r="B370" s="38" t="s">
        <v>52</v>
      </c>
      <c r="C370" s="36" t="s">
        <v>29</v>
      </c>
      <c r="D370" s="36" t="s">
        <v>12</v>
      </c>
      <c r="E370" s="298" t="s">
        <v>591</v>
      </c>
      <c r="F370" s="299" t="s">
        <v>521</v>
      </c>
      <c r="G370" s="300" t="s">
        <v>522</v>
      </c>
      <c r="H370" s="36"/>
      <c r="I370" s="394">
        <f>SUM(I371+I399)</f>
        <v>140410062</v>
      </c>
    </row>
    <row r="371" spans="1:9" ht="46.8">
      <c r="A371" s="74" t="s">
        <v>163</v>
      </c>
      <c r="B371" s="374" t="s">
        <v>52</v>
      </c>
      <c r="C371" s="2" t="s">
        <v>29</v>
      </c>
      <c r="D371" s="2" t="s">
        <v>12</v>
      </c>
      <c r="E371" s="301" t="s">
        <v>246</v>
      </c>
      <c r="F371" s="302" t="s">
        <v>521</v>
      </c>
      <c r="G371" s="303" t="s">
        <v>522</v>
      </c>
      <c r="H371" s="2"/>
      <c r="I371" s="395">
        <f>SUM(I372)</f>
        <v>140210062</v>
      </c>
    </row>
    <row r="372" spans="1:9" ht="15.6">
      <c r="A372" s="405" t="s">
        <v>604</v>
      </c>
      <c r="B372" s="374" t="s">
        <v>52</v>
      </c>
      <c r="C372" s="2" t="s">
        <v>29</v>
      </c>
      <c r="D372" s="2" t="s">
        <v>12</v>
      </c>
      <c r="E372" s="301" t="s">
        <v>246</v>
      </c>
      <c r="F372" s="302" t="s">
        <v>12</v>
      </c>
      <c r="G372" s="303" t="s">
        <v>522</v>
      </c>
      <c r="H372" s="2"/>
      <c r="I372" s="395">
        <f>SUM(I373+I376+I378+I382+I380+I384+I387+I389+I391+I395+I397)</f>
        <v>140210062</v>
      </c>
    </row>
    <row r="373" spans="1:9" ht="93.6">
      <c r="A373" s="60" t="s">
        <v>166</v>
      </c>
      <c r="B373" s="374" t="s">
        <v>52</v>
      </c>
      <c r="C373" s="2" t="s">
        <v>29</v>
      </c>
      <c r="D373" s="2" t="s">
        <v>12</v>
      </c>
      <c r="E373" s="301" t="s">
        <v>246</v>
      </c>
      <c r="F373" s="302" t="s">
        <v>12</v>
      </c>
      <c r="G373" s="303" t="s">
        <v>595</v>
      </c>
      <c r="H373" s="2"/>
      <c r="I373" s="395">
        <f>SUM(I374:I375)</f>
        <v>116993898</v>
      </c>
    </row>
    <row r="374" spans="1:9" ht="62.4">
      <c r="A374" s="125" t="s">
        <v>92</v>
      </c>
      <c r="B374" s="374" t="s">
        <v>52</v>
      </c>
      <c r="C374" s="2" t="s">
        <v>29</v>
      </c>
      <c r="D374" s="2" t="s">
        <v>12</v>
      </c>
      <c r="E374" s="301" t="s">
        <v>246</v>
      </c>
      <c r="F374" s="302" t="s">
        <v>12</v>
      </c>
      <c r="G374" s="303" t="s">
        <v>595</v>
      </c>
      <c r="H374" s="2" t="s">
        <v>13</v>
      </c>
      <c r="I374" s="397">
        <v>112593195</v>
      </c>
    </row>
    <row r="375" spans="1:9" ht="31.2">
      <c r="A375" s="136" t="s">
        <v>728</v>
      </c>
      <c r="B375" s="414" t="s">
        <v>52</v>
      </c>
      <c r="C375" s="2" t="s">
        <v>29</v>
      </c>
      <c r="D375" s="2" t="s">
        <v>12</v>
      </c>
      <c r="E375" s="301" t="s">
        <v>246</v>
      </c>
      <c r="F375" s="302" t="s">
        <v>12</v>
      </c>
      <c r="G375" s="303" t="s">
        <v>595</v>
      </c>
      <c r="H375" s="2" t="s">
        <v>16</v>
      </c>
      <c r="I375" s="397">
        <v>4400703</v>
      </c>
    </row>
    <row r="376" spans="1:9" ht="31.2" hidden="1">
      <c r="A376" s="552" t="s">
        <v>767</v>
      </c>
      <c r="B376" s="414" t="s">
        <v>52</v>
      </c>
      <c r="C376" s="2" t="s">
        <v>29</v>
      </c>
      <c r="D376" s="2" t="s">
        <v>12</v>
      </c>
      <c r="E376" s="301" t="s">
        <v>246</v>
      </c>
      <c r="F376" s="302" t="s">
        <v>12</v>
      </c>
      <c r="G376" s="303" t="s">
        <v>766</v>
      </c>
      <c r="H376" s="2"/>
      <c r="I376" s="395">
        <f>SUM(I377)</f>
        <v>0</v>
      </c>
    </row>
    <row r="377" spans="1:9" ht="31.2" hidden="1">
      <c r="A377" s="136" t="s">
        <v>728</v>
      </c>
      <c r="B377" s="414" t="s">
        <v>52</v>
      </c>
      <c r="C377" s="2" t="s">
        <v>29</v>
      </c>
      <c r="D377" s="2" t="s">
        <v>12</v>
      </c>
      <c r="E377" s="301" t="s">
        <v>246</v>
      </c>
      <c r="F377" s="302" t="s">
        <v>12</v>
      </c>
      <c r="G377" s="303" t="s">
        <v>766</v>
      </c>
      <c r="H377" s="2" t="s">
        <v>16</v>
      </c>
      <c r="I377" s="397"/>
    </row>
    <row r="378" spans="1:9" ht="31.2" hidden="1">
      <c r="A378" s="552" t="s">
        <v>759</v>
      </c>
      <c r="B378" s="414" t="s">
        <v>52</v>
      </c>
      <c r="C378" s="2" t="s">
        <v>29</v>
      </c>
      <c r="D378" s="2" t="s">
        <v>12</v>
      </c>
      <c r="E378" s="301" t="s">
        <v>246</v>
      </c>
      <c r="F378" s="302" t="s">
        <v>12</v>
      </c>
      <c r="G378" s="303" t="s">
        <v>758</v>
      </c>
      <c r="H378" s="2"/>
      <c r="I378" s="395">
        <f>SUM(I379)</f>
        <v>0</v>
      </c>
    </row>
    <row r="379" spans="1:9" ht="62.4" hidden="1">
      <c r="A379" s="125" t="s">
        <v>92</v>
      </c>
      <c r="B379" s="414" t="s">
        <v>52</v>
      </c>
      <c r="C379" s="2" t="s">
        <v>29</v>
      </c>
      <c r="D379" s="2" t="s">
        <v>12</v>
      </c>
      <c r="E379" s="301" t="s">
        <v>246</v>
      </c>
      <c r="F379" s="302" t="s">
        <v>12</v>
      </c>
      <c r="G379" s="303" t="s">
        <v>758</v>
      </c>
      <c r="H379" s="2" t="s">
        <v>13</v>
      </c>
      <c r="I379" s="397"/>
    </row>
    <row r="380" spans="1:9" ht="62.4" hidden="1">
      <c r="A380" s="552" t="s">
        <v>760</v>
      </c>
      <c r="B380" s="414" t="s">
        <v>52</v>
      </c>
      <c r="C380" s="2" t="s">
        <v>29</v>
      </c>
      <c r="D380" s="2" t="s">
        <v>12</v>
      </c>
      <c r="E380" s="301" t="s">
        <v>246</v>
      </c>
      <c r="F380" s="302" t="s">
        <v>12</v>
      </c>
      <c r="G380" s="303" t="s">
        <v>757</v>
      </c>
      <c r="H380" s="2"/>
      <c r="I380" s="395">
        <f>SUM(I381)</f>
        <v>0</v>
      </c>
    </row>
    <row r="381" spans="1:9" ht="31.2" hidden="1">
      <c r="A381" s="136" t="s">
        <v>728</v>
      </c>
      <c r="B381" s="414" t="s">
        <v>52</v>
      </c>
      <c r="C381" s="2" t="s">
        <v>29</v>
      </c>
      <c r="D381" s="2" t="s">
        <v>12</v>
      </c>
      <c r="E381" s="301" t="s">
        <v>246</v>
      </c>
      <c r="F381" s="302" t="s">
        <v>12</v>
      </c>
      <c r="G381" s="303" t="s">
        <v>757</v>
      </c>
      <c r="H381" s="2" t="s">
        <v>16</v>
      </c>
      <c r="I381" s="397"/>
    </row>
    <row r="382" spans="1:9" ht="31.2" hidden="1">
      <c r="A382" s="552" t="s">
        <v>725</v>
      </c>
      <c r="B382" s="414" t="s">
        <v>52</v>
      </c>
      <c r="C382" s="2" t="s">
        <v>29</v>
      </c>
      <c r="D382" s="2" t="s">
        <v>12</v>
      </c>
      <c r="E382" s="301" t="s">
        <v>246</v>
      </c>
      <c r="F382" s="302" t="s">
        <v>12</v>
      </c>
      <c r="G382" s="303" t="s">
        <v>724</v>
      </c>
      <c r="H382" s="2"/>
      <c r="I382" s="395">
        <f>SUM(I383)</f>
        <v>0</v>
      </c>
    </row>
    <row r="383" spans="1:9" ht="31.2" hidden="1">
      <c r="A383" s="136" t="s">
        <v>728</v>
      </c>
      <c r="B383" s="414" t="s">
        <v>52</v>
      </c>
      <c r="C383" s="2" t="s">
        <v>29</v>
      </c>
      <c r="D383" s="2" t="s">
        <v>12</v>
      </c>
      <c r="E383" s="301" t="s">
        <v>246</v>
      </c>
      <c r="F383" s="302" t="s">
        <v>12</v>
      </c>
      <c r="G383" s="303" t="s">
        <v>724</v>
      </c>
      <c r="H383" s="2" t="s">
        <v>16</v>
      </c>
      <c r="I383" s="397"/>
    </row>
    <row r="384" spans="1:9" ht="31.2">
      <c r="A384" s="363" t="s">
        <v>597</v>
      </c>
      <c r="B384" s="414" t="s">
        <v>52</v>
      </c>
      <c r="C384" s="2" t="s">
        <v>29</v>
      </c>
      <c r="D384" s="2" t="s">
        <v>12</v>
      </c>
      <c r="E384" s="301" t="s">
        <v>246</v>
      </c>
      <c r="F384" s="302" t="s">
        <v>12</v>
      </c>
      <c r="G384" s="303" t="s">
        <v>598</v>
      </c>
      <c r="H384" s="2"/>
      <c r="I384" s="395">
        <f>SUM(I385:I386)</f>
        <v>529881</v>
      </c>
    </row>
    <row r="385" spans="1:9" ht="62.4">
      <c r="A385" s="125" t="s">
        <v>92</v>
      </c>
      <c r="B385" s="374" t="s">
        <v>52</v>
      </c>
      <c r="C385" s="2" t="s">
        <v>29</v>
      </c>
      <c r="D385" s="2" t="s">
        <v>12</v>
      </c>
      <c r="E385" s="301" t="s">
        <v>246</v>
      </c>
      <c r="F385" s="302" t="s">
        <v>12</v>
      </c>
      <c r="G385" s="303" t="s">
        <v>598</v>
      </c>
      <c r="H385" s="2" t="s">
        <v>13</v>
      </c>
      <c r="I385" s="397">
        <v>463781</v>
      </c>
    </row>
    <row r="386" spans="1:9" ht="15.6">
      <c r="A386" s="74" t="s">
        <v>40</v>
      </c>
      <c r="B386" s="374" t="s">
        <v>52</v>
      </c>
      <c r="C386" s="2" t="s">
        <v>29</v>
      </c>
      <c r="D386" s="2" t="s">
        <v>12</v>
      </c>
      <c r="E386" s="301" t="s">
        <v>246</v>
      </c>
      <c r="F386" s="302" t="s">
        <v>12</v>
      </c>
      <c r="G386" s="303" t="s">
        <v>598</v>
      </c>
      <c r="H386" s="356" t="s">
        <v>39</v>
      </c>
      <c r="I386" s="397">
        <v>66100</v>
      </c>
    </row>
    <row r="387" spans="1:9" ht="62.4">
      <c r="A387" s="363" t="s">
        <v>599</v>
      </c>
      <c r="B387" s="414" t="s">
        <v>52</v>
      </c>
      <c r="C387" s="52" t="s">
        <v>29</v>
      </c>
      <c r="D387" s="52" t="s">
        <v>12</v>
      </c>
      <c r="E387" s="341" t="s">
        <v>246</v>
      </c>
      <c r="F387" s="342" t="s">
        <v>12</v>
      </c>
      <c r="G387" s="343" t="s">
        <v>600</v>
      </c>
      <c r="H387" s="52"/>
      <c r="I387" s="395">
        <f>SUM(I388)</f>
        <v>1475000</v>
      </c>
    </row>
    <row r="388" spans="1:9" ht="31.2">
      <c r="A388" s="406" t="s">
        <v>728</v>
      </c>
      <c r="B388" s="414" t="s">
        <v>52</v>
      </c>
      <c r="C388" s="69" t="s">
        <v>29</v>
      </c>
      <c r="D388" s="52" t="s">
        <v>12</v>
      </c>
      <c r="E388" s="341" t="s">
        <v>246</v>
      </c>
      <c r="F388" s="342" t="s">
        <v>12</v>
      </c>
      <c r="G388" s="343" t="s">
        <v>600</v>
      </c>
      <c r="H388" s="52" t="s">
        <v>16</v>
      </c>
      <c r="I388" s="397">
        <v>1475000</v>
      </c>
    </row>
    <row r="389" spans="1:9" ht="15.6">
      <c r="A389" s="112" t="s">
        <v>484</v>
      </c>
      <c r="B389" s="374" t="s">
        <v>52</v>
      </c>
      <c r="C389" s="5" t="s">
        <v>29</v>
      </c>
      <c r="D389" s="5" t="s">
        <v>12</v>
      </c>
      <c r="E389" s="301" t="s">
        <v>246</v>
      </c>
      <c r="F389" s="302" t="s">
        <v>12</v>
      </c>
      <c r="G389" s="303" t="s">
        <v>596</v>
      </c>
      <c r="H389" s="2"/>
      <c r="I389" s="395">
        <f>SUM(I390)</f>
        <v>895700</v>
      </c>
    </row>
    <row r="390" spans="1:9" ht="62.4">
      <c r="A390" s="125" t="s">
        <v>92</v>
      </c>
      <c r="B390" s="374" t="s">
        <v>52</v>
      </c>
      <c r="C390" s="5" t="s">
        <v>29</v>
      </c>
      <c r="D390" s="5" t="s">
        <v>12</v>
      </c>
      <c r="E390" s="301" t="s">
        <v>246</v>
      </c>
      <c r="F390" s="302" t="s">
        <v>12</v>
      </c>
      <c r="G390" s="303" t="s">
        <v>596</v>
      </c>
      <c r="H390" s="2" t="s">
        <v>13</v>
      </c>
      <c r="I390" s="397">
        <v>895700</v>
      </c>
    </row>
    <row r="391" spans="1:9" ht="31.2">
      <c r="A391" s="74" t="s">
        <v>102</v>
      </c>
      <c r="B391" s="374" t="s">
        <v>52</v>
      </c>
      <c r="C391" s="5" t="s">
        <v>29</v>
      </c>
      <c r="D391" s="5" t="s">
        <v>12</v>
      </c>
      <c r="E391" s="301" t="s">
        <v>246</v>
      </c>
      <c r="F391" s="302" t="s">
        <v>12</v>
      </c>
      <c r="G391" s="303" t="s">
        <v>555</v>
      </c>
      <c r="H391" s="2"/>
      <c r="I391" s="395">
        <f>SUM(I392:I394)</f>
        <v>20180583</v>
      </c>
    </row>
    <row r="392" spans="1:9" ht="62.4">
      <c r="A392" s="125" t="s">
        <v>92</v>
      </c>
      <c r="B392" s="374" t="s">
        <v>52</v>
      </c>
      <c r="C392" s="5" t="s">
        <v>29</v>
      </c>
      <c r="D392" s="5" t="s">
        <v>12</v>
      </c>
      <c r="E392" s="301" t="s">
        <v>246</v>
      </c>
      <c r="F392" s="302" t="s">
        <v>12</v>
      </c>
      <c r="G392" s="303" t="s">
        <v>555</v>
      </c>
      <c r="H392" s="2" t="s">
        <v>13</v>
      </c>
      <c r="I392" s="396">
        <v>166000</v>
      </c>
    </row>
    <row r="393" spans="1:9" ht="31.2">
      <c r="A393" s="136" t="s">
        <v>728</v>
      </c>
      <c r="B393" s="414" t="s">
        <v>52</v>
      </c>
      <c r="C393" s="5" t="s">
        <v>29</v>
      </c>
      <c r="D393" s="5" t="s">
        <v>12</v>
      </c>
      <c r="E393" s="301" t="s">
        <v>246</v>
      </c>
      <c r="F393" s="302" t="s">
        <v>12</v>
      </c>
      <c r="G393" s="303" t="s">
        <v>555</v>
      </c>
      <c r="H393" s="2" t="s">
        <v>16</v>
      </c>
      <c r="I393" s="396">
        <v>16922250</v>
      </c>
    </row>
    <row r="394" spans="1:9" ht="15.6">
      <c r="A394" s="74" t="s">
        <v>18</v>
      </c>
      <c r="B394" s="374" t="s">
        <v>52</v>
      </c>
      <c r="C394" s="52" t="s">
        <v>29</v>
      </c>
      <c r="D394" s="52" t="s">
        <v>12</v>
      </c>
      <c r="E394" s="341" t="s">
        <v>246</v>
      </c>
      <c r="F394" s="342" t="s">
        <v>12</v>
      </c>
      <c r="G394" s="343" t="s">
        <v>555</v>
      </c>
      <c r="H394" s="52" t="s">
        <v>17</v>
      </c>
      <c r="I394" s="396">
        <v>3092333</v>
      </c>
    </row>
    <row r="395" spans="1:9" ht="31.2" hidden="1">
      <c r="A395" s="74" t="s">
        <v>723</v>
      </c>
      <c r="B395" s="527" t="s">
        <v>52</v>
      </c>
      <c r="C395" s="52" t="s">
        <v>29</v>
      </c>
      <c r="D395" s="52" t="s">
        <v>12</v>
      </c>
      <c r="E395" s="341" t="s">
        <v>246</v>
      </c>
      <c r="F395" s="342" t="s">
        <v>12</v>
      </c>
      <c r="G395" s="343" t="s">
        <v>722</v>
      </c>
      <c r="H395" s="52"/>
      <c r="I395" s="395">
        <f>SUM(I396)</f>
        <v>0</v>
      </c>
    </row>
    <row r="396" spans="1:9" ht="31.2" hidden="1">
      <c r="A396" s="136" t="s">
        <v>728</v>
      </c>
      <c r="B396" s="527" t="s">
        <v>52</v>
      </c>
      <c r="C396" s="52" t="s">
        <v>29</v>
      </c>
      <c r="D396" s="52" t="s">
        <v>12</v>
      </c>
      <c r="E396" s="341" t="s">
        <v>246</v>
      </c>
      <c r="F396" s="342" t="s">
        <v>12</v>
      </c>
      <c r="G396" s="343" t="s">
        <v>722</v>
      </c>
      <c r="H396" s="52" t="s">
        <v>16</v>
      </c>
      <c r="I396" s="396"/>
    </row>
    <row r="397" spans="1:9" ht="15.6">
      <c r="A397" s="74" t="s">
        <v>727</v>
      </c>
      <c r="B397" s="527" t="s">
        <v>52</v>
      </c>
      <c r="C397" s="2" t="s">
        <v>29</v>
      </c>
      <c r="D397" s="2" t="s">
        <v>12</v>
      </c>
      <c r="E397" s="301" t="s">
        <v>246</v>
      </c>
      <c r="F397" s="302" t="s">
        <v>12</v>
      </c>
      <c r="G397" s="343" t="s">
        <v>726</v>
      </c>
      <c r="H397" s="2"/>
      <c r="I397" s="395">
        <f>SUM(I398)</f>
        <v>135000</v>
      </c>
    </row>
    <row r="398" spans="1:9" ht="31.2">
      <c r="A398" s="406" t="s">
        <v>728</v>
      </c>
      <c r="B398" s="414" t="s">
        <v>52</v>
      </c>
      <c r="C398" s="69" t="s">
        <v>29</v>
      </c>
      <c r="D398" s="52" t="s">
        <v>12</v>
      </c>
      <c r="E398" s="341" t="s">
        <v>246</v>
      </c>
      <c r="F398" s="342" t="s">
        <v>12</v>
      </c>
      <c r="G398" s="343" t="s">
        <v>726</v>
      </c>
      <c r="H398" s="52" t="s">
        <v>16</v>
      </c>
      <c r="I398" s="397">
        <v>135000</v>
      </c>
    </row>
    <row r="399" spans="1:9" ht="62.4">
      <c r="A399" s="127" t="s">
        <v>168</v>
      </c>
      <c r="B399" s="63" t="s">
        <v>52</v>
      </c>
      <c r="C399" s="52" t="s">
        <v>29</v>
      </c>
      <c r="D399" s="52" t="s">
        <v>12</v>
      </c>
      <c r="E399" s="341" t="s">
        <v>248</v>
      </c>
      <c r="F399" s="342" t="s">
        <v>521</v>
      </c>
      <c r="G399" s="343" t="s">
        <v>522</v>
      </c>
      <c r="H399" s="52"/>
      <c r="I399" s="395">
        <f>SUM(I400)</f>
        <v>200000</v>
      </c>
    </row>
    <row r="400" spans="1:9" ht="31.2">
      <c r="A400" s="358" t="s">
        <v>601</v>
      </c>
      <c r="B400" s="63" t="s">
        <v>52</v>
      </c>
      <c r="C400" s="52" t="s">
        <v>29</v>
      </c>
      <c r="D400" s="52" t="s">
        <v>12</v>
      </c>
      <c r="E400" s="341" t="s">
        <v>248</v>
      </c>
      <c r="F400" s="342" t="s">
        <v>10</v>
      </c>
      <c r="G400" s="343" t="s">
        <v>522</v>
      </c>
      <c r="H400" s="52"/>
      <c r="I400" s="395">
        <f>SUM(I401)</f>
        <v>200000</v>
      </c>
    </row>
    <row r="401" spans="1:9" ht="15.6">
      <c r="A401" s="99" t="s">
        <v>602</v>
      </c>
      <c r="B401" s="63" t="s">
        <v>52</v>
      </c>
      <c r="C401" s="52" t="s">
        <v>29</v>
      </c>
      <c r="D401" s="52" t="s">
        <v>12</v>
      </c>
      <c r="E401" s="341" t="s">
        <v>248</v>
      </c>
      <c r="F401" s="342" t="s">
        <v>10</v>
      </c>
      <c r="G401" s="343" t="s">
        <v>603</v>
      </c>
      <c r="H401" s="52"/>
      <c r="I401" s="395">
        <f>SUM(I402)</f>
        <v>200000</v>
      </c>
    </row>
    <row r="402" spans="1:9" ht="31.2">
      <c r="A402" s="136" t="s">
        <v>728</v>
      </c>
      <c r="B402" s="414" t="s">
        <v>52</v>
      </c>
      <c r="C402" s="2" t="s">
        <v>29</v>
      </c>
      <c r="D402" s="2" t="s">
        <v>12</v>
      </c>
      <c r="E402" s="301" t="s">
        <v>248</v>
      </c>
      <c r="F402" s="302" t="s">
        <v>10</v>
      </c>
      <c r="G402" s="303" t="s">
        <v>603</v>
      </c>
      <c r="H402" s="2" t="s">
        <v>16</v>
      </c>
      <c r="I402" s="397">
        <v>200000</v>
      </c>
    </row>
    <row r="403" spans="1:9" s="78" customFormat="1" ht="46.8" hidden="1">
      <c r="A403" s="126" t="s">
        <v>132</v>
      </c>
      <c r="B403" s="38" t="s">
        <v>52</v>
      </c>
      <c r="C403" s="36" t="s">
        <v>29</v>
      </c>
      <c r="D403" s="36" t="s">
        <v>12</v>
      </c>
      <c r="E403" s="298" t="s">
        <v>536</v>
      </c>
      <c r="F403" s="299" t="s">
        <v>521</v>
      </c>
      <c r="G403" s="300" t="s">
        <v>522</v>
      </c>
      <c r="H403" s="36"/>
      <c r="I403" s="394">
        <f>SUM(I404)</f>
        <v>0</v>
      </c>
    </row>
    <row r="404" spans="1:9" s="78" customFormat="1" ht="62.4" hidden="1">
      <c r="A404" s="127" t="s">
        <v>169</v>
      </c>
      <c r="B404" s="63" t="s">
        <v>52</v>
      </c>
      <c r="C404" s="43" t="s">
        <v>29</v>
      </c>
      <c r="D404" s="43" t="s">
        <v>12</v>
      </c>
      <c r="E404" s="344" t="s">
        <v>249</v>
      </c>
      <c r="F404" s="345" t="s">
        <v>521</v>
      </c>
      <c r="G404" s="346" t="s">
        <v>522</v>
      </c>
      <c r="H404" s="87"/>
      <c r="I404" s="398">
        <f>SUM(I405)</f>
        <v>0</v>
      </c>
    </row>
    <row r="405" spans="1:9" s="78" customFormat="1" ht="31.2" hidden="1">
      <c r="A405" s="127" t="s">
        <v>605</v>
      </c>
      <c r="B405" s="63" t="s">
        <v>52</v>
      </c>
      <c r="C405" s="43" t="s">
        <v>29</v>
      </c>
      <c r="D405" s="43" t="s">
        <v>12</v>
      </c>
      <c r="E405" s="344" t="s">
        <v>249</v>
      </c>
      <c r="F405" s="345" t="s">
        <v>10</v>
      </c>
      <c r="G405" s="346" t="s">
        <v>522</v>
      </c>
      <c r="H405" s="87"/>
      <c r="I405" s="398">
        <f>SUM(I406)</f>
        <v>0</v>
      </c>
    </row>
    <row r="406" spans="1:9" s="45" customFormat="1" ht="31.2" hidden="1">
      <c r="A406" s="128" t="s">
        <v>170</v>
      </c>
      <c r="B406" s="418" t="s">
        <v>52</v>
      </c>
      <c r="C406" s="43" t="s">
        <v>29</v>
      </c>
      <c r="D406" s="43" t="s">
        <v>12</v>
      </c>
      <c r="E406" s="344" t="s">
        <v>249</v>
      </c>
      <c r="F406" s="345" t="s">
        <v>10</v>
      </c>
      <c r="G406" s="346" t="s">
        <v>606</v>
      </c>
      <c r="H406" s="87"/>
      <c r="I406" s="398">
        <f>SUM(I407)</f>
        <v>0</v>
      </c>
    </row>
    <row r="407" spans="1:9" s="45" customFormat="1" ht="31.2" hidden="1">
      <c r="A407" s="129" t="s">
        <v>728</v>
      </c>
      <c r="B407" s="419" t="s">
        <v>52</v>
      </c>
      <c r="C407" s="43" t="s">
        <v>29</v>
      </c>
      <c r="D407" s="43" t="s">
        <v>12</v>
      </c>
      <c r="E407" s="344" t="s">
        <v>249</v>
      </c>
      <c r="F407" s="345" t="s">
        <v>10</v>
      </c>
      <c r="G407" s="346" t="s">
        <v>606</v>
      </c>
      <c r="H407" s="87" t="s">
        <v>16</v>
      </c>
      <c r="I407" s="399"/>
    </row>
    <row r="408" spans="1:9" ht="47.25" hidden="1" customHeight="1">
      <c r="A408" s="35" t="s">
        <v>204</v>
      </c>
      <c r="B408" s="38" t="s">
        <v>52</v>
      </c>
      <c r="C408" s="36" t="s">
        <v>29</v>
      </c>
      <c r="D408" s="50" t="s">
        <v>12</v>
      </c>
      <c r="E408" s="304" t="s">
        <v>576</v>
      </c>
      <c r="F408" s="305" t="s">
        <v>521</v>
      </c>
      <c r="G408" s="306" t="s">
        <v>522</v>
      </c>
      <c r="H408" s="36"/>
      <c r="I408" s="394">
        <f>SUM(I409)</f>
        <v>0</v>
      </c>
    </row>
    <row r="409" spans="1:9" ht="78" hidden="1" customHeight="1">
      <c r="A409" s="360" t="s">
        <v>205</v>
      </c>
      <c r="B409" s="427" t="s">
        <v>52</v>
      </c>
      <c r="C409" s="5" t="s">
        <v>29</v>
      </c>
      <c r="D409" s="533" t="s">
        <v>12</v>
      </c>
      <c r="E409" s="319" t="s">
        <v>235</v>
      </c>
      <c r="F409" s="320" t="s">
        <v>521</v>
      </c>
      <c r="G409" s="321" t="s">
        <v>522</v>
      </c>
      <c r="H409" s="2"/>
      <c r="I409" s="395">
        <f>SUM(I410)</f>
        <v>0</v>
      </c>
    </row>
    <row r="410" spans="1:9" ht="33" hidden="1" customHeight="1">
      <c r="A410" s="360" t="s">
        <v>590</v>
      </c>
      <c r="B410" s="414" t="s">
        <v>52</v>
      </c>
      <c r="C410" s="5" t="s">
        <v>29</v>
      </c>
      <c r="D410" s="533" t="s">
        <v>12</v>
      </c>
      <c r="E410" s="319" t="s">
        <v>235</v>
      </c>
      <c r="F410" s="320" t="s">
        <v>10</v>
      </c>
      <c r="G410" s="321" t="s">
        <v>522</v>
      </c>
      <c r="H410" s="356"/>
      <c r="I410" s="395">
        <f>SUM(I411+I413)</f>
        <v>0</v>
      </c>
    </row>
    <row r="411" spans="1:9" ht="33" hidden="1" customHeight="1">
      <c r="A411" s="111" t="s">
        <v>791</v>
      </c>
      <c r="B411" s="564" t="s">
        <v>52</v>
      </c>
      <c r="C411" s="5" t="s">
        <v>29</v>
      </c>
      <c r="D411" s="533" t="s">
        <v>12</v>
      </c>
      <c r="E411" s="319" t="s">
        <v>235</v>
      </c>
      <c r="F411" s="320" t="s">
        <v>10</v>
      </c>
      <c r="G411" s="554">
        <v>11500</v>
      </c>
      <c r="H411" s="69"/>
      <c r="I411" s="395">
        <f>SUM(I412)</f>
        <v>0</v>
      </c>
    </row>
    <row r="412" spans="1:9" ht="33" hidden="1" customHeight="1">
      <c r="A412" s="136" t="s">
        <v>197</v>
      </c>
      <c r="B412" s="414" t="s">
        <v>52</v>
      </c>
      <c r="C412" s="5" t="s">
        <v>29</v>
      </c>
      <c r="D412" s="533" t="s">
        <v>12</v>
      </c>
      <c r="E412" s="319" t="s">
        <v>235</v>
      </c>
      <c r="F412" s="320" t="s">
        <v>10</v>
      </c>
      <c r="G412" s="554">
        <v>11500</v>
      </c>
      <c r="H412" s="69" t="s">
        <v>192</v>
      </c>
      <c r="I412" s="397"/>
    </row>
    <row r="413" spans="1:9" ht="31.5" hidden="1" customHeight="1">
      <c r="A413" s="136" t="s">
        <v>699</v>
      </c>
      <c r="B413" s="527" t="s">
        <v>52</v>
      </c>
      <c r="C413" s="5" t="s">
        <v>29</v>
      </c>
      <c r="D413" s="533" t="s">
        <v>12</v>
      </c>
      <c r="E413" s="319" t="s">
        <v>235</v>
      </c>
      <c r="F413" s="320" t="s">
        <v>10</v>
      </c>
      <c r="G413" s="321" t="s">
        <v>698</v>
      </c>
      <c r="H413" s="69"/>
      <c r="I413" s="395">
        <f>SUM(I414)</f>
        <v>0</v>
      </c>
    </row>
    <row r="414" spans="1:9" ht="33" hidden="1" customHeight="1">
      <c r="A414" s="136" t="s">
        <v>197</v>
      </c>
      <c r="B414" s="414" t="s">
        <v>52</v>
      </c>
      <c r="C414" s="5" t="s">
        <v>29</v>
      </c>
      <c r="D414" s="533" t="s">
        <v>12</v>
      </c>
      <c r="E414" s="319" t="s">
        <v>235</v>
      </c>
      <c r="F414" s="320" t="s">
        <v>10</v>
      </c>
      <c r="G414" s="321" t="s">
        <v>698</v>
      </c>
      <c r="H414" s="69" t="s">
        <v>192</v>
      </c>
      <c r="I414" s="397"/>
    </row>
    <row r="415" spans="1:9" s="45" customFormat="1" ht="62.4">
      <c r="A415" s="126" t="s">
        <v>149</v>
      </c>
      <c r="B415" s="38" t="s">
        <v>52</v>
      </c>
      <c r="C415" s="36" t="s">
        <v>29</v>
      </c>
      <c r="D415" s="50" t="s">
        <v>12</v>
      </c>
      <c r="E415" s="310" t="s">
        <v>225</v>
      </c>
      <c r="F415" s="311" t="s">
        <v>521</v>
      </c>
      <c r="G415" s="312" t="s">
        <v>522</v>
      </c>
      <c r="H415" s="36"/>
      <c r="I415" s="394">
        <f>SUM(I416)</f>
        <v>845900</v>
      </c>
    </row>
    <row r="416" spans="1:9" s="45" customFormat="1" ht="109.2">
      <c r="A416" s="127" t="s">
        <v>165</v>
      </c>
      <c r="B416" s="63" t="s">
        <v>52</v>
      </c>
      <c r="C416" s="2" t="s">
        <v>29</v>
      </c>
      <c r="D416" s="43" t="s">
        <v>12</v>
      </c>
      <c r="E416" s="344" t="s">
        <v>227</v>
      </c>
      <c r="F416" s="345" t="s">
        <v>521</v>
      </c>
      <c r="G416" s="346" t="s">
        <v>522</v>
      </c>
      <c r="H416" s="2"/>
      <c r="I416" s="395">
        <f>SUM(I417)</f>
        <v>845900</v>
      </c>
    </row>
    <row r="417" spans="1:9" s="45" customFormat="1" ht="46.8">
      <c r="A417" s="127" t="s">
        <v>541</v>
      </c>
      <c r="B417" s="63" t="s">
        <v>52</v>
      </c>
      <c r="C417" s="2" t="s">
        <v>29</v>
      </c>
      <c r="D417" s="43" t="s">
        <v>12</v>
      </c>
      <c r="E417" s="344" t="s">
        <v>227</v>
      </c>
      <c r="F417" s="345" t="s">
        <v>10</v>
      </c>
      <c r="G417" s="346" t="s">
        <v>522</v>
      </c>
      <c r="H417" s="2"/>
      <c r="I417" s="395">
        <f>SUM(I418)</f>
        <v>845900</v>
      </c>
    </row>
    <row r="418" spans="1:9" s="45" customFormat="1" ht="31.2">
      <c r="A418" s="74" t="s">
        <v>117</v>
      </c>
      <c r="B418" s="374" t="s">
        <v>52</v>
      </c>
      <c r="C418" s="2" t="s">
        <v>29</v>
      </c>
      <c r="D418" s="43" t="s">
        <v>12</v>
      </c>
      <c r="E418" s="344" t="s">
        <v>227</v>
      </c>
      <c r="F418" s="345" t="s">
        <v>10</v>
      </c>
      <c r="G418" s="346" t="s">
        <v>542</v>
      </c>
      <c r="H418" s="2"/>
      <c r="I418" s="395">
        <f>SUM(I419)</f>
        <v>845900</v>
      </c>
    </row>
    <row r="419" spans="1:9" s="45" customFormat="1" ht="31.2">
      <c r="A419" s="136" t="s">
        <v>728</v>
      </c>
      <c r="B419" s="414" t="s">
        <v>52</v>
      </c>
      <c r="C419" s="2" t="s">
        <v>29</v>
      </c>
      <c r="D419" s="43" t="s">
        <v>12</v>
      </c>
      <c r="E419" s="344" t="s">
        <v>227</v>
      </c>
      <c r="F419" s="345" t="s">
        <v>10</v>
      </c>
      <c r="G419" s="346" t="s">
        <v>542</v>
      </c>
      <c r="H419" s="2" t="s">
        <v>16</v>
      </c>
      <c r="I419" s="396">
        <v>845900</v>
      </c>
    </row>
    <row r="420" spans="1:9" s="45" customFormat="1" ht="15.6">
      <c r="A420" s="135" t="s">
        <v>1041</v>
      </c>
      <c r="B420" s="31" t="s">
        <v>52</v>
      </c>
      <c r="C420" s="27" t="s">
        <v>29</v>
      </c>
      <c r="D420" s="27" t="s">
        <v>15</v>
      </c>
      <c r="E420" s="350"/>
      <c r="F420" s="351"/>
      <c r="G420" s="352"/>
      <c r="H420" s="27"/>
      <c r="I420" s="421">
        <f>SUM(I421)</f>
        <v>7314987</v>
      </c>
    </row>
    <row r="421" spans="1:9" s="45" customFormat="1" ht="31.2">
      <c r="A421" s="35" t="s">
        <v>162</v>
      </c>
      <c r="B421" s="38" t="s">
        <v>52</v>
      </c>
      <c r="C421" s="36" t="s">
        <v>29</v>
      </c>
      <c r="D421" s="36" t="s">
        <v>15</v>
      </c>
      <c r="E421" s="298" t="s">
        <v>591</v>
      </c>
      <c r="F421" s="299" t="s">
        <v>521</v>
      </c>
      <c r="G421" s="300" t="s">
        <v>522</v>
      </c>
      <c r="H421" s="36"/>
      <c r="I421" s="394">
        <f>SUM(I422)</f>
        <v>7314987</v>
      </c>
    </row>
    <row r="422" spans="1:9" s="45" customFormat="1" ht="48.75" customHeight="1">
      <c r="A422" s="74" t="s">
        <v>167</v>
      </c>
      <c r="B422" s="374" t="s">
        <v>52</v>
      </c>
      <c r="C422" s="52" t="s">
        <v>29</v>
      </c>
      <c r="D422" s="52" t="s">
        <v>15</v>
      </c>
      <c r="E422" s="341" t="s">
        <v>247</v>
      </c>
      <c r="F422" s="342" t="s">
        <v>521</v>
      </c>
      <c r="G422" s="343" t="s">
        <v>522</v>
      </c>
      <c r="H422" s="52"/>
      <c r="I422" s="395">
        <f>SUM(I423)</f>
        <v>7314987</v>
      </c>
    </row>
    <row r="423" spans="1:9" s="45" customFormat="1" ht="31.2">
      <c r="A423" s="74" t="s">
        <v>608</v>
      </c>
      <c r="B423" s="374" t="s">
        <v>52</v>
      </c>
      <c r="C423" s="52" t="s">
        <v>29</v>
      </c>
      <c r="D423" s="52" t="s">
        <v>15</v>
      </c>
      <c r="E423" s="341" t="s">
        <v>247</v>
      </c>
      <c r="F423" s="342" t="s">
        <v>10</v>
      </c>
      <c r="G423" s="343" t="s">
        <v>522</v>
      </c>
      <c r="H423" s="52"/>
      <c r="I423" s="395">
        <f>SUM(I424)</f>
        <v>7314987</v>
      </c>
    </row>
    <row r="424" spans="1:9" s="45" customFormat="1" ht="31.2">
      <c r="A424" s="74" t="s">
        <v>102</v>
      </c>
      <c r="B424" s="374" t="s">
        <v>52</v>
      </c>
      <c r="C424" s="52" t="s">
        <v>29</v>
      </c>
      <c r="D424" s="52" t="s">
        <v>15</v>
      </c>
      <c r="E424" s="341" t="s">
        <v>247</v>
      </c>
      <c r="F424" s="342" t="s">
        <v>10</v>
      </c>
      <c r="G424" s="343" t="s">
        <v>555</v>
      </c>
      <c r="H424" s="52"/>
      <c r="I424" s="395">
        <f>SUM(I425:I427)</f>
        <v>7314987</v>
      </c>
    </row>
    <row r="425" spans="1:9" s="45" customFormat="1" ht="62.4">
      <c r="A425" s="125" t="s">
        <v>92</v>
      </c>
      <c r="B425" s="374" t="s">
        <v>52</v>
      </c>
      <c r="C425" s="52" t="s">
        <v>29</v>
      </c>
      <c r="D425" s="52" t="s">
        <v>15</v>
      </c>
      <c r="E425" s="341" t="s">
        <v>247</v>
      </c>
      <c r="F425" s="342" t="s">
        <v>10</v>
      </c>
      <c r="G425" s="343" t="s">
        <v>555</v>
      </c>
      <c r="H425" s="52" t="s">
        <v>13</v>
      </c>
      <c r="I425" s="397">
        <v>4199000</v>
      </c>
    </row>
    <row r="426" spans="1:9" s="45" customFormat="1" ht="31.2">
      <c r="A426" s="136" t="s">
        <v>728</v>
      </c>
      <c r="B426" s="414" t="s">
        <v>52</v>
      </c>
      <c r="C426" s="52" t="s">
        <v>29</v>
      </c>
      <c r="D426" s="52" t="s">
        <v>15</v>
      </c>
      <c r="E426" s="344" t="s">
        <v>247</v>
      </c>
      <c r="F426" s="345" t="s">
        <v>10</v>
      </c>
      <c r="G426" s="346" t="s">
        <v>555</v>
      </c>
      <c r="H426" s="2" t="s">
        <v>16</v>
      </c>
      <c r="I426" s="396">
        <v>1701739</v>
      </c>
    </row>
    <row r="427" spans="1:9" s="45" customFormat="1" ht="15.6">
      <c r="A427" s="74" t="s">
        <v>18</v>
      </c>
      <c r="B427" s="374" t="s">
        <v>52</v>
      </c>
      <c r="C427" s="52" t="s">
        <v>29</v>
      </c>
      <c r="D427" s="52" t="s">
        <v>15</v>
      </c>
      <c r="E427" s="344" t="s">
        <v>247</v>
      </c>
      <c r="F427" s="345" t="s">
        <v>10</v>
      </c>
      <c r="G427" s="346" t="s">
        <v>555</v>
      </c>
      <c r="H427" s="2" t="s">
        <v>17</v>
      </c>
      <c r="I427" s="396">
        <v>1414248</v>
      </c>
    </row>
    <row r="428" spans="1:9" ht="15.6">
      <c r="A428" s="135" t="s">
        <v>658</v>
      </c>
      <c r="B428" s="31" t="s">
        <v>52</v>
      </c>
      <c r="C428" s="27" t="s">
        <v>29</v>
      </c>
      <c r="D428" s="27" t="s">
        <v>29</v>
      </c>
      <c r="E428" s="350"/>
      <c r="F428" s="351"/>
      <c r="G428" s="352"/>
      <c r="H428" s="27"/>
      <c r="I428" s="421">
        <f>SUM(I429)</f>
        <v>562000</v>
      </c>
    </row>
    <row r="429" spans="1:9" ht="62.4">
      <c r="A429" s="126" t="s">
        <v>173</v>
      </c>
      <c r="B429" s="38" t="s">
        <v>52</v>
      </c>
      <c r="C429" s="36" t="s">
        <v>29</v>
      </c>
      <c r="D429" s="36" t="s">
        <v>29</v>
      </c>
      <c r="E429" s="298" t="s">
        <v>609</v>
      </c>
      <c r="F429" s="299" t="s">
        <v>521</v>
      </c>
      <c r="G429" s="300" t="s">
        <v>522</v>
      </c>
      <c r="H429" s="36"/>
      <c r="I429" s="394">
        <f>SUM(I430)</f>
        <v>562000</v>
      </c>
    </row>
    <row r="430" spans="1:9" ht="78">
      <c r="A430" s="127" t="s">
        <v>175</v>
      </c>
      <c r="B430" s="63" t="s">
        <v>52</v>
      </c>
      <c r="C430" s="52" t="s">
        <v>29</v>
      </c>
      <c r="D430" s="52" t="s">
        <v>29</v>
      </c>
      <c r="E430" s="341" t="s">
        <v>250</v>
      </c>
      <c r="F430" s="342" t="s">
        <v>521</v>
      </c>
      <c r="G430" s="343" t="s">
        <v>522</v>
      </c>
      <c r="H430" s="52"/>
      <c r="I430" s="395">
        <f>SUM(I431)</f>
        <v>562000</v>
      </c>
    </row>
    <row r="431" spans="1:9" ht="31.2">
      <c r="A431" s="127" t="s">
        <v>612</v>
      </c>
      <c r="B431" s="63" t="s">
        <v>52</v>
      </c>
      <c r="C431" s="52" t="s">
        <v>29</v>
      </c>
      <c r="D431" s="52" t="s">
        <v>29</v>
      </c>
      <c r="E431" s="341" t="s">
        <v>250</v>
      </c>
      <c r="F431" s="342" t="s">
        <v>10</v>
      </c>
      <c r="G431" s="343" t="s">
        <v>522</v>
      </c>
      <c r="H431" s="52"/>
      <c r="I431" s="395">
        <f>SUM(I432+I434)</f>
        <v>562000</v>
      </c>
    </row>
    <row r="432" spans="1:9" ht="31.2">
      <c r="A432" s="125" t="s">
        <v>613</v>
      </c>
      <c r="B432" s="374" t="s">
        <v>52</v>
      </c>
      <c r="C432" s="2" t="s">
        <v>29</v>
      </c>
      <c r="D432" s="2" t="s">
        <v>29</v>
      </c>
      <c r="E432" s="341" t="s">
        <v>250</v>
      </c>
      <c r="F432" s="302" t="s">
        <v>10</v>
      </c>
      <c r="G432" s="303" t="s">
        <v>614</v>
      </c>
      <c r="H432" s="2"/>
      <c r="I432" s="395">
        <f>SUM(I433)</f>
        <v>388800</v>
      </c>
    </row>
    <row r="433" spans="1:9" ht="31.2">
      <c r="A433" s="136" t="s">
        <v>728</v>
      </c>
      <c r="B433" s="414" t="s">
        <v>52</v>
      </c>
      <c r="C433" s="2" t="s">
        <v>29</v>
      </c>
      <c r="D433" s="2" t="s">
        <v>29</v>
      </c>
      <c r="E433" s="341" t="s">
        <v>250</v>
      </c>
      <c r="F433" s="302" t="s">
        <v>10</v>
      </c>
      <c r="G433" s="303" t="s">
        <v>614</v>
      </c>
      <c r="H433" s="2" t="s">
        <v>16</v>
      </c>
      <c r="I433" s="397">
        <v>388800</v>
      </c>
    </row>
    <row r="434" spans="1:9" ht="15.6">
      <c r="A434" s="111" t="s">
        <v>762</v>
      </c>
      <c r="B434" s="414" t="s">
        <v>52</v>
      </c>
      <c r="C434" s="2" t="s">
        <v>29</v>
      </c>
      <c r="D434" s="2" t="s">
        <v>29</v>
      </c>
      <c r="E434" s="341" t="s">
        <v>250</v>
      </c>
      <c r="F434" s="302" t="s">
        <v>10</v>
      </c>
      <c r="G434" s="303" t="s">
        <v>761</v>
      </c>
      <c r="H434" s="2"/>
      <c r="I434" s="395">
        <f>SUM(I435)</f>
        <v>173200</v>
      </c>
    </row>
    <row r="435" spans="1:9" ht="31.2">
      <c r="A435" s="136" t="s">
        <v>728</v>
      </c>
      <c r="B435" s="414" t="s">
        <v>52</v>
      </c>
      <c r="C435" s="2" t="s">
        <v>29</v>
      </c>
      <c r="D435" s="2" t="s">
        <v>29</v>
      </c>
      <c r="E435" s="341" t="s">
        <v>250</v>
      </c>
      <c r="F435" s="302" t="s">
        <v>10</v>
      </c>
      <c r="G435" s="303" t="s">
        <v>761</v>
      </c>
      <c r="H435" s="2" t="s">
        <v>16</v>
      </c>
      <c r="I435" s="397">
        <v>173200</v>
      </c>
    </row>
    <row r="436" spans="1:9" ht="15.6">
      <c r="A436" s="135" t="s">
        <v>31</v>
      </c>
      <c r="B436" s="31" t="s">
        <v>52</v>
      </c>
      <c r="C436" s="27" t="s">
        <v>29</v>
      </c>
      <c r="D436" s="27" t="s">
        <v>32</v>
      </c>
      <c r="E436" s="350"/>
      <c r="F436" s="351"/>
      <c r="G436" s="352"/>
      <c r="H436" s="27"/>
      <c r="I436" s="421">
        <f>SUM(I442,I437,I455,I460)</f>
        <v>7961808</v>
      </c>
    </row>
    <row r="437" spans="1:9" s="78" customFormat="1" ht="46.8">
      <c r="A437" s="126" t="s">
        <v>130</v>
      </c>
      <c r="B437" s="38" t="s">
        <v>52</v>
      </c>
      <c r="C437" s="36" t="s">
        <v>29</v>
      </c>
      <c r="D437" s="36" t="s">
        <v>32</v>
      </c>
      <c r="E437" s="298" t="s">
        <v>206</v>
      </c>
      <c r="F437" s="299" t="s">
        <v>521</v>
      </c>
      <c r="G437" s="300" t="s">
        <v>522</v>
      </c>
      <c r="H437" s="36"/>
      <c r="I437" s="394">
        <f>SUM(I438)</f>
        <v>3000</v>
      </c>
    </row>
    <row r="438" spans="1:9" s="45" customFormat="1" ht="78">
      <c r="A438" s="128" t="s">
        <v>131</v>
      </c>
      <c r="B438" s="418" t="s">
        <v>52</v>
      </c>
      <c r="C438" s="86" t="s">
        <v>29</v>
      </c>
      <c r="D438" s="43" t="s">
        <v>32</v>
      </c>
      <c r="E438" s="344" t="s">
        <v>239</v>
      </c>
      <c r="F438" s="345" t="s">
        <v>521</v>
      </c>
      <c r="G438" s="346" t="s">
        <v>522</v>
      </c>
      <c r="H438" s="87"/>
      <c r="I438" s="398">
        <f>SUM(I439)</f>
        <v>3000</v>
      </c>
    </row>
    <row r="439" spans="1:9" s="45" customFormat="1" ht="46.8">
      <c r="A439" s="407" t="s">
        <v>529</v>
      </c>
      <c r="B439" s="418" t="s">
        <v>52</v>
      </c>
      <c r="C439" s="86" t="s">
        <v>29</v>
      </c>
      <c r="D439" s="43" t="s">
        <v>32</v>
      </c>
      <c r="E439" s="344" t="s">
        <v>239</v>
      </c>
      <c r="F439" s="345" t="s">
        <v>10</v>
      </c>
      <c r="G439" s="346" t="s">
        <v>522</v>
      </c>
      <c r="H439" s="87"/>
      <c r="I439" s="398">
        <f>SUM(I440)</f>
        <v>3000</v>
      </c>
    </row>
    <row r="440" spans="1:9" s="45" customFormat="1" ht="31.2">
      <c r="A440" s="99" t="s">
        <v>120</v>
      </c>
      <c r="B440" s="63" t="s">
        <v>52</v>
      </c>
      <c r="C440" s="86" t="s">
        <v>29</v>
      </c>
      <c r="D440" s="43" t="s">
        <v>32</v>
      </c>
      <c r="E440" s="344" t="s">
        <v>239</v>
      </c>
      <c r="F440" s="345" t="s">
        <v>10</v>
      </c>
      <c r="G440" s="346" t="s">
        <v>531</v>
      </c>
      <c r="H440" s="2"/>
      <c r="I440" s="395">
        <f>SUM(I441)</f>
        <v>3000</v>
      </c>
    </row>
    <row r="441" spans="1:9" s="45" customFormat="1" ht="31.2">
      <c r="A441" s="129" t="s">
        <v>728</v>
      </c>
      <c r="B441" s="419" t="s">
        <v>52</v>
      </c>
      <c r="C441" s="86" t="s">
        <v>29</v>
      </c>
      <c r="D441" s="43" t="s">
        <v>32</v>
      </c>
      <c r="E441" s="344" t="s">
        <v>239</v>
      </c>
      <c r="F441" s="345" t="s">
        <v>10</v>
      </c>
      <c r="G441" s="346" t="s">
        <v>531</v>
      </c>
      <c r="H441" s="87" t="s">
        <v>16</v>
      </c>
      <c r="I441" s="399">
        <v>3000</v>
      </c>
    </row>
    <row r="442" spans="1:9" ht="31.2">
      <c r="A442" s="123" t="s">
        <v>162</v>
      </c>
      <c r="B442" s="38" t="s">
        <v>52</v>
      </c>
      <c r="C442" s="36" t="s">
        <v>29</v>
      </c>
      <c r="D442" s="36" t="s">
        <v>32</v>
      </c>
      <c r="E442" s="298" t="s">
        <v>591</v>
      </c>
      <c r="F442" s="299" t="s">
        <v>521</v>
      </c>
      <c r="G442" s="300" t="s">
        <v>522</v>
      </c>
      <c r="H442" s="36"/>
      <c r="I442" s="394">
        <f>SUM(I443)</f>
        <v>7931108</v>
      </c>
    </row>
    <row r="443" spans="1:9" ht="62.4">
      <c r="A443" s="74" t="s">
        <v>176</v>
      </c>
      <c r="B443" s="374" t="s">
        <v>52</v>
      </c>
      <c r="C443" s="2" t="s">
        <v>29</v>
      </c>
      <c r="D443" s="2" t="s">
        <v>32</v>
      </c>
      <c r="E443" s="301" t="s">
        <v>251</v>
      </c>
      <c r="F443" s="302" t="s">
        <v>521</v>
      </c>
      <c r="G443" s="303" t="s">
        <v>522</v>
      </c>
      <c r="H443" s="2"/>
      <c r="I443" s="395">
        <f>SUM(I444+I451)</f>
        <v>7931108</v>
      </c>
    </row>
    <row r="444" spans="1:9" ht="46.8">
      <c r="A444" s="74" t="s">
        <v>615</v>
      </c>
      <c r="B444" s="374" t="s">
        <v>52</v>
      </c>
      <c r="C444" s="2" t="s">
        <v>29</v>
      </c>
      <c r="D444" s="2" t="s">
        <v>32</v>
      </c>
      <c r="E444" s="301" t="s">
        <v>251</v>
      </c>
      <c r="F444" s="302" t="s">
        <v>10</v>
      </c>
      <c r="G444" s="303" t="s">
        <v>522</v>
      </c>
      <c r="H444" s="2"/>
      <c r="I444" s="395">
        <f>SUM(I445+I447)</f>
        <v>6707482</v>
      </c>
    </row>
    <row r="445" spans="1:9" ht="35.25" customHeight="1">
      <c r="A445" s="74" t="s">
        <v>177</v>
      </c>
      <c r="B445" s="374" t="s">
        <v>52</v>
      </c>
      <c r="C445" s="2" t="s">
        <v>29</v>
      </c>
      <c r="D445" s="2" t="s">
        <v>32</v>
      </c>
      <c r="E445" s="301" t="s">
        <v>251</v>
      </c>
      <c r="F445" s="302" t="s">
        <v>10</v>
      </c>
      <c r="G445" s="303" t="s">
        <v>616</v>
      </c>
      <c r="H445" s="2"/>
      <c r="I445" s="395">
        <f>SUM(I446)</f>
        <v>38436</v>
      </c>
    </row>
    <row r="446" spans="1:9" ht="62.4">
      <c r="A446" s="125" t="s">
        <v>92</v>
      </c>
      <c r="B446" s="374" t="s">
        <v>52</v>
      </c>
      <c r="C446" s="2" t="s">
        <v>29</v>
      </c>
      <c r="D446" s="2" t="s">
        <v>32</v>
      </c>
      <c r="E446" s="301" t="s">
        <v>251</v>
      </c>
      <c r="F446" s="302" t="s">
        <v>10</v>
      </c>
      <c r="G446" s="303" t="s">
        <v>616</v>
      </c>
      <c r="H446" s="2" t="s">
        <v>13</v>
      </c>
      <c r="I446" s="397">
        <v>38436</v>
      </c>
    </row>
    <row r="447" spans="1:9" ht="31.2">
      <c r="A447" s="74" t="s">
        <v>102</v>
      </c>
      <c r="B447" s="374" t="s">
        <v>52</v>
      </c>
      <c r="C447" s="52" t="s">
        <v>29</v>
      </c>
      <c r="D447" s="52" t="s">
        <v>32</v>
      </c>
      <c r="E447" s="341" t="s">
        <v>251</v>
      </c>
      <c r="F447" s="342" t="s">
        <v>10</v>
      </c>
      <c r="G447" s="343" t="s">
        <v>555</v>
      </c>
      <c r="H447" s="52"/>
      <c r="I447" s="395">
        <f>SUM(I448:I450)</f>
        <v>6669046</v>
      </c>
    </row>
    <row r="448" spans="1:9" ht="62.4">
      <c r="A448" s="125" t="s">
        <v>92</v>
      </c>
      <c r="B448" s="374" t="s">
        <v>52</v>
      </c>
      <c r="C448" s="2" t="s">
        <v>29</v>
      </c>
      <c r="D448" s="2" t="s">
        <v>32</v>
      </c>
      <c r="E448" s="301" t="s">
        <v>251</v>
      </c>
      <c r="F448" s="302" t="s">
        <v>10</v>
      </c>
      <c r="G448" s="303" t="s">
        <v>555</v>
      </c>
      <c r="H448" s="2" t="s">
        <v>13</v>
      </c>
      <c r="I448" s="397">
        <v>5716602</v>
      </c>
    </row>
    <row r="449" spans="1:9" ht="31.2">
      <c r="A449" s="136" t="s">
        <v>728</v>
      </c>
      <c r="B449" s="414" t="s">
        <v>52</v>
      </c>
      <c r="C449" s="2" t="s">
        <v>29</v>
      </c>
      <c r="D449" s="2" t="s">
        <v>32</v>
      </c>
      <c r="E449" s="301" t="s">
        <v>251</v>
      </c>
      <c r="F449" s="302" t="s">
        <v>10</v>
      </c>
      <c r="G449" s="303" t="s">
        <v>555</v>
      </c>
      <c r="H449" s="2" t="s">
        <v>16</v>
      </c>
      <c r="I449" s="397">
        <v>948884</v>
      </c>
    </row>
    <row r="450" spans="1:9" ht="15.6">
      <c r="A450" s="74" t="s">
        <v>18</v>
      </c>
      <c r="B450" s="374" t="s">
        <v>52</v>
      </c>
      <c r="C450" s="2" t="s">
        <v>29</v>
      </c>
      <c r="D450" s="2" t="s">
        <v>32</v>
      </c>
      <c r="E450" s="301" t="s">
        <v>251</v>
      </c>
      <c r="F450" s="302" t="s">
        <v>10</v>
      </c>
      <c r="G450" s="303" t="s">
        <v>555</v>
      </c>
      <c r="H450" s="2" t="s">
        <v>17</v>
      </c>
      <c r="I450" s="397">
        <v>3560</v>
      </c>
    </row>
    <row r="451" spans="1:9" ht="68.25" customHeight="1">
      <c r="A451" s="74" t="s">
        <v>617</v>
      </c>
      <c r="B451" s="374" t="s">
        <v>52</v>
      </c>
      <c r="C451" s="2" t="s">
        <v>29</v>
      </c>
      <c r="D451" s="2" t="s">
        <v>32</v>
      </c>
      <c r="E451" s="301" t="s">
        <v>251</v>
      </c>
      <c r="F451" s="302" t="s">
        <v>12</v>
      </c>
      <c r="G451" s="303" t="s">
        <v>522</v>
      </c>
      <c r="H451" s="2"/>
      <c r="I451" s="395">
        <f>SUM(I452)</f>
        <v>1223626</v>
      </c>
    </row>
    <row r="452" spans="1:9" ht="31.2">
      <c r="A452" s="74" t="s">
        <v>91</v>
      </c>
      <c r="B452" s="374" t="s">
        <v>52</v>
      </c>
      <c r="C452" s="2" t="s">
        <v>29</v>
      </c>
      <c r="D452" s="2" t="s">
        <v>32</v>
      </c>
      <c r="E452" s="301" t="s">
        <v>251</v>
      </c>
      <c r="F452" s="302" t="s">
        <v>12</v>
      </c>
      <c r="G452" s="303" t="s">
        <v>526</v>
      </c>
      <c r="H452" s="2"/>
      <c r="I452" s="395">
        <f>SUM(I453:I454)</f>
        <v>1223626</v>
      </c>
    </row>
    <row r="453" spans="1:9" ht="62.4">
      <c r="A453" s="125" t="s">
        <v>92</v>
      </c>
      <c r="B453" s="374" t="s">
        <v>52</v>
      </c>
      <c r="C453" s="2" t="s">
        <v>29</v>
      </c>
      <c r="D453" s="2" t="s">
        <v>32</v>
      </c>
      <c r="E453" s="301" t="s">
        <v>251</v>
      </c>
      <c r="F453" s="302" t="s">
        <v>12</v>
      </c>
      <c r="G453" s="303" t="s">
        <v>526</v>
      </c>
      <c r="H453" s="2" t="s">
        <v>13</v>
      </c>
      <c r="I453" s="396">
        <v>1223626</v>
      </c>
    </row>
    <row r="454" spans="1:9" ht="31.2" hidden="1">
      <c r="A454" s="129" t="s">
        <v>728</v>
      </c>
      <c r="B454" s="564" t="s">
        <v>52</v>
      </c>
      <c r="C454" s="2" t="s">
        <v>29</v>
      </c>
      <c r="D454" s="2" t="s">
        <v>32</v>
      </c>
      <c r="E454" s="301" t="s">
        <v>251</v>
      </c>
      <c r="F454" s="302" t="s">
        <v>12</v>
      </c>
      <c r="G454" s="303" t="s">
        <v>526</v>
      </c>
      <c r="H454" s="2" t="s">
        <v>16</v>
      </c>
      <c r="I454" s="396"/>
    </row>
    <row r="455" spans="1:9" ht="46.8" hidden="1">
      <c r="A455" s="126" t="s">
        <v>132</v>
      </c>
      <c r="B455" s="38" t="s">
        <v>52</v>
      </c>
      <c r="C455" s="36" t="s">
        <v>29</v>
      </c>
      <c r="D455" s="36" t="s">
        <v>32</v>
      </c>
      <c r="E455" s="298" t="s">
        <v>536</v>
      </c>
      <c r="F455" s="299" t="s">
        <v>521</v>
      </c>
      <c r="G455" s="300" t="s">
        <v>522</v>
      </c>
      <c r="H455" s="36"/>
      <c r="I455" s="394">
        <f>SUM(I456)</f>
        <v>0</v>
      </c>
    </row>
    <row r="456" spans="1:9" ht="62.4" hidden="1">
      <c r="A456" s="127" t="s">
        <v>169</v>
      </c>
      <c r="B456" s="63" t="s">
        <v>52</v>
      </c>
      <c r="C456" s="43" t="s">
        <v>29</v>
      </c>
      <c r="D456" s="52" t="s">
        <v>32</v>
      </c>
      <c r="E456" s="341" t="s">
        <v>249</v>
      </c>
      <c r="F456" s="342" t="s">
        <v>521</v>
      </c>
      <c r="G456" s="343" t="s">
        <v>522</v>
      </c>
      <c r="H456" s="87"/>
      <c r="I456" s="398">
        <f>SUM(I457)</f>
        <v>0</v>
      </c>
    </row>
    <row r="457" spans="1:9" ht="31.2" hidden="1">
      <c r="A457" s="127" t="s">
        <v>605</v>
      </c>
      <c r="B457" s="63" t="s">
        <v>52</v>
      </c>
      <c r="C457" s="43" t="s">
        <v>29</v>
      </c>
      <c r="D457" s="52" t="s">
        <v>32</v>
      </c>
      <c r="E457" s="341" t="s">
        <v>249</v>
      </c>
      <c r="F457" s="342" t="s">
        <v>10</v>
      </c>
      <c r="G457" s="343" t="s">
        <v>522</v>
      </c>
      <c r="H457" s="87"/>
      <c r="I457" s="398">
        <f>SUM(I458)</f>
        <v>0</v>
      </c>
    </row>
    <row r="458" spans="1:9" ht="31.2" hidden="1">
      <c r="A458" s="128" t="s">
        <v>170</v>
      </c>
      <c r="B458" s="418" t="s">
        <v>52</v>
      </c>
      <c r="C458" s="43" t="s">
        <v>29</v>
      </c>
      <c r="D458" s="52" t="s">
        <v>32</v>
      </c>
      <c r="E458" s="341" t="s">
        <v>249</v>
      </c>
      <c r="F458" s="342" t="s">
        <v>10</v>
      </c>
      <c r="G458" s="343" t="s">
        <v>606</v>
      </c>
      <c r="H458" s="87"/>
      <c r="I458" s="398">
        <f>SUM(I459)</f>
        <v>0</v>
      </c>
    </row>
    <row r="459" spans="1:9" ht="31.2" hidden="1">
      <c r="A459" s="129" t="s">
        <v>728</v>
      </c>
      <c r="B459" s="419" t="s">
        <v>52</v>
      </c>
      <c r="C459" s="52" t="s">
        <v>29</v>
      </c>
      <c r="D459" s="52" t="s">
        <v>32</v>
      </c>
      <c r="E459" s="341" t="s">
        <v>249</v>
      </c>
      <c r="F459" s="342" t="s">
        <v>10</v>
      </c>
      <c r="G459" s="343" t="s">
        <v>606</v>
      </c>
      <c r="H459" s="87" t="s">
        <v>16</v>
      </c>
      <c r="I459" s="399"/>
    </row>
    <row r="460" spans="1:9" s="45" customFormat="1" ht="62.4">
      <c r="A460" s="126" t="s">
        <v>149</v>
      </c>
      <c r="B460" s="38" t="s">
        <v>52</v>
      </c>
      <c r="C460" s="36" t="s">
        <v>29</v>
      </c>
      <c r="D460" s="50" t="s">
        <v>32</v>
      </c>
      <c r="E460" s="310" t="s">
        <v>225</v>
      </c>
      <c r="F460" s="311" t="s">
        <v>521</v>
      </c>
      <c r="G460" s="312" t="s">
        <v>522</v>
      </c>
      <c r="H460" s="36"/>
      <c r="I460" s="394">
        <f>SUM(I461)</f>
        <v>27700</v>
      </c>
    </row>
    <row r="461" spans="1:9" s="45" customFormat="1" ht="109.2">
      <c r="A461" s="127" t="s">
        <v>165</v>
      </c>
      <c r="B461" s="63" t="s">
        <v>52</v>
      </c>
      <c r="C461" s="2" t="s">
        <v>29</v>
      </c>
      <c r="D461" s="43" t="s">
        <v>32</v>
      </c>
      <c r="E461" s="344" t="s">
        <v>227</v>
      </c>
      <c r="F461" s="345" t="s">
        <v>521</v>
      </c>
      <c r="G461" s="346" t="s">
        <v>522</v>
      </c>
      <c r="H461" s="2"/>
      <c r="I461" s="395">
        <f>SUM(I462)</f>
        <v>27700</v>
      </c>
    </row>
    <row r="462" spans="1:9" s="45" customFormat="1" ht="46.8">
      <c r="A462" s="127" t="s">
        <v>541</v>
      </c>
      <c r="B462" s="63" t="s">
        <v>52</v>
      </c>
      <c r="C462" s="2" t="s">
        <v>29</v>
      </c>
      <c r="D462" s="43" t="s">
        <v>32</v>
      </c>
      <c r="E462" s="344" t="s">
        <v>227</v>
      </c>
      <c r="F462" s="345" t="s">
        <v>10</v>
      </c>
      <c r="G462" s="346" t="s">
        <v>522</v>
      </c>
      <c r="H462" s="2"/>
      <c r="I462" s="395">
        <f>SUM(I463)</f>
        <v>27700</v>
      </c>
    </row>
    <row r="463" spans="1:9" s="45" customFormat="1" ht="31.2">
      <c r="A463" s="74" t="s">
        <v>117</v>
      </c>
      <c r="B463" s="374" t="s">
        <v>52</v>
      </c>
      <c r="C463" s="2" t="s">
        <v>29</v>
      </c>
      <c r="D463" s="43" t="s">
        <v>32</v>
      </c>
      <c r="E463" s="344" t="s">
        <v>227</v>
      </c>
      <c r="F463" s="345" t="s">
        <v>10</v>
      </c>
      <c r="G463" s="346" t="s">
        <v>542</v>
      </c>
      <c r="H463" s="2"/>
      <c r="I463" s="395">
        <f>SUM(I464)</f>
        <v>27700</v>
      </c>
    </row>
    <row r="464" spans="1:9" s="45" customFormat="1" ht="31.2">
      <c r="A464" s="136" t="s">
        <v>728</v>
      </c>
      <c r="B464" s="414" t="s">
        <v>52</v>
      </c>
      <c r="C464" s="2" t="s">
        <v>29</v>
      </c>
      <c r="D464" s="43" t="s">
        <v>32</v>
      </c>
      <c r="E464" s="344" t="s">
        <v>227</v>
      </c>
      <c r="F464" s="345" t="s">
        <v>10</v>
      </c>
      <c r="G464" s="346" t="s">
        <v>542</v>
      </c>
      <c r="H464" s="2" t="s">
        <v>16</v>
      </c>
      <c r="I464" s="396">
        <v>27700</v>
      </c>
    </row>
    <row r="465" spans="1:9" s="45" customFormat="1" ht="15.6">
      <c r="A465" s="139" t="s">
        <v>37</v>
      </c>
      <c r="B465" s="21" t="s">
        <v>52</v>
      </c>
      <c r="C465" s="21">
        <v>10</v>
      </c>
      <c r="D465" s="21"/>
      <c r="E465" s="422"/>
      <c r="F465" s="423"/>
      <c r="G465" s="424"/>
      <c r="H465" s="17"/>
      <c r="I465" s="420">
        <f>SUM(I466+I494)</f>
        <v>9285888</v>
      </c>
    </row>
    <row r="466" spans="1:9" s="45" customFormat="1" ht="15.6">
      <c r="A466" s="135" t="s">
        <v>41</v>
      </c>
      <c r="B466" s="31" t="s">
        <v>52</v>
      </c>
      <c r="C466" s="31">
        <v>10</v>
      </c>
      <c r="D466" s="27" t="s">
        <v>15</v>
      </c>
      <c r="E466" s="350"/>
      <c r="F466" s="351"/>
      <c r="G466" s="352"/>
      <c r="H466" s="27"/>
      <c r="I466" s="421">
        <f>SUM(I467)</f>
        <v>8151448</v>
      </c>
    </row>
    <row r="467" spans="1:9" ht="31.2">
      <c r="A467" s="126" t="s">
        <v>162</v>
      </c>
      <c r="B467" s="38" t="s">
        <v>52</v>
      </c>
      <c r="C467" s="38">
        <v>10</v>
      </c>
      <c r="D467" s="36" t="s">
        <v>15</v>
      </c>
      <c r="E467" s="298" t="s">
        <v>591</v>
      </c>
      <c r="F467" s="299" t="s">
        <v>521</v>
      </c>
      <c r="G467" s="300" t="s">
        <v>522</v>
      </c>
      <c r="H467" s="36"/>
      <c r="I467" s="394">
        <f>SUM(I468,I485)</f>
        <v>8151448</v>
      </c>
    </row>
    <row r="468" spans="1:9" ht="46.8">
      <c r="A468" s="125" t="s">
        <v>163</v>
      </c>
      <c r="B468" s="374" t="s">
        <v>52</v>
      </c>
      <c r="C468" s="374">
        <v>10</v>
      </c>
      <c r="D468" s="2" t="s">
        <v>15</v>
      </c>
      <c r="E468" s="301" t="s">
        <v>246</v>
      </c>
      <c r="F468" s="302" t="s">
        <v>521</v>
      </c>
      <c r="G468" s="303" t="s">
        <v>522</v>
      </c>
      <c r="H468" s="2"/>
      <c r="I468" s="395">
        <f>SUM(I469+I477)</f>
        <v>8034089</v>
      </c>
    </row>
    <row r="469" spans="1:9" ht="15.6">
      <c r="A469" s="125" t="s">
        <v>592</v>
      </c>
      <c r="B469" s="374" t="s">
        <v>52</v>
      </c>
      <c r="C469" s="374">
        <v>10</v>
      </c>
      <c r="D469" s="2" t="s">
        <v>15</v>
      </c>
      <c r="E469" s="301" t="s">
        <v>246</v>
      </c>
      <c r="F469" s="302" t="s">
        <v>10</v>
      </c>
      <c r="G469" s="303" t="s">
        <v>522</v>
      </c>
      <c r="H469" s="2"/>
      <c r="I469" s="395">
        <f>SUM(I470+I472+I475)</f>
        <v>832450</v>
      </c>
    </row>
    <row r="470" spans="1:9" ht="31.2" hidden="1">
      <c r="A470" s="125" t="s">
        <v>759</v>
      </c>
      <c r="B470" s="527" t="s">
        <v>52</v>
      </c>
      <c r="C470" s="527">
        <v>10</v>
      </c>
      <c r="D470" s="2" t="s">
        <v>15</v>
      </c>
      <c r="E470" s="301" t="s">
        <v>246</v>
      </c>
      <c r="F470" s="302" t="s">
        <v>10</v>
      </c>
      <c r="G470" s="303" t="s">
        <v>758</v>
      </c>
      <c r="H470" s="2"/>
      <c r="I470" s="395">
        <f>SUM(I471)</f>
        <v>0</v>
      </c>
    </row>
    <row r="471" spans="1:9" ht="15.6" hidden="1">
      <c r="A471" s="74" t="s">
        <v>40</v>
      </c>
      <c r="B471" s="527" t="s">
        <v>52</v>
      </c>
      <c r="C471" s="527">
        <v>10</v>
      </c>
      <c r="D471" s="2" t="s">
        <v>15</v>
      </c>
      <c r="E471" s="301" t="s">
        <v>246</v>
      </c>
      <c r="F471" s="302" t="s">
        <v>10</v>
      </c>
      <c r="G471" s="303" t="s">
        <v>758</v>
      </c>
      <c r="H471" s="2" t="s">
        <v>39</v>
      </c>
      <c r="I471" s="397"/>
    </row>
    <row r="472" spans="1:9" ht="63.75" customHeight="1">
      <c r="A472" s="74" t="s">
        <v>114</v>
      </c>
      <c r="B472" s="374" t="s">
        <v>52</v>
      </c>
      <c r="C472" s="374">
        <v>10</v>
      </c>
      <c r="D472" s="2" t="s">
        <v>15</v>
      </c>
      <c r="E472" s="301" t="s">
        <v>246</v>
      </c>
      <c r="F472" s="302" t="s">
        <v>10</v>
      </c>
      <c r="G472" s="303" t="s">
        <v>632</v>
      </c>
      <c r="H472" s="2"/>
      <c r="I472" s="395">
        <f>SUM(I473:I474)</f>
        <v>772450</v>
      </c>
    </row>
    <row r="473" spans="1:9" ht="31.2">
      <c r="A473" s="136" t="s">
        <v>728</v>
      </c>
      <c r="B473" s="414" t="s">
        <v>52</v>
      </c>
      <c r="C473" s="374">
        <v>10</v>
      </c>
      <c r="D473" s="2" t="s">
        <v>15</v>
      </c>
      <c r="E473" s="301" t="s">
        <v>246</v>
      </c>
      <c r="F473" s="302" t="s">
        <v>10</v>
      </c>
      <c r="G473" s="303" t="s">
        <v>632</v>
      </c>
      <c r="H473" s="2" t="s">
        <v>16</v>
      </c>
      <c r="I473" s="397">
        <v>3862</v>
      </c>
    </row>
    <row r="474" spans="1:9" ht="15.6">
      <c r="A474" s="74" t="s">
        <v>40</v>
      </c>
      <c r="B474" s="374" t="s">
        <v>52</v>
      </c>
      <c r="C474" s="374">
        <v>10</v>
      </c>
      <c r="D474" s="2" t="s">
        <v>15</v>
      </c>
      <c r="E474" s="301" t="s">
        <v>246</v>
      </c>
      <c r="F474" s="302" t="s">
        <v>10</v>
      </c>
      <c r="G474" s="303" t="s">
        <v>632</v>
      </c>
      <c r="H474" s="2" t="s">
        <v>39</v>
      </c>
      <c r="I474" s="397">
        <v>768588</v>
      </c>
    </row>
    <row r="475" spans="1:9" ht="31.2">
      <c r="A475" s="74" t="s">
        <v>597</v>
      </c>
      <c r="B475" s="501" t="s">
        <v>52</v>
      </c>
      <c r="C475" s="501">
        <v>10</v>
      </c>
      <c r="D475" s="2" t="s">
        <v>15</v>
      </c>
      <c r="E475" s="301" t="s">
        <v>246</v>
      </c>
      <c r="F475" s="302" t="s">
        <v>10</v>
      </c>
      <c r="G475" s="303" t="s">
        <v>598</v>
      </c>
      <c r="H475" s="2"/>
      <c r="I475" s="395">
        <f>SUM(I476)</f>
        <v>60000</v>
      </c>
    </row>
    <row r="476" spans="1:9" ht="15.6">
      <c r="A476" s="74" t="s">
        <v>40</v>
      </c>
      <c r="B476" s="501" t="s">
        <v>52</v>
      </c>
      <c r="C476" s="501">
        <v>10</v>
      </c>
      <c r="D476" s="2" t="s">
        <v>15</v>
      </c>
      <c r="E476" s="301" t="s">
        <v>246</v>
      </c>
      <c r="F476" s="302" t="s">
        <v>10</v>
      </c>
      <c r="G476" s="303" t="s">
        <v>598</v>
      </c>
      <c r="H476" s="2" t="s">
        <v>39</v>
      </c>
      <c r="I476" s="397">
        <v>60000</v>
      </c>
    </row>
    <row r="477" spans="1:9" ht="15.6">
      <c r="A477" s="74" t="s">
        <v>604</v>
      </c>
      <c r="B477" s="374" t="s">
        <v>52</v>
      </c>
      <c r="C477" s="374">
        <v>10</v>
      </c>
      <c r="D477" s="2" t="s">
        <v>15</v>
      </c>
      <c r="E477" s="301" t="s">
        <v>246</v>
      </c>
      <c r="F477" s="302" t="s">
        <v>12</v>
      </c>
      <c r="G477" s="303" t="s">
        <v>522</v>
      </c>
      <c r="H477" s="2"/>
      <c r="I477" s="395">
        <f>SUM(I478+I480+I483)</f>
        <v>7201639</v>
      </c>
    </row>
    <row r="478" spans="1:9" ht="31.2" hidden="1">
      <c r="A478" s="125" t="s">
        <v>759</v>
      </c>
      <c r="B478" s="527" t="s">
        <v>52</v>
      </c>
      <c r="C478" s="527">
        <v>10</v>
      </c>
      <c r="D478" s="2" t="s">
        <v>15</v>
      </c>
      <c r="E478" s="301" t="s">
        <v>246</v>
      </c>
      <c r="F478" s="302" t="s">
        <v>12</v>
      </c>
      <c r="G478" s="303" t="s">
        <v>758</v>
      </c>
      <c r="H478" s="2"/>
      <c r="I478" s="395">
        <f>SUM(I479)</f>
        <v>0</v>
      </c>
    </row>
    <row r="479" spans="1:9" ht="15.6" hidden="1">
      <c r="A479" s="74" t="s">
        <v>40</v>
      </c>
      <c r="B479" s="527" t="s">
        <v>52</v>
      </c>
      <c r="C479" s="527">
        <v>10</v>
      </c>
      <c r="D479" s="2" t="s">
        <v>15</v>
      </c>
      <c r="E479" s="301" t="s">
        <v>246</v>
      </c>
      <c r="F479" s="302" t="s">
        <v>12</v>
      </c>
      <c r="G479" s="303" t="s">
        <v>758</v>
      </c>
      <c r="H479" s="2" t="s">
        <v>39</v>
      </c>
      <c r="I479" s="397"/>
    </row>
    <row r="480" spans="1:9" ht="63" customHeight="1">
      <c r="A480" s="74" t="s">
        <v>114</v>
      </c>
      <c r="B480" s="374" t="s">
        <v>52</v>
      </c>
      <c r="C480" s="374">
        <v>10</v>
      </c>
      <c r="D480" s="2" t="s">
        <v>15</v>
      </c>
      <c r="E480" s="301" t="s">
        <v>246</v>
      </c>
      <c r="F480" s="302" t="s">
        <v>12</v>
      </c>
      <c r="G480" s="303" t="s">
        <v>632</v>
      </c>
      <c r="H480" s="2"/>
      <c r="I480" s="395">
        <f>SUM(I481:I482)</f>
        <v>7093439</v>
      </c>
    </row>
    <row r="481" spans="1:9" ht="31.2">
      <c r="A481" s="136" t="s">
        <v>728</v>
      </c>
      <c r="B481" s="414" t="s">
        <v>52</v>
      </c>
      <c r="C481" s="374">
        <v>10</v>
      </c>
      <c r="D481" s="2" t="s">
        <v>15</v>
      </c>
      <c r="E481" s="301" t="s">
        <v>246</v>
      </c>
      <c r="F481" s="302" t="s">
        <v>12</v>
      </c>
      <c r="G481" s="303" t="s">
        <v>632</v>
      </c>
      <c r="H481" s="2" t="s">
        <v>16</v>
      </c>
      <c r="I481" s="397">
        <v>30043</v>
      </c>
    </row>
    <row r="482" spans="1:9" ht="15.6">
      <c r="A482" s="74" t="s">
        <v>40</v>
      </c>
      <c r="B482" s="374" t="s">
        <v>52</v>
      </c>
      <c r="C482" s="374">
        <v>10</v>
      </c>
      <c r="D482" s="2" t="s">
        <v>15</v>
      </c>
      <c r="E482" s="301" t="s">
        <v>246</v>
      </c>
      <c r="F482" s="302" t="s">
        <v>12</v>
      </c>
      <c r="G482" s="303" t="s">
        <v>632</v>
      </c>
      <c r="H482" s="2" t="s">
        <v>39</v>
      </c>
      <c r="I482" s="397">
        <v>7063396</v>
      </c>
    </row>
    <row r="483" spans="1:9" ht="31.2">
      <c r="A483" s="74" t="s">
        <v>597</v>
      </c>
      <c r="B483" s="374" t="s">
        <v>52</v>
      </c>
      <c r="C483" s="374">
        <v>10</v>
      </c>
      <c r="D483" s="2" t="s">
        <v>15</v>
      </c>
      <c r="E483" s="301" t="s">
        <v>246</v>
      </c>
      <c r="F483" s="302" t="s">
        <v>12</v>
      </c>
      <c r="G483" s="303" t="s">
        <v>598</v>
      </c>
      <c r="H483" s="2"/>
      <c r="I483" s="395">
        <f>SUM(I484)</f>
        <v>108200</v>
      </c>
    </row>
    <row r="484" spans="1:9" ht="15.6">
      <c r="A484" s="74" t="s">
        <v>40</v>
      </c>
      <c r="B484" s="374" t="s">
        <v>52</v>
      </c>
      <c r="C484" s="374">
        <v>10</v>
      </c>
      <c r="D484" s="2" t="s">
        <v>15</v>
      </c>
      <c r="E484" s="301" t="s">
        <v>246</v>
      </c>
      <c r="F484" s="302" t="s">
        <v>12</v>
      </c>
      <c r="G484" s="303" t="s">
        <v>598</v>
      </c>
      <c r="H484" s="2" t="s">
        <v>39</v>
      </c>
      <c r="I484" s="397">
        <v>108200</v>
      </c>
    </row>
    <row r="485" spans="1:9" ht="49.5" customHeight="1">
      <c r="A485" s="74" t="s">
        <v>167</v>
      </c>
      <c r="B485" s="374" t="s">
        <v>52</v>
      </c>
      <c r="C485" s="374">
        <v>10</v>
      </c>
      <c r="D485" s="2" t="s">
        <v>15</v>
      </c>
      <c r="E485" s="301" t="s">
        <v>247</v>
      </c>
      <c r="F485" s="302" t="s">
        <v>521</v>
      </c>
      <c r="G485" s="303" t="s">
        <v>522</v>
      </c>
      <c r="H485" s="2"/>
      <c r="I485" s="395">
        <f>SUM(I486)</f>
        <v>117359</v>
      </c>
    </row>
    <row r="486" spans="1:9" ht="31.2">
      <c r="A486" s="74" t="s">
        <v>608</v>
      </c>
      <c r="B486" s="374" t="s">
        <v>52</v>
      </c>
      <c r="C486" s="374">
        <v>10</v>
      </c>
      <c r="D486" s="2" t="s">
        <v>15</v>
      </c>
      <c r="E486" s="301" t="s">
        <v>247</v>
      </c>
      <c r="F486" s="302" t="s">
        <v>10</v>
      </c>
      <c r="G486" s="303" t="s">
        <v>522</v>
      </c>
      <c r="H486" s="2"/>
      <c r="I486" s="395">
        <f>SUM(I487+I489+I492)</f>
        <v>117359</v>
      </c>
    </row>
    <row r="487" spans="1:9" ht="31.2" hidden="1">
      <c r="A487" s="125" t="s">
        <v>759</v>
      </c>
      <c r="B487" s="527" t="s">
        <v>52</v>
      </c>
      <c r="C487" s="527">
        <v>10</v>
      </c>
      <c r="D487" s="2" t="s">
        <v>15</v>
      </c>
      <c r="E487" s="301" t="s">
        <v>247</v>
      </c>
      <c r="F487" s="302" t="s">
        <v>10</v>
      </c>
      <c r="G487" s="303" t="s">
        <v>758</v>
      </c>
      <c r="H487" s="2"/>
      <c r="I487" s="395">
        <f>SUM(I488)</f>
        <v>0</v>
      </c>
    </row>
    <row r="488" spans="1:9" ht="15.6" hidden="1">
      <c r="A488" s="74" t="s">
        <v>40</v>
      </c>
      <c r="B488" s="527" t="s">
        <v>52</v>
      </c>
      <c r="C488" s="527">
        <v>10</v>
      </c>
      <c r="D488" s="2" t="s">
        <v>15</v>
      </c>
      <c r="E488" s="301" t="s">
        <v>247</v>
      </c>
      <c r="F488" s="302" t="s">
        <v>10</v>
      </c>
      <c r="G488" s="303" t="s">
        <v>758</v>
      </c>
      <c r="H488" s="2" t="s">
        <v>39</v>
      </c>
      <c r="I488" s="397"/>
    </row>
    <row r="489" spans="1:9" ht="65.25" customHeight="1">
      <c r="A489" s="74" t="s">
        <v>114</v>
      </c>
      <c r="B489" s="374" t="s">
        <v>52</v>
      </c>
      <c r="C489" s="374">
        <v>10</v>
      </c>
      <c r="D489" s="2" t="s">
        <v>15</v>
      </c>
      <c r="E489" s="301" t="s">
        <v>247</v>
      </c>
      <c r="F489" s="443" t="s">
        <v>10</v>
      </c>
      <c r="G489" s="303" t="s">
        <v>632</v>
      </c>
      <c r="H489" s="2"/>
      <c r="I489" s="395">
        <f>SUM(I490:I491)</f>
        <v>95359</v>
      </c>
    </row>
    <row r="490" spans="1:9" ht="18" customHeight="1">
      <c r="A490" s="136" t="s">
        <v>728</v>
      </c>
      <c r="B490" s="414" t="s">
        <v>52</v>
      </c>
      <c r="C490" s="374">
        <v>10</v>
      </c>
      <c r="D490" s="2" t="s">
        <v>15</v>
      </c>
      <c r="E490" s="146" t="s">
        <v>247</v>
      </c>
      <c r="F490" s="445" t="s">
        <v>10</v>
      </c>
      <c r="G490" s="442" t="s">
        <v>632</v>
      </c>
      <c r="H490" s="2" t="s">
        <v>16</v>
      </c>
      <c r="I490" s="397"/>
    </row>
    <row r="491" spans="1:9" ht="15.6">
      <c r="A491" s="74" t="s">
        <v>40</v>
      </c>
      <c r="B491" s="374" t="s">
        <v>52</v>
      </c>
      <c r="C491" s="374">
        <v>10</v>
      </c>
      <c r="D491" s="2" t="s">
        <v>15</v>
      </c>
      <c r="E491" s="301" t="s">
        <v>247</v>
      </c>
      <c r="F491" s="444" t="s">
        <v>10</v>
      </c>
      <c r="G491" s="303" t="s">
        <v>632</v>
      </c>
      <c r="H491" s="2" t="s">
        <v>39</v>
      </c>
      <c r="I491" s="397">
        <v>95359</v>
      </c>
    </row>
    <row r="492" spans="1:9" ht="31.2">
      <c r="A492" s="74" t="s">
        <v>597</v>
      </c>
      <c r="B492" s="374" t="s">
        <v>52</v>
      </c>
      <c r="C492" s="374">
        <v>10</v>
      </c>
      <c r="D492" s="2" t="s">
        <v>15</v>
      </c>
      <c r="E492" s="301" t="s">
        <v>247</v>
      </c>
      <c r="F492" s="302" t="s">
        <v>10</v>
      </c>
      <c r="G492" s="303" t="s">
        <v>598</v>
      </c>
      <c r="H492" s="2"/>
      <c r="I492" s="395">
        <f>SUM(I493)</f>
        <v>22000</v>
      </c>
    </row>
    <row r="493" spans="1:9" ht="15.6">
      <c r="A493" s="74" t="s">
        <v>40</v>
      </c>
      <c r="B493" s="374" t="s">
        <v>52</v>
      </c>
      <c r="C493" s="374">
        <v>10</v>
      </c>
      <c r="D493" s="2" t="s">
        <v>15</v>
      </c>
      <c r="E493" s="301" t="s">
        <v>247</v>
      </c>
      <c r="F493" s="302" t="s">
        <v>10</v>
      </c>
      <c r="G493" s="303" t="s">
        <v>598</v>
      </c>
      <c r="H493" s="2" t="s">
        <v>39</v>
      </c>
      <c r="I493" s="397">
        <v>22000</v>
      </c>
    </row>
    <row r="494" spans="1:9" ht="15.6">
      <c r="A494" s="135" t="s">
        <v>42</v>
      </c>
      <c r="B494" s="31" t="s">
        <v>52</v>
      </c>
      <c r="C494" s="31">
        <v>10</v>
      </c>
      <c r="D494" s="27" t="s">
        <v>20</v>
      </c>
      <c r="E494" s="350"/>
      <c r="F494" s="351"/>
      <c r="G494" s="352"/>
      <c r="H494" s="27"/>
      <c r="I494" s="421">
        <f>SUM(I495)</f>
        <v>1134440</v>
      </c>
    </row>
    <row r="495" spans="1:9" ht="31.2">
      <c r="A495" s="126" t="s">
        <v>185</v>
      </c>
      <c r="B495" s="38" t="s">
        <v>52</v>
      </c>
      <c r="C495" s="38">
        <v>10</v>
      </c>
      <c r="D495" s="36" t="s">
        <v>20</v>
      </c>
      <c r="E495" s="298" t="s">
        <v>591</v>
      </c>
      <c r="F495" s="299" t="s">
        <v>521</v>
      </c>
      <c r="G495" s="300" t="s">
        <v>522</v>
      </c>
      <c r="H495" s="36"/>
      <c r="I495" s="394">
        <f>SUM(I496)</f>
        <v>1134440</v>
      </c>
    </row>
    <row r="496" spans="1:9" ht="46.8">
      <c r="A496" s="74" t="s">
        <v>186</v>
      </c>
      <c r="B496" s="374" t="s">
        <v>52</v>
      </c>
      <c r="C496" s="374">
        <v>10</v>
      </c>
      <c r="D496" s="2" t="s">
        <v>20</v>
      </c>
      <c r="E496" s="301" t="s">
        <v>246</v>
      </c>
      <c r="F496" s="302" t="s">
        <v>521</v>
      </c>
      <c r="G496" s="303" t="s">
        <v>522</v>
      </c>
      <c r="H496" s="2"/>
      <c r="I496" s="395">
        <f>SUM(I497)</f>
        <v>1134440</v>
      </c>
    </row>
    <row r="497" spans="1:10" ht="15.6">
      <c r="A497" s="74" t="s">
        <v>592</v>
      </c>
      <c r="B497" s="374" t="s">
        <v>52</v>
      </c>
      <c r="C497" s="8">
        <v>10</v>
      </c>
      <c r="D497" s="2" t="s">
        <v>20</v>
      </c>
      <c r="E497" s="301" t="s">
        <v>246</v>
      </c>
      <c r="F497" s="302" t="s">
        <v>10</v>
      </c>
      <c r="G497" s="303" t="s">
        <v>522</v>
      </c>
      <c r="H497" s="2"/>
      <c r="I497" s="395">
        <f>SUM(I498)</f>
        <v>1134440</v>
      </c>
    </row>
    <row r="498" spans="1:10" ht="15.6">
      <c r="A498" s="125" t="s">
        <v>187</v>
      </c>
      <c r="B498" s="374" t="s">
        <v>52</v>
      </c>
      <c r="C498" s="374">
        <v>10</v>
      </c>
      <c r="D498" s="2" t="s">
        <v>20</v>
      </c>
      <c r="E498" s="301" t="s">
        <v>246</v>
      </c>
      <c r="F498" s="302" t="s">
        <v>10</v>
      </c>
      <c r="G498" s="303" t="s">
        <v>640</v>
      </c>
      <c r="H498" s="2"/>
      <c r="I498" s="395">
        <f>SUM(I499:I500)</f>
        <v>1134440</v>
      </c>
    </row>
    <row r="499" spans="1:10" ht="31.2" hidden="1">
      <c r="A499" s="136" t="s">
        <v>728</v>
      </c>
      <c r="B499" s="414" t="s">
        <v>52</v>
      </c>
      <c r="C499" s="374">
        <v>10</v>
      </c>
      <c r="D499" s="2" t="s">
        <v>20</v>
      </c>
      <c r="E499" s="301" t="s">
        <v>246</v>
      </c>
      <c r="F499" s="302" t="s">
        <v>10</v>
      </c>
      <c r="G499" s="303" t="s">
        <v>640</v>
      </c>
      <c r="H499" s="2" t="s">
        <v>16</v>
      </c>
      <c r="I499" s="397"/>
    </row>
    <row r="500" spans="1:10" ht="15.6">
      <c r="A500" s="74" t="s">
        <v>40</v>
      </c>
      <c r="B500" s="374" t="s">
        <v>52</v>
      </c>
      <c r="C500" s="374">
        <v>10</v>
      </c>
      <c r="D500" s="2" t="s">
        <v>20</v>
      </c>
      <c r="E500" s="301" t="s">
        <v>246</v>
      </c>
      <c r="F500" s="302" t="s">
        <v>10</v>
      </c>
      <c r="G500" s="303" t="s">
        <v>640</v>
      </c>
      <c r="H500" s="2" t="s">
        <v>39</v>
      </c>
      <c r="I500" s="397">
        <v>1134440</v>
      </c>
    </row>
    <row r="501" spans="1:10" s="45" customFormat="1" ht="31.2">
      <c r="A501" s="22" t="s">
        <v>58</v>
      </c>
      <c r="B501" s="23" t="s">
        <v>59</v>
      </c>
      <c r="C501" s="24"/>
      <c r="D501" s="154"/>
      <c r="E501" s="160"/>
      <c r="F501" s="287"/>
      <c r="G501" s="155"/>
      <c r="H501" s="34"/>
      <c r="I501" s="402">
        <f>SUM(I502+I509+I537+I586+I604)</f>
        <v>25357491</v>
      </c>
    </row>
    <row r="502" spans="1:10" s="45" customFormat="1" ht="15.6">
      <c r="A502" s="404" t="s">
        <v>9</v>
      </c>
      <c r="B502" s="438" t="s">
        <v>59</v>
      </c>
      <c r="C502" s="17" t="s">
        <v>10</v>
      </c>
      <c r="D502" s="17"/>
      <c r="E502" s="428"/>
      <c r="F502" s="429"/>
      <c r="G502" s="430"/>
      <c r="H502" s="17"/>
      <c r="I502" s="420">
        <f t="shared" ref="I502:I507" si="1">SUM(I503)</f>
        <v>47400</v>
      </c>
    </row>
    <row r="503" spans="1:10" s="45" customFormat="1" ht="15.6">
      <c r="A503" s="120" t="s">
        <v>23</v>
      </c>
      <c r="B503" s="31" t="s">
        <v>59</v>
      </c>
      <c r="C503" s="27" t="s">
        <v>10</v>
      </c>
      <c r="D503" s="31">
        <v>13</v>
      </c>
      <c r="E503" s="122"/>
      <c r="F503" s="425"/>
      <c r="G503" s="426"/>
      <c r="H503" s="27"/>
      <c r="I503" s="421">
        <f t="shared" si="1"/>
        <v>47400</v>
      </c>
    </row>
    <row r="504" spans="1:10" ht="31.2">
      <c r="A504" s="35" t="s">
        <v>171</v>
      </c>
      <c r="B504" s="38" t="s">
        <v>59</v>
      </c>
      <c r="C504" s="36" t="s">
        <v>10</v>
      </c>
      <c r="D504" s="38">
        <v>13</v>
      </c>
      <c r="E504" s="298" t="s">
        <v>252</v>
      </c>
      <c r="F504" s="299" t="s">
        <v>521</v>
      </c>
      <c r="G504" s="300" t="s">
        <v>522</v>
      </c>
      <c r="H504" s="39"/>
      <c r="I504" s="394">
        <f t="shared" si="1"/>
        <v>47400</v>
      </c>
    </row>
    <row r="505" spans="1:10" ht="32.25" customHeight="1">
      <c r="A505" s="3" t="s">
        <v>179</v>
      </c>
      <c r="B505" s="374" t="s">
        <v>59</v>
      </c>
      <c r="C505" s="2" t="s">
        <v>10</v>
      </c>
      <c r="D505" s="2">
        <v>13</v>
      </c>
      <c r="E505" s="301" t="s">
        <v>619</v>
      </c>
      <c r="F505" s="302" t="s">
        <v>521</v>
      </c>
      <c r="G505" s="303" t="s">
        <v>522</v>
      </c>
      <c r="H505" s="2"/>
      <c r="I505" s="395">
        <f t="shared" si="1"/>
        <v>47400</v>
      </c>
    </row>
    <row r="506" spans="1:10" ht="15.6">
      <c r="A506" s="85" t="s">
        <v>1034</v>
      </c>
      <c r="B506" s="418" t="s">
        <v>59</v>
      </c>
      <c r="C506" s="2" t="s">
        <v>10</v>
      </c>
      <c r="D506" s="2">
        <v>13</v>
      </c>
      <c r="E506" s="301" t="s">
        <v>256</v>
      </c>
      <c r="F506" s="302" t="s">
        <v>10</v>
      </c>
      <c r="G506" s="303" t="s">
        <v>522</v>
      </c>
      <c r="H506" s="2"/>
      <c r="I506" s="395">
        <f t="shared" si="1"/>
        <v>47400</v>
      </c>
      <c r="J506" s="366"/>
    </row>
    <row r="507" spans="1:10" ht="31.2">
      <c r="A507" s="136" t="s">
        <v>589</v>
      </c>
      <c r="B507" s="414" t="s">
        <v>59</v>
      </c>
      <c r="C507" s="2" t="s">
        <v>10</v>
      </c>
      <c r="D507" s="2">
        <v>13</v>
      </c>
      <c r="E507" s="301" t="s">
        <v>256</v>
      </c>
      <c r="F507" s="302" t="s">
        <v>10</v>
      </c>
      <c r="G507" s="321" t="s">
        <v>588</v>
      </c>
      <c r="H507" s="2"/>
      <c r="I507" s="395">
        <f t="shared" si="1"/>
        <v>47400</v>
      </c>
    </row>
    <row r="508" spans="1:10" ht="16.5" customHeight="1">
      <c r="A508" s="111" t="s">
        <v>21</v>
      </c>
      <c r="B508" s="414" t="s">
        <v>59</v>
      </c>
      <c r="C508" s="2" t="s">
        <v>10</v>
      </c>
      <c r="D508" s="2">
        <v>13</v>
      </c>
      <c r="E508" s="301" t="s">
        <v>256</v>
      </c>
      <c r="F508" s="302" t="s">
        <v>10</v>
      </c>
      <c r="G508" s="321" t="s">
        <v>588</v>
      </c>
      <c r="H508" s="2" t="s">
        <v>75</v>
      </c>
      <c r="I508" s="397">
        <v>47400</v>
      </c>
    </row>
    <row r="509" spans="1:10" s="45" customFormat="1" ht="15.6">
      <c r="A509" s="403" t="s">
        <v>27</v>
      </c>
      <c r="B509" s="21" t="s">
        <v>59</v>
      </c>
      <c r="C509" s="17" t="s">
        <v>29</v>
      </c>
      <c r="D509" s="21"/>
      <c r="E509" s="332"/>
      <c r="F509" s="333"/>
      <c r="G509" s="334"/>
      <c r="H509" s="17"/>
      <c r="I509" s="420">
        <f>SUM(I510+I518)</f>
        <v>5831500</v>
      </c>
    </row>
    <row r="510" spans="1:10" s="45" customFormat="1" ht="15.6">
      <c r="A510" s="120" t="s">
        <v>1041</v>
      </c>
      <c r="B510" s="31" t="s">
        <v>59</v>
      </c>
      <c r="C510" s="27" t="s">
        <v>29</v>
      </c>
      <c r="D510" s="27" t="s">
        <v>15</v>
      </c>
      <c r="E510" s="295"/>
      <c r="F510" s="296"/>
      <c r="G510" s="297"/>
      <c r="H510" s="27"/>
      <c r="I510" s="421">
        <f>SUM(I511)</f>
        <v>5395000</v>
      </c>
    </row>
    <row r="511" spans="1:10" s="45" customFormat="1" ht="31.2">
      <c r="A511" s="123" t="s">
        <v>171</v>
      </c>
      <c r="B511" s="149" t="s">
        <v>59</v>
      </c>
      <c r="C511" s="36" t="s">
        <v>29</v>
      </c>
      <c r="D511" s="36" t="s">
        <v>15</v>
      </c>
      <c r="E511" s="298" t="s">
        <v>252</v>
      </c>
      <c r="F511" s="299" t="s">
        <v>521</v>
      </c>
      <c r="G511" s="300" t="s">
        <v>522</v>
      </c>
      <c r="H511" s="36"/>
      <c r="I511" s="394">
        <f>SUM(I512)</f>
        <v>5395000</v>
      </c>
    </row>
    <row r="512" spans="1:10" s="45" customFormat="1" ht="51.75" customHeight="1">
      <c r="A512" s="74" t="s">
        <v>172</v>
      </c>
      <c r="B512" s="163" t="s">
        <v>59</v>
      </c>
      <c r="C512" s="52" t="s">
        <v>29</v>
      </c>
      <c r="D512" s="52" t="s">
        <v>15</v>
      </c>
      <c r="E512" s="341" t="s">
        <v>253</v>
      </c>
      <c r="F512" s="342" t="s">
        <v>521</v>
      </c>
      <c r="G512" s="343" t="s">
        <v>522</v>
      </c>
      <c r="H512" s="52"/>
      <c r="I512" s="395">
        <f>SUM(I513)</f>
        <v>5395000</v>
      </c>
    </row>
    <row r="513" spans="1:9" s="45" customFormat="1" ht="46.8">
      <c r="A513" s="74" t="s">
        <v>607</v>
      </c>
      <c r="B513" s="163" t="s">
        <v>59</v>
      </c>
      <c r="C513" s="52" t="s">
        <v>29</v>
      </c>
      <c r="D513" s="52" t="s">
        <v>15</v>
      </c>
      <c r="E513" s="341" t="s">
        <v>253</v>
      </c>
      <c r="F513" s="342" t="s">
        <v>10</v>
      </c>
      <c r="G513" s="343" t="s">
        <v>522</v>
      </c>
      <c r="H513" s="52"/>
      <c r="I513" s="395">
        <f>SUM(I514)</f>
        <v>5395000</v>
      </c>
    </row>
    <row r="514" spans="1:9" s="45" customFormat="1" ht="31.2">
      <c r="A514" s="74" t="s">
        <v>102</v>
      </c>
      <c r="B514" s="163" t="s">
        <v>59</v>
      </c>
      <c r="C514" s="52" t="s">
        <v>29</v>
      </c>
      <c r="D514" s="52" t="s">
        <v>15</v>
      </c>
      <c r="E514" s="341" t="s">
        <v>253</v>
      </c>
      <c r="F514" s="342" t="s">
        <v>10</v>
      </c>
      <c r="G514" s="343" t="s">
        <v>555</v>
      </c>
      <c r="H514" s="52"/>
      <c r="I514" s="395">
        <f>SUM(I515:I517)</f>
        <v>5395000</v>
      </c>
    </row>
    <row r="515" spans="1:9" s="45" customFormat="1" ht="62.4">
      <c r="A515" s="125" t="s">
        <v>92</v>
      </c>
      <c r="B515" s="163" t="s">
        <v>59</v>
      </c>
      <c r="C515" s="52" t="s">
        <v>29</v>
      </c>
      <c r="D515" s="52" t="s">
        <v>15</v>
      </c>
      <c r="E515" s="341" t="s">
        <v>253</v>
      </c>
      <c r="F515" s="342" t="s">
        <v>10</v>
      </c>
      <c r="G515" s="343" t="s">
        <v>555</v>
      </c>
      <c r="H515" s="52" t="s">
        <v>13</v>
      </c>
      <c r="I515" s="397">
        <v>5076700</v>
      </c>
    </row>
    <row r="516" spans="1:9" s="45" customFormat="1" ht="31.2">
      <c r="A516" s="136" t="s">
        <v>728</v>
      </c>
      <c r="B516" s="414" t="s">
        <v>59</v>
      </c>
      <c r="C516" s="52" t="s">
        <v>29</v>
      </c>
      <c r="D516" s="52" t="s">
        <v>15</v>
      </c>
      <c r="E516" s="344" t="s">
        <v>253</v>
      </c>
      <c r="F516" s="345" t="s">
        <v>10</v>
      </c>
      <c r="G516" s="346" t="s">
        <v>555</v>
      </c>
      <c r="H516" s="2" t="s">
        <v>16</v>
      </c>
      <c r="I516" s="396">
        <v>308000</v>
      </c>
    </row>
    <row r="517" spans="1:9" s="45" customFormat="1" ht="15.6">
      <c r="A517" s="74" t="s">
        <v>18</v>
      </c>
      <c r="B517" s="163" t="s">
        <v>59</v>
      </c>
      <c r="C517" s="52" t="s">
        <v>29</v>
      </c>
      <c r="D517" s="52" t="s">
        <v>15</v>
      </c>
      <c r="E517" s="344" t="s">
        <v>253</v>
      </c>
      <c r="F517" s="345" t="s">
        <v>10</v>
      </c>
      <c r="G517" s="346" t="s">
        <v>555</v>
      </c>
      <c r="H517" s="2" t="s">
        <v>17</v>
      </c>
      <c r="I517" s="396">
        <v>10300</v>
      </c>
    </row>
    <row r="518" spans="1:9" s="45" customFormat="1" ht="15.6">
      <c r="A518" s="135" t="s">
        <v>658</v>
      </c>
      <c r="B518" s="31" t="s">
        <v>59</v>
      </c>
      <c r="C518" s="27" t="s">
        <v>29</v>
      </c>
      <c r="D518" s="27" t="s">
        <v>29</v>
      </c>
      <c r="E518" s="295"/>
      <c r="F518" s="296"/>
      <c r="G518" s="297"/>
      <c r="H518" s="27"/>
      <c r="I518" s="393">
        <f>SUM(I519+I532)</f>
        <v>436500</v>
      </c>
    </row>
    <row r="519" spans="1:9" ht="62.4">
      <c r="A519" s="126" t="s">
        <v>173</v>
      </c>
      <c r="B519" s="38" t="s">
        <v>59</v>
      </c>
      <c r="C519" s="36" t="s">
        <v>29</v>
      </c>
      <c r="D519" s="36" t="s">
        <v>29</v>
      </c>
      <c r="E519" s="298" t="s">
        <v>609</v>
      </c>
      <c r="F519" s="299" t="s">
        <v>521</v>
      </c>
      <c r="G519" s="300" t="s">
        <v>522</v>
      </c>
      <c r="H519" s="36"/>
      <c r="I519" s="394">
        <f>SUM(I520+I524)</f>
        <v>427000</v>
      </c>
    </row>
    <row r="520" spans="1:9" ht="81" customHeight="1">
      <c r="A520" s="130" t="s">
        <v>174</v>
      </c>
      <c r="B520" s="63" t="s">
        <v>59</v>
      </c>
      <c r="C520" s="52" t="s">
        <v>29</v>
      </c>
      <c r="D520" s="52" t="s">
        <v>29</v>
      </c>
      <c r="E520" s="341" t="s">
        <v>254</v>
      </c>
      <c r="F520" s="342" t="s">
        <v>521</v>
      </c>
      <c r="G520" s="343" t="s">
        <v>522</v>
      </c>
      <c r="H520" s="52"/>
      <c r="I520" s="395">
        <f>SUM(I521)</f>
        <v>148000</v>
      </c>
    </row>
    <row r="521" spans="1:9" ht="31.2">
      <c r="A521" s="130" t="s">
        <v>610</v>
      </c>
      <c r="B521" s="63" t="s">
        <v>59</v>
      </c>
      <c r="C521" s="52" t="s">
        <v>29</v>
      </c>
      <c r="D521" s="52" t="s">
        <v>29</v>
      </c>
      <c r="E521" s="341" t="s">
        <v>254</v>
      </c>
      <c r="F521" s="342" t="s">
        <v>10</v>
      </c>
      <c r="G521" s="343" t="s">
        <v>522</v>
      </c>
      <c r="H521" s="52"/>
      <c r="I521" s="395">
        <f>SUM(I522)</f>
        <v>148000</v>
      </c>
    </row>
    <row r="522" spans="1:9" ht="15.6">
      <c r="A522" s="74" t="s">
        <v>103</v>
      </c>
      <c r="B522" s="374" t="s">
        <v>59</v>
      </c>
      <c r="C522" s="52" t="s">
        <v>29</v>
      </c>
      <c r="D522" s="52" t="s">
        <v>29</v>
      </c>
      <c r="E522" s="341" t="s">
        <v>254</v>
      </c>
      <c r="F522" s="342" t="s">
        <v>10</v>
      </c>
      <c r="G522" s="343" t="s">
        <v>611</v>
      </c>
      <c r="H522" s="52"/>
      <c r="I522" s="395">
        <f>SUM(I523)</f>
        <v>148000</v>
      </c>
    </row>
    <row r="523" spans="1:9" ht="31.2">
      <c r="A523" s="136" t="s">
        <v>728</v>
      </c>
      <c r="B523" s="414" t="s">
        <v>59</v>
      </c>
      <c r="C523" s="52" t="s">
        <v>29</v>
      </c>
      <c r="D523" s="52" t="s">
        <v>29</v>
      </c>
      <c r="E523" s="341" t="s">
        <v>254</v>
      </c>
      <c r="F523" s="342" t="s">
        <v>10</v>
      </c>
      <c r="G523" s="343" t="s">
        <v>611</v>
      </c>
      <c r="H523" s="52" t="s">
        <v>16</v>
      </c>
      <c r="I523" s="397">
        <v>148000</v>
      </c>
    </row>
    <row r="524" spans="1:9" ht="78">
      <c r="A524" s="127" t="s">
        <v>175</v>
      </c>
      <c r="B524" s="63" t="s">
        <v>59</v>
      </c>
      <c r="C524" s="52" t="s">
        <v>29</v>
      </c>
      <c r="D524" s="52" t="s">
        <v>29</v>
      </c>
      <c r="E524" s="341" t="s">
        <v>250</v>
      </c>
      <c r="F524" s="342" t="s">
        <v>521</v>
      </c>
      <c r="G524" s="343" t="s">
        <v>522</v>
      </c>
      <c r="H524" s="52"/>
      <c r="I524" s="395">
        <f>SUM(I525)</f>
        <v>279000</v>
      </c>
    </row>
    <row r="525" spans="1:9" ht="31.2">
      <c r="A525" s="127" t="s">
        <v>612</v>
      </c>
      <c r="B525" s="63" t="s">
        <v>59</v>
      </c>
      <c r="C525" s="52" t="s">
        <v>29</v>
      </c>
      <c r="D525" s="52" t="s">
        <v>29</v>
      </c>
      <c r="E525" s="341" t="s">
        <v>250</v>
      </c>
      <c r="F525" s="342" t="s">
        <v>10</v>
      </c>
      <c r="G525" s="156" t="s">
        <v>522</v>
      </c>
      <c r="H525" s="52"/>
      <c r="I525" s="395">
        <f>SUM(I526+I528+I530)</f>
        <v>279000</v>
      </c>
    </row>
    <row r="526" spans="1:9" ht="15.6" hidden="1">
      <c r="A526" s="127" t="s">
        <v>764</v>
      </c>
      <c r="B526" s="63" t="s">
        <v>59</v>
      </c>
      <c r="C526" s="52" t="s">
        <v>29</v>
      </c>
      <c r="D526" s="52" t="s">
        <v>29</v>
      </c>
      <c r="E526" s="341" t="s">
        <v>250</v>
      </c>
      <c r="F526" s="342" t="s">
        <v>10</v>
      </c>
      <c r="G526" s="343" t="s">
        <v>763</v>
      </c>
      <c r="H526" s="52"/>
      <c r="I526" s="395">
        <f>SUM(I527)</f>
        <v>0</v>
      </c>
    </row>
    <row r="527" spans="1:9" ht="15.6" hidden="1">
      <c r="A527" s="74" t="s">
        <v>40</v>
      </c>
      <c r="B527" s="63" t="s">
        <v>59</v>
      </c>
      <c r="C527" s="52" t="s">
        <v>29</v>
      </c>
      <c r="D527" s="52" t="s">
        <v>29</v>
      </c>
      <c r="E527" s="341" t="s">
        <v>250</v>
      </c>
      <c r="F527" s="342" t="s">
        <v>10</v>
      </c>
      <c r="G527" s="343" t="s">
        <v>763</v>
      </c>
      <c r="H527" s="52" t="s">
        <v>39</v>
      </c>
      <c r="I527" s="397"/>
    </row>
    <row r="528" spans="1:9" ht="31.2">
      <c r="A528" s="125" t="s">
        <v>613</v>
      </c>
      <c r="B528" s="374" t="s">
        <v>59</v>
      </c>
      <c r="C528" s="2" t="s">
        <v>29</v>
      </c>
      <c r="D528" s="2" t="s">
        <v>29</v>
      </c>
      <c r="E528" s="341" t="s">
        <v>250</v>
      </c>
      <c r="F528" s="302" t="s">
        <v>10</v>
      </c>
      <c r="G528" s="303" t="s">
        <v>614</v>
      </c>
      <c r="H528" s="2"/>
      <c r="I528" s="395">
        <f>SUM(I529:I529)</f>
        <v>175197</v>
      </c>
    </row>
    <row r="529" spans="1:9" ht="15.6">
      <c r="A529" s="74" t="s">
        <v>40</v>
      </c>
      <c r="B529" s="374" t="s">
        <v>59</v>
      </c>
      <c r="C529" s="2" t="s">
        <v>29</v>
      </c>
      <c r="D529" s="2" t="s">
        <v>29</v>
      </c>
      <c r="E529" s="341" t="s">
        <v>250</v>
      </c>
      <c r="F529" s="302" t="s">
        <v>10</v>
      </c>
      <c r="G529" s="303" t="s">
        <v>614</v>
      </c>
      <c r="H529" s="2" t="s">
        <v>39</v>
      </c>
      <c r="I529" s="397">
        <v>175197</v>
      </c>
    </row>
    <row r="530" spans="1:9" ht="15.6">
      <c r="A530" s="74" t="s">
        <v>762</v>
      </c>
      <c r="B530" s="527" t="s">
        <v>59</v>
      </c>
      <c r="C530" s="2" t="s">
        <v>29</v>
      </c>
      <c r="D530" s="2" t="s">
        <v>29</v>
      </c>
      <c r="E530" s="341" t="s">
        <v>250</v>
      </c>
      <c r="F530" s="302" t="s">
        <v>10</v>
      </c>
      <c r="G530" s="303" t="s">
        <v>765</v>
      </c>
      <c r="H530" s="2"/>
      <c r="I530" s="395">
        <f>SUM(I531)</f>
        <v>103803</v>
      </c>
    </row>
    <row r="531" spans="1:9" ht="31.2">
      <c r="A531" s="136" t="s">
        <v>728</v>
      </c>
      <c r="B531" s="527" t="s">
        <v>59</v>
      </c>
      <c r="C531" s="2" t="s">
        <v>29</v>
      </c>
      <c r="D531" s="2" t="s">
        <v>29</v>
      </c>
      <c r="E531" s="341" t="s">
        <v>250</v>
      </c>
      <c r="F531" s="302" t="s">
        <v>10</v>
      </c>
      <c r="G531" s="303" t="s">
        <v>765</v>
      </c>
      <c r="H531" s="2" t="s">
        <v>16</v>
      </c>
      <c r="I531" s="397">
        <v>103803</v>
      </c>
    </row>
    <row r="532" spans="1:9" s="78" customFormat="1" ht="46.8">
      <c r="A532" s="126" t="s">
        <v>132</v>
      </c>
      <c r="B532" s="38" t="s">
        <v>59</v>
      </c>
      <c r="C532" s="36" t="s">
        <v>29</v>
      </c>
      <c r="D532" s="36" t="s">
        <v>29</v>
      </c>
      <c r="E532" s="298" t="s">
        <v>536</v>
      </c>
      <c r="F532" s="299" t="s">
        <v>521</v>
      </c>
      <c r="G532" s="300" t="s">
        <v>522</v>
      </c>
      <c r="H532" s="36"/>
      <c r="I532" s="394">
        <f>SUM(I533)</f>
        <v>9500</v>
      </c>
    </row>
    <row r="533" spans="1:9" s="78" customFormat="1" ht="62.4">
      <c r="A533" s="127" t="s">
        <v>169</v>
      </c>
      <c r="B533" s="63" t="s">
        <v>59</v>
      </c>
      <c r="C533" s="43" t="s">
        <v>29</v>
      </c>
      <c r="D533" s="52" t="s">
        <v>29</v>
      </c>
      <c r="E533" s="341" t="s">
        <v>249</v>
      </c>
      <c r="F533" s="342" t="s">
        <v>521</v>
      </c>
      <c r="G533" s="343" t="s">
        <v>522</v>
      </c>
      <c r="H533" s="87"/>
      <c r="I533" s="398">
        <f>SUM(I534)</f>
        <v>9500</v>
      </c>
    </row>
    <row r="534" spans="1:9" s="78" customFormat="1" ht="31.2">
      <c r="A534" s="127" t="s">
        <v>605</v>
      </c>
      <c r="B534" s="63" t="s">
        <v>59</v>
      </c>
      <c r="C534" s="43" t="s">
        <v>29</v>
      </c>
      <c r="D534" s="52" t="s">
        <v>29</v>
      </c>
      <c r="E534" s="341" t="s">
        <v>249</v>
      </c>
      <c r="F534" s="342" t="s">
        <v>10</v>
      </c>
      <c r="G534" s="343" t="s">
        <v>522</v>
      </c>
      <c r="H534" s="87"/>
      <c r="I534" s="398">
        <f>SUM(I535)</f>
        <v>9500</v>
      </c>
    </row>
    <row r="535" spans="1:9" s="45" customFormat="1" ht="31.2">
      <c r="A535" s="128" t="s">
        <v>170</v>
      </c>
      <c r="B535" s="418" t="s">
        <v>59</v>
      </c>
      <c r="C535" s="43" t="s">
        <v>29</v>
      </c>
      <c r="D535" s="52" t="s">
        <v>29</v>
      </c>
      <c r="E535" s="341" t="s">
        <v>249</v>
      </c>
      <c r="F535" s="342" t="s">
        <v>10</v>
      </c>
      <c r="G535" s="343" t="s">
        <v>606</v>
      </c>
      <c r="H535" s="87"/>
      <c r="I535" s="398">
        <f>SUM(I536)</f>
        <v>9500</v>
      </c>
    </row>
    <row r="536" spans="1:9" s="45" customFormat="1" ht="31.2">
      <c r="A536" s="129" t="s">
        <v>728</v>
      </c>
      <c r="B536" s="419" t="s">
        <v>59</v>
      </c>
      <c r="C536" s="52" t="s">
        <v>29</v>
      </c>
      <c r="D536" s="52" t="s">
        <v>29</v>
      </c>
      <c r="E536" s="341" t="s">
        <v>249</v>
      </c>
      <c r="F536" s="342" t="s">
        <v>10</v>
      </c>
      <c r="G536" s="343" t="s">
        <v>606</v>
      </c>
      <c r="H536" s="87" t="s">
        <v>16</v>
      </c>
      <c r="I536" s="399">
        <v>9500</v>
      </c>
    </row>
    <row r="537" spans="1:9" ht="15.6">
      <c r="A537" s="139" t="s">
        <v>33</v>
      </c>
      <c r="B537" s="21" t="s">
        <v>59</v>
      </c>
      <c r="C537" s="17" t="s">
        <v>35</v>
      </c>
      <c r="D537" s="17"/>
      <c r="E537" s="292"/>
      <c r="F537" s="293"/>
      <c r="G537" s="294"/>
      <c r="H537" s="17"/>
      <c r="I537" s="420">
        <f>SUM(I538,I561)</f>
        <v>18100172</v>
      </c>
    </row>
    <row r="538" spans="1:9" ht="15.6">
      <c r="A538" s="135" t="s">
        <v>34</v>
      </c>
      <c r="B538" s="31" t="s">
        <v>59</v>
      </c>
      <c r="C538" s="27" t="s">
        <v>35</v>
      </c>
      <c r="D538" s="27" t="s">
        <v>10</v>
      </c>
      <c r="E538" s="295"/>
      <c r="F538" s="296"/>
      <c r="G538" s="297"/>
      <c r="H538" s="27"/>
      <c r="I538" s="421">
        <f>SUM(I539,I556)</f>
        <v>13202296</v>
      </c>
    </row>
    <row r="539" spans="1:9" ht="31.2">
      <c r="A539" s="123" t="s">
        <v>171</v>
      </c>
      <c r="B539" s="38" t="s">
        <v>59</v>
      </c>
      <c r="C539" s="36" t="s">
        <v>35</v>
      </c>
      <c r="D539" s="36" t="s">
        <v>10</v>
      </c>
      <c r="E539" s="298" t="s">
        <v>252</v>
      </c>
      <c r="F539" s="299" t="s">
        <v>521</v>
      </c>
      <c r="G539" s="300" t="s">
        <v>522</v>
      </c>
      <c r="H539" s="39"/>
      <c r="I539" s="394">
        <f>SUM(I540,I550)</f>
        <v>13177296</v>
      </c>
    </row>
    <row r="540" spans="1:9" ht="33" customHeight="1">
      <c r="A540" s="125" t="s">
        <v>178</v>
      </c>
      <c r="B540" s="374" t="s">
        <v>59</v>
      </c>
      <c r="C540" s="2" t="s">
        <v>35</v>
      </c>
      <c r="D540" s="2" t="s">
        <v>10</v>
      </c>
      <c r="E540" s="301" t="s">
        <v>255</v>
      </c>
      <c r="F540" s="302" t="s">
        <v>521</v>
      </c>
      <c r="G540" s="303" t="s">
        <v>522</v>
      </c>
      <c r="H540" s="2"/>
      <c r="I540" s="395">
        <f>SUM(I541)</f>
        <v>6662916</v>
      </c>
    </row>
    <row r="541" spans="1:9" ht="31.2">
      <c r="A541" s="125" t="s">
        <v>618</v>
      </c>
      <c r="B541" s="374" t="s">
        <v>59</v>
      </c>
      <c r="C541" s="2" t="s">
        <v>35</v>
      </c>
      <c r="D541" s="2" t="s">
        <v>10</v>
      </c>
      <c r="E541" s="301" t="s">
        <v>255</v>
      </c>
      <c r="F541" s="302" t="s">
        <v>10</v>
      </c>
      <c r="G541" s="303" t="s">
        <v>522</v>
      </c>
      <c r="H541" s="2"/>
      <c r="I541" s="395">
        <f>SUM(I542+I546+I548)</f>
        <v>6662916</v>
      </c>
    </row>
    <row r="542" spans="1:9" ht="31.2">
      <c r="A542" s="74" t="s">
        <v>102</v>
      </c>
      <c r="B542" s="374" t="s">
        <v>59</v>
      </c>
      <c r="C542" s="2" t="s">
        <v>35</v>
      </c>
      <c r="D542" s="2" t="s">
        <v>10</v>
      </c>
      <c r="E542" s="301" t="s">
        <v>255</v>
      </c>
      <c r="F542" s="302" t="s">
        <v>10</v>
      </c>
      <c r="G542" s="303" t="s">
        <v>555</v>
      </c>
      <c r="H542" s="2"/>
      <c r="I542" s="395">
        <f>SUM(I543:I545)</f>
        <v>6662916</v>
      </c>
    </row>
    <row r="543" spans="1:9" ht="62.4">
      <c r="A543" s="125" t="s">
        <v>92</v>
      </c>
      <c r="B543" s="374" t="s">
        <v>59</v>
      </c>
      <c r="C543" s="2" t="s">
        <v>35</v>
      </c>
      <c r="D543" s="2" t="s">
        <v>10</v>
      </c>
      <c r="E543" s="301" t="s">
        <v>255</v>
      </c>
      <c r="F543" s="302" t="s">
        <v>10</v>
      </c>
      <c r="G543" s="303" t="s">
        <v>555</v>
      </c>
      <c r="H543" s="2" t="s">
        <v>13</v>
      </c>
      <c r="I543" s="397">
        <v>5909900</v>
      </c>
    </row>
    <row r="544" spans="1:9" ht="31.2">
      <c r="A544" s="136" t="s">
        <v>728</v>
      </c>
      <c r="B544" s="414" t="s">
        <v>59</v>
      </c>
      <c r="C544" s="2" t="s">
        <v>35</v>
      </c>
      <c r="D544" s="2" t="s">
        <v>10</v>
      </c>
      <c r="E544" s="301" t="s">
        <v>255</v>
      </c>
      <c r="F544" s="302" t="s">
        <v>10</v>
      </c>
      <c r="G544" s="303" t="s">
        <v>555</v>
      </c>
      <c r="H544" s="2" t="s">
        <v>16</v>
      </c>
      <c r="I544" s="397">
        <v>726016</v>
      </c>
    </row>
    <row r="545" spans="1:9" ht="15.6">
      <c r="A545" s="74" t="s">
        <v>18</v>
      </c>
      <c r="B545" s="374" t="s">
        <v>59</v>
      </c>
      <c r="C545" s="2" t="s">
        <v>35</v>
      </c>
      <c r="D545" s="2" t="s">
        <v>10</v>
      </c>
      <c r="E545" s="301" t="s">
        <v>255</v>
      </c>
      <c r="F545" s="302" t="s">
        <v>10</v>
      </c>
      <c r="G545" s="303" t="s">
        <v>555</v>
      </c>
      <c r="H545" s="2" t="s">
        <v>17</v>
      </c>
      <c r="I545" s="397">
        <v>27000</v>
      </c>
    </row>
    <row r="546" spans="1:9" ht="31.2" hidden="1">
      <c r="A546" s="74" t="s">
        <v>794</v>
      </c>
      <c r="B546" s="564" t="s">
        <v>59</v>
      </c>
      <c r="C546" s="2" t="s">
        <v>35</v>
      </c>
      <c r="D546" s="2" t="s">
        <v>10</v>
      </c>
      <c r="E546" s="301" t="s">
        <v>255</v>
      </c>
      <c r="F546" s="302" t="s">
        <v>10</v>
      </c>
      <c r="G546" s="303" t="s">
        <v>793</v>
      </c>
      <c r="H546" s="2"/>
      <c r="I546" s="395">
        <f>SUM(I547)</f>
        <v>0</v>
      </c>
    </row>
    <row r="547" spans="1:9" ht="31.2" hidden="1">
      <c r="A547" s="136" t="s">
        <v>728</v>
      </c>
      <c r="B547" s="564" t="s">
        <v>59</v>
      </c>
      <c r="C547" s="2" t="s">
        <v>35</v>
      </c>
      <c r="D547" s="2" t="s">
        <v>10</v>
      </c>
      <c r="E547" s="301" t="s">
        <v>255</v>
      </c>
      <c r="F547" s="302" t="s">
        <v>10</v>
      </c>
      <c r="G547" s="303" t="s">
        <v>793</v>
      </c>
      <c r="H547" s="2" t="s">
        <v>16</v>
      </c>
      <c r="I547" s="397"/>
    </row>
    <row r="548" spans="1:9" ht="31.2" hidden="1">
      <c r="A548" s="74" t="s">
        <v>773</v>
      </c>
      <c r="B548" s="527" t="s">
        <v>59</v>
      </c>
      <c r="C548" s="2" t="s">
        <v>35</v>
      </c>
      <c r="D548" s="2" t="s">
        <v>10</v>
      </c>
      <c r="E548" s="301" t="s">
        <v>255</v>
      </c>
      <c r="F548" s="302" t="s">
        <v>10</v>
      </c>
      <c r="G548" s="303" t="s">
        <v>772</v>
      </c>
      <c r="H548" s="2"/>
      <c r="I548" s="395">
        <f>SUM(I549)</f>
        <v>0</v>
      </c>
    </row>
    <row r="549" spans="1:9" ht="31.2" hidden="1">
      <c r="A549" s="136" t="s">
        <v>728</v>
      </c>
      <c r="B549" s="527" t="s">
        <v>59</v>
      </c>
      <c r="C549" s="2" t="s">
        <v>35</v>
      </c>
      <c r="D549" s="2" t="s">
        <v>10</v>
      </c>
      <c r="E549" s="301" t="s">
        <v>255</v>
      </c>
      <c r="F549" s="302" t="s">
        <v>10</v>
      </c>
      <c r="G549" s="303" t="s">
        <v>772</v>
      </c>
      <c r="H549" s="2" t="s">
        <v>16</v>
      </c>
      <c r="I549" s="397"/>
    </row>
    <row r="550" spans="1:9" ht="33" customHeight="1">
      <c r="A550" s="74" t="s">
        <v>179</v>
      </c>
      <c r="B550" s="374" t="s">
        <v>59</v>
      </c>
      <c r="C550" s="2" t="s">
        <v>35</v>
      </c>
      <c r="D550" s="2" t="s">
        <v>10</v>
      </c>
      <c r="E550" s="301" t="s">
        <v>619</v>
      </c>
      <c r="F550" s="302" t="s">
        <v>521</v>
      </c>
      <c r="G550" s="303" t="s">
        <v>522</v>
      </c>
      <c r="H550" s="2"/>
      <c r="I550" s="395">
        <f>SUM(I551)</f>
        <v>6514380</v>
      </c>
    </row>
    <row r="551" spans="1:9" ht="15.6">
      <c r="A551" s="74" t="s">
        <v>620</v>
      </c>
      <c r="B551" s="374" t="s">
        <v>59</v>
      </c>
      <c r="C551" s="2" t="s">
        <v>35</v>
      </c>
      <c r="D551" s="2" t="s">
        <v>10</v>
      </c>
      <c r="E551" s="301" t="s">
        <v>256</v>
      </c>
      <c r="F551" s="302" t="s">
        <v>10</v>
      </c>
      <c r="G551" s="303" t="s">
        <v>522</v>
      </c>
      <c r="H551" s="2"/>
      <c r="I551" s="395">
        <f>SUM(I552)</f>
        <v>6514380</v>
      </c>
    </row>
    <row r="552" spans="1:9" ht="31.2">
      <c r="A552" s="74" t="s">
        <v>102</v>
      </c>
      <c r="B552" s="374" t="s">
        <v>59</v>
      </c>
      <c r="C552" s="2" t="s">
        <v>35</v>
      </c>
      <c r="D552" s="2" t="s">
        <v>10</v>
      </c>
      <c r="E552" s="301" t="s">
        <v>256</v>
      </c>
      <c r="F552" s="302" t="s">
        <v>10</v>
      </c>
      <c r="G552" s="303" t="s">
        <v>555</v>
      </c>
      <c r="H552" s="2"/>
      <c r="I552" s="395">
        <f>SUM(I553:I555)</f>
        <v>6514380</v>
      </c>
    </row>
    <row r="553" spans="1:9" ht="62.4">
      <c r="A553" s="125" t="s">
        <v>92</v>
      </c>
      <c r="B553" s="374" t="s">
        <v>59</v>
      </c>
      <c r="C553" s="2" t="s">
        <v>35</v>
      </c>
      <c r="D553" s="2" t="s">
        <v>10</v>
      </c>
      <c r="E553" s="301" t="s">
        <v>256</v>
      </c>
      <c r="F553" s="302" t="s">
        <v>10</v>
      </c>
      <c r="G553" s="303" t="s">
        <v>555</v>
      </c>
      <c r="H553" s="2" t="s">
        <v>13</v>
      </c>
      <c r="I553" s="397">
        <v>5858600</v>
      </c>
    </row>
    <row r="554" spans="1:9" ht="31.2">
      <c r="A554" s="136" t="s">
        <v>728</v>
      </c>
      <c r="B554" s="414" t="s">
        <v>59</v>
      </c>
      <c r="C554" s="2" t="s">
        <v>35</v>
      </c>
      <c r="D554" s="2" t="s">
        <v>10</v>
      </c>
      <c r="E554" s="301" t="s">
        <v>256</v>
      </c>
      <c r="F554" s="302" t="s">
        <v>10</v>
      </c>
      <c r="G554" s="303" t="s">
        <v>555</v>
      </c>
      <c r="H554" s="2" t="s">
        <v>16</v>
      </c>
      <c r="I554" s="397">
        <v>645580</v>
      </c>
    </row>
    <row r="555" spans="1:9" ht="15.6">
      <c r="A555" s="74" t="s">
        <v>18</v>
      </c>
      <c r="B555" s="374" t="s">
        <v>59</v>
      </c>
      <c r="C555" s="2" t="s">
        <v>35</v>
      </c>
      <c r="D555" s="2" t="s">
        <v>10</v>
      </c>
      <c r="E555" s="301" t="s">
        <v>256</v>
      </c>
      <c r="F555" s="302" t="s">
        <v>10</v>
      </c>
      <c r="G555" s="303" t="s">
        <v>555</v>
      </c>
      <c r="H555" s="2" t="s">
        <v>17</v>
      </c>
      <c r="I555" s="397">
        <v>10200</v>
      </c>
    </row>
    <row r="556" spans="1:9" s="78" customFormat="1" ht="31.2">
      <c r="A556" s="123" t="s">
        <v>156</v>
      </c>
      <c r="B556" s="38" t="s">
        <v>59</v>
      </c>
      <c r="C556" s="36" t="s">
        <v>35</v>
      </c>
      <c r="D556" s="36" t="s">
        <v>10</v>
      </c>
      <c r="E556" s="298" t="s">
        <v>230</v>
      </c>
      <c r="F556" s="299" t="s">
        <v>521</v>
      </c>
      <c r="G556" s="300" t="s">
        <v>522</v>
      </c>
      <c r="H556" s="39"/>
      <c r="I556" s="394">
        <f>SUM(I557)</f>
        <v>25000</v>
      </c>
    </row>
    <row r="557" spans="1:9" s="78" customFormat="1" ht="62.4">
      <c r="A557" s="125" t="s">
        <v>180</v>
      </c>
      <c r="B557" s="374" t="s">
        <v>59</v>
      </c>
      <c r="C557" s="2" t="s">
        <v>35</v>
      </c>
      <c r="D557" s="2" t="s">
        <v>10</v>
      </c>
      <c r="E557" s="301" t="s">
        <v>257</v>
      </c>
      <c r="F557" s="302" t="s">
        <v>521</v>
      </c>
      <c r="G557" s="303" t="s">
        <v>522</v>
      </c>
      <c r="H557" s="2"/>
      <c r="I557" s="395">
        <f>SUM(I558)</f>
        <v>25000</v>
      </c>
    </row>
    <row r="558" spans="1:9" s="78" customFormat="1" ht="33.75" customHeight="1">
      <c r="A558" s="125" t="s">
        <v>621</v>
      </c>
      <c r="B558" s="374" t="s">
        <v>59</v>
      </c>
      <c r="C558" s="2" t="s">
        <v>35</v>
      </c>
      <c r="D558" s="2" t="s">
        <v>10</v>
      </c>
      <c r="E558" s="301" t="s">
        <v>257</v>
      </c>
      <c r="F558" s="302" t="s">
        <v>12</v>
      </c>
      <c r="G558" s="303" t="s">
        <v>522</v>
      </c>
      <c r="H558" s="2"/>
      <c r="I558" s="395">
        <f>SUM(I559)</f>
        <v>25000</v>
      </c>
    </row>
    <row r="559" spans="1:9" s="78" customFormat="1" ht="31.2">
      <c r="A559" s="74" t="s">
        <v>623</v>
      </c>
      <c r="B559" s="374" t="s">
        <v>59</v>
      </c>
      <c r="C559" s="2" t="s">
        <v>35</v>
      </c>
      <c r="D559" s="2" t="s">
        <v>10</v>
      </c>
      <c r="E559" s="301" t="s">
        <v>257</v>
      </c>
      <c r="F559" s="302" t="s">
        <v>12</v>
      </c>
      <c r="G559" s="303" t="s">
        <v>622</v>
      </c>
      <c r="H559" s="2"/>
      <c r="I559" s="395">
        <f>SUM(I560)</f>
        <v>25000</v>
      </c>
    </row>
    <row r="560" spans="1:9" s="78" customFormat="1" ht="31.2">
      <c r="A560" s="136" t="s">
        <v>728</v>
      </c>
      <c r="B560" s="414" t="s">
        <v>59</v>
      </c>
      <c r="C560" s="2" t="s">
        <v>35</v>
      </c>
      <c r="D560" s="2" t="s">
        <v>10</v>
      </c>
      <c r="E560" s="301" t="s">
        <v>257</v>
      </c>
      <c r="F560" s="302" t="s">
        <v>12</v>
      </c>
      <c r="G560" s="303" t="s">
        <v>622</v>
      </c>
      <c r="H560" s="2" t="s">
        <v>16</v>
      </c>
      <c r="I560" s="397">
        <v>25000</v>
      </c>
    </row>
    <row r="561" spans="1:9" ht="15.6">
      <c r="A561" s="135" t="s">
        <v>36</v>
      </c>
      <c r="B561" s="31" t="s">
        <v>59</v>
      </c>
      <c r="C561" s="27" t="s">
        <v>35</v>
      </c>
      <c r="D561" s="27" t="s">
        <v>20</v>
      </c>
      <c r="E561" s="295"/>
      <c r="F561" s="296"/>
      <c r="G561" s="297"/>
      <c r="H561" s="27"/>
      <c r="I561" s="421">
        <f>SUM(I562,I581)</f>
        <v>4897876</v>
      </c>
    </row>
    <row r="562" spans="1:9" ht="31.2">
      <c r="A562" s="123" t="s">
        <v>171</v>
      </c>
      <c r="B562" s="38" t="s">
        <v>59</v>
      </c>
      <c r="C562" s="36" t="s">
        <v>35</v>
      </c>
      <c r="D562" s="36" t="s">
        <v>20</v>
      </c>
      <c r="E562" s="298" t="s">
        <v>252</v>
      </c>
      <c r="F562" s="299" t="s">
        <v>521</v>
      </c>
      <c r="G562" s="300" t="s">
        <v>522</v>
      </c>
      <c r="H562" s="36"/>
      <c r="I562" s="394">
        <f>SUM(I569+I563)</f>
        <v>4891876</v>
      </c>
    </row>
    <row r="563" spans="1:9" ht="46.8">
      <c r="A563" s="74" t="s">
        <v>179</v>
      </c>
      <c r="B563" s="627" t="s">
        <v>59</v>
      </c>
      <c r="C563" s="2" t="s">
        <v>35</v>
      </c>
      <c r="D563" s="2" t="s">
        <v>20</v>
      </c>
      <c r="E563" s="301" t="s">
        <v>619</v>
      </c>
      <c r="F563" s="302" t="s">
        <v>521</v>
      </c>
      <c r="G563" s="303" t="s">
        <v>522</v>
      </c>
      <c r="H563" s="2"/>
      <c r="I563" s="395">
        <f>SUM(I564)</f>
        <v>45000</v>
      </c>
    </row>
    <row r="564" spans="1:9" ht="16.5" customHeight="1">
      <c r="A564" s="130" t="s">
        <v>1034</v>
      </c>
      <c r="B564" s="627" t="s">
        <v>59</v>
      </c>
      <c r="C564" s="2" t="s">
        <v>35</v>
      </c>
      <c r="D564" s="2" t="s">
        <v>20</v>
      </c>
      <c r="E564" s="301" t="s">
        <v>256</v>
      </c>
      <c r="F564" s="302" t="s">
        <v>12</v>
      </c>
      <c r="G564" s="303" t="s">
        <v>522</v>
      </c>
      <c r="H564" s="2"/>
      <c r="I564" s="395">
        <f>SUM(I565+I567)</f>
        <v>45000</v>
      </c>
    </row>
    <row r="565" spans="1:9" ht="31.2">
      <c r="A565" s="130" t="s">
        <v>1033</v>
      </c>
      <c r="B565" s="627" t="s">
        <v>59</v>
      </c>
      <c r="C565" s="2" t="s">
        <v>35</v>
      </c>
      <c r="D565" s="2" t="s">
        <v>20</v>
      </c>
      <c r="E565" s="301" t="s">
        <v>256</v>
      </c>
      <c r="F565" s="302" t="s">
        <v>12</v>
      </c>
      <c r="G565" s="303" t="s">
        <v>1032</v>
      </c>
      <c r="H565" s="2"/>
      <c r="I565" s="395">
        <f>SUM(I566)</f>
        <v>45000</v>
      </c>
    </row>
    <row r="566" spans="1:9" ht="15.6">
      <c r="A566" s="130" t="s">
        <v>21</v>
      </c>
      <c r="B566" s="627" t="s">
        <v>59</v>
      </c>
      <c r="C566" s="2" t="s">
        <v>35</v>
      </c>
      <c r="D566" s="2" t="s">
        <v>20</v>
      </c>
      <c r="E566" s="301" t="s">
        <v>256</v>
      </c>
      <c r="F566" s="302" t="s">
        <v>12</v>
      </c>
      <c r="G566" s="303" t="s">
        <v>1032</v>
      </c>
      <c r="H566" s="2" t="s">
        <v>75</v>
      </c>
      <c r="I566" s="397">
        <v>45000</v>
      </c>
    </row>
    <row r="567" spans="1:9" ht="31.2" hidden="1">
      <c r="A567" s="130" t="s">
        <v>589</v>
      </c>
      <c r="B567" s="627" t="s">
        <v>59</v>
      </c>
      <c r="C567" s="2" t="s">
        <v>35</v>
      </c>
      <c r="D567" s="2" t="s">
        <v>20</v>
      </c>
      <c r="E567" s="301" t="s">
        <v>256</v>
      </c>
      <c r="F567" s="302" t="s">
        <v>12</v>
      </c>
      <c r="G567" s="303" t="s">
        <v>588</v>
      </c>
      <c r="H567" s="2"/>
      <c r="I567" s="395">
        <f>SUM(I568)</f>
        <v>0</v>
      </c>
    </row>
    <row r="568" spans="1:9" ht="15.6" hidden="1">
      <c r="A568" s="130" t="s">
        <v>21</v>
      </c>
      <c r="B568" s="627" t="s">
        <v>59</v>
      </c>
      <c r="C568" s="2" t="s">
        <v>35</v>
      </c>
      <c r="D568" s="2" t="s">
        <v>20</v>
      </c>
      <c r="E568" s="301" t="s">
        <v>256</v>
      </c>
      <c r="F568" s="302" t="s">
        <v>12</v>
      </c>
      <c r="G568" s="303" t="s">
        <v>588</v>
      </c>
      <c r="H568" s="2" t="s">
        <v>75</v>
      </c>
      <c r="I568" s="397"/>
    </row>
    <row r="569" spans="1:9" ht="48.75" customHeight="1">
      <c r="A569" s="74" t="s">
        <v>181</v>
      </c>
      <c r="B569" s="374" t="s">
        <v>59</v>
      </c>
      <c r="C569" s="2" t="s">
        <v>35</v>
      </c>
      <c r="D569" s="2" t="s">
        <v>20</v>
      </c>
      <c r="E569" s="301" t="s">
        <v>258</v>
      </c>
      <c r="F569" s="302" t="s">
        <v>521</v>
      </c>
      <c r="G569" s="303" t="s">
        <v>522</v>
      </c>
      <c r="H569" s="2"/>
      <c r="I569" s="395">
        <f>SUM(I570+I574)</f>
        <v>4846876</v>
      </c>
    </row>
    <row r="570" spans="1:9" ht="78">
      <c r="A570" s="74" t="s">
        <v>627</v>
      </c>
      <c r="B570" s="374" t="s">
        <v>59</v>
      </c>
      <c r="C570" s="2" t="s">
        <v>35</v>
      </c>
      <c r="D570" s="2" t="s">
        <v>20</v>
      </c>
      <c r="E570" s="301" t="s">
        <v>258</v>
      </c>
      <c r="F570" s="302" t="s">
        <v>10</v>
      </c>
      <c r="G570" s="303" t="s">
        <v>522</v>
      </c>
      <c r="H570" s="2"/>
      <c r="I570" s="395">
        <f>SUM(I571)</f>
        <v>1080600</v>
      </c>
    </row>
    <row r="571" spans="1:9" ht="31.2">
      <c r="A571" s="74" t="s">
        <v>91</v>
      </c>
      <c r="B571" s="374" t="s">
        <v>59</v>
      </c>
      <c r="C571" s="52" t="s">
        <v>35</v>
      </c>
      <c r="D571" s="52" t="s">
        <v>20</v>
      </c>
      <c r="E571" s="341" t="s">
        <v>258</v>
      </c>
      <c r="F571" s="342" t="s">
        <v>628</v>
      </c>
      <c r="G571" s="343" t="s">
        <v>526</v>
      </c>
      <c r="H571" s="52"/>
      <c r="I571" s="395">
        <f>SUM(I572:I573)</f>
        <v>1080600</v>
      </c>
    </row>
    <row r="572" spans="1:9" ht="62.4">
      <c r="A572" s="125" t="s">
        <v>92</v>
      </c>
      <c r="B572" s="374" t="s">
        <v>59</v>
      </c>
      <c r="C572" s="2" t="s">
        <v>35</v>
      </c>
      <c r="D572" s="2" t="s">
        <v>20</v>
      </c>
      <c r="E572" s="301" t="s">
        <v>258</v>
      </c>
      <c r="F572" s="302" t="s">
        <v>628</v>
      </c>
      <c r="G572" s="303" t="s">
        <v>526</v>
      </c>
      <c r="H572" s="2" t="s">
        <v>13</v>
      </c>
      <c r="I572" s="397">
        <v>1080600</v>
      </c>
    </row>
    <row r="573" spans="1:9" ht="15.6">
      <c r="A573" s="74" t="s">
        <v>18</v>
      </c>
      <c r="B573" s="527" t="s">
        <v>59</v>
      </c>
      <c r="C573" s="2" t="s">
        <v>35</v>
      </c>
      <c r="D573" s="2" t="s">
        <v>20</v>
      </c>
      <c r="E573" s="301" t="s">
        <v>258</v>
      </c>
      <c r="F573" s="302" t="s">
        <v>628</v>
      </c>
      <c r="G573" s="303" t="s">
        <v>526</v>
      </c>
      <c r="H573" s="2" t="s">
        <v>17</v>
      </c>
      <c r="I573" s="397"/>
    </row>
    <row r="574" spans="1:9" ht="46.8">
      <c r="A574" s="74" t="s">
        <v>624</v>
      </c>
      <c r="B574" s="374" t="s">
        <v>59</v>
      </c>
      <c r="C574" s="2" t="s">
        <v>35</v>
      </c>
      <c r="D574" s="2" t="s">
        <v>20</v>
      </c>
      <c r="E574" s="301" t="s">
        <v>258</v>
      </c>
      <c r="F574" s="302" t="s">
        <v>12</v>
      </c>
      <c r="G574" s="303" t="s">
        <v>522</v>
      </c>
      <c r="H574" s="2"/>
      <c r="I574" s="395">
        <f>SUM(I575+I577)</f>
        <v>3766276</v>
      </c>
    </row>
    <row r="575" spans="1:9" ht="46.8">
      <c r="A575" s="74" t="s">
        <v>104</v>
      </c>
      <c r="B575" s="374" t="s">
        <v>59</v>
      </c>
      <c r="C575" s="2" t="s">
        <v>35</v>
      </c>
      <c r="D575" s="2" t="s">
        <v>20</v>
      </c>
      <c r="E575" s="301" t="s">
        <v>258</v>
      </c>
      <c r="F575" s="302" t="s">
        <v>625</v>
      </c>
      <c r="G575" s="303" t="s">
        <v>626</v>
      </c>
      <c r="H575" s="2"/>
      <c r="I575" s="395">
        <f>SUM(I576)</f>
        <v>24276</v>
      </c>
    </row>
    <row r="576" spans="1:9" ht="62.4">
      <c r="A576" s="125" t="s">
        <v>92</v>
      </c>
      <c r="B576" s="374" t="s">
        <v>59</v>
      </c>
      <c r="C576" s="2" t="s">
        <v>35</v>
      </c>
      <c r="D576" s="2" t="s">
        <v>20</v>
      </c>
      <c r="E576" s="301" t="s">
        <v>258</v>
      </c>
      <c r="F576" s="302" t="s">
        <v>625</v>
      </c>
      <c r="G576" s="303" t="s">
        <v>626</v>
      </c>
      <c r="H576" s="2" t="s">
        <v>13</v>
      </c>
      <c r="I576" s="397">
        <v>24276</v>
      </c>
    </row>
    <row r="577" spans="1:9" ht="31.2">
      <c r="A577" s="74" t="s">
        <v>102</v>
      </c>
      <c r="B577" s="374" t="s">
        <v>59</v>
      </c>
      <c r="C577" s="2" t="s">
        <v>35</v>
      </c>
      <c r="D577" s="2" t="s">
        <v>20</v>
      </c>
      <c r="E577" s="301" t="s">
        <v>258</v>
      </c>
      <c r="F577" s="302" t="s">
        <v>625</v>
      </c>
      <c r="G577" s="303" t="s">
        <v>555</v>
      </c>
      <c r="H577" s="2"/>
      <c r="I577" s="395">
        <f>SUM(I578:I580)</f>
        <v>3742000</v>
      </c>
    </row>
    <row r="578" spans="1:9" ht="62.4">
      <c r="A578" s="125" t="s">
        <v>92</v>
      </c>
      <c r="B578" s="374" t="s">
        <v>59</v>
      </c>
      <c r="C578" s="2" t="s">
        <v>35</v>
      </c>
      <c r="D578" s="2" t="s">
        <v>20</v>
      </c>
      <c r="E578" s="301" t="s">
        <v>258</v>
      </c>
      <c r="F578" s="302" t="s">
        <v>625</v>
      </c>
      <c r="G578" s="303" t="s">
        <v>555</v>
      </c>
      <c r="H578" s="2" t="s">
        <v>13</v>
      </c>
      <c r="I578" s="397">
        <v>3570000</v>
      </c>
    </row>
    <row r="579" spans="1:9" ht="31.2">
      <c r="A579" s="136" t="s">
        <v>728</v>
      </c>
      <c r="B579" s="414" t="s">
        <v>59</v>
      </c>
      <c r="C579" s="2" t="s">
        <v>35</v>
      </c>
      <c r="D579" s="2" t="s">
        <v>20</v>
      </c>
      <c r="E579" s="301" t="s">
        <v>258</v>
      </c>
      <c r="F579" s="302" t="s">
        <v>625</v>
      </c>
      <c r="G579" s="303" t="s">
        <v>555</v>
      </c>
      <c r="H579" s="2" t="s">
        <v>16</v>
      </c>
      <c r="I579" s="397">
        <v>171000</v>
      </c>
    </row>
    <row r="580" spans="1:9" ht="15.6">
      <c r="A580" s="74" t="s">
        <v>18</v>
      </c>
      <c r="B580" s="374" t="s">
        <v>59</v>
      </c>
      <c r="C580" s="2" t="s">
        <v>35</v>
      </c>
      <c r="D580" s="2" t="s">
        <v>20</v>
      </c>
      <c r="E580" s="301" t="s">
        <v>258</v>
      </c>
      <c r="F580" s="302" t="s">
        <v>625</v>
      </c>
      <c r="G580" s="303" t="s">
        <v>555</v>
      </c>
      <c r="H580" s="2" t="s">
        <v>17</v>
      </c>
      <c r="I580" s="397">
        <v>1000</v>
      </c>
    </row>
    <row r="581" spans="1:9" ht="46.8">
      <c r="A581" s="126" t="s">
        <v>123</v>
      </c>
      <c r="B581" s="38" t="s">
        <v>59</v>
      </c>
      <c r="C581" s="36" t="s">
        <v>35</v>
      </c>
      <c r="D581" s="36" t="s">
        <v>20</v>
      </c>
      <c r="E581" s="298" t="s">
        <v>524</v>
      </c>
      <c r="F581" s="299" t="s">
        <v>521</v>
      </c>
      <c r="G581" s="300" t="s">
        <v>522</v>
      </c>
      <c r="H581" s="36"/>
      <c r="I581" s="394">
        <f>SUM(I582)</f>
        <v>6000</v>
      </c>
    </row>
    <row r="582" spans="1:9" ht="62.4">
      <c r="A582" s="127" t="s">
        <v>137</v>
      </c>
      <c r="B582" s="63" t="s">
        <v>59</v>
      </c>
      <c r="C582" s="2" t="s">
        <v>35</v>
      </c>
      <c r="D582" s="2" t="s">
        <v>20</v>
      </c>
      <c r="E582" s="301" t="s">
        <v>209</v>
      </c>
      <c r="F582" s="302" t="s">
        <v>521</v>
      </c>
      <c r="G582" s="303" t="s">
        <v>522</v>
      </c>
      <c r="H582" s="52"/>
      <c r="I582" s="395">
        <f>SUM(I583)</f>
        <v>6000</v>
      </c>
    </row>
    <row r="583" spans="1:9" ht="46.8">
      <c r="A583" s="127" t="s">
        <v>528</v>
      </c>
      <c r="B583" s="63" t="s">
        <v>59</v>
      </c>
      <c r="C583" s="2" t="s">
        <v>35</v>
      </c>
      <c r="D583" s="2" t="s">
        <v>20</v>
      </c>
      <c r="E583" s="301" t="s">
        <v>209</v>
      </c>
      <c r="F583" s="302" t="s">
        <v>10</v>
      </c>
      <c r="G583" s="303" t="s">
        <v>522</v>
      </c>
      <c r="H583" s="52"/>
      <c r="I583" s="395">
        <f>SUM(I584)</f>
        <v>6000</v>
      </c>
    </row>
    <row r="584" spans="1:9" ht="15.6">
      <c r="A584" s="127" t="s">
        <v>125</v>
      </c>
      <c r="B584" s="63" t="s">
        <v>59</v>
      </c>
      <c r="C584" s="2" t="s">
        <v>35</v>
      </c>
      <c r="D584" s="2" t="s">
        <v>20</v>
      </c>
      <c r="E584" s="301" t="s">
        <v>209</v>
      </c>
      <c r="F584" s="302" t="s">
        <v>10</v>
      </c>
      <c r="G584" s="303" t="s">
        <v>527</v>
      </c>
      <c r="H584" s="52"/>
      <c r="I584" s="395">
        <f>SUM(I585)</f>
        <v>6000</v>
      </c>
    </row>
    <row r="585" spans="1:9" ht="31.2">
      <c r="A585" s="136" t="s">
        <v>728</v>
      </c>
      <c r="B585" s="414" t="s">
        <v>59</v>
      </c>
      <c r="C585" s="2" t="s">
        <v>35</v>
      </c>
      <c r="D585" s="2" t="s">
        <v>20</v>
      </c>
      <c r="E585" s="301" t="s">
        <v>209</v>
      </c>
      <c r="F585" s="302" t="s">
        <v>10</v>
      </c>
      <c r="G585" s="303" t="s">
        <v>527</v>
      </c>
      <c r="H585" s="2" t="s">
        <v>16</v>
      </c>
      <c r="I585" s="397">
        <v>6000</v>
      </c>
    </row>
    <row r="586" spans="1:9" ht="15.6">
      <c r="A586" s="139" t="s">
        <v>37</v>
      </c>
      <c r="B586" s="21" t="s">
        <v>59</v>
      </c>
      <c r="C586" s="21">
        <v>10</v>
      </c>
      <c r="D586" s="21"/>
      <c r="E586" s="332"/>
      <c r="F586" s="333"/>
      <c r="G586" s="334"/>
      <c r="H586" s="17"/>
      <c r="I586" s="420">
        <f>SUM(I587)</f>
        <v>1221419</v>
      </c>
    </row>
    <row r="587" spans="1:9" ht="15.6">
      <c r="A587" s="135" t="s">
        <v>41</v>
      </c>
      <c r="B587" s="31" t="s">
        <v>59</v>
      </c>
      <c r="C587" s="31">
        <v>10</v>
      </c>
      <c r="D587" s="27" t="s">
        <v>15</v>
      </c>
      <c r="E587" s="295"/>
      <c r="F587" s="296"/>
      <c r="G587" s="297"/>
      <c r="H587" s="27"/>
      <c r="I587" s="421">
        <f>SUM(I588)</f>
        <v>1221419</v>
      </c>
    </row>
    <row r="588" spans="1:9" ht="31.2">
      <c r="A588" s="123" t="s">
        <v>171</v>
      </c>
      <c r="B588" s="38" t="s">
        <v>59</v>
      </c>
      <c r="C588" s="36" t="s">
        <v>57</v>
      </c>
      <c r="D588" s="36" t="s">
        <v>15</v>
      </c>
      <c r="E588" s="298" t="s">
        <v>252</v>
      </c>
      <c r="F588" s="299" t="s">
        <v>521</v>
      </c>
      <c r="G588" s="300" t="s">
        <v>522</v>
      </c>
      <c r="H588" s="36"/>
      <c r="I588" s="394">
        <f>SUM(I589,I594,I599)</f>
        <v>1221419</v>
      </c>
    </row>
    <row r="589" spans="1:9" ht="48" customHeight="1">
      <c r="A589" s="125" t="s">
        <v>178</v>
      </c>
      <c r="B589" s="374" t="s">
        <v>59</v>
      </c>
      <c r="C589" s="63">
        <v>10</v>
      </c>
      <c r="D589" s="52" t="s">
        <v>15</v>
      </c>
      <c r="E589" s="341" t="s">
        <v>255</v>
      </c>
      <c r="F589" s="342" t="s">
        <v>521</v>
      </c>
      <c r="G589" s="343" t="s">
        <v>522</v>
      </c>
      <c r="H589" s="52"/>
      <c r="I589" s="395">
        <f>SUM(I590)</f>
        <v>567685</v>
      </c>
    </row>
    <row r="590" spans="1:9" ht="31.2">
      <c r="A590" s="125" t="s">
        <v>618</v>
      </c>
      <c r="B590" s="374" t="s">
        <v>59</v>
      </c>
      <c r="C590" s="63">
        <v>10</v>
      </c>
      <c r="D590" s="52" t="s">
        <v>15</v>
      </c>
      <c r="E590" s="341" t="s">
        <v>255</v>
      </c>
      <c r="F590" s="342" t="s">
        <v>10</v>
      </c>
      <c r="G590" s="343" t="s">
        <v>522</v>
      </c>
      <c r="H590" s="52"/>
      <c r="I590" s="395">
        <f>SUM(I591)</f>
        <v>567685</v>
      </c>
    </row>
    <row r="591" spans="1:9" ht="33" customHeight="1">
      <c r="A591" s="125" t="s">
        <v>184</v>
      </c>
      <c r="B591" s="374" t="s">
        <v>59</v>
      </c>
      <c r="C591" s="63">
        <v>10</v>
      </c>
      <c r="D591" s="52" t="s">
        <v>15</v>
      </c>
      <c r="E591" s="341" t="s">
        <v>255</v>
      </c>
      <c r="F591" s="342" t="s">
        <v>628</v>
      </c>
      <c r="G591" s="343" t="s">
        <v>631</v>
      </c>
      <c r="H591" s="52"/>
      <c r="I591" s="395">
        <f>SUM(I592:I593)</f>
        <v>567685</v>
      </c>
    </row>
    <row r="592" spans="1:9" ht="31.2">
      <c r="A592" s="136" t="s">
        <v>728</v>
      </c>
      <c r="B592" s="414" t="s">
        <v>59</v>
      </c>
      <c r="C592" s="63">
        <v>10</v>
      </c>
      <c r="D592" s="52" t="s">
        <v>15</v>
      </c>
      <c r="E592" s="341" t="s">
        <v>255</v>
      </c>
      <c r="F592" s="342" t="s">
        <v>628</v>
      </c>
      <c r="G592" s="343" t="s">
        <v>631</v>
      </c>
      <c r="H592" s="52" t="s">
        <v>16</v>
      </c>
      <c r="I592" s="397">
        <v>3000</v>
      </c>
    </row>
    <row r="593" spans="1:9" ht="15.6">
      <c r="A593" s="74" t="s">
        <v>40</v>
      </c>
      <c r="B593" s="374" t="s">
        <v>59</v>
      </c>
      <c r="C593" s="63">
        <v>10</v>
      </c>
      <c r="D593" s="52" t="s">
        <v>15</v>
      </c>
      <c r="E593" s="341" t="s">
        <v>255</v>
      </c>
      <c r="F593" s="342" t="s">
        <v>628</v>
      </c>
      <c r="G593" s="343" t="s">
        <v>631</v>
      </c>
      <c r="H593" s="52" t="s">
        <v>39</v>
      </c>
      <c r="I593" s="397">
        <v>564685</v>
      </c>
    </row>
    <row r="594" spans="1:9" ht="48.75" customHeight="1">
      <c r="A594" s="74" t="s">
        <v>179</v>
      </c>
      <c r="B594" s="374" t="s">
        <v>59</v>
      </c>
      <c r="C594" s="63">
        <v>10</v>
      </c>
      <c r="D594" s="52" t="s">
        <v>15</v>
      </c>
      <c r="E594" s="341" t="s">
        <v>619</v>
      </c>
      <c r="F594" s="342" t="s">
        <v>521</v>
      </c>
      <c r="G594" s="343" t="s">
        <v>522</v>
      </c>
      <c r="H594" s="52"/>
      <c r="I594" s="395">
        <f>SUM(I595)</f>
        <v>510042</v>
      </c>
    </row>
    <row r="595" spans="1:9" ht="15.6">
      <c r="A595" s="74" t="s">
        <v>620</v>
      </c>
      <c r="B595" s="374" t="s">
        <v>59</v>
      </c>
      <c r="C595" s="63">
        <v>10</v>
      </c>
      <c r="D595" s="52" t="s">
        <v>15</v>
      </c>
      <c r="E595" s="341" t="s">
        <v>256</v>
      </c>
      <c r="F595" s="342" t="s">
        <v>10</v>
      </c>
      <c r="G595" s="343" t="s">
        <v>522</v>
      </c>
      <c r="H595" s="52"/>
      <c r="I595" s="395">
        <f>SUM(I596)</f>
        <v>510042</v>
      </c>
    </row>
    <row r="596" spans="1:9" ht="33.75" customHeight="1">
      <c r="A596" s="125" t="s">
        <v>184</v>
      </c>
      <c r="B596" s="374" t="s">
        <v>59</v>
      </c>
      <c r="C596" s="63">
        <v>10</v>
      </c>
      <c r="D596" s="52" t="s">
        <v>15</v>
      </c>
      <c r="E596" s="341" t="s">
        <v>256</v>
      </c>
      <c r="F596" s="342" t="s">
        <v>628</v>
      </c>
      <c r="G596" s="343" t="s">
        <v>631</v>
      </c>
      <c r="H596" s="52"/>
      <c r="I596" s="395">
        <f>SUM(I597:I598)</f>
        <v>510042</v>
      </c>
    </row>
    <row r="597" spans="1:9" ht="31.2">
      <c r="A597" s="136" t="s">
        <v>728</v>
      </c>
      <c r="B597" s="414" t="s">
        <v>59</v>
      </c>
      <c r="C597" s="63">
        <v>10</v>
      </c>
      <c r="D597" s="52" t="s">
        <v>15</v>
      </c>
      <c r="E597" s="341" t="s">
        <v>256</v>
      </c>
      <c r="F597" s="342" t="s">
        <v>628</v>
      </c>
      <c r="G597" s="343" t="s">
        <v>631</v>
      </c>
      <c r="H597" s="52" t="s">
        <v>16</v>
      </c>
      <c r="I597" s="397">
        <v>2000</v>
      </c>
    </row>
    <row r="598" spans="1:9" ht="15.6">
      <c r="A598" s="74" t="s">
        <v>40</v>
      </c>
      <c r="B598" s="374" t="s">
        <v>59</v>
      </c>
      <c r="C598" s="63">
        <v>10</v>
      </c>
      <c r="D598" s="52" t="s">
        <v>15</v>
      </c>
      <c r="E598" s="341" t="s">
        <v>256</v>
      </c>
      <c r="F598" s="342" t="s">
        <v>628</v>
      </c>
      <c r="G598" s="343" t="s">
        <v>631</v>
      </c>
      <c r="H598" s="52" t="s">
        <v>39</v>
      </c>
      <c r="I598" s="397">
        <v>508042</v>
      </c>
    </row>
    <row r="599" spans="1:9" ht="50.25" customHeight="1">
      <c r="A599" s="74" t="s">
        <v>172</v>
      </c>
      <c r="B599" s="374" t="s">
        <v>59</v>
      </c>
      <c r="C599" s="63">
        <v>10</v>
      </c>
      <c r="D599" s="52" t="s">
        <v>15</v>
      </c>
      <c r="E599" s="341" t="s">
        <v>253</v>
      </c>
      <c r="F599" s="342" t="s">
        <v>521</v>
      </c>
      <c r="G599" s="343" t="s">
        <v>522</v>
      </c>
      <c r="H599" s="52"/>
      <c r="I599" s="395">
        <f>SUM(I600)</f>
        <v>143692</v>
      </c>
    </row>
    <row r="600" spans="1:9" ht="46.8">
      <c r="A600" s="74" t="s">
        <v>607</v>
      </c>
      <c r="B600" s="374" t="s">
        <v>59</v>
      </c>
      <c r="C600" s="63">
        <v>10</v>
      </c>
      <c r="D600" s="52" t="s">
        <v>15</v>
      </c>
      <c r="E600" s="341" t="s">
        <v>253</v>
      </c>
      <c r="F600" s="342" t="s">
        <v>10</v>
      </c>
      <c r="G600" s="343" t="s">
        <v>522</v>
      </c>
      <c r="H600" s="52"/>
      <c r="I600" s="395">
        <f>SUM(I601)</f>
        <v>143692</v>
      </c>
    </row>
    <row r="601" spans="1:9" ht="78">
      <c r="A601" s="74" t="s">
        <v>633</v>
      </c>
      <c r="B601" s="374" t="s">
        <v>59</v>
      </c>
      <c r="C601" s="63">
        <v>10</v>
      </c>
      <c r="D601" s="52" t="s">
        <v>15</v>
      </c>
      <c r="E601" s="341" t="s">
        <v>253</v>
      </c>
      <c r="F601" s="342" t="s">
        <v>10</v>
      </c>
      <c r="G601" s="343" t="s">
        <v>632</v>
      </c>
      <c r="H601" s="52"/>
      <c r="I601" s="395">
        <f>SUM(I602:I603)</f>
        <v>143692</v>
      </c>
    </row>
    <row r="602" spans="1:9" ht="31.2">
      <c r="A602" s="136" t="s">
        <v>728</v>
      </c>
      <c r="B602" s="414" t="s">
        <v>59</v>
      </c>
      <c r="C602" s="63">
        <v>10</v>
      </c>
      <c r="D602" s="52" t="s">
        <v>15</v>
      </c>
      <c r="E602" s="341" t="s">
        <v>253</v>
      </c>
      <c r="F602" s="342" t="s">
        <v>10</v>
      </c>
      <c r="G602" s="343" t="s">
        <v>632</v>
      </c>
      <c r="H602" s="52" t="s">
        <v>16</v>
      </c>
      <c r="I602" s="397">
        <v>718</v>
      </c>
    </row>
    <row r="603" spans="1:9" ht="15.6">
      <c r="A603" s="74" t="s">
        <v>40</v>
      </c>
      <c r="B603" s="374" t="s">
        <v>59</v>
      </c>
      <c r="C603" s="63">
        <v>10</v>
      </c>
      <c r="D603" s="52" t="s">
        <v>15</v>
      </c>
      <c r="E603" s="341" t="s">
        <v>253</v>
      </c>
      <c r="F603" s="342" t="s">
        <v>10</v>
      </c>
      <c r="G603" s="343" t="s">
        <v>632</v>
      </c>
      <c r="H603" s="52" t="s">
        <v>39</v>
      </c>
      <c r="I603" s="397">
        <v>142974</v>
      </c>
    </row>
    <row r="604" spans="1:9" ht="15.6">
      <c r="A604" s="139" t="s">
        <v>43</v>
      </c>
      <c r="B604" s="21" t="s">
        <v>59</v>
      </c>
      <c r="C604" s="21">
        <v>11</v>
      </c>
      <c r="D604" s="21"/>
      <c r="E604" s="332"/>
      <c r="F604" s="333"/>
      <c r="G604" s="334"/>
      <c r="H604" s="17"/>
      <c r="I604" s="420">
        <f>SUM(I605)</f>
        <v>157000</v>
      </c>
    </row>
    <row r="605" spans="1:9" ht="15.6">
      <c r="A605" s="135" t="s">
        <v>44</v>
      </c>
      <c r="B605" s="31" t="s">
        <v>59</v>
      </c>
      <c r="C605" s="31">
        <v>11</v>
      </c>
      <c r="D605" s="27" t="s">
        <v>12</v>
      </c>
      <c r="E605" s="295"/>
      <c r="F605" s="296"/>
      <c r="G605" s="297"/>
      <c r="H605" s="27"/>
      <c r="I605" s="421">
        <f>SUM(I606,I615)</f>
        <v>157000</v>
      </c>
    </row>
    <row r="606" spans="1:9" ht="46.8">
      <c r="A606" s="131" t="s">
        <v>144</v>
      </c>
      <c r="B606" s="415" t="s">
        <v>59</v>
      </c>
      <c r="C606" s="36" t="s">
        <v>45</v>
      </c>
      <c r="D606" s="36" t="s">
        <v>12</v>
      </c>
      <c r="E606" s="298" t="s">
        <v>206</v>
      </c>
      <c r="F606" s="299" t="s">
        <v>521</v>
      </c>
      <c r="G606" s="300" t="s">
        <v>522</v>
      </c>
      <c r="H606" s="39"/>
      <c r="I606" s="394">
        <f>SUM(I611,I607)</f>
        <v>7000</v>
      </c>
    </row>
    <row r="607" spans="1:9" s="45" customFormat="1" ht="62.4">
      <c r="A607" s="74" t="s">
        <v>182</v>
      </c>
      <c r="B607" s="374" t="s">
        <v>59</v>
      </c>
      <c r="C607" s="43" t="s">
        <v>45</v>
      </c>
      <c r="D607" s="43" t="s">
        <v>12</v>
      </c>
      <c r="E607" s="344" t="s">
        <v>208</v>
      </c>
      <c r="F607" s="345" t="s">
        <v>521</v>
      </c>
      <c r="G607" s="346" t="s">
        <v>522</v>
      </c>
      <c r="H607" s="44"/>
      <c r="I607" s="398">
        <f>SUM(I608)</f>
        <v>2000</v>
      </c>
    </row>
    <row r="608" spans="1:9" s="45" customFormat="1" ht="46.8">
      <c r="A608" s="361" t="s">
        <v>629</v>
      </c>
      <c r="B608" s="374" t="s">
        <v>59</v>
      </c>
      <c r="C608" s="43" t="s">
        <v>45</v>
      </c>
      <c r="D608" s="43" t="s">
        <v>12</v>
      </c>
      <c r="E608" s="344" t="s">
        <v>208</v>
      </c>
      <c r="F608" s="345" t="s">
        <v>10</v>
      </c>
      <c r="G608" s="346" t="s">
        <v>522</v>
      </c>
      <c r="H608" s="44"/>
      <c r="I608" s="398">
        <f>SUM(I609)</f>
        <v>2000</v>
      </c>
    </row>
    <row r="609" spans="1:9" s="45" customFormat="1" ht="31.2">
      <c r="A609" s="95" t="s">
        <v>643</v>
      </c>
      <c r="B609" s="418" t="s">
        <v>59</v>
      </c>
      <c r="C609" s="43" t="s">
        <v>45</v>
      </c>
      <c r="D609" s="43" t="s">
        <v>12</v>
      </c>
      <c r="E609" s="344" t="s">
        <v>208</v>
      </c>
      <c r="F609" s="345" t="s">
        <v>10</v>
      </c>
      <c r="G609" s="346" t="s">
        <v>642</v>
      </c>
      <c r="H609" s="44"/>
      <c r="I609" s="398">
        <f>SUM(I610)</f>
        <v>2000</v>
      </c>
    </row>
    <row r="610" spans="1:9" s="45" customFormat="1" ht="31.2">
      <c r="A610" s="129" t="s">
        <v>728</v>
      </c>
      <c r="B610" s="419" t="s">
        <v>59</v>
      </c>
      <c r="C610" s="43" t="s">
        <v>45</v>
      </c>
      <c r="D610" s="43" t="s">
        <v>12</v>
      </c>
      <c r="E610" s="344" t="s">
        <v>208</v>
      </c>
      <c r="F610" s="345" t="s">
        <v>10</v>
      </c>
      <c r="G610" s="346" t="s">
        <v>642</v>
      </c>
      <c r="H610" s="44" t="s">
        <v>16</v>
      </c>
      <c r="I610" s="399">
        <v>2000</v>
      </c>
    </row>
    <row r="611" spans="1:9" ht="78">
      <c r="A611" s="127" t="s">
        <v>188</v>
      </c>
      <c r="B611" s="63" t="s">
        <v>59</v>
      </c>
      <c r="C611" s="2" t="s">
        <v>45</v>
      </c>
      <c r="D611" s="2" t="s">
        <v>12</v>
      </c>
      <c r="E611" s="301" t="s">
        <v>239</v>
      </c>
      <c r="F611" s="302" t="s">
        <v>521</v>
      </c>
      <c r="G611" s="303" t="s">
        <v>522</v>
      </c>
      <c r="H611" s="2"/>
      <c r="I611" s="395">
        <f>SUM(I612)</f>
        <v>5000</v>
      </c>
    </row>
    <row r="612" spans="1:9" ht="46.8">
      <c r="A612" s="358" t="s">
        <v>529</v>
      </c>
      <c r="B612" s="63" t="s">
        <v>59</v>
      </c>
      <c r="C612" s="43" t="s">
        <v>45</v>
      </c>
      <c r="D612" s="43" t="s">
        <v>12</v>
      </c>
      <c r="E612" s="301" t="s">
        <v>239</v>
      </c>
      <c r="F612" s="302" t="s">
        <v>10</v>
      </c>
      <c r="G612" s="303" t="s">
        <v>522</v>
      </c>
      <c r="H612" s="2"/>
      <c r="I612" s="395">
        <f>SUM(I613)</f>
        <v>5000</v>
      </c>
    </row>
    <row r="613" spans="1:9" ht="31.2">
      <c r="A613" s="99" t="s">
        <v>120</v>
      </c>
      <c r="B613" s="63" t="s">
        <v>59</v>
      </c>
      <c r="C613" s="2" t="s">
        <v>45</v>
      </c>
      <c r="D613" s="2" t="s">
        <v>12</v>
      </c>
      <c r="E613" s="301" t="s">
        <v>239</v>
      </c>
      <c r="F613" s="302" t="s">
        <v>10</v>
      </c>
      <c r="G613" s="303" t="s">
        <v>531</v>
      </c>
      <c r="H613" s="2"/>
      <c r="I613" s="395">
        <f>SUM(I614)</f>
        <v>5000</v>
      </c>
    </row>
    <row r="614" spans="1:9" ht="31.2">
      <c r="A614" s="136" t="s">
        <v>728</v>
      </c>
      <c r="B614" s="414" t="s">
        <v>59</v>
      </c>
      <c r="C614" s="2" t="s">
        <v>45</v>
      </c>
      <c r="D614" s="2" t="s">
        <v>12</v>
      </c>
      <c r="E614" s="301" t="s">
        <v>239</v>
      </c>
      <c r="F614" s="302" t="s">
        <v>10</v>
      </c>
      <c r="G614" s="303" t="s">
        <v>531</v>
      </c>
      <c r="H614" s="2" t="s">
        <v>16</v>
      </c>
      <c r="I614" s="396">
        <v>5000</v>
      </c>
    </row>
    <row r="615" spans="1:9" ht="62.4">
      <c r="A615" s="132" t="s">
        <v>173</v>
      </c>
      <c r="B615" s="38" t="s">
        <v>59</v>
      </c>
      <c r="C615" s="36" t="s">
        <v>45</v>
      </c>
      <c r="D615" s="36" t="s">
        <v>12</v>
      </c>
      <c r="E615" s="298" t="s">
        <v>609</v>
      </c>
      <c r="F615" s="299" t="s">
        <v>521</v>
      </c>
      <c r="G615" s="300" t="s">
        <v>522</v>
      </c>
      <c r="H615" s="36"/>
      <c r="I615" s="394">
        <f>SUM(I616)</f>
        <v>150000</v>
      </c>
    </row>
    <row r="616" spans="1:9" ht="93.6">
      <c r="A616" s="133" t="s">
        <v>189</v>
      </c>
      <c r="B616" s="63" t="s">
        <v>59</v>
      </c>
      <c r="C616" s="2" t="s">
        <v>45</v>
      </c>
      <c r="D616" s="2" t="s">
        <v>12</v>
      </c>
      <c r="E616" s="301" t="s">
        <v>259</v>
      </c>
      <c r="F616" s="302" t="s">
        <v>521</v>
      </c>
      <c r="G616" s="303" t="s">
        <v>522</v>
      </c>
      <c r="H616" s="2"/>
      <c r="I616" s="395">
        <f>SUM(I617)</f>
        <v>150000</v>
      </c>
    </row>
    <row r="617" spans="1:9" ht="31.2">
      <c r="A617" s="133" t="s">
        <v>644</v>
      </c>
      <c r="B617" s="63" t="s">
        <v>59</v>
      </c>
      <c r="C617" s="2" t="s">
        <v>45</v>
      </c>
      <c r="D617" s="2" t="s">
        <v>12</v>
      </c>
      <c r="E617" s="301" t="s">
        <v>259</v>
      </c>
      <c r="F617" s="302" t="s">
        <v>10</v>
      </c>
      <c r="G617" s="303" t="s">
        <v>522</v>
      </c>
      <c r="H617" s="2"/>
      <c r="I617" s="395">
        <f>SUM(I618)</f>
        <v>150000</v>
      </c>
    </row>
    <row r="618" spans="1:9" ht="46.8">
      <c r="A618" s="74" t="s">
        <v>190</v>
      </c>
      <c r="B618" s="374" t="s">
        <v>59</v>
      </c>
      <c r="C618" s="2" t="s">
        <v>45</v>
      </c>
      <c r="D618" s="2" t="s">
        <v>12</v>
      </c>
      <c r="E618" s="301" t="s">
        <v>259</v>
      </c>
      <c r="F618" s="302" t="s">
        <v>10</v>
      </c>
      <c r="G618" s="303" t="s">
        <v>645</v>
      </c>
      <c r="H618" s="2"/>
      <c r="I618" s="395">
        <f>SUM(I619)</f>
        <v>150000</v>
      </c>
    </row>
    <row r="619" spans="1:9" ht="31.2">
      <c r="A619" s="136" t="s">
        <v>728</v>
      </c>
      <c r="B619" s="414" t="s">
        <v>59</v>
      </c>
      <c r="C619" s="2" t="s">
        <v>45</v>
      </c>
      <c r="D619" s="2" t="s">
        <v>12</v>
      </c>
      <c r="E619" s="301" t="s">
        <v>259</v>
      </c>
      <c r="F619" s="302" t="s">
        <v>10</v>
      </c>
      <c r="G619" s="303" t="s">
        <v>645</v>
      </c>
      <c r="H619" s="2" t="s">
        <v>16</v>
      </c>
      <c r="I619" s="397">
        <v>150000</v>
      </c>
    </row>
  </sheetData>
  <mergeCells count="5">
    <mergeCell ref="E13:G13"/>
    <mergeCell ref="J140:L140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прил11!Область_печати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2016-11-30T07:43:00Z</cp:lastPrinted>
  <dcterms:created xsi:type="dcterms:W3CDTF">2011-10-10T13:40:01Z</dcterms:created>
  <dcterms:modified xsi:type="dcterms:W3CDTF">2016-12-16T12:54:42Z</dcterms:modified>
</cp:coreProperties>
</file>