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9EEDD33B-0960-40BB-ABDA-0D0353DE8AD4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3" sheetId="41" r:id="rId2"/>
    <sheet name="прил5" sheetId="2" r:id="rId3"/>
    <sheet name="прил7" sheetId="51" r:id="rId4"/>
    <sheet name="прил9" sheetId="40" r:id="rId5"/>
    <sheet name="прил17т1" sheetId="52" r:id="rId6"/>
    <sheet name="прил17т2" sheetId="75" r:id="rId7"/>
    <sheet name="прил17т3" sheetId="72" r:id="rId8"/>
    <sheet name="прил17т5" sheetId="57" r:id="rId9"/>
    <sheet name="прил18" sheetId="74" r:id="rId10"/>
  </sheets>
  <definedNames>
    <definedName name="_xlnm._FilterDatabase" localSheetId="2" hidden="1">прил5!$G$1:$G$669</definedName>
    <definedName name="_xlnm._FilterDatabase" localSheetId="3" hidden="1">прил7!$E$1:$E$633</definedName>
    <definedName name="_xlnm._FilterDatabase" localSheetId="4" hidden="1">прил9!$D$1:$D$481</definedName>
    <definedName name="_xlnm.Print_Area" localSheetId="1">прил3!$A$1:$C$120</definedName>
    <definedName name="_xlnm.Print_Area" localSheetId="2">прил5!$A$1:$H$668</definedName>
    <definedName name="_xlnm.Print_Area" localSheetId="3">прил7!$A$1:$I$726</definedName>
    <definedName name="_xlnm.Print_Area" localSheetId="4">прил9!$A$1:$F$479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75" l="1"/>
  <c r="I30" i="75"/>
  <c r="H30" i="75"/>
  <c r="G30" i="75"/>
  <c r="F30" i="75"/>
  <c r="E30" i="75"/>
  <c r="D29" i="75"/>
  <c r="D28" i="75"/>
  <c r="D27" i="75"/>
  <c r="D26" i="75"/>
  <c r="D25" i="75"/>
  <c r="D30" i="75" s="1"/>
  <c r="D24" i="75"/>
  <c r="D23" i="75"/>
  <c r="H507" i="2" l="1"/>
  <c r="I268" i="51"/>
  <c r="I279" i="51"/>
  <c r="I278" i="51" s="1"/>
  <c r="I277" i="51" s="1"/>
  <c r="I276" i="51" s="1"/>
  <c r="I275" i="51" s="1"/>
  <c r="C71" i="41"/>
  <c r="C83" i="41"/>
  <c r="C72" i="41"/>
  <c r="H353" i="2" l="1"/>
  <c r="H352" i="2" s="1"/>
  <c r="H351" i="2" s="1"/>
  <c r="I421" i="51"/>
  <c r="I420" i="51" s="1"/>
  <c r="H431" i="2"/>
  <c r="H622" i="2"/>
  <c r="I286" i="51"/>
  <c r="I285" i="51"/>
  <c r="I284" i="51" s="1"/>
  <c r="I283" i="51" s="1"/>
  <c r="I282" i="51" s="1"/>
  <c r="I281" i="51" s="1"/>
  <c r="H458" i="2"/>
  <c r="I273" i="51"/>
  <c r="I272" i="51" s="1"/>
  <c r="H139" i="2"/>
  <c r="H138" i="2" s="1"/>
  <c r="I259" i="51"/>
  <c r="F225" i="40" l="1"/>
  <c r="F224" i="40" s="1"/>
  <c r="F223" i="40" s="1"/>
  <c r="F401" i="40"/>
  <c r="F400" i="40" s="1"/>
  <c r="H616" i="2" l="1"/>
  <c r="F122" i="40" s="1"/>
  <c r="I228" i="51"/>
  <c r="C51" i="41" l="1"/>
  <c r="H480" i="2" l="1"/>
  <c r="F49" i="40" s="1"/>
  <c r="H479" i="2"/>
  <c r="F48" i="40" s="1"/>
  <c r="H478" i="2"/>
  <c r="I603" i="51"/>
  <c r="F24" i="40"/>
  <c r="H457" i="2"/>
  <c r="F23" i="40" s="1"/>
  <c r="H456" i="2"/>
  <c r="F22" i="40" s="1"/>
  <c r="I581" i="51"/>
  <c r="H595" i="2"/>
  <c r="F239" i="40" s="1"/>
  <c r="I536" i="51"/>
  <c r="H592" i="2"/>
  <c r="I533" i="51"/>
  <c r="H477" i="2" l="1"/>
  <c r="F47" i="40"/>
  <c r="F46" i="40" s="1"/>
  <c r="F21" i="40"/>
  <c r="H455" i="2"/>
  <c r="F236" i="40"/>
  <c r="H394" i="2"/>
  <c r="F385" i="40" s="1"/>
  <c r="H381" i="2"/>
  <c r="F243" i="40" s="1"/>
  <c r="H380" i="2"/>
  <c r="H379" i="2"/>
  <c r="H377" i="2"/>
  <c r="H376" i="2" s="1"/>
  <c r="H375" i="2"/>
  <c r="H374" i="2" s="1"/>
  <c r="I459" i="51"/>
  <c r="F229" i="40" l="1"/>
  <c r="F228" i="40" s="1"/>
  <c r="F231" i="40"/>
  <c r="F230" i="40" s="1"/>
  <c r="I441" i="51"/>
  <c r="I443" i="51"/>
  <c r="H341" i="2"/>
  <c r="H340" i="2" s="1"/>
  <c r="I409" i="51"/>
  <c r="H280" i="2"/>
  <c r="F155" i="40" s="1"/>
  <c r="I348" i="51"/>
  <c r="H294" i="2"/>
  <c r="H293" i="2" s="1"/>
  <c r="H292" i="2"/>
  <c r="F159" i="40" s="1"/>
  <c r="H291" i="2"/>
  <c r="F158" i="40" s="1"/>
  <c r="I362" i="51"/>
  <c r="I359" i="51"/>
  <c r="H265" i="2"/>
  <c r="F131" i="40" s="1"/>
  <c r="F130" i="40" s="1"/>
  <c r="H263" i="2"/>
  <c r="F129" i="40" s="1"/>
  <c r="H262" i="2"/>
  <c r="F128" i="40" s="1"/>
  <c r="I333" i="51"/>
  <c r="I330" i="51"/>
  <c r="F213" i="40" l="1"/>
  <c r="F212" i="40" s="1"/>
  <c r="H279" i="2"/>
  <c r="F157" i="40"/>
  <c r="H290" i="2"/>
  <c r="F161" i="40"/>
  <c r="F160" i="40" s="1"/>
  <c r="H261" i="2"/>
  <c r="H264" i="2"/>
  <c r="F127" i="40"/>
  <c r="H142" i="2"/>
  <c r="F404" i="40" s="1"/>
  <c r="H141" i="2"/>
  <c r="F403" i="40" s="1"/>
  <c r="I261" i="51"/>
  <c r="I257" i="51" l="1"/>
  <c r="I256" i="51" s="1"/>
  <c r="I258" i="51"/>
  <c r="F402" i="40"/>
  <c r="H140" i="2"/>
  <c r="H137" i="2" l="1"/>
  <c r="H136" i="2" s="1"/>
  <c r="H135" i="2" s="1"/>
  <c r="C31" i="41"/>
  <c r="C16" i="41"/>
  <c r="H60" i="2" l="1"/>
  <c r="F337" i="40" s="1"/>
  <c r="I46" i="51"/>
  <c r="F242" i="40" l="1"/>
  <c r="F241" i="40"/>
  <c r="H382" i="2"/>
  <c r="H378" i="2" s="1"/>
  <c r="I445" i="51"/>
  <c r="H482" i="2" l="1"/>
  <c r="I607" i="51"/>
  <c r="C95" i="41"/>
  <c r="H481" i="2" l="1"/>
  <c r="F54" i="40"/>
  <c r="F53" i="40" s="1"/>
  <c r="H347" i="2" l="1"/>
  <c r="H346" i="2" s="1"/>
  <c r="H345" i="2" s="1"/>
  <c r="I415" i="51"/>
  <c r="I414" i="51" s="1"/>
  <c r="F219" i="40" l="1"/>
  <c r="F218" i="40" s="1"/>
  <c r="F217" i="40" s="1"/>
  <c r="H219" i="2"/>
  <c r="I176" i="51"/>
  <c r="I175" i="51" s="1"/>
  <c r="I174" i="51" s="1"/>
  <c r="I173" i="51" s="1"/>
  <c r="H274" i="2" l="1"/>
  <c r="H273" i="2" s="1"/>
  <c r="H272" i="2"/>
  <c r="F147" i="40" s="1"/>
  <c r="F146" i="40" s="1"/>
  <c r="F149" i="40" l="1"/>
  <c r="F148" i="40" s="1"/>
  <c r="H271" i="2"/>
  <c r="H468" i="2"/>
  <c r="H467" i="2" s="1"/>
  <c r="H466" i="2"/>
  <c r="H465" i="2" s="1"/>
  <c r="H462" i="2"/>
  <c r="F31" i="40" s="1"/>
  <c r="F30" i="40" s="1"/>
  <c r="H460" i="2"/>
  <c r="H459" i="2" s="1"/>
  <c r="I585" i="51"/>
  <c r="I587" i="51"/>
  <c r="I591" i="51"/>
  <c r="I593" i="51"/>
  <c r="I342" i="51"/>
  <c r="I340" i="51"/>
  <c r="H617" i="2"/>
  <c r="I227" i="51"/>
  <c r="I705" i="51"/>
  <c r="H615" i="2" l="1"/>
  <c r="H614" i="2" s="1"/>
  <c r="F35" i="40"/>
  <c r="F34" i="40" s="1"/>
  <c r="F37" i="40"/>
  <c r="F36" i="40" s="1"/>
  <c r="H461" i="2"/>
  <c r="F29" i="40"/>
  <c r="F28" i="40" s="1"/>
  <c r="F123" i="40"/>
  <c r="F121" i="40" l="1"/>
  <c r="F120" i="40" s="1"/>
  <c r="H393" i="2"/>
  <c r="H392" i="2" s="1"/>
  <c r="H655" i="2" l="1"/>
  <c r="F316" i="40" s="1"/>
  <c r="I668" i="51"/>
  <c r="H401" i="2"/>
  <c r="F311" i="40" s="1"/>
  <c r="I560" i="51"/>
  <c r="H339" i="2"/>
  <c r="F211" i="40" s="1"/>
  <c r="H444" i="2"/>
  <c r="H443" i="2" s="1"/>
  <c r="H442" i="2" s="1"/>
  <c r="H441" i="2" s="1"/>
  <c r="H440" i="2" s="1"/>
  <c r="I498" i="51"/>
  <c r="I497" i="51" s="1"/>
  <c r="I496" i="51" s="1"/>
  <c r="I495" i="51" s="1"/>
  <c r="I406" i="51" l="1"/>
  <c r="H255" i="2"/>
  <c r="F305" i="40" s="1"/>
  <c r="I211" i="51"/>
  <c r="H146" i="2" l="1"/>
  <c r="H145" i="2" s="1"/>
  <c r="I103" i="51"/>
  <c r="F447" i="40" l="1"/>
  <c r="C34" i="41"/>
  <c r="H254" i="2" l="1"/>
  <c r="H253" i="2" s="1"/>
  <c r="H183" i="2"/>
  <c r="F380" i="40" s="1"/>
  <c r="F379" i="40" s="1"/>
  <c r="I140" i="51"/>
  <c r="C67" i="41"/>
  <c r="H182" i="2" l="1"/>
  <c r="F304" i="40"/>
  <c r="F303" i="40" s="1"/>
  <c r="H250" i="2"/>
  <c r="F290" i="40" s="1"/>
  <c r="F289" i="40" s="1"/>
  <c r="I207" i="51"/>
  <c r="H249" i="2" l="1"/>
  <c r="C114" i="41" l="1"/>
  <c r="C92" i="41" l="1"/>
  <c r="H157" i="2" l="1"/>
  <c r="F462" i="40" s="1"/>
  <c r="F461" i="40" s="1"/>
  <c r="I114" i="51"/>
  <c r="H156" i="2" l="1"/>
  <c r="I450" i="51"/>
  <c r="I440" i="51" s="1"/>
  <c r="H405" i="2" l="1"/>
  <c r="H252" i="2"/>
  <c r="H251" i="2" s="1"/>
  <c r="H248" i="2" s="1"/>
  <c r="H247" i="2" l="1"/>
  <c r="F296" i="40"/>
  <c r="F295" i="40" s="1"/>
  <c r="G31" i="74"/>
  <c r="F31" i="74"/>
  <c r="G28" i="74" l="1"/>
  <c r="F28" i="74"/>
  <c r="G21" i="74"/>
  <c r="F21" i="74"/>
  <c r="G18" i="74"/>
  <c r="F18" i="74"/>
  <c r="G17" i="74" l="1"/>
  <c r="F17" i="74"/>
  <c r="H328" i="2" l="1"/>
  <c r="F198" i="40" s="1"/>
  <c r="F197" i="40" s="1"/>
  <c r="H326" i="2"/>
  <c r="H325" i="2" s="1"/>
  <c r="H324" i="2"/>
  <c r="F194" i="40" s="1"/>
  <c r="F193" i="40" s="1"/>
  <c r="H310" i="2"/>
  <c r="H309" i="2" s="1"/>
  <c r="H308" i="2"/>
  <c r="F178" i="40" s="1"/>
  <c r="F177" i="40" s="1"/>
  <c r="C88" i="41"/>
  <c r="I396" i="51"/>
  <c r="I394" i="51"/>
  <c r="I392" i="51"/>
  <c r="I376" i="51"/>
  <c r="I378" i="51"/>
  <c r="H323" i="2" l="1"/>
  <c r="H327" i="2"/>
  <c r="H307" i="2"/>
  <c r="F180" i="40"/>
  <c r="F179" i="40" s="1"/>
  <c r="F196" i="40"/>
  <c r="F195" i="40" s="1"/>
  <c r="H306" i="2"/>
  <c r="I374" i="51"/>
  <c r="C87" i="41"/>
  <c r="H305" i="2" l="1"/>
  <c r="F176" i="40"/>
  <c r="F175" i="40" s="1"/>
  <c r="D23" i="42" l="1"/>
  <c r="I233" i="51" l="1"/>
  <c r="H605" i="2" l="1"/>
  <c r="H604" i="2" s="1"/>
  <c r="I701" i="51"/>
  <c r="F103" i="40" l="1"/>
  <c r="F102" i="40" s="1"/>
  <c r="H304" i="2"/>
  <c r="H302" i="2"/>
  <c r="H300" i="2"/>
  <c r="H312" i="2" l="1"/>
  <c r="H311" i="2" s="1"/>
  <c r="I380" i="51"/>
  <c r="F182" i="40" l="1"/>
  <c r="F181" i="40" s="1"/>
  <c r="H370" i="2"/>
  <c r="H597" i="2"/>
  <c r="H596" i="2" s="1"/>
  <c r="I539" i="51"/>
  <c r="H575" i="2"/>
  <c r="H574" i="2" s="1"/>
  <c r="I517" i="51"/>
  <c r="H439" i="2"/>
  <c r="H411" i="2"/>
  <c r="F326" i="40" s="1"/>
  <c r="H408" i="2"/>
  <c r="H407" i="2"/>
  <c r="I469" i="51"/>
  <c r="I466" i="51"/>
  <c r="H388" i="2"/>
  <c r="H387" i="2" s="1"/>
  <c r="H386" i="2" s="1"/>
  <c r="H385" i="2" s="1"/>
  <c r="I454" i="51"/>
  <c r="I453" i="51" s="1"/>
  <c r="I452" i="51" s="1"/>
  <c r="H367" i="2"/>
  <c r="F421" i="40" s="1"/>
  <c r="F420" i="40" s="1"/>
  <c r="F419" i="40" s="1"/>
  <c r="F418" i="40" s="1"/>
  <c r="I435" i="51"/>
  <c r="I434" i="51" s="1"/>
  <c r="I433" i="51" s="1"/>
  <c r="I432" i="51" s="1"/>
  <c r="I465" i="51" l="1"/>
  <c r="H369" i="2"/>
  <c r="F246" i="40"/>
  <c r="F245" i="40" s="1"/>
  <c r="H366" i="2"/>
  <c r="H365" i="2" s="1"/>
  <c r="H364" i="2" s="1"/>
  <c r="H363" i="2" s="1"/>
  <c r="H322" i="2" l="1"/>
  <c r="F192" i="40" s="1"/>
  <c r="I389" i="51"/>
  <c r="H637" i="2"/>
  <c r="F83" i="40" s="1"/>
  <c r="H636" i="2"/>
  <c r="F82" i="40" s="1"/>
  <c r="I714" i="51"/>
  <c r="H609" i="2"/>
  <c r="H608" i="2" s="1"/>
  <c r="H607" i="2"/>
  <c r="H606" i="2" s="1"/>
  <c r="I703" i="51"/>
  <c r="F81" i="40" l="1"/>
  <c r="F107" i="40"/>
  <c r="F106" i="40" s="1"/>
  <c r="H635" i="2"/>
  <c r="F105" i="40"/>
  <c r="F104" i="40" s="1"/>
  <c r="H172" i="2" l="1"/>
  <c r="F481" i="40" s="1"/>
  <c r="H151" i="2"/>
  <c r="F452" i="40" s="1"/>
  <c r="F451" i="40" s="1"/>
  <c r="H149" i="2"/>
  <c r="I108" i="51"/>
  <c r="I105" i="51"/>
  <c r="I102" i="51" l="1"/>
  <c r="H171" i="2"/>
  <c r="H150" i="2"/>
  <c r="H668" i="2" l="1"/>
  <c r="E32" i="74" s="1"/>
  <c r="E31" i="74" s="1"/>
  <c r="F397" i="40" l="1"/>
  <c r="H35" i="2" l="1"/>
  <c r="F443" i="40" s="1"/>
  <c r="H34" i="2"/>
  <c r="F442" i="40" s="1"/>
  <c r="I314" i="51"/>
  <c r="I313" i="51" s="1"/>
  <c r="F441" i="40" l="1"/>
  <c r="F440" i="40" s="1"/>
  <c r="H33" i="2"/>
  <c r="H32" i="2" s="1"/>
  <c r="C28" i="41"/>
  <c r="C54" i="41"/>
  <c r="C46" i="41"/>
  <c r="C66" i="41"/>
  <c r="C63" i="41"/>
  <c r="C61" i="41"/>
  <c r="C105" i="41"/>
  <c r="H384" i="2" l="1"/>
  <c r="H383" i="2" s="1"/>
  <c r="H373" i="2" s="1"/>
  <c r="H350" i="2"/>
  <c r="F222" i="40" s="1"/>
  <c r="F221" i="40" s="1"/>
  <c r="F220" i="40" s="1"/>
  <c r="H344" i="2"/>
  <c r="H343" i="2" s="1"/>
  <c r="H342" i="2" s="1"/>
  <c r="I418" i="51"/>
  <c r="I417" i="51" s="1"/>
  <c r="I412" i="51"/>
  <c r="I411" i="51" s="1"/>
  <c r="H349" i="2" l="1"/>
  <c r="H348" i="2" s="1"/>
  <c r="F248" i="40"/>
  <c r="F247" i="40" s="1"/>
  <c r="F216" i="40"/>
  <c r="F215" i="40" s="1"/>
  <c r="F214" i="40" s="1"/>
  <c r="C36" i="41" l="1"/>
  <c r="C27" i="41" s="1"/>
  <c r="H427" i="2" l="1"/>
  <c r="H426" i="2" s="1"/>
  <c r="H425" i="2" s="1"/>
  <c r="H424" i="2" s="1"/>
  <c r="I481" i="51"/>
  <c r="I480" i="51" s="1"/>
  <c r="I479" i="51" s="1"/>
  <c r="H49" i="2"/>
  <c r="F272" i="40" s="1"/>
  <c r="I35" i="51"/>
  <c r="H491" i="2"/>
  <c r="H490" i="2" s="1"/>
  <c r="H489" i="2" s="1"/>
  <c r="H488" i="2" s="1"/>
  <c r="H487" i="2" s="1"/>
  <c r="I616" i="51"/>
  <c r="I615" i="51" s="1"/>
  <c r="I614" i="51" s="1"/>
  <c r="I613" i="51" s="1"/>
  <c r="H228" i="2" l="1"/>
  <c r="H227" i="2" s="1"/>
  <c r="I185" i="51"/>
  <c r="F302" i="40" l="1"/>
  <c r="F301" i="40" s="1"/>
  <c r="H319" i="2" l="1"/>
  <c r="H318" i="2" s="1"/>
  <c r="H301" i="2"/>
  <c r="F189" i="40" l="1"/>
  <c r="F188" i="40" s="1"/>
  <c r="F172" i="40"/>
  <c r="F171" i="40" s="1"/>
  <c r="I387" i="51"/>
  <c r="I370" i="51"/>
  <c r="I183" i="51"/>
  <c r="I181" i="51"/>
  <c r="I180" i="51" l="1"/>
  <c r="H200" i="2"/>
  <c r="H204" i="2"/>
  <c r="H338" i="2" l="1"/>
  <c r="F210" i="40" l="1"/>
  <c r="F209" i="40" s="1"/>
  <c r="H337" i="2"/>
  <c r="H643" i="2" l="1"/>
  <c r="H642" i="2" s="1"/>
  <c r="H641" i="2" s="1"/>
  <c r="H640" i="2" s="1"/>
  <c r="I721" i="51"/>
  <c r="I720" i="51" s="1"/>
  <c r="I719" i="51" s="1"/>
  <c r="H496" i="2"/>
  <c r="H495" i="2" s="1"/>
  <c r="H494" i="2" s="1"/>
  <c r="H493" i="2" s="1"/>
  <c r="H492" i="2" s="1"/>
  <c r="I621" i="51"/>
  <c r="I620" i="51" s="1"/>
  <c r="I619" i="51" s="1"/>
  <c r="I618" i="51" s="1"/>
  <c r="F111" i="40" l="1"/>
  <c r="H134" i="2" l="1"/>
  <c r="I157" i="51"/>
  <c r="I119" i="51"/>
  <c r="F350" i="40" l="1"/>
  <c r="F349" i="40" s="1"/>
  <c r="E29" i="74"/>
  <c r="H82" i="2" l="1"/>
  <c r="H81" i="2" s="1"/>
  <c r="H80" i="2" s="1"/>
  <c r="H79" i="2" s="1"/>
  <c r="H78" i="2" s="1"/>
  <c r="I69" i="51"/>
  <c r="I68" i="51" s="1"/>
  <c r="I67" i="51" s="1"/>
  <c r="I66" i="51" s="1"/>
  <c r="H160" i="2"/>
  <c r="F460" i="40" l="1"/>
  <c r="H334" i="2"/>
  <c r="I402" i="51"/>
  <c r="H333" i="2" l="1"/>
  <c r="F206" i="40"/>
  <c r="H464" i="2" l="1"/>
  <c r="I589" i="51"/>
  <c r="H585" i="2"/>
  <c r="F204" i="40" s="1"/>
  <c r="I527" i="51"/>
  <c r="I367" i="51"/>
  <c r="F167" i="40"/>
  <c r="H463" i="2" l="1"/>
  <c r="F33" i="40"/>
  <c r="F32" i="40" s="1"/>
  <c r="H584" i="2"/>
  <c r="F203" i="40"/>
  <c r="H603" i="2" l="1"/>
  <c r="I699" i="51"/>
  <c r="I698" i="51" s="1"/>
  <c r="I711" i="51"/>
  <c r="I697" i="51" l="1"/>
  <c r="I696" i="51" s="1"/>
  <c r="I695" i="51" s="1"/>
  <c r="F277" i="40" l="1"/>
  <c r="I144" i="51"/>
  <c r="F264" i="40" l="1"/>
  <c r="H270" i="2" l="1"/>
  <c r="F138" i="40" s="1"/>
  <c r="H233" i="2"/>
  <c r="F416" i="40" s="1"/>
  <c r="H336" i="2"/>
  <c r="F208" i="40" s="1"/>
  <c r="H662" i="2"/>
  <c r="H654" i="2"/>
  <c r="H647" i="2"/>
  <c r="H639" i="2"/>
  <c r="F85" i="40" s="1"/>
  <c r="H634" i="2"/>
  <c r="F80" i="40" s="1"/>
  <c r="H633" i="2"/>
  <c r="F79" i="40" s="1"/>
  <c r="F133" i="40"/>
  <c r="F132" i="40" s="1"/>
  <c r="H613" i="2"/>
  <c r="F117" i="40" s="1"/>
  <c r="H627" i="2"/>
  <c r="F294" i="40" s="1"/>
  <c r="H594" i="2"/>
  <c r="H591" i="2"/>
  <c r="H590" i="2" s="1"/>
  <c r="H589" i="2"/>
  <c r="F233" i="40" s="1"/>
  <c r="H583" i="2"/>
  <c r="H581" i="2"/>
  <c r="F170" i="40" s="1"/>
  <c r="H580" i="2"/>
  <c r="F169" i="40" s="1"/>
  <c r="H578" i="2"/>
  <c r="H573" i="2"/>
  <c r="F145" i="40" s="1"/>
  <c r="H571" i="2"/>
  <c r="F143" i="40" s="1"/>
  <c r="H570" i="2"/>
  <c r="F142" i="40" s="1"/>
  <c r="H568" i="2"/>
  <c r="F140" i="40" s="1"/>
  <c r="H563" i="2"/>
  <c r="F101" i="40" s="1"/>
  <c r="H562" i="2"/>
  <c r="F100" i="40" s="1"/>
  <c r="H560" i="2"/>
  <c r="F98" i="40" s="1"/>
  <c r="H559" i="2"/>
  <c r="F97" i="40" s="1"/>
  <c r="H557" i="2"/>
  <c r="F95" i="40" s="1"/>
  <c r="H556" i="2"/>
  <c r="F94" i="40" s="1"/>
  <c r="H554" i="2"/>
  <c r="F92" i="40" s="1"/>
  <c r="H553" i="2"/>
  <c r="F91" i="40" s="1"/>
  <c r="F89" i="40"/>
  <c r="H548" i="2"/>
  <c r="F52" i="40" s="1"/>
  <c r="H547" i="2"/>
  <c r="F51" i="40" s="1"/>
  <c r="H543" i="2"/>
  <c r="F27" i="40" s="1"/>
  <c r="H542" i="2"/>
  <c r="F26" i="40" s="1"/>
  <c r="H536" i="2"/>
  <c r="F109" i="40" s="1"/>
  <c r="H529" i="2"/>
  <c r="F456" i="40" s="1"/>
  <c r="H523" i="2"/>
  <c r="H518" i="2"/>
  <c r="F74" i="40" s="1"/>
  <c r="H517" i="2"/>
  <c r="F73" i="40" s="1"/>
  <c r="F72" i="40"/>
  <c r="H514" i="2"/>
  <c r="F70" i="40" s="1"/>
  <c r="H511" i="2"/>
  <c r="F67" i="40" s="1"/>
  <c r="H501" i="2"/>
  <c r="F412" i="40" s="1"/>
  <c r="H486" i="2"/>
  <c r="F58" i="40" s="1"/>
  <c r="H485" i="2"/>
  <c r="F57" i="40" s="1"/>
  <c r="F56" i="40"/>
  <c r="H474" i="2"/>
  <c r="F43" i="40" s="1"/>
  <c r="H472" i="2"/>
  <c r="F41" i="40" s="1"/>
  <c r="H471" i="2"/>
  <c r="F40" i="40" s="1"/>
  <c r="F39" i="40"/>
  <c r="H449" i="2"/>
  <c r="H438" i="2"/>
  <c r="F263" i="40" s="1"/>
  <c r="H435" i="2"/>
  <c r="F260" i="40" s="1"/>
  <c r="H434" i="2"/>
  <c r="F259" i="40" s="1"/>
  <c r="H433" i="2"/>
  <c r="F258" i="40" s="1"/>
  <c r="F256" i="40"/>
  <c r="H422" i="2"/>
  <c r="H416" i="2"/>
  <c r="F365" i="40" s="1"/>
  <c r="H410" i="2"/>
  <c r="F323" i="40"/>
  <c r="F322" i="40"/>
  <c r="F320" i="40"/>
  <c r="H400" i="2"/>
  <c r="H362" i="2"/>
  <c r="H357" i="2"/>
  <c r="F252" i="40" s="1"/>
  <c r="H332" i="2"/>
  <c r="F202" i="40" s="1"/>
  <c r="H331" i="2"/>
  <c r="F201" i="40" s="1"/>
  <c r="H330" i="2"/>
  <c r="F200" i="40" s="1"/>
  <c r="H321" i="2"/>
  <c r="H317" i="2"/>
  <c r="H316" i="2"/>
  <c r="F186" i="40" s="1"/>
  <c r="H314" i="2"/>
  <c r="F184" i="40" s="1"/>
  <c r="F174" i="40"/>
  <c r="H299" i="2"/>
  <c r="H298" i="2" s="1"/>
  <c r="H297" i="2"/>
  <c r="F164" i="40" s="1"/>
  <c r="H296" i="2"/>
  <c r="F163" i="40" s="1"/>
  <c r="H285" i="2"/>
  <c r="H278" i="2"/>
  <c r="F153" i="40" s="1"/>
  <c r="H277" i="2"/>
  <c r="F152" i="40" s="1"/>
  <c r="H276" i="2"/>
  <c r="F151" i="40" s="1"/>
  <c r="H268" i="2"/>
  <c r="F136" i="40" s="1"/>
  <c r="H267" i="2"/>
  <c r="F135" i="40" s="1"/>
  <c r="H246" i="2"/>
  <c r="H240" i="2"/>
  <c r="H226" i="2"/>
  <c r="E25" i="74" s="1"/>
  <c r="H224" i="2"/>
  <c r="E24" i="74" s="1"/>
  <c r="H214" i="2"/>
  <c r="H208" i="2"/>
  <c r="F360" i="40" s="1"/>
  <c r="H202" i="2"/>
  <c r="F346" i="40"/>
  <c r="F352" i="40"/>
  <c r="H194" i="2"/>
  <c r="F356" i="40" s="1"/>
  <c r="H187" i="2"/>
  <c r="F389" i="40" s="1"/>
  <c r="H181" i="2"/>
  <c r="F378" i="40" s="1"/>
  <c r="H180" i="2"/>
  <c r="F377" i="40" s="1"/>
  <c r="H179" i="2"/>
  <c r="F376" i="40" s="1"/>
  <c r="H170" i="2"/>
  <c r="F479" i="40" s="1"/>
  <c r="H169" i="2"/>
  <c r="F478" i="40" s="1"/>
  <c r="H168" i="2"/>
  <c r="F477" i="40" s="1"/>
  <c r="F238" i="40" l="1"/>
  <c r="F237" i="40" s="1"/>
  <c r="H593" i="2"/>
  <c r="F235" i="40"/>
  <c r="F234" i="40" s="1"/>
  <c r="F244" i="40"/>
  <c r="F240" i="40" s="1"/>
  <c r="G15" i="74"/>
  <c r="G14" i="74" s="1"/>
  <c r="G13" i="74" s="1"/>
  <c r="F15" i="74"/>
  <c r="F14" i="74" s="1"/>
  <c r="F13" i="74" s="1"/>
  <c r="F282" i="40"/>
  <c r="E26" i="74"/>
  <c r="F394" i="40"/>
  <c r="E16" i="74"/>
  <c r="E15" i="74" s="1"/>
  <c r="E14" i="74" s="1"/>
  <c r="F284" i="40"/>
  <c r="E27" i="74"/>
  <c r="F61" i="40"/>
  <c r="E20" i="74"/>
  <c r="F348" i="40"/>
  <c r="E30" i="74"/>
  <c r="E28" i="74" s="1"/>
  <c r="F315" i="40"/>
  <c r="F314" i="40" s="1"/>
  <c r="H653" i="2"/>
  <c r="F310" i="40"/>
  <c r="F309" i="40" s="1"/>
  <c r="H399" i="2"/>
  <c r="F325" i="40"/>
  <c r="F324" i="40" s="1"/>
  <c r="H409" i="2"/>
  <c r="F191" i="40"/>
  <c r="F190" i="40" s="1"/>
  <c r="H320" i="2"/>
  <c r="F292" i="40"/>
  <c r="F291" i="40" s="1"/>
  <c r="H223" i="2"/>
  <c r="F298" i="40"/>
  <c r="F297" i="40" s="1"/>
  <c r="H225" i="2"/>
  <c r="F187" i="40"/>
  <c r="F166" i="40"/>
  <c r="F165" i="40" s="1"/>
  <c r="F465" i="40"/>
  <c r="H159" i="2"/>
  <c r="F464" i="40" s="1"/>
  <c r="H162" i="2"/>
  <c r="F467" i="40" s="1"/>
  <c r="H164" i="2"/>
  <c r="F469" i="40" s="1"/>
  <c r="H155" i="2"/>
  <c r="F458" i="40" s="1"/>
  <c r="F450" i="40"/>
  <c r="H148" i="2"/>
  <c r="F449" i="40" s="1"/>
  <c r="H129" i="2"/>
  <c r="F341" i="40" s="1"/>
  <c r="H124" i="2"/>
  <c r="H120" i="2"/>
  <c r="H115" i="2"/>
  <c r="F269" i="40" s="1"/>
  <c r="H110" i="2"/>
  <c r="H104" i="2"/>
  <c r="F473" i="40" s="1"/>
  <c r="H99" i="2"/>
  <c r="F407" i="40" s="1"/>
  <c r="H98" i="2"/>
  <c r="F406" i="40" s="1"/>
  <c r="H93" i="2"/>
  <c r="F384" i="40" s="1"/>
  <c r="F383" i="40" s="1"/>
  <c r="H88" i="2"/>
  <c r="H77" i="2"/>
  <c r="F435" i="40" s="1"/>
  <c r="H76" i="2"/>
  <c r="F434" i="40" s="1"/>
  <c r="H72" i="2"/>
  <c r="F425" i="40" s="1"/>
  <c r="H67" i="2"/>
  <c r="F371" i="40" s="1"/>
  <c r="H65" i="2"/>
  <c r="F369" i="40" s="1"/>
  <c r="H59" i="2"/>
  <c r="H54" i="2"/>
  <c r="H48" i="2"/>
  <c r="H43" i="2"/>
  <c r="F119" i="40" s="1"/>
  <c r="H41" i="2"/>
  <c r="F115" i="40" s="1"/>
  <c r="H31" i="2"/>
  <c r="F439" i="40" s="1"/>
  <c r="H27" i="2"/>
  <c r="H21" i="2"/>
  <c r="F430" i="40" s="1"/>
  <c r="F336" i="40" l="1"/>
  <c r="F335" i="40" s="1"/>
  <c r="H58" i="2"/>
  <c r="F286" i="40"/>
  <c r="E22" i="74"/>
  <c r="F300" i="40"/>
  <c r="E23" i="74"/>
  <c r="F63" i="40"/>
  <c r="E19" i="74"/>
  <c r="E18" i="74" s="1"/>
  <c r="F331" i="40"/>
  <c r="F271" i="40"/>
  <c r="F270" i="40" s="1"/>
  <c r="H47" i="2"/>
  <c r="H222" i="2"/>
  <c r="F29" i="57"/>
  <c r="F28" i="57"/>
  <c r="F27" i="57"/>
  <c r="F26" i="57"/>
  <c r="F25" i="57"/>
  <c r="F24" i="57"/>
  <c r="F23" i="57"/>
  <c r="H30" i="57"/>
  <c r="G30" i="57"/>
  <c r="E21" i="74" l="1"/>
  <c r="E17" i="74" s="1"/>
  <c r="E13" i="74" s="1"/>
  <c r="F480" i="40" l="1"/>
  <c r="F476" i="40"/>
  <c r="F472" i="40"/>
  <c r="F471" i="40" s="1"/>
  <c r="F463" i="40"/>
  <c r="F466" i="40"/>
  <c r="F468" i="40"/>
  <c r="F459" i="40"/>
  <c r="F457" i="40"/>
  <c r="F455" i="40"/>
  <c r="F448" i="40"/>
  <c r="F438" i="40"/>
  <c r="F437" i="40" s="1"/>
  <c r="F436" i="40" s="1"/>
  <c r="F433" i="40"/>
  <c r="F432" i="40" s="1"/>
  <c r="F431" i="40" s="1"/>
  <c r="F429" i="40"/>
  <c r="F428" i="40" s="1"/>
  <c r="F427" i="40" s="1"/>
  <c r="F424" i="40"/>
  <c r="F423" i="40" s="1"/>
  <c r="F422" i="40" s="1"/>
  <c r="F417" i="40" s="1"/>
  <c r="F415" i="40"/>
  <c r="F414" i="40" s="1"/>
  <c r="F411" i="40"/>
  <c r="F410" i="40" s="1"/>
  <c r="F405" i="40"/>
  <c r="F399" i="40" s="1"/>
  <c r="F396" i="40"/>
  <c r="F395" i="40" s="1"/>
  <c r="F393" i="40"/>
  <c r="F392" i="40" s="1"/>
  <c r="F388" i="40"/>
  <c r="F387" i="40" s="1"/>
  <c r="F386" i="40" s="1"/>
  <c r="F382" i="40"/>
  <c r="F375" i="40"/>
  <c r="F374" i="40" s="1"/>
  <c r="F370" i="40"/>
  <c r="F368" i="40"/>
  <c r="F364" i="40"/>
  <c r="F363" i="40" s="1"/>
  <c r="F355" i="40"/>
  <c r="F354" i="40" s="1"/>
  <c r="F353" i="40" s="1"/>
  <c r="F347" i="40"/>
  <c r="F345" i="40"/>
  <c r="F351" i="40"/>
  <c r="F340" i="40"/>
  <c r="F339" i="40" s="1"/>
  <c r="F338" i="40" s="1"/>
  <c r="F334" i="40"/>
  <c r="F333" i="40" s="1"/>
  <c r="F330" i="40"/>
  <c r="F329" i="40" s="1"/>
  <c r="F328" i="40" s="1"/>
  <c r="F327" i="40" s="1"/>
  <c r="F321" i="40"/>
  <c r="F319" i="40"/>
  <c r="F313" i="40"/>
  <c r="F312" i="40" s="1"/>
  <c r="F308" i="40"/>
  <c r="F307" i="40" s="1"/>
  <c r="F299" i="40"/>
  <c r="F293" i="40"/>
  <c r="F285" i="40"/>
  <c r="F283" i="40"/>
  <c r="F281" i="40"/>
  <c r="F276" i="40"/>
  <c r="F275" i="40" s="1"/>
  <c r="F274" i="40" s="1"/>
  <c r="F273" i="40" s="1"/>
  <c r="F268" i="40"/>
  <c r="F267" i="40" s="1"/>
  <c r="F262" i="40"/>
  <c r="F261" i="40" s="1"/>
  <c r="F257" i="40"/>
  <c r="F255" i="40"/>
  <c r="F251" i="40"/>
  <c r="F250" i="40" s="1"/>
  <c r="F249" i="40" s="1"/>
  <c r="F232" i="40"/>
  <c r="F207" i="40"/>
  <c r="F205" i="40"/>
  <c r="F185" i="40"/>
  <c r="F183" i="40"/>
  <c r="F173" i="40"/>
  <c r="F168" i="40"/>
  <c r="F162" i="40"/>
  <c r="F150" i="40"/>
  <c r="F144" i="40"/>
  <c r="F154" i="40"/>
  <c r="F141" i="40"/>
  <c r="F139" i="40"/>
  <c r="F137" i="40"/>
  <c r="F134" i="40"/>
  <c r="F118" i="40"/>
  <c r="F116" i="40"/>
  <c r="F114" i="40"/>
  <c r="F110" i="40"/>
  <c r="F108" i="40"/>
  <c r="F99" i="40"/>
  <c r="F96" i="40"/>
  <c r="F93" i="40"/>
  <c r="F90" i="40"/>
  <c r="F88" i="40"/>
  <c r="F84" i="40"/>
  <c r="F78" i="40"/>
  <c r="F69" i="40"/>
  <c r="F66" i="40"/>
  <c r="F65" i="40" s="1"/>
  <c r="F62" i="40"/>
  <c r="F60" i="40"/>
  <c r="F55" i="40"/>
  <c r="F50" i="40"/>
  <c r="F42" i="40"/>
  <c r="F38" i="40"/>
  <c r="F25" i="40"/>
  <c r="I667" i="51"/>
  <c r="I666" i="51" s="1"/>
  <c r="I665" i="51" s="1"/>
  <c r="I664" i="51" s="1"/>
  <c r="I660" i="51"/>
  <c r="I659" i="51" s="1"/>
  <c r="I658" i="51" s="1"/>
  <c r="I655" i="51"/>
  <c r="I654" i="51" s="1"/>
  <c r="I653" i="51" s="1"/>
  <c r="I648" i="51"/>
  <c r="I647" i="51" s="1"/>
  <c r="I646" i="51" s="1"/>
  <c r="I645" i="51" s="1"/>
  <c r="I641" i="51"/>
  <c r="I639" i="51"/>
  <c r="I636" i="51"/>
  <c r="I635" i="51" s="1"/>
  <c r="I632" i="51"/>
  <c r="I631" i="51" s="1"/>
  <c r="I626" i="51"/>
  <c r="I625" i="51" s="1"/>
  <c r="I609" i="51"/>
  <c r="I602" i="51" s="1"/>
  <c r="I599" i="51"/>
  <c r="I595" i="51"/>
  <c r="I580" i="51" s="1"/>
  <c r="I574" i="51"/>
  <c r="I573" i="51" s="1"/>
  <c r="I572" i="51" s="1"/>
  <c r="I571" i="51" s="1"/>
  <c r="I569" i="51"/>
  <c r="I567" i="51"/>
  <c r="I565" i="51"/>
  <c r="I559" i="51"/>
  <c r="I558" i="51" s="1"/>
  <c r="I553" i="51"/>
  <c r="I552" i="51" s="1"/>
  <c r="I551" i="51" s="1"/>
  <c r="I550" i="51" s="1"/>
  <c r="I549" i="51" s="1"/>
  <c r="I545" i="51"/>
  <c r="I544" i="51" s="1"/>
  <c r="I543" i="51" s="1"/>
  <c r="I542" i="51" s="1"/>
  <c r="I541" i="51" s="1"/>
  <c r="I531" i="51"/>
  <c r="I525" i="51"/>
  <c r="I522" i="51"/>
  <c r="I520" i="51"/>
  <c r="I515" i="51"/>
  <c r="I512" i="51"/>
  <c r="I510" i="51"/>
  <c r="I503" i="51"/>
  <c r="I502" i="51" s="1"/>
  <c r="I501" i="51" s="1"/>
  <c r="I500" i="51" s="1"/>
  <c r="I492" i="51"/>
  <c r="I491" i="51" s="1"/>
  <c r="I487" i="51"/>
  <c r="I485" i="51"/>
  <c r="I476" i="51"/>
  <c r="I475" i="51" s="1"/>
  <c r="I474" i="51" s="1"/>
  <c r="I473" i="51" s="1"/>
  <c r="I458" i="51"/>
  <c r="I457" i="51" s="1"/>
  <c r="I456" i="51" s="1"/>
  <c r="I439" i="51"/>
  <c r="I430" i="51"/>
  <c r="I429" i="51" s="1"/>
  <c r="I428" i="51" s="1"/>
  <c r="I427" i="51" s="1"/>
  <c r="I425" i="51"/>
  <c r="I424" i="51" s="1"/>
  <c r="I423" i="51" s="1"/>
  <c r="I404" i="51"/>
  <c r="I398" i="51"/>
  <c r="I384" i="51"/>
  <c r="I382" i="51"/>
  <c r="I372" i="51"/>
  <c r="I364" i="51"/>
  <c r="I353" i="51"/>
  <c r="I352" i="51" s="1"/>
  <c r="I351" i="51" s="1"/>
  <c r="I350" i="51" s="1"/>
  <c r="I344" i="51"/>
  <c r="I338" i="51"/>
  <c r="I335" i="51"/>
  <c r="I323" i="51"/>
  <c r="I322" i="51" s="1"/>
  <c r="I321" i="51" s="1"/>
  <c r="I320" i="51" s="1"/>
  <c r="I319" i="51" s="1"/>
  <c r="I318" i="51" s="1"/>
  <c r="I311" i="51"/>
  <c r="I310" i="51" s="1"/>
  <c r="I309" i="51" s="1"/>
  <c r="I307" i="51"/>
  <c r="I306" i="51" s="1"/>
  <c r="I305" i="51" s="1"/>
  <c r="I304" i="51" s="1"/>
  <c r="I299" i="51"/>
  <c r="I298" i="51" s="1"/>
  <c r="I293" i="51"/>
  <c r="I292" i="51" s="1"/>
  <c r="I291" i="51" s="1"/>
  <c r="I290" i="51" s="1"/>
  <c r="I289" i="51" s="1"/>
  <c r="I725" i="51"/>
  <c r="I724" i="51" s="1"/>
  <c r="I723" i="51" s="1"/>
  <c r="I717" i="51"/>
  <c r="I692" i="51"/>
  <c r="I689" i="51"/>
  <c r="I686" i="51"/>
  <c r="I683" i="51"/>
  <c r="I677" i="51"/>
  <c r="I676" i="51" s="1"/>
  <c r="I675" i="51" s="1"/>
  <c r="I674" i="51" s="1"/>
  <c r="I673" i="51" s="1"/>
  <c r="I266" i="51"/>
  <c r="I265" i="51" s="1"/>
  <c r="I264" i="51" s="1"/>
  <c r="I255" i="51" s="1"/>
  <c r="I252" i="51"/>
  <c r="I251" i="51" s="1"/>
  <c r="I250" i="51" s="1"/>
  <c r="I249" i="51" s="1"/>
  <c r="I247" i="51"/>
  <c r="I246" i="51" s="1"/>
  <c r="I245" i="51" s="1"/>
  <c r="I244" i="51" s="1"/>
  <c r="I242" i="51"/>
  <c r="I241" i="51" s="1"/>
  <c r="I240" i="51" s="1"/>
  <c r="I239" i="51" s="1"/>
  <c r="I225" i="51"/>
  <c r="I224" i="51" s="1"/>
  <c r="I234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6" i="2"/>
  <c r="H645" i="2" s="1"/>
  <c r="H644" i="2" s="1"/>
  <c r="H638" i="2"/>
  <c r="H632" i="2"/>
  <c r="H621" i="2"/>
  <c r="H620" i="2" s="1"/>
  <c r="H619" i="2" s="1"/>
  <c r="H618" i="2" s="1"/>
  <c r="H612" i="2"/>
  <c r="H611" i="2" s="1"/>
  <c r="H610" i="2" s="1"/>
  <c r="H626" i="2"/>
  <c r="H625" i="2" s="1"/>
  <c r="H588" i="2"/>
  <c r="H582" i="2"/>
  <c r="H579" i="2"/>
  <c r="H577" i="2"/>
  <c r="H572" i="2"/>
  <c r="H569" i="2"/>
  <c r="H567" i="2"/>
  <c r="H561" i="2"/>
  <c r="H558" i="2"/>
  <c r="H555" i="2"/>
  <c r="H552" i="2"/>
  <c r="H602" i="2"/>
  <c r="H601" i="2" s="1"/>
  <c r="H546" i="2"/>
  <c r="H545" i="2" s="1"/>
  <c r="H544" i="2" s="1"/>
  <c r="H541" i="2"/>
  <c r="H540" i="2" s="1"/>
  <c r="H539" i="2" s="1"/>
  <c r="H535" i="2"/>
  <c r="H534" i="2" s="1"/>
  <c r="H533" i="2" s="1"/>
  <c r="H532" i="2" s="1"/>
  <c r="H531" i="2" s="1"/>
  <c r="H528" i="2"/>
  <c r="H527" i="2" s="1"/>
  <c r="H526" i="2" s="1"/>
  <c r="H525" i="2" s="1"/>
  <c r="H524" i="2" s="1"/>
  <c r="H522" i="2"/>
  <c r="H521" i="2" s="1"/>
  <c r="H520" i="2" s="1"/>
  <c r="H519" i="2" s="1"/>
  <c r="H515" i="2"/>
  <c r="H513" i="2"/>
  <c r="H510" i="2"/>
  <c r="H509" i="2" s="1"/>
  <c r="H506" i="2"/>
  <c r="H505" i="2" s="1"/>
  <c r="H500" i="2"/>
  <c r="H499" i="2" s="1"/>
  <c r="H483" i="2"/>
  <c r="H476" i="2" s="1"/>
  <c r="H473" i="2"/>
  <c r="H469" i="2"/>
  <c r="H448" i="2"/>
  <c r="H447" i="2" s="1"/>
  <c r="H446" i="2" s="1"/>
  <c r="H445" i="2" s="1"/>
  <c r="H437" i="2"/>
  <c r="H436" i="2" s="1"/>
  <c r="H432" i="2"/>
  <c r="H430" i="2"/>
  <c r="H421" i="2"/>
  <c r="H420" i="2" s="1"/>
  <c r="H419" i="2" s="1"/>
  <c r="H418" i="2" s="1"/>
  <c r="H415" i="2"/>
  <c r="H414" i="2" s="1"/>
  <c r="H413" i="2" s="1"/>
  <c r="H412" i="2" s="1"/>
  <c r="H406" i="2"/>
  <c r="H404" i="2"/>
  <c r="H398" i="2"/>
  <c r="H397" i="2" s="1"/>
  <c r="H391" i="2"/>
  <c r="H390" i="2" s="1"/>
  <c r="H389" i="2" s="1"/>
  <c r="H372" i="2"/>
  <c r="H361" i="2"/>
  <c r="H360" i="2" s="1"/>
  <c r="H359" i="2" s="1"/>
  <c r="H358" i="2" s="1"/>
  <c r="H356" i="2"/>
  <c r="H355" i="2" s="1"/>
  <c r="H354" i="2" s="1"/>
  <c r="H335" i="2"/>
  <c r="H329" i="2"/>
  <c r="H315" i="2"/>
  <c r="H313" i="2"/>
  <c r="H303" i="2"/>
  <c r="H295" i="2"/>
  <c r="H284" i="2"/>
  <c r="H283" i="2" s="1"/>
  <c r="H282" i="2" s="1"/>
  <c r="H281" i="2" s="1"/>
  <c r="F359" i="40"/>
  <c r="F358" i="40" s="1"/>
  <c r="H269" i="2"/>
  <c r="H245" i="2"/>
  <c r="H244" i="2" s="1"/>
  <c r="H243" i="2" s="1"/>
  <c r="H242" i="2" s="1"/>
  <c r="H241" i="2" s="1"/>
  <c r="H239" i="2"/>
  <c r="H238" i="2" s="1"/>
  <c r="H232" i="2"/>
  <c r="H231" i="2" s="1"/>
  <c r="H218" i="2"/>
  <c r="H217" i="2" s="1"/>
  <c r="H216" i="2" s="1"/>
  <c r="H215" i="2" s="1"/>
  <c r="H213" i="2"/>
  <c r="H212" i="2" s="1"/>
  <c r="H211" i="2" s="1"/>
  <c r="H210" i="2" s="1"/>
  <c r="H207" i="2"/>
  <c r="H206" i="2" s="1"/>
  <c r="H201" i="2"/>
  <c r="H199" i="2"/>
  <c r="H203" i="2"/>
  <c r="H193" i="2"/>
  <c r="H192" i="2" s="1"/>
  <c r="H191" i="2" s="1"/>
  <c r="H190" i="2" s="1"/>
  <c r="H189" i="2" s="1"/>
  <c r="H186" i="2"/>
  <c r="H185" i="2" s="1"/>
  <c r="H184" i="2" s="1"/>
  <c r="H178" i="2"/>
  <c r="H177" i="2" s="1"/>
  <c r="H167" i="2"/>
  <c r="H158" i="2"/>
  <c r="H161" i="2"/>
  <c r="H163" i="2"/>
  <c r="H154" i="2"/>
  <c r="H147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3" i="41"/>
  <c r="C42" i="41"/>
  <c r="C41" i="41" s="1"/>
  <c r="C39" i="41"/>
  <c r="C38" i="41" s="1"/>
  <c r="C22" i="41"/>
  <c r="C21" i="41" s="1"/>
  <c r="C15" i="41"/>
  <c r="D31" i="42"/>
  <c r="D30" i="42" s="1"/>
  <c r="D28" i="42"/>
  <c r="D27" i="42" s="1"/>
  <c r="D22" i="42"/>
  <c r="D21" i="42" s="1"/>
  <c r="D19" i="42"/>
  <c r="D18" i="42" s="1"/>
  <c r="D17" i="42" s="1"/>
  <c r="I297" i="51" l="1"/>
  <c r="I296" i="51" s="1"/>
  <c r="I295" i="51" s="1"/>
  <c r="F45" i="40"/>
  <c r="H454" i="2"/>
  <c r="H453" i="2" s="1"/>
  <c r="I329" i="51"/>
  <c r="F20" i="40"/>
  <c r="F19" i="40" s="1"/>
  <c r="F227" i="40"/>
  <c r="F226" i="40" s="1"/>
  <c r="I358" i="51"/>
  <c r="I357" i="51" s="1"/>
  <c r="H289" i="2"/>
  <c r="H288" i="2" s="1"/>
  <c r="F126" i="40"/>
  <c r="I579" i="51"/>
  <c r="F398" i="40"/>
  <c r="I652" i="51"/>
  <c r="I651" i="51" s="1"/>
  <c r="I650" i="51" s="1"/>
  <c r="I223" i="51"/>
  <c r="I222" i="51" s="1"/>
  <c r="H538" i="2"/>
  <c r="F77" i="40"/>
  <c r="F76" i="40" s="1"/>
  <c r="H144" i="2"/>
  <c r="F446" i="40" s="1"/>
  <c r="F445" i="40" s="1"/>
  <c r="F444" i="40" s="1"/>
  <c r="I111" i="51"/>
  <c r="I110" i="51" s="1"/>
  <c r="F288" i="40"/>
  <c r="F287" i="40" s="1"/>
  <c r="F454" i="40"/>
  <c r="F453" i="40" s="1"/>
  <c r="H153" i="2"/>
  <c r="H152" i="2" s="1"/>
  <c r="F344" i="40"/>
  <c r="F343" i="40" s="1"/>
  <c r="F280" i="40"/>
  <c r="F279" i="40" s="1"/>
  <c r="F59" i="40"/>
  <c r="H22" i="2"/>
  <c r="I303" i="51"/>
  <c r="I302" i="51" s="1"/>
  <c r="I301" i="51" s="1"/>
  <c r="H198" i="2"/>
  <c r="H197" i="2" s="1"/>
  <c r="I156" i="51"/>
  <c r="I155" i="51" s="1"/>
  <c r="I205" i="51"/>
  <c r="I200" i="51" s="1"/>
  <c r="I199" i="51" s="1"/>
  <c r="I509" i="51"/>
  <c r="F87" i="40"/>
  <c r="F86" i="40" s="1"/>
  <c r="H566" i="2"/>
  <c r="I548" i="51"/>
  <c r="I530" i="51"/>
  <c r="I529" i="51" s="1"/>
  <c r="H587" i="2"/>
  <c r="H586" i="2" s="1"/>
  <c r="H631" i="2"/>
  <c r="H630" i="2" s="1"/>
  <c r="I710" i="51"/>
  <c r="I709" i="51" s="1"/>
  <c r="I708" i="51" s="1"/>
  <c r="I707" i="51" s="1"/>
  <c r="H600" i="2"/>
  <c r="H599" i="2" s="1"/>
  <c r="F373" i="40"/>
  <c r="H176" i="2"/>
  <c r="H175" i="2" s="1"/>
  <c r="H174" i="2" s="1"/>
  <c r="H173" i="2" s="1"/>
  <c r="I134" i="51"/>
  <c r="I133" i="51" s="1"/>
  <c r="I132" i="51" s="1"/>
  <c r="I131" i="51" s="1"/>
  <c r="I124" i="51"/>
  <c r="I123" i="51" s="1"/>
  <c r="H166" i="2"/>
  <c r="H165" i="2" s="1"/>
  <c r="F475" i="40"/>
  <c r="F474" i="40" s="1"/>
  <c r="H371" i="2"/>
  <c r="H368" i="2" s="1"/>
  <c r="I601" i="51"/>
  <c r="H475" i="2"/>
  <c r="I163" i="51"/>
  <c r="H205" i="2"/>
  <c r="F357" i="40"/>
  <c r="I519" i="51"/>
  <c r="H576" i="2"/>
  <c r="I682" i="51"/>
  <c r="I681" i="51" s="1"/>
  <c r="I680" i="51" s="1"/>
  <c r="I679" i="51" s="1"/>
  <c r="H624" i="2"/>
  <c r="H623" i="2" s="1"/>
  <c r="I195" i="51"/>
  <c r="I194" i="51" s="1"/>
  <c r="I193" i="51" s="1"/>
  <c r="H551" i="2"/>
  <c r="H550" i="2" s="1"/>
  <c r="H549" i="2" s="1"/>
  <c r="I638" i="51"/>
  <c r="I634" i="51" s="1"/>
  <c r="I232" i="51"/>
  <c r="I231" i="51" s="1"/>
  <c r="I32" i="51"/>
  <c r="I31" i="51" s="1"/>
  <c r="I30" i="51" s="1"/>
  <c r="I101" i="51"/>
  <c r="I630" i="51"/>
  <c r="I484" i="51"/>
  <c r="I483" i="51" s="1"/>
  <c r="H648" i="2"/>
  <c r="H498" i="2"/>
  <c r="H497" i="2" s="1"/>
  <c r="F470" i="40"/>
  <c r="F254" i="40"/>
  <c r="F253" i="40" s="1"/>
  <c r="F367" i="40"/>
  <c r="F366" i="40" s="1"/>
  <c r="I564" i="51"/>
  <c r="I563" i="51" s="1"/>
  <c r="I557" i="51" s="1"/>
  <c r="I556" i="51" s="1"/>
  <c r="I555" i="51" s="1"/>
  <c r="F381" i="40"/>
  <c r="F391" i="40"/>
  <c r="H512" i="2"/>
  <c r="H508" i="2" s="1"/>
  <c r="I288" i="51"/>
  <c r="H63" i="2"/>
  <c r="H62" i="2" s="1"/>
  <c r="H61" i="2" s="1"/>
  <c r="I188" i="51"/>
  <c r="I187" i="51" s="1"/>
  <c r="I624" i="51"/>
  <c r="I623" i="51" s="1"/>
  <c r="F266" i="40"/>
  <c r="F265" i="40" s="1"/>
  <c r="H656" i="2"/>
  <c r="H237" i="2"/>
  <c r="H236" i="2" s="1"/>
  <c r="H235" i="2" s="1"/>
  <c r="F413" i="40"/>
  <c r="F362" i="40"/>
  <c r="F318" i="40"/>
  <c r="F317" i="40" s="1"/>
  <c r="F306" i="40" s="1"/>
  <c r="H504" i="2"/>
  <c r="H403" i="2"/>
  <c r="H402" i="2" s="1"/>
  <c r="H396" i="2" s="1"/>
  <c r="H395" i="2" s="1"/>
  <c r="H221" i="2"/>
  <c r="H220" i="2" s="1"/>
  <c r="H116" i="2"/>
  <c r="H39" i="2"/>
  <c r="H38" i="2" s="1"/>
  <c r="H37" i="2" s="1"/>
  <c r="I464" i="51"/>
  <c r="I463" i="51" s="1"/>
  <c r="I462" i="51" s="1"/>
  <c r="I238" i="51"/>
  <c r="I237" i="51" s="1"/>
  <c r="I179" i="51"/>
  <c r="I178" i="51" s="1"/>
  <c r="I51" i="51"/>
  <c r="I50" i="51" s="1"/>
  <c r="I49" i="51" s="1"/>
  <c r="I25" i="51"/>
  <c r="I24" i="51" s="1"/>
  <c r="I23" i="51" s="1"/>
  <c r="D16" i="42"/>
  <c r="D26" i="42"/>
  <c r="D25" i="42" s="1"/>
  <c r="C60" i="41"/>
  <c r="F113" i="40"/>
  <c r="F112" i="40" s="1"/>
  <c r="F332" i="40"/>
  <c r="F71" i="40"/>
  <c r="F68" i="40" s="1"/>
  <c r="F64" i="40" s="1"/>
  <c r="F199" i="40"/>
  <c r="F156" i="40" s="1"/>
  <c r="F409" i="40"/>
  <c r="I82" i="51"/>
  <c r="I663" i="51"/>
  <c r="H83" i="2"/>
  <c r="H45" i="2"/>
  <c r="H44" i="2" s="1"/>
  <c r="H230" i="2"/>
  <c r="H229" i="2" s="1"/>
  <c r="H429" i="2"/>
  <c r="H428" i="2" s="1"/>
  <c r="H75" i="2"/>
  <c r="H74" i="2" s="1"/>
  <c r="H73" i="2" s="1"/>
  <c r="H266" i="2"/>
  <c r="H275" i="2"/>
  <c r="F125" i="40" l="1"/>
  <c r="F124" i="40" s="1"/>
  <c r="D15" i="42"/>
  <c r="D33" i="42" s="1"/>
  <c r="I271" i="51"/>
  <c r="H260" i="2"/>
  <c r="F390" i="40"/>
  <c r="C14" i="41"/>
  <c r="I167" i="51"/>
  <c r="H209" i="2"/>
  <c r="I221" i="51"/>
  <c r="I220" i="51" s="1"/>
  <c r="H143" i="2"/>
  <c r="H105" i="2" s="1"/>
  <c r="F426" i="40"/>
  <c r="I328" i="51"/>
  <c r="I327" i="51" s="1"/>
  <c r="I326" i="51" s="1"/>
  <c r="I76" i="51"/>
  <c r="I508" i="51"/>
  <c r="I507" i="51" s="1"/>
  <c r="I506" i="51" s="1"/>
  <c r="I505" i="51" s="1"/>
  <c r="H598" i="2"/>
  <c r="I438" i="51"/>
  <c r="I437" i="51" s="1"/>
  <c r="F372" i="40"/>
  <c r="H287" i="2"/>
  <c r="H286" i="2" s="1"/>
  <c r="I356" i="51"/>
  <c r="I355" i="51" s="1"/>
  <c r="I578" i="51"/>
  <c r="I577" i="51" s="1"/>
  <c r="H423" i="2"/>
  <c r="H417" i="2" s="1"/>
  <c r="I478" i="51"/>
  <c r="I472" i="51" s="1"/>
  <c r="H452" i="2"/>
  <c r="H451" i="2" s="1"/>
  <c r="I154" i="51"/>
  <c r="I153" i="51" s="1"/>
  <c r="F342" i="40"/>
  <c r="H196" i="2"/>
  <c r="H195" i="2" s="1"/>
  <c r="H629" i="2"/>
  <c r="H628" i="2" s="1"/>
  <c r="I672" i="51"/>
  <c r="I671" i="51" s="1"/>
  <c r="I629" i="51"/>
  <c r="I628" i="51" s="1"/>
  <c r="C91" i="41"/>
  <c r="C90" i="41" s="1"/>
  <c r="F408" i="40"/>
  <c r="H503" i="2"/>
  <c r="H502" i="2" s="1"/>
  <c r="F361" i="40"/>
  <c r="H36" i="2"/>
  <c r="I22" i="51"/>
  <c r="F44" i="40"/>
  <c r="F18" i="40" s="1"/>
  <c r="H234" i="2"/>
  <c r="F278" i="40"/>
  <c r="F75" i="40"/>
  <c r="H565" i="2"/>
  <c r="H564" i="2" s="1"/>
  <c r="H537" i="2" s="1"/>
  <c r="I192" i="51"/>
  <c r="I270" i="51" l="1"/>
  <c r="I269" i="51" s="1"/>
  <c r="I236" i="51" s="1"/>
  <c r="F17" i="40"/>
  <c r="F16" i="40" s="1"/>
  <c r="H259" i="2"/>
  <c r="H258" i="2" s="1"/>
  <c r="H257" i="2" s="1"/>
  <c r="H256" i="2" s="1"/>
  <c r="I16" i="51"/>
  <c r="H16" i="2"/>
  <c r="I146" i="51"/>
  <c r="I325" i="51"/>
  <c r="I317" i="51" s="1"/>
  <c r="H530" i="2"/>
  <c r="I576" i="51"/>
  <c r="I547" i="51" s="1"/>
  <c r="H188" i="2"/>
  <c r="C120" i="41"/>
  <c r="H450" i="2"/>
  <c r="I15" i="51" l="1"/>
  <c r="I14" i="51" s="1"/>
  <c r="H15" i="2"/>
  <c r="E30" i="57"/>
  <c r="J29" i="52"/>
  <c r="I29" i="52"/>
  <c r="H29" i="52"/>
  <c r="G29" i="52"/>
  <c r="E29" i="52"/>
  <c r="D28" i="52"/>
  <c r="D27" i="52"/>
  <c r="D26" i="52"/>
  <c r="D25" i="52"/>
  <c r="D24" i="52"/>
  <c r="D23" i="52"/>
  <c r="F29" i="52" l="1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F30" i="57" l="1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<sst xmlns="http://schemas.openxmlformats.org/spreadsheetml/2006/main" count="11033" uniqueCount="876">
  <si>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</si>
  <si>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</si>
  <si>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</si>
  <si>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</si>
  <si>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</si>
  <si>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</si>
  <si>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</si>
  <si>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</si>
  <si>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</si>
  <si>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</si>
  <si>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</si>
  <si>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</si>
  <si>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</si>
  <si>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</si>
  <si>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</si>
  <si>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</si>
  <si>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</si>
  <si>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</si>
  <si>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</si>
  <si>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</si>
  <si>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</si>
  <si>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</si>
  <si>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</si>
  <si>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</si>
  <si>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</si>
  <si>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</si>
  <si>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</si>
  <si>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</si>
  <si>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</si>
  <si>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</si>
  <si>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</si>
  <si>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</si>
  <si>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</si>
  <si>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</si>
  <si>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</si>
  <si>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</si>
  <si>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</si>
  <si>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</si>
  <si>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</si>
  <si>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</si>
  <si>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</si>
  <si>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</si>
  <si>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</si>
  <si>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</si>
  <si>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</si>
  <si>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</si>
  <si>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</si>
  <si>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</si>
  <si>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</si>
  <si>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</si>
  <si>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</si>
  <si>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</si>
  <si>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</si>
  <si>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</si>
  <si>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</si>
  <si>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</si>
  <si>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</si>
  <si>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</si>
  <si>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</si>
  <si>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</si>
  <si>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</si>
  <si>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</si>
  <si>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</si>
  <si>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</si>
  <si>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</si>
  <si>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</si>
  <si>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</si>
  <si>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</si>
  <si>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</si>
  <si>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</si>
  <si>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</si>
  <si>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</si>
  <si>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</si>
  <si>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</si>
  <si>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</si>
  <si>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</si>
  <si>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</si>
  <si>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</si>
  <si>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</si>
  <si>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</si>
  <si>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</si>
  <si>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</si>
  <si>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</si>
  <si>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</si>
  <si>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</si>
  <si>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</si>
  <si>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</si>
  <si>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</si>
  <si>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</si>
  <si>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</si>
  <si>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</si>
  <si>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</si>
  <si>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</si>
  <si>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</si>
  <si>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</si>
  <si>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</si>
  <si>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</si>
  <si>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</si>
  <si>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</si>
  <si>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</si>
  <si>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</si>
  <si>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</si>
  <si>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</si>
  <si>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</si>
  <si>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</si>
  <si>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</si>
  <si>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</si>
  <si>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</si>
  <si>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</si>
  <si>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</si>
  <si>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</si>
  <si>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</si>
  <si>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</si>
  <si>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</si>
  <si>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</si>
  <si>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</si>
  <si>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</si>
  <si>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</si>
  <si>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</si>
  <si>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</si>
  <si>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</si>
  <si>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</si>
  <si>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</si>
  <si>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</si>
  <si>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</si>
  <si>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</si>
  <si>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</si>
  <si>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</si>
  <si>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</si>
  <si>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</si>
  <si>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</si>
  <si>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</si>
  <si>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</si>
  <si>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</si>
  <si>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</si>
  <si>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</si>
  <si>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</si>
  <si>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</si>
  <si>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</si>
  <si>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</si>
  <si>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</si>
  <si>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</si>
  <si>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</si>
  <si>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</si>
  <si>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</si>
  <si>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</si>
  <si>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</si>
  <si>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</si>
  <si>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</si>
  <si>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</si>
  <si>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</si>
  <si>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</si>
  <si>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</si>
  <si>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</si>
  <si>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</si>
  <si>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</si>
  <si>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</si>
  <si>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</si>
  <si>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</si>
  <si>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</si>
  <si>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</si>
  <si>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</si>
  <si>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</si>
  <si>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</si>
  <si>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</si>
  <si>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</si>
  <si>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</si>
  <si>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</si>
  <si>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</si>
  <si>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</si>
  <si>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</si>
  <si>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</si>
  <si>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</si>
  <si>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</si>
  <si>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</si>
  <si>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</si>
  <si>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</si>
  <si>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</si>
  <si>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</si>
  <si>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</si>
  <si>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</si>
  <si>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</si>
  <si>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</si>
  <si>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</si>
  <si>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</si>
  <si>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</si>
  <si>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</si>
  <si>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</si>
  <si>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</si>
  <si>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</si>
  <si>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</si>
  <si>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</si>
  <si>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</si>
  <si>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</si>
  <si>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</si>
  <si>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</si>
  <si>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</si>
  <si>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</si>
  <si>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</si>
  <si>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</si>
  <si>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</si>
  <si>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</si>
  <si>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</si>
  <si>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</si>
  <si>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</si>
  <si>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</si>
  <si>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</si>
  <si>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</si>
  <si>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</si>
  <si>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</si>
  <si>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</si>
  <si>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</si>
  <si>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</si>
  <si>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</si>
  <si>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</si>
  <si>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</si>
  <si>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</si>
  <si>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</si>
  <si>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</si>
  <si>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</si>
  <si>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</si>
  <si>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</si>
  <si>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</si>
  <si>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</si>
  <si>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</si>
  <si>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</si>
  <si>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</si>
  <si>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</si>
  <si>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</si>
  <si>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</si>
  <si>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</si>
  <si>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</si>
  <si>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</si>
  <si>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</si>
  <si>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</si>
  <si>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</si>
  <si>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</si>
  <si>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</si>
  <si>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</si>
  <si>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</si>
  <si>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</si>
  <si>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</si>
  <si>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</si>
  <si>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</si>
  <si>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</si>
  <si>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</si>
  <si>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</si>
  <si>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</si>
  <si>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</si>
  <si>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</si>
  <si>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</si>
  <si>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</si>
  <si>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</si>
  <si>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</si>
  <si>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</si>
  <si>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</si>
  <si>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</si>
  <si>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</si>
  <si>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</si>
  <si>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</si>
  <si>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</si>
  <si>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</si>
  <si>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</si>
  <si>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</si>
  <si>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</si>
  <si>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</si>
  <si>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</si>
  <si>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</si>
  <si>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</si>
  <si>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</si>
  <si>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</si>
  <si>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</si>
  <si>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</si>
  <si>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</si>
  <si>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</si>
  <si>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</si>
  <si>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</si>
  <si>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</si>
  <si>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</si>
  <si>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</si>
  <si>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</si>
  <si>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</si>
  <si>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</si>
  <si>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</si>
  <si>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</si>
  <si>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</si>
  <si>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</si>
  <si>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</si>
  <si>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</si>
  <si>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</si>
  <si>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</si>
  <si>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</si>
  <si>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</si>
  <si>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</si>
  <si>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</si>
  <si>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</si>
  <si>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</si>
  <si>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</si>
  <si>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</si>
  <si>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</si>
  <si>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</si>
  <si>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</si>
  <si>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</si>
  <si>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</si>
  <si>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</si>
  <si>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</si>
  <si>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</si>
  <si>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</si>
  <si>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</si>
  <si>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</si>
  <si>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</si>
  <si>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</si>
  <si>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</si>
  <si>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</si>
  <si>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</si>
  <si>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</si>
  <si>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</si>
  <si>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</si>
  <si>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</si>
  <si>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</si>
  <si>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</si>
  <si>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</si>
  <si>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</si>
  <si>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</si>
  <si>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</si>
  <si>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</si>
  <si>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</si>
  <si>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</si>
  <si>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</si>
  <si>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</si>
  <si>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</si>
  <si>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</si>
  <si>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</si>
  <si>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</si>
  <si>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</si>
  <si>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</si>
  <si>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</si>
  <si>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</si>
  <si>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</si>
  <si>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</si>
  <si>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</si>
  <si>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</si>
  <si>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</si>
  <si>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</si>
  <si>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</si>
  <si>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</si>
  <si>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</si>
  <si>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</si>
  <si>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</si>
  <si>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</si>
  <si>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</si>
  <si>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</si>
  <si>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</si>
  <si>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</si>
  <si>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</si>
  <si>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</si>
  <si>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</si>
  <si>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</si>
  <si>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</si>
  <si>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</si>
  <si>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</si>
  <si>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</si>
  <si>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</si>
  <si>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</si>
  <si>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</si>
  <si>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</si>
  <si>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</si>
  <si>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</si>
  <si>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</si>
  <si>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</si>
  <si>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</si>
  <si>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</si>
  <si>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</si>
  <si>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</si>
  <si>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</si>
  <si>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</si>
  <si>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</si>
  <si>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</si>
  <si>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</si>
  <si>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</si>
  <si>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</si>
  <si>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</si>
  <si>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</si>
  <si>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</si>
  <si>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</si>
  <si>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</si>
  <si>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</si>
  <si>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</si>
  <si>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</si>
  <si>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</si>
  <si>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</si>
  <si>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</si>
  <si>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</si>
  <si>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</si>
  <si>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</si>
  <si>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</si>
  <si>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</si>
  <si>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</si>
  <si>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</si>
  <si>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</si>
  <si>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</si>
  <si>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</si>
  <si>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</si>
  <si>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</si>
  <si>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</si>
  <si>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</si>
  <si>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</si>
  <si>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</si>
  <si>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</si>
  <si>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</si>
  <si>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</si>
  <si>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</si>
  <si>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</si>
  <si>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</si>
  <si>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</si>
  <si>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</si>
  <si>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</si>
  <si>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</si>
  <si>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</si>
  <si>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</si>
  <si>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</si>
  <si>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</si>
  <si>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</si>
  <si>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</si>
  <si>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</si>
  <si>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</si>
  <si>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</si>
  <si>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</si>
  <si>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</si>
  <si>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</si>
  <si>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</si>
  <si>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</si>
  <si>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</si>
  <si>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</si>
  <si>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</si>
  <si>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</si>
  <si>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</si>
  <si>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</si>
  <si>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</si>
  <si>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</si>
  <si>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</si>
  <si>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</si>
  <si>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</si>
  <si>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</si>
  <si>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</si>
  <si>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</si>
  <si>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</si>
  <si>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</si>
  <si>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</si>
  <si>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</si>
  <si>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</si>
  <si>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</si>
  <si>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</si>
  <si>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</si>
  <si>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</si>
  <si>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</si>
  <si>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</si>
  <si>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</si>
  <si>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</si>
  <si>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</si>
  <si>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</si>
  <si>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</si>
  <si>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</si>
  <si>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</si>
  <si>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</si>
  <si>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</si>
  <si>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</si>
  <si>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</si>
  <si>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</si>
  <si>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</si>
  <si>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</si>
  <si>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</si>
  <si>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</si>
  <si>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</si>
  <si>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</si>
  <si>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</si>
  <si>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</si>
  <si>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</si>
  <si>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</si>
  <si>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</si>
  <si>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</si>
  <si>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</si>
  <si>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</si>
  <si>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</si>
  <si>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</si>
  <si>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</si>
  <si>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</si>
  <si>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</si>
  <si>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</si>
  <si>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</si>
  <si>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</si>
  <si>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</si>
  <si>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</si>
  <si>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</si>
  <si>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</si>
  <si>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</si>
  <si>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</si>
  <si>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</si>
  <si>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</si>
  <si>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</si>
  <si>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</si>
  <si>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</si>
  <si>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</si>
  <si>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</si>
  <si>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</si>
  <si>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</si>
  <si>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</si>
  <si>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</si>
  <si>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</si>
  <si>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</si>
  <si>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</si>
  <si>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</si>
  <si>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</si>
  <si>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</si>
  <si>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</si>
  <si>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</si>
  <si>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</si>
  <si>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</si>
  <si>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</si>
  <si>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</si>
  <si>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</si>
  <si>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</si>
  <si>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</si>
  <si>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</si>
  <si>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</si>
  <si>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</si>
  <si>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</si>
  <si>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</si>
  <si>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</si>
  <si>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</si>
  <si>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</si>
  <si>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</si>
  <si>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</si>
  <si>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</si>
  <si>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</si>
  <si>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</si>
  <si>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</si>
  <si>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</si>
  <si>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</si>
  <si>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</si>
  <si>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</si>
  <si>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</si>
  <si>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</si>
  <si>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</si>
  <si>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</si>
  <si>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</si>
  <si>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</si>
  <si>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</si>
  <si>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</si>
  <si>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</si>
  <si>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</si>
  <si>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</si>
  <si>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</si>
  <si>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</si>
  <si>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</si>
  <si>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Приложение № 7</t>
  </si>
  <si>
    <t xml:space="preserve">                                                                        Приложение № 17</t>
  </si>
  <si>
    <t xml:space="preserve">                                                                        Приложение № 18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</si>
  <si>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</si>
  <si>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</si>
  <si>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</si>
  <si>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</si>
  <si>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</si>
  <si>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</si>
  <si>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</si>
  <si>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</si>
  <si>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</si>
  <si>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</si>
  <si>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</si>
  <si>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</si>
  <si>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</si>
  <si>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</si>
  <si>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</si>
  <si>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</si>
  <si>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</si>
  <si>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</si>
  <si>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</si>
  <si>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</si>
  <si>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</si>
  <si>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</si>
  <si>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</si>
  <si>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</si>
  <si>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</si>
  <si>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</si>
  <si>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</si>
  <si>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</si>
  <si>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</si>
  <si>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</si>
  <si>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</si>
  <si>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</si>
  <si>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</si>
  <si>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</si>
  <si>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</si>
  <si>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</si>
  <si>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</si>
  <si>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</si>
  <si>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1 12 01042 01 0000 120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</si>
  <si>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</si>
  <si>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</si>
  <si>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</si>
  <si>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</si>
  <si>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</si>
  <si>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</si>
  <si>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</si>
  <si>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</si>
  <si>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</si>
  <si>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</si>
  <si>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</si>
  <si>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</si>
  <si>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</si>
  <si>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</si>
  <si>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</si>
  <si>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</si>
  <si>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</si>
  <si>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</si>
  <si>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</si>
  <si>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</si>
  <si>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</si>
  <si>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</si>
  <si>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</si>
  <si>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</si>
  <si>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</si>
  <si>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</si>
  <si>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</si>
  <si>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</si>
  <si>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</si>
  <si>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</si>
  <si>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</si>
  <si>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</si>
  <si>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</si>
  <si>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</si>
  <si>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</si>
  <si>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</si>
  <si>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</si>
  <si>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</si>
  <si>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</si>
  <si>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</si>
  <si>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</si>
  <si>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</si>
  <si>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</si>
  <si>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</si>
  <si>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</si>
  <si>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</si>
  <si>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</si>
  <si>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</si>
  <si>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</si>
  <si>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</si>
  <si>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</si>
  <si>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</si>
  <si>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</si>
  <si>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</si>
  <si>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</si>
  <si>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</si>
  <si>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</si>
  <si>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</si>
  <si>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</si>
  <si>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</si>
  <si>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</si>
  <si>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</si>
  <si>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</si>
  <si>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</si>
  <si>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</si>
  <si>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</si>
  <si>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</si>
  <si>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</si>
  <si>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</si>
  <si>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</si>
  <si>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</si>
  <si>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</si>
  <si>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</si>
  <si>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</si>
  <si>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</si>
  <si>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</si>
  <si>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</si>
  <si>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</si>
  <si>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</si>
  <si>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</si>
  <si>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</si>
  <si>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</si>
  <si>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</si>
  <si>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</si>
  <si>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</si>
  <si>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</si>
  <si>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</si>
  <si>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</si>
  <si>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</si>
  <si>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</si>
  <si>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</si>
  <si>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</si>
  <si>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</si>
  <si>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</si>
  <si>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</si>
  <si>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</si>
  <si>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</si>
  <si>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</si>
  <si>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</si>
  <si>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</si>
  <si>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</si>
  <si>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</si>
  <si>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</si>
  <si>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</si>
  <si>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</si>
  <si>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</si>
  <si>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</si>
  <si>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</si>
  <si>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</si>
  <si>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</si>
  <si>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</si>
  <si>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</si>
  <si>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</si>
  <si>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</si>
  <si>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</si>
  <si>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</si>
  <si>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</si>
  <si>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</si>
  <si>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</si>
  <si>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</si>
  <si>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</si>
  <si>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</si>
  <si>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</si>
  <si>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</si>
  <si>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</si>
  <si>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</si>
  <si>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</si>
  <si>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</si>
  <si>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</si>
  <si>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</si>
  <si>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</si>
  <si>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</si>
  <si>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</si>
  <si>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</si>
  <si>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</si>
  <si>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</si>
  <si>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</si>
  <si>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</si>
  <si>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</si>
  <si>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</si>
  <si>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</si>
  <si>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</si>
  <si>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</si>
  <si>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</si>
  <si>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</si>
  <si>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</si>
  <si>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</si>
  <si>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</si>
  <si>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</si>
  <si>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</si>
  <si>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</si>
  <si>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</si>
  <si>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</si>
  <si>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</si>
  <si>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</si>
  <si>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</si>
  <si>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</si>
  <si>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</si>
  <si>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</si>
  <si>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</si>
  <si>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</si>
  <si>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</si>
  <si>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</si>
  <si>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</si>
  <si>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</si>
  <si>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</si>
  <si>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</si>
  <si>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</si>
  <si>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</si>
  <si>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</si>
  <si>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</si>
  <si>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</si>
  <si>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</si>
  <si>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</si>
  <si>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</si>
  <si>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бюджета Поныровского района Курской области на 2022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</si>
  <si>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</si>
  <si>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</si>
  <si>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</si>
  <si>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</si>
  <si>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</si>
  <si>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</si>
  <si>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</si>
  <si>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</si>
  <si>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на 2022 год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</si>
  <si>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</si>
  <si>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</si>
  <si>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</si>
  <si>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</si>
  <si>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</si>
  <si>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</si>
  <si>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</si>
  <si>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</si>
  <si>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Приложение № 5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</si>
  <si>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</si>
  <si>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</si>
  <si>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</si>
  <si>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</si>
  <si>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</si>
  <si>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</si>
  <si>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</si>
  <si>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</si>
  <si>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</si>
  <si>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</si>
  <si>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</si>
  <si>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</si>
  <si>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</si>
  <si>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</si>
  <si>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</si>
  <si>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</si>
  <si>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</si>
  <si>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</si>
  <si>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</si>
  <si>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</si>
  <si>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</si>
  <si>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</si>
  <si>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</si>
  <si>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</si>
  <si>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</si>
  <si>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</si>
  <si>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</si>
  <si>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</si>
  <si>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</si>
  <si>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</si>
  <si>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</si>
  <si>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</si>
  <si>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</si>
  <si>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</si>
  <si>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</si>
  <si>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</si>
  <si>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</si>
  <si>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</si>
  <si>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</si>
  <si>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</si>
  <si>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</si>
  <si>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</si>
  <si>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</si>
  <si>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</si>
  <si>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</si>
  <si>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</si>
  <si>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</si>
  <si>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1 12 01040 01 0000 120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</si>
  <si>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</si>
  <si>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</si>
  <si>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</si>
  <si>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</si>
  <si>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</si>
  <si>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от 09 декабря 2021 года № 165 (в редакции</t>
  </si>
  <si>
    <t xml:space="preserve">                                                                         от 09 декабря 2021 года № 165 (в редакции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</si>
  <si>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</si>
  <si>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</si>
  <si>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</si>
  <si>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1 05 02010 02 0000 110                             </t>
  </si>
  <si>
    <t xml:space="preserve">1 05 02020 02 0000 110                             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</si>
  <si>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</si>
  <si>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</si>
  <si>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</si>
  <si>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</si>
  <si>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</si>
  <si>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</si>
  <si>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</si>
  <si>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</si>
  <si>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</si>
  <si>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5179F</t>
  </si>
  <si>
    <t>1 16 01083 01 0000 140</t>
  </si>
  <si>
    <t>1 16 01103 01 0000 140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</si>
  <si>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</si>
  <si>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</si>
  <si>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</si>
  <si>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</si>
  <si>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                                                                      решения от 29.12.2022 № 228)</t>
  </si>
  <si>
    <t xml:space="preserve">                                                                                                                      решения от 29.12.2022 № 228)</t>
  </si>
  <si>
    <t>решения от 29.12.2022 № 228)</t>
  </si>
  <si>
    <t xml:space="preserve">                                                                          решения от 29.12.2022 № 228)</t>
  </si>
  <si>
    <t xml:space="preserve">                                                                        решения от 29.12.2022 № 228)</t>
  </si>
  <si>
    <t xml:space="preserve">                                                                         от 09 декабря 2021 года № 165  (в редакции</t>
  </si>
  <si>
    <t>Таблица № 2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</si>
  <si>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</si>
  <si>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 xml:space="preserve">      Распределение иных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</si>
</sst>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  <xf numFmtId="0" fontId="23" fillId="0" borderId="0"/>
  </cellStyleXfs>
  <cellXfs count="67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3" fillId="0" borderId="0" xfId="10" applyNumberFormat="1" applyFont="1" applyBorder="1" applyAlignment="1">
      <alignment wrapText="1"/>
    </xf>
    <xf numFmtId="3" fontId="1" fillId="0" borderId="34" xfId="0" applyNumberFormat="1" applyFont="1" applyBorder="1" applyAlignment="1">
      <alignment horizontal="center" vertical="top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6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3" xfId="10" xr:uid="{BED7D139-65B1-49B2-B80D-2D6B67D261B7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5" t="s">
        <v>318</v>
      </c>
      <c r="D1" s="636"/>
    </row>
    <row r="2" spans="2:4" x14ac:dyDescent="0.25">
      <c r="C2" s="635" t="s">
        <v>319</v>
      </c>
      <c r="D2" s="636"/>
    </row>
    <row r="3" spans="2:4" x14ac:dyDescent="0.25">
      <c r="C3" s="635" t="s">
        <v>320</v>
      </c>
      <c r="D3" s="636"/>
    </row>
    <row r="4" spans="2:4" x14ac:dyDescent="0.25">
      <c r="C4" s="635" t="s">
        <v>321</v>
      </c>
      <c r="D4" s="636"/>
    </row>
    <row r="5" spans="2:4" x14ac:dyDescent="0.25">
      <c r="C5" s="635" t="s">
        <v>776</v>
      </c>
      <c r="D5" s="636"/>
    </row>
    <row r="6" spans="2:4" x14ac:dyDescent="0.25">
      <c r="C6" s="632" t="s">
        <v>777</v>
      </c>
      <c r="D6" s="633"/>
    </row>
    <row r="7" spans="2:4" x14ac:dyDescent="0.25">
      <c r="C7" s="632" t="s">
        <v>812</v>
      </c>
      <c r="D7" s="633"/>
    </row>
    <row r="8" spans="2:4" x14ac:dyDescent="0.25">
      <c r="C8" s="634" t="s">
        <v>867</v>
      </c>
      <c r="D8" s="634"/>
    </row>
    <row r="9" spans="2:4" x14ac:dyDescent="0.25">
      <c r="C9" s="350"/>
      <c r="D9" s="350"/>
    </row>
    <row r="10" spans="2:4" ht="16.5" customHeight="1" x14ac:dyDescent="0.25">
      <c r="C10" s="353" t="s">
        <v>322</v>
      </c>
    </row>
    <row r="11" spans="2:4" ht="16.5" customHeight="1" x14ac:dyDescent="0.25">
      <c r="C11" s="353" t="s">
        <v>772</v>
      </c>
    </row>
    <row r="12" spans="2:4" ht="15.75" customHeight="1" x14ac:dyDescent="0.25">
      <c r="C12" s="353"/>
    </row>
    <row r="13" spans="2:4" x14ac:dyDescent="0.25">
      <c r="D13" s="4" t="s">
        <v>512</v>
      </c>
    </row>
    <row r="14" spans="2:4" ht="53.25" customHeight="1" x14ac:dyDescent="0.25">
      <c r="B14" s="354" t="s">
        <v>323</v>
      </c>
      <c r="C14" s="11" t="s">
        <v>324</v>
      </c>
      <c r="D14" s="49" t="s">
        <v>5</v>
      </c>
    </row>
    <row r="15" spans="2:4" ht="31.5" x14ac:dyDescent="0.25">
      <c r="B15" s="486" t="s">
        <v>325</v>
      </c>
      <c r="C15" s="484" t="s">
        <v>326</v>
      </c>
      <c r="D15" s="485">
        <f>SUM(D16,D25)</f>
        <v>15490105</v>
      </c>
    </row>
    <row r="16" spans="2:4" ht="31.5" x14ac:dyDescent="0.25">
      <c r="B16" s="194" t="s">
        <v>327</v>
      </c>
      <c r="C16" s="128" t="s">
        <v>328</v>
      </c>
      <c r="D16" s="469">
        <f>SUM(D17,D21)</f>
        <v>15490105</v>
      </c>
    </row>
    <row r="17" spans="2:4" ht="15.75" x14ac:dyDescent="0.25">
      <c r="B17" s="195" t="s">
        <v>329</v>
      </c>
      <c r="C17" s="44" t="s">
        <v>330</v>
      </c>
      <c r="D17" s="474">
        <f>SUM(D18)</f>
        <v>-511184375</v>
      </c>
    </row>
    <row r="18" spans="2:4" ht="15.75" x14ac:dyDescent="0.25">
      <c r="B18" s="196" t="s">
        <v>331</v>
      </c>
      <c r="C18" s="197" t="s">
        <v>332</v>
      </c>
      <c r="D18" s="475">
        <f>SUM(D19)</f>
        <v>-511184375</v>
      </c>
    </row>
    <row r="19" spans="2:4" ht="15.75" x14ac:dyDescent="0.25">
      <c r="B19" s="196" t="s">
        <v>333</v>
      </c>
      <c r="C19" s="197" t="s">
        <v>334</v>
      </c>
      <c r="D19" s="475">
        <f>SUM(D20)</f>
        <v>-511184375</v>
      </c>
    </row>
    <row r="20" spans="2:4" ht="31.5" x14ac:dyDescent="0.25">
      <c r="B20" s="196" t="s">
        <v>335</v>
      </c>
      <c r="C20" s="197" t="s">
        <v>336</v>
      </c>
      <c r="D20" s="471">
        <v>-511184375</v>
      </c>
    </row>
    <row r="21" spans="2:4" ht="15.75" x14ac:dyDescent="0.25">
      <c r="B21" s="195" t="s">
        <v>337</v>
      </c>
      <c r="C21" s="44" t="s">
        <v>338</v>
      </c>
      <c r="D21" s="474">
        <f>SUM(D22)</f>
        <v>526674480</v>
      </c>
    </row>
    <row r="22" spans="2:4" ht="15.75" x14ac:dyDescent="0.25">
      <c r="B22" s="196" t="s">
        <v>339</v>
      </c>
      <c r="C22" s="197" t="s">
        <v>340</v>
      </c>
      <c r="D22" s="476">
        <f>SUM(D23)</f>
        <v>526674480</v>
      </c>
    </row>
    <row r="23" spans="2:4" ht="15.75" x14ac:dyDescent="0.25">
      <c r="B23" s="196" t="s">
        <v>341</v>
      </c>
      <c r="C23" s="197" t="s">
        <v>342</v>
      </c>
      <c r="D23" s="476">
        <f>SUM(D24)</f>
        <v>526674480</v>
      </c>
    </row>
    <row r="24" spans="2:4" ht="31.5" x14ac:dyDescent="0.25">
      <c r="B24" s="196" t="s">
        <v>343</v>
      </c>
      <c r="C24" s="199" t="s">
        <v>344</v>
      </c>
      <c r="D24" s="471">
        <v>526674480</v>
      </c>
    </row>
    <row r="25" spans="2:4" ht="31.5" hidden="1" x14ac:dyDescent="0.25">
      <c r="B25" s="194" t="s">
        <v>345</v>
      </c>
      <c r="C25" s="128" t="s">
        <v>346</v>
      </c>
      <c r="D25" s="469">
        <f>SUM(D26)</f>
        <v>0</v>
      </c>
    </row>
    <row r="26" spans="2:4" ht="31.5" hidden="1" x14ac:dyDescent="0.25">
      <c r="B26" s="200" t="s">
        <v>347</v>
      </c>
      <c r="C26" s="201" t="s">
        <v>348</v>
      </c>
      <c r="D26" s="470">
        <f>SUM(D27,D30)</f>
        <v>0</v>
      </c>
    </row>
    <row r="27" spans="2:4" ht="31.5" hidden="1" x14ac:dyDescent="0.25">
      <c r="B27" s="198" t="s">
        <v>349</v>
      </c>
      <c r="C27" s="148" t="s">
        <v>350</v>
      </c>
      <c r="D27" s="472">
        <f>SUM(D28)</f>
        <v>0</v>
      </c>
    </row>
    <row r="28" spans="2:4" ht="45.75" hidden="1" customHeight="1" x14ac:dyDescent="0.25">
      <c r="B28" s="196" t="s">
        <v>351</v>
      </c>
      <c r="C28" s="197" t="s">
        <v>352</v>
      </c>
      <c r="D28" s="475">
        <f>SUM(D29)</f>
        <v>0</v>
      </c>
    </row>
    <row r="29" spans="2:4" ht="63" hidden="1" x14ac:dyDescent="0.25">
      <c r="B29" s="196" t="s">
        <v>353</v>
      </c>
      <c r="C29" s="197" t="s">
        <v>354</v>
      </c>
      <c r="D29" s="473"/>
    </row>
    <row r="30" spans="2:4" ht="31.5" hidden="1" x14ac:dyDescent="0.25">
      <c r="B30" s="198" t="s">
        <v>355</v>
      </c>
      <c r="C30" s="148" t="s">
        <v>356</v>
      </c>
      <c r="D30" s="472">
        <f>SUM(D31)</f>
        <v>0</v>
      </c>
    </row>
    <row r="31" spans="2:4" ht="47.25" hidden="1" x14ac:dyDescent="0.25">
      <c r="B31" s="196" t="s">
        <v>357</v>
      </c>
      <c r="C31" s="197" t="s">
        <v>358</v>
      </c>
      <c r="D31" s="475">
        <f>SUM(D32)</f>
        <v>0</v>
      </c>
    </row>
    <row r="32" spans="2:4" ht="47.25" hidden="1" x14ac:dyDescent="0.25">
      <c r="B32" s="196" t="s">
        <v>359</v>
      </c>
      <c r="C32" s="197" t="s">
        <v>360</v>
      </c>
      <c r="D32" s="473"/>
    </row>
    <row r="33" spans="2:4" ht="15.75" x14ac:dyDescent="0.25">
      <c r="B33" s="202"/>
      <c r="C33" s="203" t="s">
        <v>361</v>
      </c>
      <c r="D33" s="477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G15" sqref="G15"/>
    </sheetView>
  </sheetViews>
  <sheetFormatPr defaultRowHeight="15" x14ac:dyDescent="0.25"/>
  <cols>
    <col min="1" max="1" width="38.85546875" style="512" customWidth="1"/>
    <col min="2" max="2" width="12.85546875" style="512" customWidth="1"/>
    <col min="3" max="4" width="3.85546875" style="516" customWidth="1"/>
    <col min="5" max="6" width="13.28515625" style="512" customWidth="1"/>
    <col min="7" max="7" width="13.7109375" style="512" customWidth="1"/>
    <col min="8" max="16384" width="9.140625" style="512"/>
  </cols>
  <sheetData>
    <row r="1" spans="1:8" x14ac:dyDescent="0.25">
      <c r="B1" s="511" t="s">
        <v>557</v>
      </c>
    </row>
    <row r="2" spans="1:8" x14ac:dyDescent="0.25">
      <c r="B2" s="511" t="s">
        <v>366</v>
      </c>
    </row>
    <row r="3" spans="1:8" x14ac:dyDescent="0.25">
      <c r="B3" s="511" t="s">
        <v>367</v>
      </c>
    </row>
    <row r="4" spans="1:8" x14ac:dyDescent="0.25">
      <c r="A4" s="512" t="s">
        <v>723</v>
      </c>
      <c r="B4" s="511" t="s">
        <v>368</v>
      </c>
    </row>
    <row r="5" spans="1:8" x14ac:dyDescent="0.25">
      <c r="B5" s="511" t="s">
        <v>784</v>
      </c>
    </row>
    <row r="6" spans="1:8" x14ac:dyDescent="0.25">
      <c r="B6" s="510" t="s">
        <v>785</v>
      </c>
    </row>
    <row r="7" spans="1:8" x14ac:dyDescent="0.25">
      <c r="B7" s="509" t="s">
        <v>845</v>
      </c>
    </row>
    <row r="8" spans="1:8" ht="15.75" customHeight="1" x14ac:dyDescent="0.25">
      <c r="A8" s="513" t="s">
        <v>723</v>
      </c>
      <c r="B8" s="668" t="s">
        <v>871</v>
      </c>
      <c r="C8" s="668"/>
      <c r="D8" s="668"/>
      <c r="E8" s="668"/>
      <c r="F8" s="668"/>
      <c r="G8" s="668"/>
      <c r="H8" s="668"/>
    </row>
    <row r="9" spans="1:8" ht="15.75" customHeight="1" x14ac:dyDescent="0.25">
      <c r="A9" s="670" t="s">
        <v>723</v>
      </c>
      <c r="B9" s="670"/>
      <c r="C9" s="670"/>
      <c r="D9" s="670"/>
      <c r="E9" s="670"/>
      <c r="F9" s="670"/>
      <c r="G9" s="670"/>
    </row>
    <row r="10" spans="1:8" ht="59.25" customHeight="1" x14ac:dyDescent="0.25">
      <c r="A10" s="671" t="s">
        <v>787</v>
      </c>
      <c r="B10" s="672"/>
      <c r="C10" s="672"/>
      <c r="D10" s="672"/>
      <c r="E10" s="672"/>
      <c r="F10" s="672"/>
      <c r="G10" s="672"/>
    </row>
    <row r="11" spans="1:8" ht="14.25" customHeight="1" x14ac:dyDescent="0.25">
      <c r="A11" s="673" t="s">
        <v>512</v>
      </c>
      <c r="B11" s="673"/>
      <c r="C11" s="673"/>
      <c r="D11" s="673"/>
      <c r="E11" s="673"/>
      <c r="F11" s="673"/>
      <c r="G11" s="673"/>
    </row>
    <row r="12" spans="1:8" ht="28.5" customHeight="1" x14ac:dyDescent="0.25">
      <c r="A12" s="531" t="s">
        <v>724</v>
      </c>
      <c r="B12" s="531" t="s">
        <v>3</v>
      </c>
      <c r="C12" s="532" t="s">
        <v>1</v>
      </c>
      <c r="D12" s="532" t="s">
        <v>725</v>
      </c>
      <c r="E12" s="531" t="s">
        <v>726</v>
      </c>
      <c r="F12" s="531" t="s">
        <v>727</v>
      </c>
      <c r="G12" s="531" t="s">
        <v>788</v>
      </c>
    </row>
    <row r="13" spans="1:8" ht="14.45" customHeight="1" x14ac:dyDescent="0.25">
      <c r="A13" s="674" t="s">
        <v>624</v>
      </c>
      <c r="B13" s="674"/>
      <c r="C13" s="674"/>
      <c r="D13" s="674"/>
      <c r="E13" s="569">
        <f>SUM(E14+E17)</f>
        <v>19313205</v>
      </c>
      <c r="F13" s="569">
        <f>SUM(F14+F17)</f>
        <v>5722416</v>
      </c>
      <c r="G13" s="569">
        <f>SUM(G14+G17)</f>
        <v>5261991</v>
      </c>
    </row>
    <row r="14" spans="1:8" ht="43.5" customHeight="1" x14ac:dyDescent="0.25">
      <c r="A14" s="669" t="s">
        <v>733</v>
      </c>
      <c r="B14" s="669"/>
      <c r="C14" s="669"/>
      <c r="D14" s="669"/>
      <c r="E14" s="568">
        <f t="shared" ref="E14:G15" si="0">SUM(E15)</f>
        <v>6577489</v>
      </c>
      <c r="F14" s="568">
        <f t="shared" si="0"/>
        <v>5722416</v>
      </c>
      <c r="G14" s="568">
        <f t="shared" si="0"/>
        <v>5261991</v>
      </c>
    </row>
    <row r="15" spans="1:8" ht="87.75" customHeight="1" x14ac:dyDescent="0.25">
      <c r="A15" s="525" t="s">
        <v>120</v>
      </c>
      <c r="B15" s="526" t="s">
        <v>730</v>
      </c>
      <c r="C15" s="527" t="s">
        <v>723</v>
      </c>
      <c r="D15" s="527" t="s">
        <v>723</v>
      </c>
      <c r="E15" s="567">
        <f t="shared" si="0"/>
        <v>6577489</v>
      </c>
      <c r="F15" s="567">
        <f t="shared" si="0"/>
        <v>5722416</v>
      </c>
      <c r="G15" s="567">
        <f t="shared" si="0"/>
        <v>5261991</v>
      </c>
    </row>
    <row r="16" spans="1:8" ht="78" customHeight="1" x14ac:dyDescent="0.25">
      <c r="A16" s="520" t="s">
        <v>492</v>
      </c>
      <c r="B16" s="522" t="s">
        <v>734</v>
      </c>
      <c r="C16" s="524" t="s">
        <v>728</v>
      </c>
      <c r="D16" s="524" t="s">
        <v>10</v>
      </c>
      <c r="E16" s="523">
        <f>SUM(прил5!H662)</f>
        <v>6577489</v>
      </c>
      <c r="F16" s="523">
        <v>5722416</v>
      </c>
      <c r="G16" s="523">
        <v>5261991</v>
      </c>
    </row>
    <row r="17" spans="1:7" ht="48" customHeight="1" x14ac:dyDescent="0.25">
      <c r="A17" s="669" t="s">
        <v>735</v>
      </c>
      <c r="B17" s="669"/>
      <c r="C17" s="669"/>
      <c r="D17" s="669"/>
      <c r="E17" s="568">
        <f>SUM(E18+E21+E28+E31)</f>
        <v>12735716</v>
      </c>
      <c r="F17" s="568">
        <f>SUM(F18+F21+F28)</f>
        <v>0</v>
      </c>
      <c r="G17" s="568">
        <f>SUM(G18+G21+G28)</f>
        <v>0</v>
      </c>
    </row>
    <row r="18" spans="1:7" ht="73.5" customHeight="1" x14ac:dyDescent="0.25">
      <c r="A18" s="525" t="s">
        <v>237</v>
      </c>
      <c r="B18" s="526" t="s">
        <v>736</v>
      </c>
      <c r="C18" s="528" t="s">
        <v>723</v>
      </c>
      <c r="D18" s="528" t="s">
        <v>723</v>
      </c>
      <c r="E18" s="567">
        <f>SUM(E19:E20)</f>
        <v>623238</v>
      </c>
      <c r="F18" s="567">
        <f>SUM(F19:F20)</f>
        <v>0</v>
      </c>
      <c r="G18" s="567">
        <f>SUM(G19:G20)</f>
        <v>0</v>
      </c>
    </row>
    <row r="19" spans="1:7" ht="46.5" customHeight="1" x14ac:dyDescent="0.25">
      <c r="A19" s="520" t="s">
        <v>439</v>
      </c>
      <c r="B19" s="522" t="s">
        <v>737</v>
      </c>
      <c r="C19" s="524" t="s">
        <v>10</v>
      </c>
      <c r="D19" s="524">
        <v>13</v>
      </c>
      <c r="E19" s="523">
        <f>SUM(прил5!H110)</f>
        <v>51136</v>
      </c>
      <c r="F19" s="515">
        <v>0</v>
      </c>
      <c r="G19" s="515">
        <v>0</v>
      </c>
    </row>
    <row r="20" spans="1:7" ht="60.75" customHeight="1" x14ac:dyDescent="0.25">
      <c r="A20" s="520" t="s">
        <v>563</v>
      </c>
      <c r="B20" s="522" t="s">
        <v>738</v>
      </c>
      <c r="C20" s="524" t="s">
        <v>35</v>
      </c>
      <c r="D20" s="524" t="s">
        <v>20</v>
      </c>
      <c r="E20" s="523">
        <f>SUM(прил5!H507)</f>
        <v>572102</v>
      </c>
      <c r="F20" s="515">
        <v>0</v>
      </c>
      <c r="G20" s="515">
        <v>0</v>
      </c>
    </row>
    <row r="21" spans="1:7" ht="101.25" customHeight="1" x14ac:dyDescent="0.25">
      <c r="A21" s="525" t="s">
        <v>178</v>
      </c>
      <c r="B21" s="526" t="s">
        <v>732</v>
      </c>
      <c r="C21" s="529" t="s">
        <v>723</v>
      </c>
      <c r="D21" s="529" t="s">
        <v>723</v>
      </c>
      <c r="E21" s="567">
        <f>SUM(E22:E27)</f>
        <v>3649387</v>
      </c>
      <c r="F21" s="567">
        <f>SUM(F22:F27)</f>
        <v>0</v>
      </c>
      <c r="G21" s="567">
        <f>SUM(G22:G27)</f>
        <v>0</v>
      </c>
    </row>
    <row r="22" spans="1:7" ht="48" customHeight="1" x14ac:dyDescent="0.25">
      <c r="A22" s="521" t="s">
        <v>439</v>
      </c>
      <c r="B22" s="518" t="s">
        <v>739</v>
      </c>
      <c r="C22" s="517" t="s">
        <v>10</v>
      </c>
      <c r="D22" s="517" t="s">
        <v>731</v>
      </c>
      <c r="E22" s="566">
        <f>SUM(прил5!H120)</f>
        <v>51136</v>
      </c>
      <c r="F22" s="519"/>
      <c r="G22" s="519"/>
    </row>
    <row r="23" spans="1:7" ht="54" customHeight="1" x14ac:dyDescent="0.25">
      <c r="A23" s="521" t="s">
        <v>439</v>
      </c>
      <c r="B23" s="518" t="s">
        <v>740</v>
      </c>
      <c r="C23" s="517" t="s">
        <v>10</v>
      </c>
      <c r="D23" s="517" t="s">
        <v>731</v>
      </c>
      <c r="E23" s="566">
        <f>SUM(прил5!H124)</f>
        <v>102272</v>
      </c>
      <c r="F23" s="519"/>
      <c r="G23" s="519"/>
    </row>
    <row r="24" spans="1:7" ht="73.5" customHeight="1" x14ac:dyDescent="0.25">
      <c r="A24" s="521" t="s">
        <v>661</v>
      </c>
      <c r="B24" s="518" t="s">
        <v>741</v>
      </c>
      <c r="C24" s="517" t="s">
        <v>20</v>
      </c>
      <c r="D24" s="517" t="s">
        <v>74</v>
      </c>
      <c r="E24" s="566">
        <f>SUM(прил5!H224)</f>
        <v>1121343</v>
      </c>
      <c r="F24" s="519"/>
      <c r="G24" s="519"/>
    </row>
    <row r="25" spans="1:7" ht="60.75" customHeight="1" x14ac:dyDescent="0.25">
      <c r="A25" s="521" t="s">
        <v>662</v>
      </c>
      <c r="B25" s="518" t="s">
        <v>742</v>
      </c>
      <c r="C25" s="517" t="s">
        <v>20</v>
      </c>
      <c r="D25" s="517" t="s">
        <v>74</v>
      </c>
      <c r="E25" s="566">
        <f>SUM(прил5!H226)</f>
        <v>480576</v>
      </c>
      <c r="F25" s="519"/>
      <c r="G25" s="519"/>
    </row>
    <row r="26" spans="1:7" ht="60" customHeight="1" x14ac:dyDescent="0.25">
      <c r="A26" s="521" t="s">
        <v>436</v>
      </c>
      <c r="B26" s="518" t="s">
        <v>743</v>
      </c>
      <c r="C26" s="517" t="s">
        <v>98</v>
      </c>
      <c r="D26" s="517" t="s">
        <v>10</v>
      </c>
      <c r="E26" s="566">
        <f>SUM(прил5!H240)</f>
        <v>19578</v>
      </c>
      <c r="F26" s="519"/>
      <c r="G26" s="519"/>
    </row>
    <row r="27" spans="1:7" ht="45.75" customHeight="1" x14ac:dyDescent="0.25">
      <c r="A27" s="521" t="s">
        <v>500</v>
      </c>
      <c r="B27" s="518" t="s">
        <v>744</v>
      </c>
      <c r="C27" s="517" t="s">
        <v>98</v>
      </c>
      <c r="D27" s="517" t="s">
        <v>12</v>
      </c>
      <c r="E27" s="566">
        <f>SUM(прил5!H246)</f>
        <v>1874482</v>
      </c>
      <c r="F27" s="519"/>
      <c r="G27" s="519"/>
    </row>
    <row r="28" spans="1:7" ht="126.75" customHeight="1" x14ac:dyDescent="0.25">
      <c r="A28" s="530" t="s">
        <v>132</v>
      </c>
      <c r="B28" s="526" t="s">
        <v>729</v>
      </c>
      <c r="C28" s="529" t="s">
        <v>723</v>
      </c>
      <c r="D28" s="529" t="s">
        <v>723</v>
      </c>
      <c r="E28" s="567">
        <f>SUM(E29:E30)</f>
        <v>8463091</v>
      </c>
      <c r="F28" s="567">
        <f>SUM(F29:F30)</f>
        <v>0</v>
      </c>
      <c r="G28" s="567">
        <f>SUM(G29:G30)</f>
        <v>0</v>
      </c>
    </row>
    <row r="29" spans="1:7" ht="48" customHeight="1" x14ac:dyDescent="0.25">
      <c r="A29" s="521" t="s">
        <v>439</v>
      </c>
      <c r="B29" s="518" t="s">
        <v>745</v>
      </c>
      <c r="C29" s="517" t="s">
        <v>10</v>
      </c>
      <c r="D29" s="517" t="s">
        <v>731</v>
      </c>
      <c r="E29" s="566">
        <f>SUM(прил5!H134)</f>
        <v>51136</v>
      </c>
      <c r="F29" s="514"/>
      <c r="G29" s="514"/>
    </row>
    <row r="30" spans="1:7" ht="78" customHeight="1" x14ac:dyDescent="0.25">
      <c r="A30" s="521" t="s">
        <v>424</v>
      </c>
      <c r="B30" s="518" t="s">
        <v>746</v>
      </c>
      <c r="C30" s="517" t="s">
        <v>20</v>
      </c>
      <c r="D30" s="517" t="s">
        <v>32</v>
      </c>
      <c r="E30" s="566">
        <f>SUM(прил5!H202)</f>
        <v>8411955</v>
      </c>
      <c r="F30" s="514"/>
      <c r="G30" s="514"/>
    </row>
    <row r="31" spans="1:7" ht="87.75" hidden="1" customHeight="1" x14ac:dyDescent="0.25">
      <c r="A31" s="525" t="s">
        <v>120</v>
      </c>
      <c r="B31" s="526" t="s">
        <v>730</v>
      </c>
      <c r="C31" s="527" t="s">
        <v>723</v>
      </c>
      <c r="D31" s="527" t="s">
        <v>723</v>
      </c>
      <c r="E31" s="567">
        <f>SUM(E32:E33)</f>
        <v>0</v>
      </c>
      <c r="F31" s="567">
        <f>SUM(F33)</f>
        <v>0</v>
      </c>
      <c r="G31" s="567">
        <f>SUM(G33)</f>
        <v>0</v>
      </c>
    </row>
    <row r="32" spans="1:7" ht="61.5" hidden="1" customHeight="1" x14ac:dyDescent="0.25">
      <c r="A32" s="520" t="s">
        <v>750</v>
      </c>
      <c r="B32" s="522" t="s">
        <v>751</v>
      </c>
      <c r="C32" s="524" t="s">
        <v>728</v>
      </c>
      <c r="D32" s="524" t="s">
        <v>15</v>
      </c>
      <c r="E32" s="523">
        <f>SUM(прил5!H668)</f>
        <v>0</v>
      </c>
      <c r="F32" s="523"/>
      <c r="G32" s="523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20"/>
  <sheetViews>
    <sheetView tabSelected="1" zoomScaleNormal="100" workbookViewId="0">
      <selection activeCell="C90" sqref="C90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35" t="s">
        <v>789</v>
      </c>
      <c r="C1" s="636"/>
    </row>
    <row r="2" spans="1:9" x14ac:dyDescent="0.25">
      <c r="B2" s="635" t="s">
        <v>245</v>
      </c>
      <c r="C2" s="636"/>
    </row>
    <row r="3" spans="1:9" x14ac:dyDescent="0.25">
      <c r="B3" s="635" t="s">
        <v>246</v>
      </c>
      <c r="C3" s="636"/>
    </row>
    <row r="4" spans="1:9" x14ac:dyDescent="0.25">
      <c r="B4" s="635" t="s">
        <v>247</v>
      </c>
      <c r="C4" s="636"/>
    </row>
    <row r="5" spans="1:9" x14ac:dyDescent="0.25">
      <c r="B5" s="635" t="s">
        <v>774</v>
      </c>
      <c r="C5" s="636"/>
    </row>
    <row r="6" spans="1:9" x14ac:dyDescent="0.25">
      <c r="B6" s="632" t="s">
        <v>775</v>
      </c>
      <c r="C6" s="633"/>
    </row>
    <row r="7" spans="1:9" x14ac:dyDescent="0.25">
      <c r="B7" s="632" t="s">
        <v>825</v>
      </c>
      <c r="C7" s="633"/>
    </row>
    <row r="8" spans="1:9" x14ac:dyDescent="0.25">
      <c r="B8" s="634" t="s">
        <v>868</v>
      </c>
      <c r="C8" s="634"/>
    </row>
    <row r="9" spans="1:9" x14ac:dyDescent="0.25">
      <c r="I9" s="4"/>
    </row>
    <row r="10" spans="1:9" ht="15.75" x14ac:dyDescent="0.25">
      <c r="A10" s="638" t="s">
        <v>654</v>
      </c>
      <c r="B10" s="638"/>
      <c r="C10" s="638"/>
      <c r="I10" s="4"/>
    </row>
    <row r="11" spans="1:9" ht="15.75" x14ac:dyDescent="0.25">
      <c r="A11" s="639" t="s">
        <v>773</v>
      </c>
      <c r="B11" s="639"/>
      <c r="C11" s="639"/>
    </row>
    <row r="12" spans="1:9" x14ac:dyDescent="0.25">
      <c r="C12" s="4" t="s">
        <v>512</v>
      </c>
    </row>
    <row r="13" spans="1:9" ht="63" customHeight="1" x14ac:dyDescent="0.25">
      <c r="A13" s="167" t="s">
        <v>248</v>
      </c>
      <c r="B13" s="10" t="s">
        <v>249</v>
      </c>
      <c r="C13" s="340" t="s">
        <v>554</v>
      </c>
    </row>
    <row r="14" spans="1:9" ht="22.5" customHeight="1" x14ac:dyDescent="0.25">
      <c r="A14" s="382" t="s">
        <v>250</v>
      </c>
      <c r="B14" s="45" t="s">
        <v>251</v>
      </c>
      <c r="C14" s="388">
        <f>SUM(C15,C21,C27,C38,C41,C53,C60,C66,C71,C87)</f>
        <v>121821319</v>
      </c>
    </row>
    <row r="15" spans="1:9" ht="18.75" customHeight="1" x14ac:dyDescent="0.25">
      <c r="A15" s="168" t="s">
        <v>252</v>
      </c>
      <c r="B15" s="169" t="s">
        <v>253</v>
      </c>
      <c r="C15" s="389">
        <f>SUM(C16)</f>
        <v>71281433</v>
      </c>
      <c r="E15" s="449"/>
      <c r="F15" s="449"/>
    </row>
    <row r="16" spans="1:9" ht="17.25" customHeight="1" x14ac:dyDescent="0.25">
      <c r="A16" s="170" t="s">
        <v>254</v>
      </c>
      <c r="B16" s="171" t="s">
        <v>255</v>
      </c>
      <c r="C16" s="390">
        <f>SUM(C17:C20)</f>
        <v>71281433</v>
      </c>
    </row>
    <row r="17" spans="1:10" ht="66" x14ac:dyDescent="0.25">
      <c r="A17" s="172" t="s">
        <v>256</v>
      </c>
      <c r="B17" s="48" t="s">
        <v>257</v>
      </c>
      <c r="C17" s="391">
        <v>67960411</v>
      </c>
    </row>
    <row r="18" spans="1:10" ht="81" customHeight="1" x14ac:dyDescent="0.25">
      <c r="A18" s="609" t="s">
        <v>258</v>
      </c>
      <c r="B18" s="61" t="s">
        <v>259</v>
      </c>
      <c r="C18" s="391">
        <v>591780</v>
      </c>
      <c r="F18" s="606"/>
      <c r="G18" s="606"/>
      <c r="H18" s="606"/>
      <c r="I18" s="606"/>
    </row>
    <row r="19" spans="1:10" ht="36" customHeight="1" x14ac:dyDescent="0.25">
      <c r="A19" s="609" t="s">
        <v>260</v>
      </c>
      <c r="B19" s="61" t="s">
        <v>261</v>
      </c>
      <c r="C19" s="391">
        <v>1302062</v>
      </c>
      <c r="F19" s="606"/>
      <c r="G19" s="606"/>
      <c r="H19" s="606"/>
      <c r="I19" s="606"/>
    </row>
    <row r="20" spans="1:10" s="606" customFormat="1" ht="78.75" x14ac:dyDescent="0.25">
      <c r="A20" s="609" t="s">
        <v>830</v>
      </c>
      <c r="B20" s="61" t="s">
        <v>831</v>
      </c>
      <c r="C20" s="391">
        <v>1427180</v>
      </c>
    </row>
    <row r="21" spans="1:10" ht="33" customHeight="1" x14ac:dyDescent="0.25">
      <c r="A21" s="173" t="s">
        <v>262</v>
      </c>
      <c r="B21" s="174" t="s">
        <v>263</v>
      </c>
      <c r="C21" s="389">
        <f>SUM(C22)</f>
        <v>8897237</v>
      </c>
      <c r="D21" s="606"/>
      <c r="E21" s="606"/>
    </row>
    <row r="22" spans="1:10" ht="33" customHeight="1" x14ac:dyDescent="0.25">
      <c r="A22" s="175" t="s">
        <v>264</v>
      </c>
      <c r="B22" s="375" t="s">
        <v>265</v>
      </c>
      <c r="C22" s="390">
        <f>SUM(C23:C26)</f>
        <v>8897237</v>
      </c>
    </row>
    <row r="23" spans="1:10" ht="83.25" customHeight="1" x14ac:dyDescent="0.25">
      <c r="A23" s="60" t="s">
        <v>631</v>
      </c>
      <c r="B23" s="61" t="s">
        <v>635</v>
      </c>
      <c r="C23" s="391">
        <v>4462958</v>
      </c>
    </row>
    <row r="24" spans="1:10" ht="94.5" x14ac:dyDescent="0.25">
      <c r="A24" s="60" t="s">
        <v>632</v>
      </c>
      <c r="B24" s="61" t="s">
        <v>636</v>
      </c>
      <c r="C24" s="391">
        <v>24161</v>
      </c>
      <c r="G24" s="637"/>
      <c r="H24" s="637"/>
      <c r="I24" s="637"/>
      <c r="J24" s="637"/>
    </row>
    <row r="25" spans="1:10" ht="79.5" customHeight="1" x14ac:dyDescent="0.25">
      <c r="A25" s="60" t="s">
        <v>633</v>
      </c>
      <c r="B25" s="61" t="s">
        <v>637</v>
      </c>
      <c r="C25" s="391">
        <v>4934202</v>
      </c>
    </row>
    <row r="26" spans="1:10" ht="81" customHeight="1" x14ac:dyDescent="0.25">
      <c r="A26" s="60" t="s">
        <v>634</v>
      </c>
      <c r="B26" s="61" t="s">
        <v>638</v>
      </c>
      <c r="C26" s="391">
        <v>-524084</v>
      </c>
    </row>
    <row r="27" spans="1:10" ht="16.5" customHeight="1" x14ac:dyDescent="0.25">
      <c r="A27" s="173" t="s">
        <v>266</v>
      </c>
      <c r="B27" s="169" t="s">
        <v>267</v>
      </c>
      <c r="C27" s="389">
        <f>SUM(C28+C34+C36+C31)</f>
        <v>3984431</v>
      </c>
    </row>
    <row r="28" spans="1:10" ht="16.5" customHeight="1" x14ac:dyDescent="0.25">
      <c r="A28" s="176" t="s">
        <v>494</v>
      </c>
      <c r="B28" s="171" t="s">
        <v>493</v>
      </c>
      <c r="C28" s="390">
        <f>SUM(C29:C30)</f>
        <v>858651</v>
      </c>
    </row>
    <row r="29" spans="1:10" ht="31.5" customHeight="1" x14ac:dyDescent="0.25">
      <c r="A29" s="276" t="s">
        <v>574</v>
      </c>
      <c r="B29" s="79" t="s">
        <v>495</v>
      </c>
      <c r="C29" s="393">
        <v>754248</v>
      </c>
    </row>
    <row r="30" spans="1:10" ht="48.75" customHeight="1" x14ac:dyDescent="0.25">
      <c r="A30" s="276" t="s">
        <v>575</v>
      </c>
      <c r="B30" s="79" t="s">
        <v>576</v>
      </c>
      <c r="C30" s="393">
        <v>104403</v>
      </c>
    </row>
    <row r="31" spans="1:10" s="606" customFormat="1" ht="21" customHeight="1" x14ac:dyDescent="0.25">
      <c r="A31" s="176" t="s">
        <v>832</v>
      </c>
      <c r="B31" s="171" t="s">
        <v>833</v>
      </c>
      <c r="C31" s="390">
        <f>SUM(C32:C33)</f>
        <v>-12237</v>
      </c>
    </row>
    <row r="32" spans="1:10" s="606" customFormat="1" ht="19.5" customHeight="1" x14ac:dyDescent="0.25">
      <c r="A32" s="276" t="s">
        <v>849</v>
      </c>
      <c r="B32" s="79" t="s">
        <v>833</v>
      </c>
      <c r="C32" s="393">
        <v>-11638</v>
      </c>
    </row>
    <row r="33" spans="1:9" s="606" customFormat="1" ht="33" customHeight="1" x14ac:dyDescent="0.25">
      <c r="A33" s="276" t="s">
        <v>850</v>
      </c>
      <c r="B33" s="79" t="s">
        <v>834</v>
      </c>
      <c r="C33" s="393">
        <v>-599</v>
      </c>
    </row>
    <row r="34" spans="1:9" ht="16.5" customHeight="1" x14ac:dyDescent="0.25">
      <c r="A34" s="176" t="s">
        <v>268</v>
      </c>
      <c r="B34" s="171" t="s">
        <v>269</v>
      </c>
      <c r="C34" s="390">
        <f>SUM(C35)</f>
        <v>1853959</v>
      </c>
      <c r="D34" s="580"/>
      <c r="E34" s="580"/>
      <c r="F34" s="606"/>
      <c r="G34" s="606"/>
      <c r="H34" s="606"/>
      <c r="I34" s="606"/>
    </row>
    <row r="35" spans="1:9" ht="17.25" customHeight="1" x14ac:dyDescent="0.25">
      <c r="A35" s="13" t="s">
        <v>270</v>
      </c>
      <c r="B35" s="177" t="s">
        <v>269</v>
      </c>
      <c r="C35" s="391">
        <v>1853959</v>
      </c>
    </row>
    <row r="36" spans="1:9" s="463" customFormat="1" ht="16.5" customHeight="1" x14ac:dyDescent="0.25">
      <c r="A36" s="176" t="s">
        <v>642</v>
      </c>
      <c r="B36" s="171" t="s">
        <v>641</v>
      </c>
      <c r="C36" s="390">
        <f>SUM(C37)</f>
        <v>1284058</v>
      </c>
    </row>
    <row r="37" spans="1:9" s="463" customFormat="1" ht="35.25" customHeight="1" x14ac:dyDescent="0.25">
      <c r="A37" s="13" t="s">
        <v>644</v>
      </c>
      <c r="B37" s="177" t="s">
        <v>643</v>
      </c>
      <c r="C37" s="391">
        <v>1284058</v>
      </c>
    </row>
    <row r="38" spans="1:9" ht="19.5" customHeight="1" x14ac:dyDescent="0.25">
      <c r="A38" s="173" t="s">
        <v>271</v>
      </c>
      <c r="B38" s="169" t="s">
        <v>272</v>
      </c>
      <c r="C38" s="389">
        <f>SUM(C39 )</f>
        <v>1826132</v>
      </c>
    </row>
    <row r="39" spans="1:9" ht="31.5" x14ac:dyDescent="0.25">
      <c r="A39" s="178" t="s">
        <v>273</v>
      </c>
      <c r="B39" s="171" t="s">
        <v>274</v>
      </c>
      <c r="C39" s="390">
        <f>SUM(C40)</f>
        <v>1826132</v>
      </c>
    </row>
    <row r="40" spans="1:9" ht="31.5" x14ac:dyDescent="0.25">
      <c r="A40" s="13" t="s">
        <v>275</v>
      </c>
      <c r="B40" s="12" t="s">
        <v>276</v>
      </c>
      <c r="C40" s="391">
        <v>1826132</v>
      </c>
    </row>
    <row r="41" spans="1:9" ht="31.5" x14ac:dyDescent="0.25">
      <c r="A41" s="173" t="s">
        <v>277</v>
      </c>
      <c r="B41" s="128" t="s">
        <v>278</v>
      </c>
      <c r="C41" s="389">
        <f>SUM(C42,C46,C51)</f>
        <v>8823508</v>
      </c>
    </row>
    <row r="42" spans="1:9" ht="22.5" hidden="1" customHeight="1" x14ac:dyDescent="0.25">
      <c r="A42" s="176" t="s">
        <v>279</v>
      </c>
      <c r="B42" s="171" t="s">
        <v>280</v>
      </c>
      <c r="C42" s="390">
        <f>SUM(C43)</f>
        <v>0</v>
      </c>
    </row>
    <row r="43" spans="1:9" ht="31.5" hidden="1" x14ac:dyDescent="0.25">
      <c r="A43" s="179" t="s">
        <v>72</v>
      </c>
      <c r="B43" s="180" t="s">
        <v>281</v>
      </c>
      <c r="C43" s="394"/>
    </row>
    <row r="44" spans="1:9" ht="31.5" hidden="1" x14ac:dyDescent="0.25">
      <c r="A44" s="13" t="s">
        <v>72</v>
      </c>
      <c r="B44" s="12" t="s">
        <v>282</v>
      </c>
      <c r="C44" s="391"/>
    </row>
    <row r="45" spans="1:9" ht="63" hidden="1" x14ac:dyDescent="0.25">
      <c r="A45" s="13" t="s">
        <v>283</v>
      </c>
      <c r="B45" s="12" t="s">
        <v>284</v>
      </c>
      <c r="C45" s="391"/>
    </row>
    <row r="46" spans="1:9" ht="78.75" x14ac:dyDescent="0.25">
      <c r="A46" s="176" t="s">
        <v>285</v>
      </c>
      <c r="B46" s="171" t="s">
        <v>286</v>
      </c>
      <c r="C46" s="390">
        <f>SUM(C47:C50)</f>
        <v>8813309</v>
      </c>
    </row>
    <row r="47" spans="1:9" ht="78" customHeight="1" x14ac:dyDescent="0.25">
      <c r="A47" s="13" t="s">
        <v>581</v>
      </c>
      <c r="B47" s="12" t="s">
        <v>582</v>
      </c>
      <c r="C47" s="391">
        <v>6058589</v>
      </c>
    </row>
    <row r="48" spans="1:9" ht="61.5" customHeight="1" x14ac:dyDescent="0.25">
      <c r="A48" s="13" t="s">
        <v>287</v>
      </c>
      <c r="B48" s="12" t="s">
        <v>288</v>
      </c>
      <c r="C48" s="391">
        <v>334668</v>
      </c>
    </row>
    <row r="49" spans="1:17" ht="63" customHeight="1" x14ac:dyDescent="0.25">
      <c r="A49" s="181" t="s">
        <v>60</v>
      </c>
      <c r="B49" s="48" t="s">
        <v>61</v>
      </c>
      <c r="C49" s="391">
        <v>2326441</v>
      </c>
    </row>
    <row r="50" spans="1:17" ht="47.25" x14ac:dyDescent="0.25">
      <c r="A50" s="13" t="s">
        <v>835</v>
      </c>
      <c r="B50" s="12" t="s">
        <v>836</v>
      </c>
      <c r="C50" s="391">
        <v>93611</v>
      </c>
      <c r="F50" s="616"/>
      <c r="G50" s="620"/>
      <c r="H50" s="620"/>
      <c r="I50" s="620"/>
      <c r="J50" s="620"/>
      <c r="K50" s="620"/>
      <c r="L50" s="616"/>
      <c r="M50" s="616"/>
      <c r="N50" s="616"/>
      <c r="O50" s="616"/>
      <c r="P50" s="616"/>
      <c r="Q50" s="616"/>
    </row>
    <row r="51" spans="1:17" s="616" customFormat="1" ht="63" x14ac:dyDescent="0.25">
      <c r="A51" s="176" t="s">
        <v>854</v>
      </c>
      <c r="B51" s="171" t="s">
        <v>853</v>
      </c>
      <c r="C51" s="390">
        <f>SUM(C52)</f>
        <v>10199</v>
      </c>
      <c r="G51" s="620"/>
      <c r="H51" s="620"/>
      <c r="I51" s="620"/>
      <c r="J51" s="620"/>
      <c r="K51" s="620"/>
    </row>
    <row r="52" spans="1:17" s="616" customFormat="1" ht="78.75" x14ac:dyDescent="0.25">
      <c r="A52" s="13" t="s">
        <v>851</v>
      </c>
      <c r="B52" s="12" t="s">
        <v>852</v>
      </c>
      <c r="C52" s="391">
        <v>10199</v>
      </c>
    </row>
    <row r="53" spans="1:17" ht="21" customHeight="1" x14ac:dyDescent="0.25">
      <c r="A53" s="173" t="s">
        <v>289</v>
      </c>
      <c r="B53" s="169" t="s">
        <v>290</v>
      </c>
      <c r="C53" s="389">
        <f>SUM(C54)</f>
        <v>31528</v>
      </c>
      <c r="F53" s="606"/>
      <c r="G53" s="606"/>
      <c r="H53" s="606"/>
      <c r="I53" s="606"/>
    </row>
    <row r="54" spans="1:17" ht="17.25" customHeight="1" x14ac:dyDescent="0.25">
      <c r="A54" s="182" t="s">
        <v>291</v>
      </c>
      <c r="B54" s="183" t="s">
        <v>292</v>
      </c>
      <c r="C54" s="392">
        <f>SUM(C55:C59)</f>
        <v>31528</v>
      </c>
    </row>
    <row r="55" spans="1:17" ht="32.25" customHeight="1" x14ac:dyDescent="0.25">
      <c r="A55" s="62" t="s">
        <v>293</v>
      </c>
      <c r="B55" s="184" t="s">
        <v>294</v>
      </c>
      <c r="C55" s="395">
        <v>26139</v>
      </c>
    </row>
    <row r="56" spans="1:17" ht="30" hidden="1" customHeight="1" x14ac:dyDescent="0.25">
      <c r="A56" s="62" t="s">
        <v>295</v>
      </c>
      <c r="B56" s="185" t="s">
        <v>296</v>
      </c>
      <c r="C56" s="396"/>
    </row>
    <row r="57" spans="1:17" ht="16.5" hidden="1" customHeight="1" x14ac:dyDescent="0.25">
      <c r="A57" s="186" t="s">
        <v>297</v>
      </c>
      <c r="B57" s="185" t="s">
        <v>298</v>
      </c>
      <c r="C57" s="396"/>
    </row>
    <row r="58" spans="1:17" ht="14.25" customHeight="1" x14ac:dyDescent="0.25">
      <c r="A58" s="186" t="s">
        <v>838</v>
      </c>
      <c r="B58" s="186" t="s">
        <v>837</v>
      </c>
      <c r="C58" s="393">
        <v>5389</v>
      </c>
    </row>
    <row r="59" spans="1:17" ht="14.25" hidden="1" customHeight="1" x14ac:dyDescent="0.25">
      <c r="A59" s="186" t="s">
        <v>596</v>
      </c>
      <c r="B59" s="381" t="s">
        <v>597</v>
      </c>
      <c r="C59" s="393"/>
    </row>
    <row r="60" spans="1:17" ht="31.5" x14ac:dyDescent="0.25">
      <c r="A60" s="173" t="s">
        <v>299</v>
      </c>
      <c r="B60" s="169" t="s">
        <v>639</v>
      </c>
      <c r="C60" s="389">
        <f>SUM(C61,C63)</f>
        <v>4226744</v>
      </c>
    </row>
    <row r="61" spans="1:17" ht="15.75" x14ac:dyDescent="0.25">
      <c r="A61" s="187" t="s">
        <v>300</v>
      </c>
      <c r="B61" s="171" t="s">
        <v>301</v>
      </c>
      <c r="C61" s="390">
        <f>SUM(C62)</f>
        <v>3943642</v>
      </c>
    </row>
    <row r="62" spans="1:17" ht="31.5" x14ac:dyDescent="0.25">
      <c r="A62" s="13" t="s">
        <v>65</v>
      </c>
      <c r="B62" s="12" t="s">
        <v>302</v>
      </c>
      <c r="C62" s="391">
        <v>3943642</v>
      </c>
    </row>
    <row r="63" spans="1:17" ht="18.75" customHeight="1" x14ac:dyDescent="0.25">
      <c r="A63" s="187" t="s">
        <v>303</v>
      </c>
      <c r="B63" s="171" t="s">
        <v>304</v>
      </c>
      <c r="C63" s="390">
        <f>SUM(C64:C65)</f>
        <v>283102</v>
      </c>
    </row>
    <row r="64" spans="1:17" ht="33" customHeight="1" x14ac:dyDescent="0.25">
      <c r="A64" s="13" t="s">
        <v>73</v>
      </c>
      <c r="B64" s="12" t="s">
        <v>305</v>
      </c>
      <c r="C64" s="391">
        <v>210743</v>
      </c>
    </row>
    <row r="65" spans="1:8" ht="18" customHeight="1" x14ac:dyDescent="0.25">
      <c r="A65" s="13" t="s">
        <v>381</v>
      </c>
      <c r="B65" s="12" t="s">
        <v>382</v>
      </c>
      <c r="C65" s="391">
        <v>72359</v>
      </c>
    </row>
    <row r="66" spans="1:8" ht="20.25" customHeight="1" x14ac:dyDescent="0.25">
      <c r="A66" s="173" t="s">
        <v>306</v>
      </c>
      <c r="B66" s="169" t="s">
        <v>307</v>
      </c>
      <c r="C66" s="389">
        <f>SUM(+C67)</f>
        <v>21598301</v>
      </c>
    </row>
    <row r="67" spans="1:8" ht="31.5" x14ac:dyDescent="0.25">
      <c r="A67" s="176" t="s">
        <v>308</v>
      </c>
      <c r="B67" s="171" t="s">
        <v>577</v>
      </c>
      <c r="C67" s="390">
        <f>SUM(C68:C70)</f>
        <v>21598301</v>
      </c>
    </row>
    <row r="68" spans="1:8" ht="47.25" x14ac:dyDescent="0.25">
      <c r="A68" s="181" t="s">
        <v>584</v>
      </c>
      <c r="B68" s="48" t="s">
        <v>583</v>
      </c>
      <c r="C68" s="391">
        <v>13127664</v>
      </c>
    </row>
    <row r="69" spans="1:8" ht="31.5" x14ac:dyDescent="0.25">
      <c r="A69" s="181" t="s">
        <v>309</v>
      </c>
      <c r="B69" s="48" t="s">
        <v>310</v>
      </c>
      <c r="C69" s="391">
        <v>56491</v>
      </c>
    </row>
    <row r="70" spans="1:8" s="576" customFormat="1" ht="47.25" x14ac:dyDescent="0.25">
      <c r="A70" s="181" t="s">
        <v>551</v>
      </c>
      <c r="B70" s="48" t="s">
        <v>552</v>
      </c>
      <c r="C70" s="391">
        <v>8414146</v>
      </c>
    </row>
    <row r="71" spans="1:8" s="505" customFormat="1" ht="31.5" x14ac:dyDescent="0.25">
      <c r="A71" s="173" t="s">
        <v>695</v>
      </c>
      <c r="B71" s="169" t="s">
        <v>696</v>
      </c>
      <c r="C71" s="389">
        <f>SUM(C72+C83+C86)</f>
        <v>402432</v>
      </c>
    </row>
    <row r="72" spans="1:8" s="505" customFormat="1" ht="31.5" x14ac:dyDescent="0.25">
      <c r="A72" s="176" t="s">
        <v>697</v>
      </c>
      <c r="B72" s="171" t="s">
        <v>698</v>
      </c>
      <c r="C72" s="390">
        <f>SUM(C73:C82)</f>
        <v>350339</v>
      </c>
    </row>
    <row r="73" spans="1:8" s="505" customFormat="1" ht="63" x14ac:dyDescent="0.25">
      <c r="A73" s="181" t="s">
        <v>700</v>
      </c>
      <c r="B73" s="506" t="s">
        <v>699</v>
      </c>
      <c r="C73" s="391">
        <v>6450</v>
      </c>
    </row>
    <row r="74" spans="1:8" s="505" customFormat="1" ht="78.75" x14ac:dyDescent="0.25">
      <c r="A74" s="181" t="s">
        <v>702</v>
      </c>
      <c r="B74" s="506" t="s">
        <v>701</v>
      </c>
      <c r="C74" s="391">
        <v>28129</v>
      </c>
    </row>
    <row r="75" spans="1:8" s="580" customFormat="1" ht="63" x14ac:dyDescent="0.25">
      <c r="A75" s="181" t="s">
        <v>762</v>
      </c>
      <c r="B75" s="506" t="s">
        <v>766</v>
      </c>
      <c r="C75" s="391">
        <v>8669</v>
      </c>
      <c r="E75" s="637"/>
      <c r="F75" s="637"/>
      <c r="G75" s="637"/>
      <c r="H75" s="637"/>
    </row>
    <row r="76" spans="1:8" s="622" customFormat="1" ht="67.5" customHeight="1" x14ac:dyDescent="0.25">
      <c r="A76" s="181" t="s">
        <v>861</v>
      </c>
      <c r="B76" s="506" t="s">
        <v>863</v>
      </c>
      <c r="C76" s="391">
        <v>1000</v>
      </c>
      <c r="E76" s="623"/>
      <c r="F76" s="623"/>
      <c r="G76" s="623"/>
      <c r="H76" s="623"/>
    </row>
    <row r="77" spans="1:8" s="622" customFormat="1" ht="66.75" customHeight="1" x14ac:dyDescent="0.25">
      <c r="A77" s="181" t="s">
        <v>862</v>
      </c>
      <c r="B77" s="506" t="s">
        <v>864</v>
      </c>
      <c r="C77" s="391">
        <v>1500</v>
      </c>
      <c r="E77" s="623"/>
      <c r="F77" s="623"/>
      <c r="G77" s="623"/>
      <c r="H77" s="623"/>
    </row>
    <row r="78" spans="1:8" s="580" customFormat="1" ht="63" x14ac:dyDescent="0.25">
      <c r="A78" s="181" t="s">
        <v>763</v>
      </c>
      <c r="B78" s="506" t="s">
        <v>767</v>
      </c>
      <c r="C78" s="391">
        <v>3000</v>
      </c>
      <c r="E78" s="623"/>
      <c r="F78" s="623"/>
      <c r="G78" s="623"/>
      <c r="H78" s="623"/>
    </row>
    <row r="79" spans="1:8" s="580" customFormat="1" ht="78.75" x14ac:dyDescent="0.25">
      <c r="A79" s="181" t="s">
        <v>764</v>
      </c>
      <c r="B79" s="506" t="s">
        <v>768</v>
      </c>
      <c r="C79" s="391">
        <v>2500</v>
      </c>
      <c r="E79" s="623"/>
      <c r="F79" s="623"/>
      <c r="G79" s="623"/>
      <c r="H79" s="623"/>
    </row>
    <row r="80" spans="1:8" s="580" customFormat="1" ht="94.5" x14ac:dyDescent="0.25">
      <c r="A80" s="181" t="s">
        <v>765</v>
      </c>
      <c r="B80" s="506" t="s">
        <v>769</v>
      </c>
      <c r="C80" s="391">
        <v>4550</v>
      </c>
      <c r="E80" s="637"/>
      <c r="F80" s="637"/>
      <c r="G80" s="637"/>
      <c r="H80" s="637"/>
    </row>
    <row r="81" spans="1:9" s="505" customFormat="1" ht="63" x14ac:dyDescent="0.25">
      <c r="A81" s="181" t="s">
        <v>704</v>
      </c>
      <c r="B81" s="506" t="s">
        <v>703</v>
      </c>
      <c r="C81" s="391">
        <v>8250</v>
      </c>
    </row>
    <row r="82" spans="1:9" s="505" customFormat="1" ht="67.5" customHeight="1" x14ac:dyDescent="0.25">
      <c r="A82" s="181" t="s">
        <v>706</v>
      </c>
      <c r="B82" s="506" t="s">
        <v>705</v>
      </c>
      <c r="C82" s="391">
        <v>286291</v>
      </c>
    </row>
    <row r="83" spans="1:9" s="505" customFormat="1" ht="94.5" x14ac:dyDescent="0.25">
      <c r="A83" s="176" t="s">
        <v>708</v>
      </c>
      <c r="B83" s="171" t="s">
        <v>707</v>
      </c>
      <c r="C83" s="390">
        <f>SUM(C84:C85)</f>
        <v>50835</v>
      </c>
    </row>
    <row r="84" spans="1:9" s="505" customFormat="1" ht="63" x14ac:dyDescent="0.25">
      <c r="A84" s="181" t="s">
        <v>709</v>
      </c>
      <c r="B84" s="48" t="s">
        <v>710</v>
      </c>
      <c r="C84" s="391">
        <v>35161</v>
      </c>
    </row>
    <row r="85" spans="1:9" s="622" customFormat="1" ht="63" x14ac:dyDescent="0.25">
      <c r="A85" s="181" t="s">
        <v>865</v>
      </c>
      <c r="B85" s="48" t="s">
        <v>866</v>
      </c>
      <c r="C85" s="391">
        <v>15674</v>
      </c>
    </row>
    <row r="86" spans="1:9" s="580" customFormat="1" ht="63" x14ac:dyDescent="0.25">
      <c r="A86" s="189" t="s">
        <v>771</v>
      </c>
      <c r="B86" s="190" t="s">
        <v>770</v>
      </c>
      <c r="C86" s="390">
        <v>1258</v>
      </c>
      <c r="E86" s="623"/>
      <c r="F86" s="623"/>
      <c r="G86" s="623"/>
      <c r="H86" s="623"/>
    </row>
    <row r="87" spans="1:9" s="505" customFormat="1" ht="24" customHeight="1" x14ac:dyDescent="0.25">
      <c r="A87" s="173" t="s">
        <v>711</v>
      </c>
      <c r="B87" s="169" t="s">
        <v>713</v>
      </c>
      <c r="C87" s="389">
        <f>SUM(C88)</f>
        <v>749573</v>
      </c>
    </row>
    <row r="88" spans="1:9" s="505" customFormat="1" ht="21.75" customHeight="1" x14ac:dyDescent="0.25">
      <c r="A88" s="176" t="s">
        <v>714</v>
      </c>
      <c r="B88" s="171" t="s">
        <v>712</v>
      </c>
      <c r="C88" s="390">
        <f>SUM(C89)</f>
        <v>749573</v>
      </c>
    </row>
    <row r="89" spans="1:9" s="507" customFormat="1" ht="19.5" customHeight="1" x14ac:dyDescent="0.25">
      <c r="A89" s="276" t="s">
        <v>715</v>
      </c>
      <c r="B89" s="56" t="s">
        <v>722</v>
      </c>
      <c r="C89" s="393">
        <v>749573</v>
      </c>
    </row>
    <row r="90" spans="1:9" ht="23.25" customHeight="1" x14ac:dyDescent="0.25">
      <c r="A90" s="355" t="s">
        <v>62</v>
      </c>
      <c r="B90" s="203" t="s">
        <v>311</v>
      </c>
      <c r="C90" s="397">
        <f>SUM(C91,C117,C119,C118)</f>
        <v>387271056</v>
      </c>
      <c r="I90" s="461"/>
    </row>
    <row r="91" spans="1:9" ht="31.5" x14ac:dyDescent="0.25">
      <c r="A91" s="173" t="s">
        <v>312</v>
      </c>
      <c r="B91" s="169" t="s">
        <v>523</v>
      </c>
      <c r="C91" s="389">
        <f>SUM(C92+C95+C105+C114)</f>
        <v>388703405</v>
      </c>
      <c r="I91" s="461"/>
    </row>
    <row r="92" spans="1:9" ht="21" customHeight="1" x14ac:dyDescent="0.25">
      <c r="A92" s="176" t="s">
        <v>604</v>
      </c>
      <c r="B92" s="171" t="s">
        <v>599</v>
      </c>
      <c r="C92" s="390">
        <f>SUM(C93:C94)</f>
        <v>61197619</v>
      </c>
      <c r="I92" s="461"/>
    </row>
    <row r="93" spans="1:9" ht="31.5" x14ac:dyDescent="0.25">
      <c r="A93" s="13" t="s">
        <v>605</v>
      </c>
      <c r="B93" s="12" t="s">
        <v>63</v>
      </c>
      <c r="C93" s="391">
        <v>48348873</v>
      </c>
    </row>
    <row r="94" spans="1:9" ht="31.5" x14ac:dyDescent="0.25">
      <c r="A94" s="13" t="s">
        <v>606</v>
      </c>
      <c r="B94" s="12" t="s">
        <v>553</v>
      </c>
      <c r="C94" s="391">
        <v>12848746</v>
      </c>
    </row>
    <row r="95" spans="1:9" ht="31.5" x14ac:dyDescent="0.25">
      <c r="A95" s="189" t="s">
        <v>645</v>
      </c>
      <c r="B95" s="190" t="s">
        <v>363</v>
      </c>
      <c r="C95" s="390">
        <f>SUM(C96:C104)</f>
        <v>21396715</v>
      </c>
    </row>
    <row r="96" spans="1:9" s="597" customFormat="1" ht="48.75" customHeight="1" x14ac:dyDescent="0.25">
      <c r="A96" s="12" t="s">
        <v>663</v>
      </c>
      <c r="B96" s="599" t="s">
        <v>379</v>
      </c>
      <c r="C96" s="393">
        <v>1002863</v>
      </c>
    </row>
    <row r="97" spans="1:8" ht="68.25" customHeight="1" x14ac:dyDescent="0.25">
      <c r="A97" s="12" t="s">
        <v>655</v>
      </c>
      <c r="B97" s="197" t="s">
        <v>808</v>
      </c>
      <c r="C97" s="391">
        <v>1321314</v>
      </c>
      <c r="E97" s="637"/>
      <c r="F97" s="637"/>
      <c r="G97" s="637"/>
      <c r="H97" s="637"/>
    </row>
    <row r="98" spans="1:8" s="616" customFormat="1" ht="48.75" customHeight="1" x14ac:dyDescent="0.25">
      <c r="A98" s="12" t="s">
        <v>855</v>
      </c>
      <c r="B98" s="83" t="s">
        <v>856</v>
      </c>
      <c r="C98" s="391">
        <v>524200</v>
      </c>
      <c r="E98" s="617"/>
      <c r="F98" s="617"/>
      <c r="G98" s="617"/>
      <c r="H98" s="617"/>
    </row>
    <row r="99" spans="1:8" s="488" customFormat="1" ht="51" customHeight="1" x14ac:dyDescent="0.25">
      <c r="A99" s="12" t="s">
        <v>656</v>
      </c>
      <c r="B99" s="197" t="s">
        <v>794</v>
      </c>
      <c r="C99" s="391">
        <v>352720</v>
      </c>
      <c r="E99" s="489"/>
      <c r="F99" s="489"/>
      <c r="G99" s="489"/>
      <c r="H99" s="489"/>
    </row>
    <row r="100" spans="1:8" s="493" customFormat="1" ht="51" customHeight="1" x14ac:dyDescent="0.25">
      <c r="A100" s="12" t="s">
        <v>666</v>
      </c>
      <c r="B100" s="197" t="s">
        <v>667</v>
      </c>
      <c r="C100" s="391">
        <v>3883145</v>
      </c>
      <c r="E100" s="494"/>
      <c r="F100" s="494"/>
      <c r="G100" s="494"/>
      <c r="H100" s="494"/>
    </row>
    <row r="101" spans="1:8" ht="48" customHeight="1" x14ac:dyDescent="0.25">
      <c r="A101" s="12" t="s">
        <v>607</v>
      </c>
      <c r="B101" s="61" t="s">
        <v>590</v>
      </c>
      <c r="C101" s="391">
        <v>500000</v>
      </c>
    </row>
    <row r="102" spans="1:8" ht="33" customHeight="1" x14ac:dyDescent="0.25">
      <c r="A102" s="491" t="s">
        <v>608</v>
      </c>
      <c r="B102" s="61" t="s">
        <v>591</v>
      </c>
      <c r="C102" s="391">
        <v>282910</v>
      </c>
    </row>
    <row r="103" spans="1:8" s="488" customFormat="1" ht="19.5" customHeight="1" x14ac:dyDescent="0.25">
      <c r="A103" s="47" t="s">
        <v>809</v>
      </c>
      <c r="B103" s="83" t="s">
        <v>810</v>
      </c>
      <c r="C103" s="391">
        <v>500000</v>
      </c>
    </row>
    <row r="104" spans="1:8" ht="21" customHeight="1" x14ac:dyDescent="0.25">
      <c r="A104" s="13" t="s">
        <v>609</v>
      </c>
      <c r="B104" s="12" t="s">
        <v>364</v>
      </c>
      <c r="C104" s="391">
        <v>13029563</v>
      </c>
    </row>
    <row r="105" spans="1:8" ht="20.25" customHeight="1" x14ac:dyDescent="0.25">
      <c r="A105" s="176" t="s">
        <v>610</v>
      </c>
      <c r="B105" s="171" t="s">
        <v>749</v>
      </c>
      <c r="C105" s="390">
        <f>SUM(C106:C113)</f>
        <v>305569533</v>
      </c>
    </row>
    <row r="106" spans="1:8" ht="47.25" x14ac:dyDescent="0.25">
      <c r="A106" s="13" t="s">
        <v>611</v>
      </c>
      <c r="B106" s="12" t="s">
        <v>313</v>
      </c>
      <c r="C106" s="391">
        <v>50765</v>
      </c>
    </row>
    <row r="107" spans="1:8" ht="33" customHeight="1" x14ac:dyDescent="0.25">
      <c r="A107" s="13" t="s">
        <v>612</v>
      </c>
      <c r="B107" s="12" t="s">
        <v>314</v>
      </c>
      <c r="C107" s="391">
        <v>7227236</v>
      </c>
    </row>
    <row r="108" spans="1:8" s="586" customFormat="1" ht="51" customHeight="1" x14ac:dyDescent="0.25">
      <c r="A108" s="13" t="s">
        <v>792</v>
      </c>
      <c r="B108" s="61" t="s">
        <v>793</v>
      </c>
      <c r="C108" s="391">
        <v>5298149</v>
      </c>
    </row>
    <row r="109" spans="1:8" ht="48.75" customHeight="1" x14ac:dyDescent="0.25">
      <c r="A109" s="46" t="s">
        <v>613</v>
      </c>
      <c r="B109" s="47" t="s">
        <v>600</v>
      </c>
      <c r="C109" s="391">
        <v>44848</v>
      </c>
    </row>
    <row r="110" spans="1:8" s="500" customFormat="1" ht="33" customHeight="1" x14ac:dyDescent="0.25">
      <c r="A110" s="46" t="s">
        <v>687</v>
      </c>
      <c r="B110" s="47" t="s">
        <v>686</v>
      </c>
      <c r="C110" s="391">
        <v>40094719</v>
      </c>
    </row>
    <row r="111" spans="1:8" s="501" customFormat="1" ht="51" customHeight="1" x14ac:dyDescent="0.25">
      <c r="A111" s="46" t="s">
        <v>688</v>
      </c>
      <c r="B111" s="193" t="s">
        <v>689</v>
      </c>
      <c r="C111" s="391">
        <v>10709894</v>
      </c>
    </row>
    <row r="112" spans="1:8" ht="32.25" customHeight="1" x14ac:dyDescent="0.25">
      <c r="A112" s="46" t="s">
        <v>828</v>
      </c>
      <c r="B112" s="193" t="s">
        <v>829</v>
      </c>
      <c r="C112" s="391">
        <v>887000</v>
      </c>
    </row>
    <row r="113" spans="1:3" ht="20.25" customHeight="1" x14ac:dyDescent="0.25">
      <c r="A113" s="13" t="s">
        <v>614</v>
      </c>
      <c r="B113" s="12" t="s">
        <v>64</v>
      </c>
      <c r="C113" s="391">
        <v>241256922</v>
      </c>
    </row>
    <row r="114" spans="1:3" ht="17.25" customHeight="1" x14ac:dyDescent="0.25">
      <c r="A114" s="189" t="s">
        <v>615</v>
      </c>
      <c r="B114" s="190" t="s">
        <v>315</v>
      </c>
      <c r="C114" s="390">
        <f>SUM(C115:C116)</f>
        <v>539538</v>
      </c>
    </row>
    <row r="115" spans="1:3" ht="48.75" customHeight="1" x14ac:dyDescent="0.25">
      <c r="A115" s="47" t="s">
        <v>617</v>
      </c>
      <c r="B115" s="193" t="s">
        <v>380</v>
      </c>
      <c r="C115" s="391">
        <v>539538</v>
      </c>
    </row>
    <row r="116" spans="1:3" ht="48.75" hidden="1" customHeight="1" x14ac:dyDescent="0.25">
      <c r="A116" s="47" t="s">
        <v>568</v>
      </c>
      <c r="B116" s="193" t="s">
        <v>232</v>
      </c>
      <c r="C116" s="391"/>
    </row>
    <row r="117" spans="1:3" s="9" customFormat="1" ht="17.25" customHeight="1" x14ac:dyDescent="0.25">
      <c r="A117" s="191" t="s">
        <v>616</v>
      </c>
      <c r="B117" s="169" t="s">
        <v>522</v>
      </c>
      <c r="C117" s="389">
        <v>659651</v>
      </c>
    </row>
    <row r="118" spans="1:3" s="9" customFormat="1" ht="83.25" hidden="1" customHeight="1" x14ac:dyDescent="0.25">
      <c r="A118" s="191" t="s">
        <v>519</v>
      </c>
      <c r="B118" s="188" t="s">
        <v>520</v>
      </c>
      <c r="C118" s="389"/>
    </row>
    <row r="119" spans="1:3" s="9" customFormat="1" ht="47.25" x14ac:dyDescent="0.25">
      <c r="A119" s="191" t="s">
        <v>316</v>
      </c>
      <c r="B119" s="169" t="s">
        <v>521</v>
      </c>
      <c r="C119" s="389">
        <v>-2092000</v>
      </c>
    </row>
    <row r="120" spans="1:3" ht="15.75" x14ac:dyDescent="0.25">
      <c r="A120" s="192"/>
      <c r="B120" s="45" t="s">
        <v>317</v>
      </c>
      <c r="C120" s="397">
        <f>SUM(C90,C14)</f>
        <v>509092375</v>
      </c>
    </row>
  </sheetData>
  <mergeCells count="14">
    <mergeCell ref="B1:C1"/>
    <mergeCell ref="B2:C2"/>
    <mergeCell ref="B3:C3"/>
    <mergeCell ref="B4:C4"/>
    <mergeCell ref="B5:C5"/>
    <mergeCell ref="E97:H97"/>
    <mergeCell ref="B6:C6"/>
    <mergeCell ref="B8:C8"/>
    <mergeCell ref="A10:C10"/>
    <mergeCell ref="A11:C11"/>
    <mergeCell ref="B7:C7"/>
    <mergeCell ref="G24:J24"/>
    <mergeCell ref="E75:H75"/>
    <mergeCell ref="E80:H80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9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49" customWidth="1"/>
    <col min="9" max="9" width="11" customWidth="1"/>
    <col min="10" max="10" width="9.85546875" customWidth="1"/>
  </cols>
  <sheetData>
    <row r="1" spans="1:8" x14ac:dyDescent="0.25">
      <c r="C1" s="356" t="s">
        <v>790</v>
      </c>
      <c r="D1" s="356"/>
      <c r="E1" s="356"/>
      <c r="F1" s="1"/>
    </row>
    <row r="2" spans="1:8" x14ac:dyDescent="0.25">
      <c r="C2" s="356" t="s">
        <v>7</v>
      </c>
      <c r="D2" s="356"/>
      <c r="E2" s="356"/>
    </row>
    <row r="3" spans="1:8" x14ac:dyDescent="0.25">
      <c r="C3" s="356" t="s">
        <v>6</v>
      </c>
      <c r="D3" s="356"/>
      <c r="E3" s="356"/>
    </row>
    <row r="4" spans="1:8" x14ac:dyDescent="0.25">
      <c r="C4" s="356" t="s">
        <v>92</v>
      </c>
      <c r="D4" s="356"/>
      <c r="E4" s="356"/>
    </row>
    <row r="5" spans="1:8" x14ac:dyDescent="0.25">
      <c r="C5" s="356" t="s">
        <v>778</v>
      </c>
      <c r="D5" s="356"/>
      <c r="E5" s="356"/>
    </row>
    <row r="6" spans="1:8" x14ac:dyDescent="0.25">
      <c r="C6" s="356" t="s">
        <v>779</v>
      </c>
      <c r="D6" s="356"/>
      <c r="E6" s="356"/>
    </row>
    <row r="7" spans="1:8" x14ac:dyDescent="0.25">
      <c r="C7" s="4" t="s">
        <v>826</v>
      </c>
      <c r="D7" s="4"/>
      <c r="E7" s="4"/>
    </row>
    <row r="8" spans="1:8" x14ac:dyDescent="0.25">
      <c r="C8" s="563" t="s">
        <v>869</v>
      </c>
      <c r="D8" s="356"/>
      <c r="E8" s="356"/>
    </row>
    <row r="9" spans="1:8" x14ac:dyDescent="0.25">
      <c r="C9" s="356"/>
      <c r="D9" s="356"/>
      <c r="E9" s="356"/>
    </row>
    <row r="10" spans="1:8" ht="18.75" customHeight="1" x14ac:dyDescent="0.25">
      <c r="A10" s="640" t="s">
        <v>780</v>
      </c>
      <c r="B10" s="640"/>
      <c r="C10" s="640"/>
      <c r="D10" s="640"/>
      <c r="E10" s="640"/>
      <c r="F10" s="640"/>
      <c r="G10" s="640"/>
    </row>
    <row r="11" spans="1:8" ht="18.75" customHeight="1" x14ac:dyDescent="0.25">
      <c r="A11" s="640"/>
      <c r="B11" s="640"/>
      <c r="C11" s="640"/>
      <c r="D11" s="640"/>
      <c r="E11" s="640"/>
      <c r="F11" s="640"/>
      <c r="G11" s="640"/>
    </row>
    <row r="12" spans="1:8" ht="63" customHeight="1" x14ac:dyDescent="0.25">
      <c r="A12" s="640"/>
      <c r="B12" s="640"/>
      <c r="C12" s="640"/>
      <c r="D12" s="640"/>
      <c r="E12" s="640"/>
      <c r="F12" s="640"/>
      <c r="G12" s="640"/>
    </row>
    <row r="13" spans="1:8" ht="15.75" x14ac:dyDescent="0.25">
      <c r="B13" s="352"/>
      <c r="H13" s="449" t="s">
        <v>512</v>
      </c>
    </row>
    <row r="14" spans="1:8" ht="45.75" customHeight="1" x14ac:dyDescent="0.25">
      <c r="A14" s="49" t="s">
        <v>0</v>
      </c>
      <c r="B14" s="49" t="s">
        <v>1</v>
      </c>
      <c r="C14" s="49" t="s">
        <v>2</v>
      </c>
      <c r="D14" s="641" t="s">
        <v>3</v>
      </c>
      <c r="E14" s="642"/>
      <c r="F14" s="643"/>
      <c r="G14" s="49" t="s">
        <v>4</v>
      </c>
      <c r="H14" s="403" t="s">
        <v>5</v>
      </c>
    </row>
    <row r="15" spans="1:8" ht="15.75" x14ac:dyDescent="0.25">
      <c r="A15" s="80" t="s">
        <v>8</v>
      </c>
      <c r="B15" s="37"/>
      <c r="C15" s="37"/>
      <c r="D15" s="208"/>
      <c r="E15" s="209"/>
      <c r="F15" s="210"/>
      <c r="G15" s="37"/>
      <c r="H15" s="398">
        <f>SUM(H16,H173,H188,H234,H256,H450,H530,H648,H656,H524)</f>
        <v>524582480</v>
      </c>
    </row>
    <row r="16" spans="1:8" ht="15.75" x14ac:dyDescent="0.25">
      <c r="A16" s="81" t="s">
        <v>9</v>
      </c>
      <c r="B16" s="15" t="s">
        <v>10</v>
      </c>
      <c r="C16" s="15"/>
      <c r="D16" s="211"/>
      <c r="E16" s="212"/>
      <c r="F16" s="213"/>
      <c r="G16" s="15"/>
      <c r="H16" s="450">
        <f>SUM(H17,H22,H36,H83,H100,H105,H78)</f>
        <v>50760402</v>
      </c>
    </row>
    <row r="17" spans="1:8" ht="31.5" x14ac:dyDescent="0.25">
      <c r="A17" s="40" t="s">
        <v>11</v>
      </c>
      <c r="B17" s="22" t="s">
        <v>10</v>
      </c>
      <c r="C17" s="22" t="s">
        <v>12</v>
      </c>
      <c r="D17" s="214"/>
      <c r="E17" s="215"/>
      <c r="F17" s="216"/>
      <c r="G17" s="22"/>
      <c r="H17" s="408">
        <f>SUM(H18)</f>
        <v>1828008</v>
      </c>
    </row>
    <row r="18" spans="1:8" ht="18.75" customHeight="1" x14ac:dyDescent="0.25">
      <c r="A18" s="26" t="s">
        <v>103</v>
      </c>
      <c r="B18" s="27" t="s">
        <v>10</v>
      </c>
      <c r="C18" s="27" t="s">
        <v>12</v>
      </c>
      <c r="D18" s="217" t="s">
        <v>385</v>
      </c>
      <c r="E18" s="218" t="s">
        <v>383</v>
      </c>
      <c r="F18" s="219" t="s">
        <v>384</v>
      </c>
      <c r="G18" s="27"/>
      <c r="H18" s="401">
        <f>SUM(H19)</f>
        <v>1828008</v>
      </c>
    </row>
    <row r="19" spans="1:8" ht="17.25" customHeight="1" x14ac:dyDescent="0.25">
      <c r="A19" s="82" t="s">
        <v>104</v>
      </c>
      <c r="B19" s="2" t="s">
        <v>10</v>
      </c>
      <c r="C19" s="2" t="s">
        <v>12</v>
      </c>
      <c r="D19" s="220" t="s">
        <v>181</v>
      </c>
      <c r="E19" s="221" t="s">
        <v>383</v>
      </c>
      <c r="F19" s="222" t="s">
        <v>384</v>
      </c>
      <c r="G19" s="2"/>
      <c r="H19" s="402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0" t="s">
        <v>181</v>
      </c>
      <c r="E20" s="221" t="s">
        <v>383</v>
      </c>
      <c r="F20" s="222" t="s">
        <v>388</v>
      </c>
      <c r="G20" s="2"/>
      <c r="H20" s="402">
        <f>SUM(H21)</f>
        <v>1828008</v>
      </c>
    </row>
    <row r="21" spans="1:8" ht="48" customHeight="1" x14ac:dyDescent="0.25">
      <c r="A21" s="83" t="s">
        <v>76</v>
      </c>
      <c r="B21" s="2" t="s">
        <v>10</v>
      </c>
      <c r="C21" s="2" t="s">
        <v>12</v>
      </c>
      <c r="D21" s="220" t="s">
        <v>181</v>
      </c>
      <c r="E21" s="221" t="s">
        <v>383</v>
      </c>
      <c r="F21" s="222" t="s">
        <v>388</v>
      </c>
      <c r="G21" s="2" t="s">
        <v>13</v>
      </c>
      <c r="H21" s="403">
        <f>SUM(прил7!I21)</f>
        <v>1828008</v>
      </c>
    </row>
    <row r="22" spans="1:8" ht="47.25" x14ac:dyDescent="0.25">
      <c r="A22" s="40" t="s">
        <v>14</v>
      </c>
      <c r="B22" s="22" t="s">
        <v>10</v>
      </c>
      <c r="C22" s="22" t="s">
        <v>15</v>
      </c>
      <c r="D22" s="214"/>
      <c r="E22" s="215"/>
      <c r="F22" s="216"/>
      <c r="G22" s="22"/>
      <c r="H22" s="408">
        <f>SUM(H23,H28)</f>
        <v>1225686</v>
      </c>
    </row>
    <row r="23" spans="1:8" ht="35.25" customHeight="1" x14ac:dyDescent="0.25">
      <c r="A23" s="74" t="s">
        <v>105</v>
      </c>
      <c r="B23" s="27" t="s">
        <v>10</v>
      </c>
      <c r="C23" s="27" t="s">
        <v>15</v>
      </c>
      <c r="D23" s="229" t="s">
        <v>386</v>
      </c>
      <c r="E23" s="230" t="s">
        <v>383</v>
      </c>
      <c r="F23" s="231" t="s">
        <v>384</v>
      </c>
      <c r="G23" s="27"/>
      <c r="H23" s="401">
        <f>SUM(H24)</f>
        <v>53000</v>
      </c>
    </row>
    <row r="24" spans="1:8" ht="48.75" customHeight="1" x14ac:dyDescent="0.25">
      <c r="A24" s="75" t="s">
        <v>106</v>
      </c>
      <c r="B24" s="2" t="s">
        <v>10</v>
      </c>
      <c r="C24" s="2" t="s">
        <v>15</v>
      </c>
      <c r="D24" s="232" t="s">
        <v>387</v>
      </c>
      <c r="E24" s="233" t="s">
        <v>383</v>
      </c>
      <c r="F24" s="234" t="s">
        <v>384</v>
      </c>
      <c r="G24" s="43"/>
      <c r="H24" s="402">
        <f>SUM(H25)</f>
        <v>53000</v>
      </c>
    </row>
    <row r="25" spans="1:8" ht="49.5" customHeight="1" x14ac:dyDescent="0.25">
      <c r="A25" s="75" t="s">
        <v>390</v>
      </c>
      <c r="B25" s="2" t="s">
        <v>10</v>
      </c>
      <c r="C25" s="2" t="s">
        <v>15</v>
      </c>
      <c r="D25" s="232" t="s">
        <v>387</v>
      </c>
      <c r="E25" s="233" t="s">
        <v>10</v>
      </c>
      <c r="F25" s="234" t="s">
        <v>384</v>
      </c>
      <c r="G25" s="43"/>
      <c r="H25" s="402">
        <f>SUM(H26)</f>
        <v>53000</v>
      </c>
    </row>
    <row r="26" spans="1:8" ht="18.75" customHeight="1" x14ac:dyDescent="0.25">
      <c r="A26" s="75" t="s">
        <v>107</v>
      </c>
      <c r="B26" s="2" t="s">
        <v>10</v>
      </c>
      <c r="C26" s="2" t="s">
        <v>15</v>
      </c>
      <c r="D26" s="232" t="s">
        <v>387</v>
      </c>
      <c r="E26" s="233" t="s">
        <v>10</v>
      </c>
      <c r="F26" s="234" t="s">
        <v>389</v>
      </c>
      <c r="G26" s="43"/>
      <c r="H26" s="402">
        <f>SUM(H27)</f>
        <v>53000</v>
      </c>
    </row>
    <row r="27" spans="1:8" ht="34.5" customHeight="1" x14ac:dyDescent="0.25">
      <c r="A27" s="84" t="s">
        <v>537</v>
      </c>
      <c r="B27" s="2" t="s">
        <v>10</v>
      </c>
      <c r="C27" s="2" t="s">
        <v>15</v>
      </c>
      <c r="D27" s="232" t="s">
        <v>387</v>
      </c>
      <c r="E27" s="233" t="s">
        <v>10</v>
      </c>
      <c r="F27" s="234" t="s">
        <v>389</v>
      </c>
      <c r="G27" s="2" t="s">
        <v>16</v>
      </c>
      <c r="H27" s="404">
        <f>SUM(прил7!I308)</f>
        <v>53000</v>
      </c>
    </row>
    <row r="28" spans="1:8" ht="31.5" x14ac:dyDescent="0.25">
      <c r="A28" s="26" t="s">
        <v>108</v>
      </c>
      <c r="B28" s="27" t="s">
        <v>10</v>
      </c>
      <c r="C28" s="27" t="s">
        <v>15</v>
      </c>
      <c r="D28" s="217" t="s">
        <v>213</v>
      </c>
      <c r="E28" s="218" t="s">
        <v>383</v>
      </c>
      <c r="F28" s="219" t="s">
        <v>384</v>
      </c>
      <c r="G28" s="27"/>
      <c r="H28" s="401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0" t="s">
        <v>214</v>
      </c>
      <c r="E29" s="221" t="s">
        <v>383</v>
      </c>
      <c r="F29" s="222" t="s">
        <v>384</v>
      </c>
      <c r="G29" s="2"/>
      <c r="H29" s="402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0" t="s">
        <v>214</v>
      </c>
      <c r="E30" s="221" t="s">
        <v>383</v>
      </c>
      <c r="F30" s="222" t="s">
        <v>388</v>
      </c>
      <c r="G30" s="2"/>
      <c r="H30" s="402">
        <f>SUM(H31)</f>
        <v>697604</v>
      </c>
    </row>
    <row r="31" spans="1:8" ht="48" customHeight="1" x14ac:dyDescent="0.25">
      <c r="A31" s="83" t="s">
        <v>76</v>
      </c>
      <c r="B31" s="2" t="s">
        <v>10</v>
      </c>
      <c r="C31" s="2" t="s">
        <v>15</v>
      </c>
      <c r="D31" s="220" t="s">
        <v>214</v>
      </c>
      <c r="E31" s="221" t="s">
        <v>383</v>
      </c>
      <c r="F31" s="222" t="s">
        <v>388</v>
      </c>
      <c r="G31" s="2" t="s">
        <v>13</v>
      </c>
      <c r="H31" s="403">
        <f>SUM(прил7!I312)</f>
        <v>697604</v>
      </c>
    </row>
    <row r="32" spans="1:8" s="488" customFormat="1" ht="18" customHeight="1" x14ac:dyDescent="0.25">
      <c r="A32" s="83" t="s">
        <v>659</v>
      </c>
      <c r="B32" s="2" t="s">
        <v>10</v>
      </c>
      <c r="C32" s="2" t="s">
        <v>15</v>
      </c>
      <c r="D32" s="220" t="s">
        <v>657</v>
      </c>
      <c r="E32" s="221" t="s">
        <v>383</v>
      </c>
      <c r="F32" s="222" t="s">
        <v>384</v>
      </c>
      <c r="G32" s="2"/>
      <c r="H32" s="405">
        <f>SUM(H33)</f>
        <v>475082</v>
      </c>
    </row>
    <row r="33" spans="1:8" s="488" customFormat="1" ht="33" customHeight="1" x14ac:dyDescent="0.25">
      <c r="A33" s="83" t="s">
        <v>660</v>
      </c>
      <c r="B33" s="2" t="s">
        <v>10</v>
      </c>
      <c r="C33" s="2" t="s">
        <v>15</v>
      </c>
      <c r="D33" s="220" t="s">
        <v>657</v>
      </c>
      <c r="E33" s="221" t="s">
        <v>383</v>
      </c>
      <c r="F33" s="222" t="s">
        <v>658</v>
      </c>
      <c r="G33" s="2"/>
      <c r="H33" s="405">
        <f>SUM(H34:H35)</f>
        <v>475082</v>
      </c>
    </row>
    <row r="34" spans="1:8" s="488" customFormat="1" ht="48" customHeight="1" x14ac:dyDescent="0.25">
      <c r="A34" s="83" t="s">
        <v>76</v>
      </c>
      <c r="B34" s="2" t="s">
        <v>10</v>
      </c>
      <c r="C34" s="2" t="s">
        <v>15</v>
      </c>
      <c r="D34" s="220" t="s">
        <v>657</v>
      </c>
      <c r="E34" s="221" t="s">
        <v>383</v>
      </c>
      <c r="F34" s="222" t="s">
        <v>658</v>
      </c>
      <c r="G34" s="2" t="s">
        <v>13</v>
      </c>
      <c r="H34" s="403">
        <f>SUM(прил7!I315)</f>
        <v>450082</v>
      </c>
    </row>
    <row r="35" spans="1:8" s="488" customFormat="1" ht="33" customHeight="1" x14ac:dyDescent="0.25">
      <c r="A35" s="84" t="s">
        <v>537</v>
      </c>
      <c r="B35" s="2" t="s">
        <v>10</v>
      </c>
      <c r="C35" s="2" t="s">
        <v>15</v>
      </c>
      <c r="D35" s="220" t="s">
        <v>657</v>
      </c>
      <c r="E35" s="221" t="s">
        <v>383</v>
      </c>
      <c r="F35" s="222" t="s">
        <v>658</v>
      </c>
      <c r="G35" s="2" t="s">
        <v>16</v>
      </c>
      <c r="H35" s="403">
        <f>SUM(прил7!I316)</f>
        <v>25000</v>
      </c>
    </row>
    <row r="36" spans="1:8" ht="48.75" customHeight="1" x14ac:dyDescent="0.25">
      <c r="A36" s="85" t="s">
        <v>19</v>
      </c>
      <c r="B36" s="22" t="s">
        <v>10</v>
      </c>
      <c r="C36" s="22" t="s">
        <v>20</v>
      </c>
      <c r="D36" s="214"/>
      <c r="E36" s="215"/>
      <c r="F36" s="216"/>
      <c r="G36" s="22"/>
      <c r="H36" s="408">
        <f>SUM(H37,H50,H55,H61,H68,H73+H44)</f>
        <v>18734877</v>
      </c>
    </row>
    <row r="37" spans="1:8" ht="36.75" customHeight="1" x14ac:dyDescent="0.25">
      <c r="A37" s="74" t="s">
        <v>110</v>
      </c>
      <c r="B37" s="27" t="s">
        <v>10</v>
      </c>
      <c r="C37" s="27" t="s">
        <v>20</v>
      </c>
      <c r="D37" s="223" t="s">
        <v>180</v>
      </c>
      <c r="E37" s="224" t="s">
        <v>383</v>
      </c>
      <c r="F37" s="225" t="s">
        <v>384</v>
      </c>
      <c r="G37" s="27"/>
      <c r="H37" s="401">
        <f>SUM(H38)</f>
        <v>1012100</v>
      </c>
    </row>
    <row r="38" spans="1:8" ht="66.75" customHeight="1" x14ac:dyDescent="0.25">
      <c r="A38" s="75" t="s">
        <v>111</v>
      </c>
      <c r="B38" s="2" t="s">
        <v>10</v>
      </c>
      <c r="C38" s="2" t="s">
        <v>20</v>
      </c>
      <c r="D38" s="235" t="s">
        <v>210</v>
      </c>
      <c r="E38" s="236" t="s">
        <v>383</v>
      </c>
      <c r="F38" s="237" t="s">
        <v>384</v>
      </c>
      <c r="G38" s="2"/>
      <c r="H38" s="402">
        <f>SUM(H39)</f>
        <v>1012100</v>
      </c>
    </row>
    <row r="39" spans="1:8" ht="33.75" customHeight="1" x14ac:dyDescent="0.25">
      <c r="A39" s="75" t="s">
        <v>391</v>
      </c>
      <c r="B39" s="2" t="s">
        <v>10</v>
      </c>
      <c r="C39" s="2" t="s">
        <v>20</v>
      </c>
      <c r="D39" s="235" t="s">
        <v>210</v>
      </c>
      <c r="E39" s="236" t="s">
        <v>10</v>
      </c>
      <c r="F39" s="237" t="s">
        <v>384</v>
      </c>
      <c r="G39" s="2"/>
      <c r="H39" s="402">
        <f>SUM(H40+H42)</f>
        <v>1012100</v>
      </c>
    </row>
    <row r="40" spans="1:8" ht="47.25" customHeight="1" x14ac:dyDescent="0.25">
      <c r="A40" s="83" t="s">
        <v>77</v>
      </c>
      <c r="B40" s="2" t="s">
        <v>10</v>
      </c>
      <c r="C40" s="2" t="s">
        <v>20</v>
      </c>
      <c r="D40" s="238" t="s">
        <v>210</v>
      </c>
      <c r="E40" s="239" t="s">
        <v>10</v>
      </c>
      <c r="F40" s="240" t="s">
        <v>392</v>
      </c>
      <c r="G40" s="2"/>
      <c r="H40" s="402">
        <f>SUM(H41)</f>
        <v>1004100</v>
      </c>
    </row>
    <row r="41" spans="1:8" ht="49.5" customHeight="1" x14ac:dyDescent="0.25">
      <c r="A41" s="83" t="s">
        <v>76</v>
      </c>
      <c r="B41" s="2" t="s">
        <v>10</v>
      </c>
      <c r="C41" s="2" t="s">
        <v>20</v>
      </c>
      <c r="D41" s="238" t="s">
        <v>210</v>
      </c>
      <c r="E41" s="239" t="s">
        <v>10</v>
      </c>
      <c r="F41" s="240" t="s">
        <v>392</v>
      </c>
      <c r="G41" s="2" t="s">
        <v>13</v>
      </c>
      <c r="H41" s="403">
        <f>SUM(прил7!I27)</f>
        <v>1004100</v>
      </c>
    </row>
    <row r="42" spans="1:8" ht="31.5" customHeight="1" x14ac:dyDescent="0.25">
      <c r="A42" s="78" t="s">
        <v>102</v>
      </c>
      <c r="B42" s="2" t="s">
        <v>10</v>
      </c>
      <c r="C42" s="2" t="s">
        <v>20</v>
      </c>
      <c r="D42" s="235" t="s">
        <v>210</v>
      </c>
      <c r="E42" s="236" t="s">
        <v>10</v>
      </c>
      <c r="F42" s="237" t="s">
        <v>393</v>
      </c>
      <c r="G42" s="2"/>
      <c r="H42" s="402">
        <f>SUM(H43)</f>
        <v>8000</v>
      </c>
    </row>
    <row r="43" spans="1:8" ht="30.75" customHeight="1" x14ac:dyDescent="0.25">
      <c r="A43" s="88" t="s">
        <v>537</v>
      </c>
      <c r="B43" s="2" t="s">
        <v>10</v>
      </c>
      <c r="C43" s="2" t="s">
        <v>20</v>
      </c>
      <c r="D43" s="235" t="s">
        <v>210</v>
      </c>
      <c r="E43" s="236" t="s">
        <v>10</v>
      </c>
      <c r="F43" s="237" t="s">
        <v>393</v>
      </c>
      <c r="G43" s="2" t="s">
        <v>16</v>
      </c>
      <c r="H43" s="403">
        <f>SUM(прил7!I29)</f>
        <v>8000</v>
      </c>
    </row>
    <row r="44" spans="1:8" ht="49.5" hidden="1" customHeight="1" x14ac:dyDescent="0.25">
      <c r="A44" s="26" t="s">
        <v>124</v>
      </c>
      <c r="B44" s="27" t="s">
        <v>10</v>
      </c>
      <c r="C44" s="27" t="s">
        <v>20</v>
      </c>
      <c r="D44" s="229" t="s">
        <v>408</v>
      </c>
      <c r="E44" s="230" t="s">
        <v>383</v>
      </c>
      <c r="F44" s="231" t="s">
        <v>384</v>
      </c>
      <c r="G44" s="27"/>
      <c r="H44" s="401">
        <f>SUM(H45)</f>
        <v>0</v>
      </c>
    </row>
    <row r="45" spans="1:8" ht="66" hidden="1" customHeight="1" x14ac:dyDescent="0.25">
      <c r="A45" s="53" t="s">
        <v>125</v>
      </c>
      <c r="B45" s="2" t="s">
        <v>10</v>
      </c>
      <c r="C45" s="2" t="s">
        <v>20</v>
      </c>
      <c r="D45" s="232" t="s">
        <v>497</v>
      </c>
      <c r="E45" s="233" t="s">
        <v>383</v>
      </c>
      <c r="F45" s="234" t="s">
        <v>384</v>
      </c>
      <c r="G45" s="43"/>
      <c r="H45" s="402">
        <f>SUM(H46)</f>
        <v>0</v>
      </c>
    </row>
    <row r="46" spans="1:8" ht="48.75" hidden="1" customHeight="1" x14ac:dyDescent="0.25">
      <c r="A46" s="75" t="s">
        <v>409</v>
      </c>
      <c r="B46" s="2" t="s">
        <v>10</v>
      </c>
      <c r="C46" s="2" t="s">
        <v>20</v>
      </c>
      <c r="D46" s="232" t="s">
        <v>497</v>
      </c>
      <c r="E46" s="233" t="s">
        <v>10</v>
      </c>
      <c r="F46" s="234" t="s">
        <v>384</v>
      </c>
      <c r="G46" s="43"/>
      <c r="H46" s="402">
        <f>SUM(+H47)</f>
        <v>0</v>
      </c>
    </row>
    <row r="47" spans="1:8" ht="17.25" hidden="1" customHeight="1" x14ac:dyDescent="0.25">
      <c r="A47" s="75" t="s">
        <v>499</v>
      </c>
      <c r="B47" s="2" t="s">
        <v>10</v>
      </c>
      <c r="C47" s="2" t="s">
        <v>20</v>
      </c>
      <c r="D47" s="232" t="s">
        <v>192</v>
      </c>
      <c r="E47" s="233" t="s">
        <v>10</v>
      </c>
      <c r="F47" s="234" t="s">
        <v>498</v>
      </c>
      <c r="G47" s="43"/>
      <c r="H47" s="402">
        <f>SUM(H48:H49)</f>
        <v>0</v>
      </c>
    </row>
    <row r="48" spans="1:8" ht="30.75" hidden="1" customHeight="1" x14ac:dyDescent="0.25">
      <c r="A48" s="84" t="s">
        <v>537</v>
      </c>
      <c r="B48" s="2" t="s">
        <v>10</v>
      </c>
      <c r="C48" s="2" t="s">
        <v>20</v>
      </c>
      <c r="D48" s="232" t="s">
        <v>192</v>
      </c>
      <c r="E48" s="233" t="s">
        <v>10</v>
      </c>
      <c r="F48" s="234" t="s">
        <v>498</v>
      </c>
      <c r="G48" s="2" t="s">
        <v>16</v>
      </c>
      <c r="H48" s="404">
        <f>SUM(прил7!I36)</f>
        <v>0</v>
      </c>
    </row>
    <row r="49" spans="1:8" s="462" customFormat="1" ht="18" hidden="1" customHeight="1" x14ac:dyDescent="0.25">
      <c r="A49" s="3" t="s">
        <v>18</v>
      </c>
      <c r="B49" s="2" t="s">
        <v>10</v>
      </c>
      <c r="C49" s="2" t="s">
        <v>20</v>
      </c>
      <c r="D49" s="232" t="s">
        <v>192</v>
      </c>
      <c r="E49" s="233" t="s">
        <v>10</v>
      </c>
      <c r="F49" s="234" t="s">
        <v>498</v>
      </c>
      <c r="G49" s="2" t="s">
        <v>17</v>
      </c>
      <c r="H49" s="404">
        <f>SUM(прил7!I37)</f>
        <v>0</v>
      </c>
    </row>
    <row r="50" spans="1:8" ht="35.25" customHeight="1" x14ac:dyDescent="0.25">
      <c r="A50" s="74" t="s">
        <v>105</v>
      </c>
      <c r="B50" s="27" t="s">
        <v>10</v>
      </c>
      <c r="C50" s="27" t="s">
        <v>20</v>
      </c>
      <c r="D50" s="229" t="s">
        <v>386</v>
      </c>
      <c r="E50" s="230" t="s">
        <v>383</v>
      </c>
      <c r="F50" s="231" t="s">
        <v>384</v>
      </c>
      <c r="G50" s="27"/>
      <c r="H50" s="401">
        <f>SUM(H51)</f>
        <v>1472020</v>
      </c>
    </row>
    <row r="51" spans="1:8" ht="62.25" customHeight="1" x14ac:dyDescent="0.25">
      <c r="A51" s="75" t="s">
        <v>116</v>
      </c>
      <c r="B51" s="2" t="s">
        <v>10</v>
      </c>
      <c r="C51" s="2" t="s">
        <v>20</v>
      </c>
      <c r="D51" s="232" t="s">
        <v>387</v>
      </c>
      <c r="E51" s="233" t="s">
        <v>383</v>
      </c>
      <c r="F51" s="234" t="s">
        <v>384</v>
      </c>
      <c r="G51" s="43"/>
      <c r="H51" s="402">
        <f>SUM(H52)</f>
        <v>1472020</v>
      </c>
    </row>
    <row r="52" spans="1:8" ht="49.5" customHeight="1" x14ac:dyDescent="0.25">
      <c r="A52" s="75" t="s">
        <v>390</v>
      </c>
      <c r="B52" s="2" t="s">
        <v>10</v>
      </c>
      <c r="C52" s="2" t="s">
        <v>20</v>
      </c>
      <c r="D52" s="232" t="s">
        <v>387</v>
      </c>
      <c r="E52" s="233" t="s">
        <v>10</v>
      </c>
      <c r="F52" s="234" t="s">
        <v>384</v>
      </c>
      <c r="G52" s="43"/>
      <c r="H52" s="402">
        <f>SUM(H53)</f>
        <v>1472020</v>
      </c>
    </row>
    <row r="53" spans="1:8" ht="17.25" customHeight="1" x14ac:dyDescent="0.25">
      <c r="A53" s="75" t="s">
        <v>107</v>
      </c>
      <c r="B53" s="2" t="s">
        <v>10</v>
      </c>
      <c r="C53" s="2" t="s">
        <v>20</v>
      </c>
      <c r="D53" s="232" t="s">
        <v>387</v>
      </c>
      <c r="E53" s="233" t="s">
        <v>10</v>
      </c>
      <c r="F53" s="234" t="s">
        <v>389</v>
      </c>
      <c r="G53" s="43"/>
      <c r="H53" s="402">
        <f>SUM(H54)</f>
        <v>1472020</v>
      </c>
    </row>
    <row r="54" spans="1:8" ht="33" customHeight="1" x14ac:dyDescent="0.25">
      <c r="A54" s="84" t="s">
        <v>537</v>
      </c>
      <c r="B54" s="2" t="s">
        <v>10</v>
      </c>
      <c r="C54" s="2" t="s">
        <v>20</v>
      </c>
      <c r="D54" s="232" t="s">
        <v>387</v>
      </c>
      <c r="E54" s="233" t="s">
        <v>10</v>
      </c>
      <c r="F54" s="234" t="s">
        <v>389</v>
      </c>
      <c r="G54" s="2" t="s">
        <v>16</v>
      </c>
      <c r="H54" s="404">
        <f>SUM(прил7!I42)</f>
        <v>1472020</v>
      </c>
    </row>
    <row r="55" spans="1:8" ht="38.25" customHeight="1" x14ac:dyDescent="0.25">
      <c r="A55" s="74" t="s">
        <v>117</v>
      </c>
      <c r="B55" s="27" t="s">
        <v>10</v>
      </c>
      <c r="C55" s="27" t="s">
        <v>20</v>
      </c>
      <c r="D55" s="217" t="s">
        <v>395</v>
      </c>
      <c r="E55" s="218" t="s">
        <v>383</v>
      </c>
      <c r="F55" s="219" t="s">
        <v>384</v>
      </c>
      <c r="G55" s="27"/>
      <c r="H55" s="401">
        <f>SUM(H56)</f>
        <v>191079</v>
      </c>
    </row>
    <row r="56" spans="1:8" ht="50.25" customHeight="1" x14ac:dyDescent="0.25">
      <c r="A56" s="75" t="s">
        <v>538</v>
      </c>
      <c r="B56" s="2" t="s">
        <v>10</v>
      </c>
      <c r="C56" s="2" t="s">
        <v>20</v>
      </c>
      <c r="D56" s="220" t="s">
        <v>184</v>
      </c>
      <c r="E56" s="221" t="s">
        <v>383</v>
      </c>
      <c r="F56" s="222" t="s">
        <v>384</v>
      </c>
      <c r="G56" s="2"/>
      <c r="H56" s="402">
        <f>SUM(H57)</f>
        <v>191079</v>
      </c>
    </row>
    <row r="57" spans="1:8" ht="33.75" customHeight="1" x14ac:dyDescent="0.25">
      <c r="A57" s="75" t="s">
        <v>394</v>
      </c>
      <c r="B57" s="2" t="s">
        <v>10</v>
      </c>
      <c r="C57" s="2" t="s">
        <v>20</v>
      </c>
      <c r="D57" s="220" t="s">
        <v>184</v>
      </c>
      <c r="E57" s="221" t="s">
        <v>10</v>
      </c>
      <c r="F57" s="222" t="s">
        <v>384</v>
      </c>
      <c r="G57" s="2"/>
      <c r="H57" s="402">
        <f>SUM(H58)</f>
        <v>191079</v>
      </c>
    </row>
    <row r="58" spans="1:8" ht="18" customHeight="1" x14ac:dyDescent="0.25">
      <c r="A58" s="87" t="s">
        <v>80</v>
      </c>
      <c r="B58" s="2" t="s">
        <v>10</v>
      </c>
      <c r="C58" s="2" t="s">
        <v>20</v>
      </c>
      <c r="D58" s="220" t="s">
        <v>184</v>
      </c>
      <c r="E58" s="221" t="s">
        <v>10</v>
      </c>
      <c r="F58" s="222" t="s">
        <v>396</v>
      </c>
      <c r="G58" s="2"/>
      <c r="H58" s="402">
        <f>SUM(H59:H60)</f>
        <v>191079</v>
      </c>
    </row>
    <row r="59" spans="1:8" ht="48.75" customHeight="1" x14ac:dyDescent="0.25">
      <c r="A59" s="83" t="s">
        <v>76</v>
      </c>
      <c r="B59" s="2" t="s">
        <v>10</v>
      </c>
      <c r="C59" s="2" t="s">
        <v>20</v>
      </c>
      <c r="D59" s="220" t="s">
        <v>184</v>
      </c>
      <c r="E59" s="221" t="s">
        <v>10</v>
      </c>
      <c r="F59" s="222" t="s">
        <v>396</v>
      </c>
      <c r="G59" s="2" t="s">
        <v>13</v>
      </c>
      <c r="H59" s="404">
        <f>SUM(прил7!I47)</f>
        <v>128800</v>
      </c>
    </row>
    <row r="60" spans="1:8" s="604" customFormat="1" ht="32.25" customHeight="1" x14ac:dyDescent="0.25">
      <c r="A60" s="84" t="s">
        <v>537</v>
      </c>
      <c r="B60" s="2" t="s">
        <v>10</v>
      </c>
      <c r="C60" s="2" t="s">
        <v>20</v>
      </c>
      <c r="D60" s="220" t="s">
        <v>184</v>
      </c>
      <c r="E60" s="221" t="s">
        <v>10</v>
      </c>
      <c r="F60" s="222" t="s">
        <v>396</v>
      </c>
      <c r="G60" s="2" t="s">
        <v>16</v>
      </c>
      <c r="H60" s="404">
        <f>SUM(прил7!I48)</f>
        <v>62279</v>
      </c>
    </row>
    <row r="61" spans="1:8" ht="34.5" customHeight="1" x14ac:dyDescent="0.25">
      <c r="A61" s="92" t="s">
        <v>112</v>
      </c>
      <c r="B61" s="27" t="s">
        <v>10</v>
      </c>
      <c r="C61" s="27" t="s">
        <v>20</v>
      </c>
      <c r="D61" s="217" t="s">
        <v>398</v>
      </c>
      <c r="E61" s="218" t="s">
        <v>383</v>
      </c>
      <c r="F61" s="219" t="s">
        <v>384</v>
      </c>
      <c r="G61" s="27"/>
      <c r="H61" s="401">
        <f>SUM(H62)</f>
        <v>669400</v>
      </c>
    </row>
    <row r="62" spans="1:8" ht="48.75" customHeight="1" x14ac:dyDescent="0.25">
      <c r="A62" s="88" t="s">
        <v>113</v>
      </c>
      <c r="B62" s="2" t="s">
        <v>10</v>
      </c>
      <c r="C62" s="2" t="s">
        <v>20</v>
      </c>
      <c r="D62" s="220" t="s">
        <v>185</v>
      </c>
      <c r="E62" s="221" t="s">
        <v>383</v>
      </c>
      <c r="F62" s="222" t="s">
        <v>384</v>
      </c>
      <c r="G62" s="2"/>
      <c r="H62" s="402">
        <f>SUM(H63)</f>
        <v>669400</v>
      </c>
    </row>
    <row r="63" spans="1:8" ht="48.75" customHeight="1" x14ac:dyDescent="0.25">
      <c r="A63" s="89" t="s">
        <v>397</v>
      </c>
      <c r="B63" s="2" t="s">
        <v>10</v>
      </c>
      <c r="C63" s="2" t="s">
        <v>20</v>
      </c>
      <c r="D63" s="220" t="s">
        <v>185</v>
      </c>
      <c r="E63" s="221" t="s">
        <v>10</v>
      </c>
      <c r="F63" s="222" t="s">
        <v>384</v>
      </c>
      <c r="G63" s="2"/>
      <c r="H63" s="402">
        <f>SUM(H64+H66)</f>
        <v>669400</v>
      </c>
    </row>
    <row r="64" spans="1:8" ht="47.25" x14ac:dyDescent="0.25">
      <c r="A64" s="83" t="s">
        <v>580</v>
      </c>
      <c r="B64" s="2" t="s">
        <v>10</v>
      </c>
      <c r="C64" s="2" t="s">
        <v>20</v>
      </c>
      <c r="D64" s="220" t="s">
        <v>185</v>
      </c>
      <c r="E64" s="221" t="s">
        <v>10</v>
      </c>
      <c r="F64" s="222" t="s">
        <v>399</v>
      </c>
      <c r="G64" s="2"/>
      <c r="H64" s="402">
        <f>SUM(H65)</f>
        <v>334700</v>
      </c>
    </row>
    <row r="65" spans="1:8" ht="45.75" customHeight="1" x14ac:dyDescent="0.25">
      <c r="A65" s="83" t="s">
        <v>76</v>
      </c>
      <c r="B65" s="2" t="s">
        <v>10</v>
      </c>
      <c r="C65" s="2" t="s">
        <v>20</v>
      </c>
      <c r="D65" s="220" t="s">
        <v>185</v>
      </c>
      <c r="E65" s="221" t="s">
        <v>10</v>
      </c>
      <c r="F65" s="222" t="s">
        <v>399</v>
      </c>
      <c r="G65" s="2" t="s">
        <v>13</v>
      </c>
      <c r="H65" s="403">
        <f>SUM(прил7!I53)</f>
        <v>334700</v>
      </c>
    </row>
    <row r="66" spans="1:8" ht="31.5" x14ac:dyDescent="0.25">
      <c r="A66" s="83" t="s">
        <v>79</v>
      </c>
      <c r="B66" s="2" t="s">
        <v>10</v>
      </c>
      <c r="C66" s="2" t="s">
        <v>20</v>
      </c>
      <c r="D66" s="220" t="s">
        <v>185</v>
      </c>
      <c r="E66" s="221" t="s">
        <v>10</v>
      </c>
      <c r="F66" s="222" t="s">
        <v>400</v>
      </c>
      <c r="G66" s="2"/>
      <c r="H66" s="402">
        <f>SUM(H67)</f>
        <v>334700</v>
      </c>
    </row>
    <row r="67" spans="1:8" ht="48.75" customHeight="1" x14ac:dyDescent="0.25">
      <c r="A67" s="83" t="s">
        <v>76</v>
      </c>
      <c r="B67" s="2" t="s">
        <v>10</v>
      </c>
      <c r="C67" s="2" t="s">
        <v>20</v>
      </c>
      <c r="D67" s="220" t="s">
        <v>185</v>
      </c>
      <c r="E67" s="221" t="s">
        <v>10</v>
      </c>
      <c r="F67" s="222" t="s">
        <v>400</v>
      </c>
      <c r="G67" s="2" t="s">
        <v>13</v>
      </c>
      <c r="H67" s="404">
        <f>SUM(прил7!I55)</f>
        <v>334700</v>
      </c>
    </row>
    <row r="68" spans="1:8" ht="31.5" x14ac:dyDescent="0.25">
      <c r="A68" s="74" t="s">
        <v>114</v>
      </c>
      <c r="B68" s="27" t="s">
        <v>10</v>
      </c>
      <c r="C68" s="27" t="s">
        <v>20</v>
      </c>
      <c r="D68" s="217" t="s">
        <v>186</v>
      </c>
      <c r="E68" s="218" t="s">
        <v>383</v>
      </c>
      <c r="F68" s="219" t="s">
        <v>384</v>
      </c>
      <c r="G68" s="27"/>
      <c r="H68" s="401">
        <f>SUM(H69)</f>
        <v>334700</v>
      </c>
    </row>
    <row r="69" spans="1:8" ht="49.5" customHeight="1" x14ac:dyDescent="0.25">
      <c r="A69" s="75" t="s">
        <v>115</v>
      </c>
      <c r="B69" s="2" t="s">
        <v>10</v>
      </c>
      <c r="C69" s="2" t="s">
        <v>20</v>
      </c>
      <c r="D69" s="220" t="s">
        <v>187</v>
      </c>
      <c r="E69" s="221" t="s">
        <v>383</v>
      </c>
      <c r="F69" s="222" t="s">
        <v>384</v>
      </c>
      <c r="G69" s="43"/>
      <c r="H69" s="402">
        <f>SUM(H70)</f>
        <v>334700</v>
      </c>
    </row>
    <row r="70" spans="1:8" ht="33" customHeight="1" x14ac:dyDescent="0.25">
      <c r="A70" s="75" t="s">
        <v>401</v>
      </c>
      <c r="B70" s="2" t="s">
        <v>10</v>
      </c>
      <c r="C70" s="2" t="s">
        <v>20</v>
      </c>
      <c r="D70" s="220" t="s">
        <v>187</v>
      </c>
      <c r="E70" s="221" t="s">
        <v>12</v>
      </c>
      <c r="F70" s="222" t="s">
        <v>384</v>
      </c>
      <c r="G70" s="43"/>
      <c r="H70" s="402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0" t="s">
        <v>187</v>
      </c>
      <c r="E71" s="221" t="s">
        <v>12</v>
      </c>
      <c r="F71" s="222" t="s">
        <v>402</v>
      </c>
      <c r="G71" s="2"/>
      <c r="H71" s="402">
        <f>SUM(H72)</f>
        <v>334700</v>
      </c>
    </row>
    <row r="72" spans="1:8" ht="47.25" customHeight="1" x14ac:dyDescent="0.25">
      <c r="A72" s="83" t="s">
        <v>76</v>
      </c>
      <c r="B72" s="2" t="s">
        <v>10</v>
      </c>
      <c r="C72" s="2" t="s">
        <v>20</v>
      </c>
      <c r="D72" s="220" t="s">
        <v>187</v>
      </c>
      <c r="E72" s="221" t="s">
        <v>12</v>
      </c>
      <c r="F72" s="222" t="s">
        <v>402</v>
      </c>
      <c r="G72" s="2" t="s">
        <v>13</v>
      </c>
      <c r="H72" s="404">
        <f>SUM(прил7!I60)</f>
        <v>334700</v>
      </c>
    </row>
    <row r="73" spans="1:8" ht="15.75" x14ac:dyDescent="0.25">
      <c r="A73" s="26" t="s">
        <v>118</v>
      </c>
      <c r="B73" s="27" t="s">
        <v>10</v>
      </c>
      <c r="C73" s="27" t="s">
        <v>20</v>
      </c>
      <c r="D73" s="217" t="s">
        <v>188</v>
      </c>
      <c r="E73" s="218" t="s">
        <v>383</v>
      </c>
      <c r="F73" s="219" t="s">
        <v>384</v>
      </c>
      <c r="G73" s="27"/>
      <c r="H73" s="401">
        <f>SUM(H74)</f>
        <v>15055578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0" t="s">
        <v>189</v>
      </c>
      <c r="E74" s="221" t="s">
        <v>383</v>
      </c>
      <c r="F74" s="222" t="s">
        <v>384</v>
      </c>
      <c r="G74" s="2"/>
      <c r="H74" s="402">
        <f>SUM(H75)</f>
        <v>15055578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0" t="s">
        <v>189</v>
      </c>
      <c r="E75" s="221" t="s">
        <v>383</v>
      </c>
      <c r="F75" s="222" t="s">
        <v>388</v>
      </c>
      <c r="G75" s="2"/>
      <c r="H75" s="402">
        <f>SUM(H76:H77)</f>
        <v>15055578</v>
      </c>
    </row>
    <row r="76" spans="1:8" ht="47.25" customHeight="1" x14ac:dyDescent="0.25">
      <c r="A76" s="83" t="s">
        <v>76</v>
      </c>
      <c r="B76" s="2" t="s">
        <v>10</v>
      </c>
      <c r="C76" s="2" t="s">
        <v>20</v>
      </c>
      <c r="D76" s="220" t="s">
        <v>189</v>
      </c>
      <c r="E76" s="221" t="s">
        <v>383</v>
      </c>
      <c r="F76" s="222" t="s">
        <v>388</v>
      </c>
      <c r="G76" s="2" t="s">
        <v>13</v>
      </c>
      <c r="H76" s="403">
        <f>SUM(прил7!I64)</f>
        <v>15045034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0" t="s">
        <v>189</v>
      </c>
      <c r="E77" s="221" t="s">
        <v>383</v>
      </c>
      <c r="F77" s="222" t="s">
        <v>388</v>
      </c>
      <c r="G77" s="2" t="s">
        <v>17</v>
      </c>
      <c r="H77" s="403">
        <f>SUM(прил7!I65)</f>
        <v>10544</v>
      </c>
    </row>
    <row r="78" spans="1:8" ht="15.75" x14ac:dyDescent="0.25">
      <c r="A78" s="85" t="s">
        <v>601</v>
      </c>
      <c r="B78" s="22" t="s">
        <v>10</v>
      </c>
      <c r="C78" s="54" t="s">
        <v>98</v>
      </c>
      <c r="D78" s="241"/>
      <c r="E78" s="242"/>
      <c r="F78" s="243"/>
      <c r="G78" s="22"/>
      <c r="H78" s="408">
        <f>SUM(H79)</f>
        <v>44848</v>
      </c>
    </row>
    <row r="79" spans="1:8" ht="15.75" x14ac:dyDescent="0.25">
      <c r="A79" s="74" t="s">
        <v>176</v>
      </c>
      <c r="B79" s="27" t="s">
        <v>10</v>
      </c>
      <c r="C79" s="41" t="s">
        <v>98</v>
      </c>
      <c r="D79" s="223" t="s">
        <v>196</v>
      </c>
      <c r="E79" s="224" t="s">
        <v>383</v>
      </c>
      <c r="F79" s="225" t="s">
        <v>384</v>
      </c>
      <c r="G79" s="27"/>
      <c r="H79" s="401">
        <f>SUM(H80)</f>
        <v>44848</v>
      </c>
    </row>
    <row r="80" spans="1:8" ht="15.75" x14ac:dyDescent="0.25">
      <c r="A80" s="86" t="s">
        <v>175</v>
      </c>
      <c r="B80" s="2" t="s">
        <v>10</v>
      </c>
      <c r="C80" s="8" t="s">
        <v>98</v>
      </c>
      <c r="D80" s="238" t="s">
        <v>196</v>
      </c>
      <c r="E80" s="239" t="s">
        <v>383</v>
      </c>
      <c r="F80" s="240" t="s">
        <v>384</v>
      </c>
      <c r="G80" s="2"/>
      <c r="H80" s="402">
        <f>SUM(H81)</f>
        <v>44848</v>
      </c>
    </row>
    <row r="81" spans="1:8" ht="47.25" x14ac:dyDescent="0.25">
      <c r="A81" s="3" t="s">
        <v>602</v>
      </c>
      <c r="B81" s="2" t="s">
        <v>10</v>
      </c>
      <c r="C81" s="8" t="s">
        <v>98</v>
      </c>
      <c r="D81" s="238" t="s">
        <v>196</v>
      </c>
      <c r="E81" s="239" t="s">
        <v>383</v>
      </c>
      <c r="F81" s="349">
        <v>51200</v>
      </c>
      <c r="G81" s="2"/>
      <c r="H81" s="402">
        <f>SUM(H82)</f>
        <v>44848</v>
      </c>
    </row>
    <row r="82" spans="1:8" ht="31.5" x14ac:dyDescent="0.25">
      <c r="A82" s="88" t="s">
        <v>537</v>
      </c>
      <c r="B82" s="2" t="s">
        <v>10</v>
      </c>
      <c r="C82" s="8" t="s">
        <v>98</v>
      </c>
      <c r="D82" s="238" t="s">
        <v>196</v>
      </c>
      <c r="E82" s="239" t="s">
        <v>383</v>
      </c>
      <c r="F82" s="349">
        <v>51200</v>
      </c>
      <c r="G82" s="2" t="s">
        <v>16</v>
      </c>
      <c r="H82" s="403">
        <f>SUM(прил7!I70)</f>
        <v>44848</v>
      </c>
    </row>
    <row r="83" spans="1:8" ht="32.25" customHeight="1" x14ac:dyDescent="0.25">
      <c r="A83" s="85" t="s">
        <v>69</v>
      </c>
      <c r="B83" s="22" t="s">
        <v>10</v>
      </c>
      <c r="C83" s="22" t="s">
        <v>68</v>
      </c>
      <c r="D83" s="214"/>
      <c r="E83" s="215"/>
      <c r="F83" s="216"/>
      <c r="G83" s="22"/>
      <c r="H83" s="408">
        <f>SUM(H84,H89,H94)</f>
        <v>3190633</v>
      </c>
    </row>
    <row r="84" spans="1:8" ht="38.25" customHeight="1" x14ac:dyDescent="0.25">
      <c r="A84" s="74" t="s">
        <v>105</v>
      </c>
      <c r="B84" s="27" t="s">
        <v>10</v>
      </c>
      <c r="C84" s="27" t="s">
        <v>68</v>
      </c>
      <c r="D84" s="217" t="s">
        <v>386</v>
      </c>
      <c r="E84" s="218" t="s">
        <v>383</v>
      </c>
      <c r="F84" s="219" t="s">
        <v>384</v>
      </c>
      <c r="G84" s="27"/>
      <c r="H84" s="401">
        <f>SUM(H85)</f>
        <v>539567</v>
      </c>
    </row>
    <row r="85" spans="1:8" ht="62.25" customHeight="1" x14ac:dyDescent="0.25">
      <c r="A85" s="75" t="s">
        <v>116</v>
      </c>
      <c r="B85" s="2" t="s">
        <v>10</v>
      </c>
      <c r="C85" s="2" t="s">
        <v>68</v>
      </c>
      <c r="D85" s="220" t="s">
        <v>387</v>
      </c>
      <c r="E85" s="221" t="s">
        <v>383</v>
      </c>
      <c r="F85" s="222" t="s">
        <v>384</v>
      </c>
      <c r="G85" s="43"/>
      <c r="H85" s="402">
        <f>SUM(H86)</f>
        <v>539567</v>
      </c>
    </row>
    <row r="86" spans="1:8" ht="48.75" customHeight="1" x14ac:dyDescent="0.25">
      <c r="A86" s="75" t="s">
        <v>390</v>
      </c>
      <c r="B86" s="2" t="s">
        <v>10</v>
      </c>
      <c r="C86" s="2" t="s">
        <v>68</v>
      </c>
      <c r="D86" s="220" t="s">
        <v>387</v>
      </c>
      <c r="E86" s="221" t="s">
        <v>10</v>
      </c>
      <c r="F86" s="222" t="s">
        <v>384</v>
      </c>
      <c r="G86" s="43"/>
      <c r="H86" s="402">
        <f>SUM(H87)</f>
        <v>539567</v>
      </c>
    </row>
    <row r="87" spans="1:8" ht="18" customHeight="1" x14ac:dyDescent="0.25">
      <c r="A87" s="75" t="s">
        <v>107</v>
      </c>
      <c r="B87" s="2" t="s">
        <v>10</v>
      </c>
      <c r="C87" s="2" t="s">
        <v>68</v>
      </c>
      <c r="D87" s="220" t="s">
        <v>387</v>
      </c>
      <c r="E87" s="221" t="s">
        <v>10</v>
      </c>
      <c r="F87" s="222" t="s">
        <v>389</v>
      </c>
      <c r="G87" s="43"/>
      <c r="H87" s="402">
        <f>SUM(H88)</f>
        <v>539567</v>
      </c>
    </row>
    <row r="88" spans="1:8" ht="31.5" customHeight="1" x14ac:dyDescent="0.25">
      <c r="A88" s="88" t="s">
        <v>537</v>
      </c>
      <c r="B88" s="2" t="s">
        <v>10</v>
      </c>
      <c r="C88" s="2" t="s">
        <v>68</v>
      </c>
      <c r="D88" s="220" t="s">
        <v>387</v>
      </c>
      <c r="E88" s="221" t="s">
        <v>10</v>
      </c>
      <c r="F88" s="222" t="s">
        <v>389</v>
      </c>
      <c r="G88" s="2" t="s">
        <v>16</v>
      </c>
      <c r="H88" s="404">
        <f>SUM(прил7!I243)</f>
        <v>539567</v>
      </c>
    </row>
    <row r="89" spans="1:8" s="36" customFormat="1" ht="64.5" customHeight="1" x14ac:dyDescent="0.25">
      <c r="A89" s="74" t="s">
        <v>128</v>
      </c>
      <c r="B89" s="27" t="s">
        <v>10</v>
      </c>
      <c r="C89" s="27" t="s">
        <v>68</v>
      </c>
      <c r="D89" s="217" t="s">
        <v>199</v>
      </c>
      <c r="E89" s="218" t="s">
        <v>383</v>
      </c>
      <c r="F89" s="219" t="s">
        <v>384</v>
      </c>
      <c r="G89" s="27"/>
      <c r="H89" s="401">
        <f>SUM(H90)</f>
        <v>26000</v>
      </c>
    </row>
    <row r="90" spans="1:8" s="36" customFormat="1" ht="94.5" customHeight="1" x14ac:dyDescent="0.25">
      <c r="A90" s="75" t="s">
        <v>144</v>
      </c>
      <c r="B90" s="2" t="s">
        <v>10</v>
      </c>
      <c r="C90" s="2" t="s">
        <v>68</v>
      </c>
      <c r="D90" s="220" t="s">
        <v>201</v>
      </c>
      <c r="E90" s="221" t="s">
        <v>383</v>
      </c>
      <c r="F90" s="222" t="s">
        <v>384</v>
      </c>
      <c r="G90" s="2"/>
      <c r="H90" s="402">
        <f>SUM(H91)</f>
        <v>26000</v>
      </c>
    </row>
    <row r="91" spans="1:8" s="36" customFormat="1" ht="48.75" customHeight="1" x14ac:dyDescent="0.25">
      <c r="A91" s="75" t="s">
        <v>403</v>
      </c>
      <c r="B91" s="2" t="s">
        <v>10</v>
      </c>
      <c r="C91" s="2" t="s">
        <v>68</v>
      </c>
      <c r="D91" s="220" t="s">
        <v>201</v>
      </c>
      <c r="E91" s="221" t="s">
        <v>10</v>
      </c>
      <c r="F91" s="222" t="s">
        <v>384</v>
      </c>
      <c r="G91" s="2"/>
      <c r="H91" s="402">
        <f>SUM(H92)</f>
        <v>26000</v>
      </c>
    </row>
    <row r="92" spans="1:8" s="36" customFormat="1" ht="15.75" customHeight="1" x14ac:dyDescent="0.25">
      <c r="A92" s="3" t="s">
        <v>99</v>
      </c>
      <c r="B92" s="2" t="s">
        <v>10</v>
      </c>
      <c r="C92" s="2" t="s">
        <v>68</v>
      </c>
      <c r="D92" s="220" t="s">
        <v>201</v>
      </c>
      <c r="E92" s="221" t="s">
        <v>10</v>
      </c>
      <c r="F92" s="222" t="s">
        <v>404</v>
      </c>
      <c r="G92" s="2"/>
      <c r="H92" s="402">
        <f>SUM(H93)</f>
        <v>26000</v>
      </c>
    </row>
    <row r="93" spans="1:8" s="36" customFormat="1" ht="33" customHeight="1" x14ac:dyDescent="0.25">
      <c r="A93" s="88" t="s">
        <v>537</v>
      </c>
      <c r="B93" s="2" t="s">
        <v>10</v>
      </c>
      <c r="C93" s="2" t="s">
        <v>68</v>
      </c>
      <c r="D93" s="220" t="s">
        <v>201</v>
      </c>
      <c r="E93" s="221" t="s">
        <v>10</v>
      </c>
      <c r="F93" s="222" t="s">
        <v>404</v>
      </c>
      <c r="G93" s="2" t="s">
        <v>16</v>
      </c>
      <c r="H93" s="403">
        <f>SUM(прил7!I248)</f>
        <v>26000</v>
      </c>
    </row>
    <row r="94" spans="1:8" ht="33" customHeight="1" x14ac:dyDescent="0.25">
      <c r="A94" s="26" t="s">
        <v>120</v>
      </c>
      <c r="B94" s="27" t="s">
        <v>10</v>
      </c>
      <c r="C94" s="27" t="s">
        <v>68</v>
      </c>
      <c r="D94" s="217" t="s">
        <v>208</v>
      </c>
      <c r="E94" s="218" t="s">
        <v>383</v>
      </c>
      <c r="F94" s="219" t="s">
        <v>384</v>
      </c>
      <c r="G94" s="27"/>
      <c r="H94" s="401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0" t="s">
        <v>209</v>
      </c>
      <c r="E95" s="221" t="s">
        <v>383</v>
      </c>
      <c r="F95" s="222" t="s">
        <v>384</v>
      </c>
      <c r="G95" s="2"/>
      <c r="H95" s="402">
        <f>SUM(H96)</f>
        <v>2625066</v>
      </c>
    </row>
    <row r="96" spans="1:8" ht="63" customHeight="1" x14ac:dyDescent="0.25">
      <c r="A96" s="3" t="s">
        <v>405</v>
      </c>
      <c r="B96" s="2" t="s">
        <v>10</v>
      </c>
      <c r="C96" s="2" t="s">
        <v>68</v>
      </c>
      <c r="D96" s="220" t="s">
        <v>209</v>
      </c>
      <c r="E96" s="221" t="s">
        <v>10</v>
      </c>
      <c r="F96" s="222" t="s">
        <v>384</v>
      </c>
      <c r="G96" s="2"/>
      <c r="H96" s="402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0" t="s">
        <v>209</v>
      </c>
      <c r="E97" s="221" t="s">
        <v>10</v>
      </c>
      <c r="F97" s="222" t="s">
        <v>388</v>
      </c>
      <c r="G97" s="2"/>
      <c r="H97" s="402">
        <f>SUM(H98:H99)</f>
        <v>2625066</v>
      </c>
    </row>
    <row r="98" spans="1:9" ht="47.25" customHeight="1" x14ac:dyDescent="0.25">
      <c r="A98" s="83" t="s">
        <v>76</v>
      </c>
      <c r="B98" s="2" t="s">
        <v>10</v>
      </c>
      <c r="C98" s="2" t="s">
        <v>68</v>
      </c>
      <c r="D98" s="220" t="s">
        <v>209</v>
      </c>
      <c r="E98" s="221" t="s">
        <v>10</v>
      </c>
      <c r="F98" s="222" t="s">
        <v>388</v>
      </c>
      <c r="G98" s="2" t="s">
        <v>13</v>
      </c>
      <c r="H98" s="403">
        <f>SUM(прил7!I253)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0" t="s">
        <v>209</v>
      </c>
      <c r="E99" s="221" t="s">
        <v>10</v>
      </c>
      <c r="F99" s="222" t="s">
        <v>388</v>
      </c>
      <c r="G99" s="2" t="s">
        <v>17</v>
      </c>
      <c r="H99" s="403">
        <f>SUM(прил7!I254)</f>
        <v>3000</v>
      </c>
    </row>
    <row r="100" spans="1:9" ht="18" customHeight="1" x14ac:dyDescent="0.25">
      <c r="A100" s="85" t="s">
        <v>22</v>
      </c>
      <c r="B100" s="22" t="s">
        <v>10</v>
      </c>
      <c r="C100" s="39">
        <v>11</v>
      </c>
      <c r="D100" s="241"/>
      <c r="E100" s="242"/>
      <c r="F100" s="243"/>
      <c r="G100" s="21"/>
      <c r="H100" s="408">
        <f>SUM(H101)</f>
        <v>402637</v>
      </c>
    </row>
    <row r="101" spans="1:9" ht="16.5" customHeight="1" x14ac:dyDescent="0.25">
      <c r="A101" s="74" t="s">
        <v>81</v>
      </c>
      <c r="B101" s="27" t="s">
        <v>10</v>
      </c>
      <c r="C101" s="29">
        <v>11</v>
      </c>
      <c r="D101" s="223" t="s">
        <v>190</v>
      </c>
      <c r="E101" s="224" t="s">
        <v>383</v>
      </c>
      <c r="F101" s="225" t="s">
        <v>384</v>
      </c>
      <c r="G101" s="27"/>
      <c r="H101" s="401">
        <f>SUM(H102)</f>
        <v>402637</v>
      </c>
    </row>
    <row r="102" spans="1:9" ht="15" customHeight="1" x14ac:dyDescent="0.25">
      <c r="A102" s="86" t="s">
        <v>82</v>
      </c>
      <c r="B102" s="2" t="s">
        <v>10</v>
      </c>
      <c r="C102" s="340">
        <v>11</v>
      </c>
      <c r="D102" s="238" t="s">
        <v>191</v>
      </c>
      <c r="E102" s="239" t="s">
        <v>383</v>
      </c>
      <c r="F102" s="240" t="s">
        <v>384</v>
      </c>
      <c r="G102" s="2"/>
      <c r="H102" s="402">
        <f>SUM(H103)</f>
        <v>402637</v>
      </c>
    </row>
    <row r="103" spans="1:9" ht="16.5" customHeight="1" x14ac:dyDescent="0.25">
      <c r="A103" s="3" t="s">
        <v>100</v>
      </c>
      <c r="B103" s="2" t="s">
        <v>10</v>
      </c>
      <c r="C103" s="340">
        <v>11</v>
      </c>
      <c r="D103" s="238" t="s">
        <v>191</v>
      </c>
      <c r="E103" s="239" t="s">
        <v>383</v>
      </c>
      <c r="F103" s="240" t="s">
        <v>406</v>
      </c>
      <c r="G103" s="2"/>
      <c r="H103" s="402">
        <f>SUM(H104)</f>
        <v>402637</v>
      </c>
    </row>
    <row r="104" spans="1:9" ht="17.25" customHeight="1" x14ac:dyDescent="0.25">
      <c r="A104" s="3" t="s">
        <v>18</v>
      </c>
      <c r="B104" s="2" t="s">
        <v>10</v>
      </c>
      <c r="C104" s="340">
        <v>11</v>
      </c>
      <c r="D104" s="238" t="s">
        <v>191</v>
      </c>
      <c r="E104" s="239" t="s">
        <v>383</v>
      </c>
      <c r="F104" s="240" t="s">
        <v>406</v>
      </c>
      <c r="G104" s="2" t="s">
        <v>17</v>
      </c>
      <c r="H104" s="403">
        <f>SUM(прил7!I75)</f>
        <v>402637</v>
      </c>
    </row>
    <row r="105" spans="1:9" ht="15.75" x14ac:dyDescent="0.25">
      <c r="A105" s="85" t="s">
        <v>23</v>
      </c>
      <c r="B105" s="22" t="s">
        <v>10</v>
      </c>
      <c r="C105" s="39">
        <v>13</v>
      </c>
      <c r="D105" s="241"/>
      <c r="E105" s="242"/>
      <c r="F105" s="243"/>
      <c r="G105" s="21"/>
      <c r="H105" s="408">
        <f>SUM(+H111+H116+H143+H152+H165+H106+H125+H130+H135)</f>
        <v>25333713</v>
      </c>
    </row>
    <row r="106" spans="1:9" ht="33.75" customHeight="1" x14ac:dyDescent="0.25">
      <c r="A106" s="26" t="s">
        <v>150</v>
      </c>
      <c r="B106" s="27" t="s">
        <v>10</v>
      </c>
      <c r="C106" s="29">
        <v>13</v>
      </c>
      <c r="D106" s="217" t="s">
        <v>221</v>
      </c>
      <c r="E106" s="218" t="s">
        <v>383</v>
      </c>
      <c r="F106" s="219" t="s">
        <v>384</v>
      </c>
      <c r="G106" s="30"/>
      <c r="H106" s="401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0" t="s">
        <v>465</v>
      </c>
      <c r="E107" s="221" t="s">
        <v>383</v>
      </c>
      <c r="F107" s="222" t="s">
        <v>384</v>
      </c>
      <c r="G107" s="2"/>
      <c r="H107" s="402">
        <f>SUM(H108)</f>
        <v>51136</v>
      </c>
    </row>
    <row r="108" spans="1:9" ht="15" customHeight="1" x14ac:dyDescent="0.25">
      <c r="A108" s="68" t="s">
        <v>564</v>
      </c>
      <c r="B108" s="2" t="s">
        <v>10</v>
      </c>
      <c r="C108" s="2">
        <v>13</v>
      </c>
      <c r="D108" s="220" t="s">
        <v>225</v>
      </c>
      <c r="E108" s="221" t="s">
        <v>12</v>
      </c>
      <c r="F108" s="222" t="s">
        <v>384</v>
      </c>
      <c r="G108" s="2"/>
      <c r="H108" s="402">
        <f>SUM(H109)</f>
        <v>51136</v>
      </c>
      <c r="I108" s="273"/>
    </row>
    <row r="109" spans="1:9" ht="32.25" customHeight="1" x14ac:dyDescent="0.25">
      <c r="A109" s="88" t="s">
        <v>439</v>
      </c>
      <c r="B109" s="2" t="s">
        <v>10</v>
      </c>
      <c r="C109" s="2">
        <v>13</v>
      </c>
      <c r="D109" s="220" t="s">
        <v>225</v>
      </c>
      <c r="E109" s="221" t="s">
        <v>12</v>
      </c>
      <c r="F109" s="240" t="s">
        <v>438</v>
      </c>
      <c r="G109" s="2"/>
      <c r="H109" s="402">
        <f>SUM(H110)</f>
        <v>51136</v>
      </c>
    </row>
    <row r="110" spans="1:9" ht="15.75" customHeight="1" x14ac:dyDescent="0.25">
      <c r="A110" s="89" t="s">
        <v>21</v>
      </c>
      <c r="B110" s="2" t="s">
        <v>10</v>
      </c>
      <c r="C110" s="2">
        <v>13</v>
      </c>
      <c r="D110" s="220" t="s">
        <v>225</v>
      </c>
      <c r="E110" s="221" t="s">
        <v>12</v>
      </c>
      <c r="F110" s="240" t="s">
        <v>438</v>
      </c>
      <c r="G110" s="2" t="s">
        <v>66</v>
      </c>
      <c r="H110" s="404">
        <f>SUM(прил7!I554)</f>
        <v>51136</v>
      </c>
    </row>
    <row r="111" spans="1:9" ht="49.5" customHeight="1" x14ac:dyDescent="0.25">
      <c r="A111" s="26" t="s">
        <v>124</v>
      </c>
      <c r="B111" s="27" t="s">
        <v>10</v>
      </c>
      <c r="C111" s="29">
        <v>13</v>
      </c>
      <c r="D111" s="223" t="s">
        <v>408</v>
      </c>
      <c r="E111" s="224" t="s">
        <v>383</v>
      </c>
      <c r="F111" s="225" t="s">
        <v>384</v>
      </c>
      <c r="G111" s="27"/>
      <c r="H111" s="401">
        <f>SUM(H112)</f>
        <v>3000</v>
      </c>
    </row>
    <row r="112" spans="1:9" ht="63" customHeight="1" x14ac:dyDescent="0.25">
      <c r="A112" s="53" t="s">
        <v>125</v>
      </c>
      <c r="B112" s="2" t="s">
        <v>10</v>
      </c>
      <c r="C112" s="340">
        <v>13</v>
      </c>
      <c r="D112" s="238" t="s">
        <v>192</v>
      </c>
      <c r="E112" s="239" t="s">
        <v>383</v>
      </c>
      <c r="F112" s="240" t="s">
        <v>384</v>
      </c>
      <c r="G112" s="2"/>
      <c r="H112" s="402">
        <f>SUM(H113)</f>
        <v>3000</v>
      </c>
    </row>
    <row r="113" spans="1:8" ht="47.25" customHeight="1" x14ac:dyDescent="0.25">
      <c r="A113" s="53" t="s">
        <v>409</v>
      </c>
      <c r="B113" s="2" t="s">
        <v>10</v>
      </c>
      <c r="C113" s="340">
        <v>13</v>
      </c>
      <c r="D113" s="238" t="s">
        <v>192</v>
      </c>
      <c r="E113" s="239" t="s">
        <v>10</v>
      </c>
      <c r="F113" s="240" t="s">
        <v>384</v>
      </c>
      <c r="G113" s="2"/>
      <c r="H113" s="402">
        <f>SUM(H114)</f>
        <v>3000</v>
      </c>
    </row>
    <row r="114" spans="1:8" ht="17.25" customHeight="1" x14ac:dyDescent="0.25">
      <c r="A114" s="83" t="s">
        <v>411</v>
      </c>
      <c r="B114" s="2" t="s">
        <v>10</v>
      </c>
      <c r="C114" s="340">
        <v>13</v>
      </c>
      <c r="D114" s="238" t="s">
        <v>192</v>
      </c>
      <c r="E114" s="239" t="s">
        <v>10</v>
      </c>
      <c r="F114" s="240" t="s">
        <v>410</v>
      </c>
      <c r="G114" s="2"/>
      <c r="H114" s="402">
        <f>SUM(H115)</f>
        <v>3000</v>
      </c>
    </row>
    <row r="115" spans="1:8" ht="32.25" customHeight="1" x14ac:dyDescent="0.25">
      <c r="A115" s="88" t="s">
        <v>537</v>
      </c>
      <c r="B115" s="2" t="s">
        <v>10</v>
      </c>
      <c r="C115" s="340">
        <v>13</v>
      </c>
      <c r="D115" s="238" t="s">
        <v>192</v>
      </c>
      <c r="E115" s="239" t="s">
        <v>10</v>
      </c>
      <c r="F115" s="240" t="s">
        <v>410</v>
      </c>
      <c r="G115" s="2" t="s">
        <v>16</v>
      </c>
      <c r="H115" s="403">
        <f>SUM(прил7!I81)</f>
        <v>3000</v>
      </c>
    </row>
    <row r="116" spans="1:8" ht="48" customHeight="1" x14ac:dyDescent="0.25">
      <c r="A116" s="74" t="s">
        <v>178</v>
      </c>
      <c r="B116" s="27" t="s">
        <v>10</v>
      </c>
      <c r="C116" s="29">
        <v>13</v>
      </c>
      <c r="D116" s="223" t="s">
        <v>434</v>
      </c>
      <c r="E116" s="224" t="s">
        <v>383</v>
      </c>
      <c r="F116" s="225" t="s">
        <v>384</v>
      </c>
      <c r="G116" s="27"/>
      <c r="H116" s="401">
        <f>SUM(H117+H121)</f>
        <v>153408</v>
      </c>
    </row>
    <row r="117" spans="1:8" ht="79.5" customHeight="1" x14ac:dyDescent="0.25">
      <c r="A117" s="83" t="s">
        <v>231</v>
      </c>
      <c r="B117" s="2" t="s">
        <v>10</v>
      </c>
      <c r="C117" s="340">
        <v>13</v>
      </c>
      <c r="D117" s="238" t="s">
        <v>230</v>
      </c>
      <c r="E117" s="239" t="s">
        <v>383</v>
      </c>
      <c r="F117" s="240" t="s">
        <v>384</v>
      </c>
      <c r="G117" s="2"/>
      <c r="H117" s="402">
        <f>SUM(H118)</f>
        <v>51136</v>
      </c>
    </row>
    <row r="118" spans="1:8" ht="48.75" customHeight="1" x14ac:dyDescent="0.25">
      <c r="A118" s="3" t="s">
        <v>435</v>
      </c>
      <c r="B118" s="2" t="s">
        <v>10</v>
      </c>
      <c r="C118" s="340">
        <v>13</v>
      </c>
      <c r="D118" s="238" t="s">
        <v>230</v>
      </c>
      <c r="E118" s="239" t="s">
        <v>10</v>
      </c>
      <c r="F118" s="240" t="s">
        <v>384</v>
      </c>
      <c r="G118" s="2"/>
      <c r="H118" s="402">
        <f>SUM(H119)</f>
        <v>51136</v>
      </c>
    </row>
    <row r="119" spans="1:8" ht="33.75" customHeight="1" x14ac:dyDescent="0.25">
      <c r="A119" s="88" t="s">
        <v>439</v>
      </c>
      <c r="B119" s="2" t="s">
        <v>10</v>
      </c>
      <c r="C119" s="340">
        <v>13</v>
      </c>
      <c r="D119" s="238" t="s">
        <v>230</v>
      </c>
      <c r="E119" s="239" t="s">
        <v>10</v>
      </c>
      <c r="F119" s="240" t="s">
        <v>438</v>
      </c>
      <c r="G119" s="2"/>
      <c r="H119" s="402">
        <f>SUM(H120)</f>
        <v>51136</v>
      </c>
    </row>
    <row r="120" spans="1:8" ht="18" customHeight="1" x14ac:dyDescent="0.25">
      <c r="A120" s="89" t="s">
        <v>21</v>
      </c>
      <c r="B120" s="2" t="s">
        <v>10</v>
      </c>
      <c r="C120" s="340">
        <v>13</v>
      </c>
      <c r="D120" s="238" t="s">
        <v>230</v>
      </c>
      <c r="E120" s="239" t="s">
        <v>10</v>
      </c>
      <c r="F120" s="240" t="s">
        <v>438</v>
      </c>
      <c r="G120" s="2" t="s">
        <v>66</v>
      </c>
      <c r="H120" s="403">
        <f>SUM(прил7!I86)</f>
        <v>51136</v>
      </c>
    </row>
    <row r="121" spans="1:8" ht="80.25" customHeight="1" x14ac:dyDescent="0.25">
      <c r="A121" s="83" t="s">
        <v>179</v>
      </c>
      <c r="B121" s="2" t="s">
        <v>10</v>
      </c>
      <c r="C121" s="340">
        <v>13</v>
      </c>
      <c r="D121" s="238" t="s">
        <v>206</v>
      </c>
      <c r="E121" s="239" t="s">
        <v>383</v>
      </c>
      <c r="F121" s="240" t="s">
        <v>384</v>
      </c>
      <c r="G121" s="2"/>
      <c r="H121" s="402">
        <f>SUM(H122)</f>
        <v>102272</v>
      </c>
    </row>
    <row r="122" spans="1:8" ht="32.25" customHeight="1" x14ac:dyDescent="0.25">
      <c r="A122" s="3" t="s">
        <v>440</v>
      </c>
      <c r="B122" s="2" t="s">
        <v>10</v>
      </c>
      <c r="C122" s="340">
        <v>13</v>
      </c>
      <c r="D122" s="238" t="s">
        <v>206</v>
      </c>
      <c r="E122" s="239" t="s">
        <v>10</v>
      </c>
      <c r="F122" s="240" t="s">
        <v>384</v>
      </c>
      <c r="G122" s="2"/>
      <c r="H122" s="402">
        <f>SUM(H123)</f>
        <v>102272</v>
      </c>
    </row>
    <row r="123" spans="1:8" ht="32.25" customHeight="1" x14ac:dyDescent="0.25">
      <c r="A123" s="88" t="s">
        <v>439</v>
      </c>
      <c r="B123" s="2" t="s">
        <v>10</v>
      </c>
      <c r="C123" s="340">
        <v>13</v>
      </c>
      <c r="D123" s="238" t="s">
        <v>206</v>
      </c>
      <c r="E123" s="239" t="s">
        <v>10</v>
      </c>
      <c r="F123" s="240" t="s">
        <v>438</v>
      </c>
      <c r="G123" s="2"/>
      <c r="H123" s="402">
        <f>SUM(H124)</f>
        <v>102272</v>
      </c>
    </row>
    <row r="124" spans="1:8" ht="17.25" customHeight="1" x14ac:dyDescent="0.25">
      <c r="A124" s="89" t="s">
        <v>21</v>
      </c>
      <c r="B124" s="2" t="s">
        <v>10</v>
      </c>
      <c r="C124" s="340">
        <v>13</v>
      </c>
      <c r="D124" s="238" t="s">
        <v>206</v>
      </c>
      <c r="E124" s="239" t="s">
        <v>10</v>
      </c>
      <c r="F124" s="240" t="s">
        <v>438</v>
      </c>
      <c r="G124" s="2" t="s">
        <v>66</v>
      </c>
      <c r="H124" s="403">
        <f>SUM(прил7!I90)</f>
        <v>102272</v>
      </c>
    </row>
    <row r="125" spans="1:8" ht="31.5" hidden="1" customHeight="1" x14ac:dyDescent="0.25">
      <c r="A125" s="74" t="s">
        <v>117</v>
      </c>
      <c r="B125" s="27" t="s">
        <v>10</v>
      </c>
      <c r="C125" s="27">
        <v>13</v>
      </c>
      <c r="D125" s="217" t="s">
        <v>395</v>
      </c>
      <c r="E125" s="218" t="s">
        <v>383</v>
      </c>
      <c r="F125" s="219" t="s">
        <v>384</v>
      </c>
      <c r="G125" s="27"/>
      <c r="H125" s="401">
        <f>SUM(H126)</f>
        <v>0</v>
      </c>
    </row>
    <row r="126" spans="1:8" ht="63" hidden="1" customHeight="1" x14ac:dyDescent="0.25">
      <c r="A126" s="75" t="s">
        <v>503</v>
      </c>
      <c r="B126" s="2" t="s">
        <v>10</v>
      </c>
      <c r="C126" s="2">
        <v>13</v>
      </c>
      <c r="D126" s="220" t="s">
        <v>502</v>
      </c>
      <c r="E126" s="221" t="s">
        <v>383</v>
      </c>
      <c r="F126" s="222" t="s">
        <v>384</v>
      </c>
      <c r="G126" s="2"/>
      <c r="H126" s="402">
        <f>SUM(H127)</f>
        <v>0</v>
      </c>
    </row>
    <row r="127" spans="1:8" ht="33" hidden="1" customHeight="1" x14ac:dyDescent="0.25">
      <c r="A127" s="75" t="s">
        <v>504</v>
      </c>
      <c r="B127" s="2" t="s">
        <v>10</v>
      </c>
      <c r="C127" s="2">
        <v>13</v>
      </c>
      <c r="D127" s="220" t="s">
        <v>502</v>
      </c>
      <c r="E127" s="221" t="s">
        <v>10</v>
      </c>
      <c r="F127" s="222" t="s">
        <v>384</v>
      </c>
      <c r="G127" s="2"/>
      <c r="H127" s="402">
        <f>SUM(H128)</f>
        <v>0</v>
      </c>
    </row>
    <row r="128" spans="1:8" ht="17.25" hidden="1" customHeight="1" x14ac:dyDescent="0.25">
      <c r="A128" s="87" t="s">
        <v>506</v>
      </c>
      <c r="B128" s="2" t="s">
        <v>10</v>
      </c>
      <c r="C128" s="2">
        <v>13</v>
      </c>
      <c r="D128" s="220" t="s">
        <v>502</v>
      </c>
      <c r="E128" s="221" t="s">
        <v>10</v>
      </c>
      <c r="F128" s="222" t="s">
        <v>505</v>
      </c>
      <c r="G128" s="2"/>
      <c r="H128" s="402">
        <f>SUM(H129)</f>
        <v>0</v>
      </c>
    </row>
    <row r="129" spans="1:8" ht="31.5" hidden="1" customHeight="1" x14ac:dyDescent="0.25">
      <c r="A129" s="88" t="s">
        <v>537</v>
      </c>
      <c r="B129" s="2" t="s">
        <v>10</v>
      </c>
      <c r="C129" s="2">
        <v>13</v>
      </c>
      <c r="D129" s="220" t="s">
        <v>502</v>
      </c>
      <c r="E129" s="221" t="s">
        <v>10</v>
      </c>
      <c r="F129" s="222" t="s">
        <v>505</v>
      </c>
      <c r="G129" s="2" t="s">
        <v>16</v>
      </c>
      <c r="H129" s="404">
        <f>SUM(прил7!I95)</f>
        <v>0</v>
      </c>
    </row>
    <row r="130" spans="1:8" ht="50.25" customHeight="1" x14ac:dyDescent="0.25">
      <c r="A130" s="92" t="s">
        <v>132</v>
      </c>
      <c r="B130" s="27" t="s">
        <v>10</v>
      </c>
      <c r="C130" s="27">
        <v>13</v>
      </c>
      <c r="D130" s="217" t="s">
        <v>417</v>
      </c>
      <c r="E130" s="218" t="s">
        <v>383</v>
      </c>
      <c r="F130" s="219" t="s">
        <v>384</v>
      </c>
      <c r="G130" s="27"/>
      <c r="H130" s="401">
        <f>SUM(H131)</f>
        <v>51136</v>
      </c>
    </row>
    <row r="131" spans="1:8" ht="63.75" customHeight="1" x14ac:dyDescent="0.25">
      <c r="A131" s="75" t="s">
        <v>133</v>
      </c>
      <c r="B131" s="2" t="s">
        <v>10</v>
      </c>
      <c r="C131" s="2">
        <v>13</v>
      </c>
      <c r="D131" s="259" t="s">
        <v>202</v>
      </c>
      <c r="E131" s="260" t="s">
        <v>383</v>
      </c>
      <c r="F131" s="261" t="s">
        <v>384</v>
      </c>
      <c r="G131" s="70"/>
      <c r="H131" s="405">
        <f>SUM(H132)</f>
        <v>51136</v>
      </c>
    </row>
    <row r="132" spans="1:8" ht="48" customHeight="1" x14ac:dyDescent="0.25">
      <c r="A132" s="75" t="s">
        <v>420</v>
      </c>
      <c r="B132" s="2" t="s">
        <v>10</v>
      </c>
      <c r="C132" s="2">
        <v>13</v>
      </c>
      <c r="D132" s="259" t="s">
        <v>202</v>
      </c>
      <c r="E132" s="260" t="s">
        <v>10</v>
      </c>
      <c r="F132" s="261" t="s">
        <v>384</v>
      </c>
      <c r="G132" s="70"/>
      <c r="H132" s="405">
        <f>SUM(H133)</f>
        <v>51136</v>
      </c>
    </row>
    <row r="133" spans="1:8" ht="30.75" customHeight="1" x14ac:dyDescent="0.25">
      <c r="A133" s="68" t="s">
        <v>439</v>
      </c>
      <c r="B133" s="2" t="s">
        <v>10</v>
      </c>
      <c r="C133" s="2">
        <v>13</v>
      </c>
      <c r="D133" s="259" t="s">
        <v>202</v>
      </c>
      <c r="E133" s="260" t="s">
        <v>10</v>
      </c>
      <c r="F133" s="261" t="s">
        <v>438</v>
      </c>
      <c r="G133" s="70"/>
      <c r="H133" s="405">
        <f>SUM(H134)</f>
        <v>51136</v>
      </c>
    </row>
    <row r="134" spans="1:8" ht="17.25" customHeight="1" x14ac:dyDescent="0.25">
      <c r="A134" s="90" t="s">
        <v>21</v>
      </c>
      <c r="B134" s="2" t="s">
        <v>10</v>
      </c>
      <c r="C134" s="2">
        <v>13</v>
      </c>
      <c r="D134" s="259" t="s">
        <v>202</v>
      </c>
      <c r="E134" s="260" t="s">
        <v>10</v>
      </c>
      <c r="F134" s="261" t="s">
        <v>438</v>
      </c>
      <c r="G134" s="70" t="s">
        <v>66</v>
      </c>
      <c r="H134" s="406">
        <f>SUM(прил7!I100)</f>
        <v>51136</v>
      </c>
    </row>
    <row r="135" spans="1:8" s="607" customFormat="1" ht="33.75" customHeight="1" x14ac:dyDescent="0.25">
      <c r="A135" s="26" t="s">
        <v>120</v>
      </c>
      <c r="B135" s="27" t="s">
        <v>10</v>
      </c>
      <c r="C135" s="29">
        <v>13</v>
      </c>
      <c r="D135" s="217" t="s">
        <v>208</v>
      </c>
      <c r="E135" s="218" t="s">
        <v>383</v>
      </c>
      <c r="F135" s="219" t="s">
        <v>384</v>
      </c>
      <c r="G135" s="27"/>
      <c r="H135" s="401">
        <f>SUM(H136)</f>
        <v>1790181</v>
      </c>
    </row>
    <row r="136" spans="1:8" s="607" customFormat="1" ht="63" x14ac:dyDescent="0.25">
      <c r="A136" s="3" t="s">
        <v>121</v>
      </c>
      <c r="B136" s="2" t="s">
        <v>10</v>
      </c>
      <c r="C136" s="2">
        <v>13</v>
      </c>
      <c r="D136" s="220" t="s">
        <v>209</v>
      </c>
      <c r="E136" s="221" t="s">
        <v>383</v>
      </c>
      <c r="F136" s="222" t="s">
        <v>384</v>
      </c>
      <c r="G136" s="2"/>
      <c r="H136" s="402">
        <f>SUM(H137)</f>
        <v>1790181</v>
      </c>
    </row>
    <row r="137" spans="1:8" s="607" customFormat="1" ht="65.25" customHeight="1" x14ac:dyDescent="0.25">
      <c r="A137" s="3" t="s">
        <v>405</v>
      </c>
      <c r="B137" s="2" t="s">
        <v>10</v>
      </c>
      <c r="C137" s="2">
        <v>13</v>
      </c>
      <c r="D137" s="220" t="s">
        <v>209</v>
      </c>
      <c r="E137" s="221" t="s">
        <v>10</v>
      </c>
      <c r="F137" s="222" t="s">
        <v>384</v>
      </c>
      <c r="G137" s="2"/>
      <c r="H137" s="402">
        <f>SUM(H138+H140)</f>
        <v>1790181</v>
      </c>
    </row>
    <row r="138" spans="1:8" s="618" customFormat="1" ht="33" customHeight="1" x14ac:dyDescent="0.25">
      <c r="A138" s="3" t="s">
        <v>155</v>
      </c>
      <c r="B138" s="2" t="s">
        <v>10</v>
      </c>
      <c r="C138" s="2">
        <v>13</v>
      </c>
      <c r="D138" s="220" t="s">
        <v>209</v>
      </c>
      <c r="E138" s="221" t="s">
        <v>10</v>
      </c>
      <c r="F138" s="222" t="s">
        <v>463</v>
      </c>
      <c r="G138" s="2"/>
      <c r="H138" s="402">
        <f>SUM(H139)</f>
        <v>27881</v>
      </c>
    </row>
    <row r="139" spans="1:8" s="618" customFormat="1" ht="47.25" x14ac:dyDescent="0.25">
      <c r="A139" s="83" t="s">
        <v>76</v>
      </c>
      <c r="B139" s="2" t="s">
        <v>10</v>
      </c>
      <c r="C139" s="2">
        <v>13</v>
      </c>
      <c r="D139" s="220" t="s">
        <v>209</v>
      </c>
      <c r="E139" s="221" t="s">
        <v>10</v>
      </c>
      <c r="F139" s="222" t="s">
        <v>463</v>
      </c>
      <c r="G139" s="2" t="s">
        <v>13</v>
      </c>
      <c r="H139" s="404">
        <f>SUM(прил7!I260)</f>
        <v>27881</v>
      </c>
    </row>
    <row r="140" spans="1:8" s="607" customFormat="1" ht="31.5" x14ac:dyDescent="0.25">
      <c r="A140" s="3" t="s">
        <v>84</v>
      </c>
      <c r="B140" s="2" t="s">
        <v>10</v>
      </c>
      <c r="C140" s="2">
        <v>13</v>
      </c>
      <c r="D140" s="220" t="s">
        <v>209</v>
      </c>
      <c r="E140" s="221" t="s">
        <v>10</v>
      </c>
      <c r="F140" s="222" t="s">
        <v>415</v>
      </c>
      <c r="G140" s="2"/>
      <c r="H140" s="402">
        <f>SUM(H141:H142)</f>
        <v>1762300</v>
      </c>
    </row>
    <row r="141" spans="1:8" s="607" customFormat="1" ht="47.25" x14ac:dyDescent="0.25">
      <c r="A141" s="83" t="s">
        <v>76</v>
      </c>
      <c r="B141" s="2" t="s">
        <v>10</v>
      </c>
      <c r="C141" s="2">
        <v>13</v>
      </c>
      <c r="D141" s="220" t="s">
        <v>209</v>
      </c>
      <c r="E141" s="221" t="s">
        <v>10</v>
      </c>
      <c r="F141" s="222" t="s">
        <v>415</v>
      </c>
      <c r="G141" s="2" t="s">
        <v>13</v>
      </c>
      <c r="H141" s="403">
        <f>SUM(прил7!I262)</f>
        <v>1717300</v>
      </c>
    </row>
    <row r="142" spans="1:8" s="607" customFormat="1" ht="31.5" x14ac:dyDescent="0.25">
      <c r="A142" s="550" t="s">
        <v>537</v>
      </c>
      <c r="B142" s="2" t="s">
        <v>10</v>
      </c>
      <c r="C142" s="2">
        <v>13</v>
      </c>
      <c r="D142" s="220" t="s">
        <v>209</v>
      </c>
      <c r="E142" s="221" t="s">
        <v>10</v>
      </c>
      <c r="F142" s="222" t="s">
        <v>415</v>
      </c>
      <c r="G142" s="2" t="s">
        <v>16</v>
      </c>
      <c r="H142" s="403">
        <f>SUM(прил7!I263)</f>
        <v>45000</v>
      </c>
    </row>
    <row r="143" spans="1:8" ht="31.5" x14ac:dyDescent="0.25">
      <c r="A143" s="74" t="s">
        <v>24</v>
      </c>
      <c r="B143" s="27" t="s">
        <v>10</v>
      </c>
      <c r="C143" s="29">
        <v>13</v>
      </c>
      <c r="D143" s="223" t="s">
        <v>193</v>
      </c>
      <c r="E143" s="224" t="s">
        <v>383</v>
      </c>
      <c r="F143" s="225" t="s">
        <v>384</v>
      </c>
      <c r="G143" s="27"/>
      <c r="H143" s="401">
        <f>SUM(H144)</f>
        <v>14113602</v>
      </c>
    </row>
    <row r="144" spans="1:8" ht="17.25" customHeight="1" x14ac:dyDescent="0.25">
      <c r="A144" s="83" t="s">
        <v>83</v>
      </c>
      <c r="B144" s="2" t="s">
        <v>10</v>
      </c>
      <c r="C144" s="340">
        <v>13</v>
      </c>
      <c r="D144" s="238" t="s">
        <v>194</v>
      </c>
      <c r="E144" s="239" t="s">
        <v>383</v>
      </c>
      <c r="F144" s="240" t="s">
        <v>384</v>
      </c>
      <c r="G144" s="2"/>
      <c r="H144" s="402">
        <f>SUM(H147+H150+H145)</f>
        <v>14113602</v>
      </c>
    </row>
    <row r="145" spans="1:8" s="581" customFormat="1" ht="17.25" hidden="1" customHeight="1" x14ac:dyDescent="0.25">
      <c r="A145" s="3" t="s">
        <v>100</v>
      </c>
      <c r="B145" s="2" t="s">
        <v>10</v>
      </c>
      <c r="C145" s="582">
        <v>13</v>
      </c>
      <c r="D145" s="238" t="s">
        <v>194</v>
      </c>
      <c r="E145" s="239" t="s">
        <v>383</v>
      </c>
      <c r="F145" s="240" t="s">
        <v>406</v>
      </c>
      <c r="G145" s="2"/>
      <c r="H145" s="402">
        <f>SUM(H146)</f>
        <v>0</v>
      </c>
    </row>
    <row r="146" spans="1:8" s="581" customFormat="1" ht="31.5" hidden="1" x14ac:dyDescent="0.25">
      <c r="A146" s="88" t="s">
        <v>537</v>
      </c>
      <c r="B146" s="2" t="s">
        <v>10</v>
      </c>
      <c r="C146" s="582">
        <v>13</v>
      </c>
      <c r="D146" s="238" t="s">
        <v>194</v>
      </c>
      <c r="E146" s="239" t="s">
        <v>383</v>
      </c>
      <c r="F146" s="240" t="s">
        <v>406</v>
      </c>
      <c r="G146" s="2" t="s">
        <v>16</v>
      </c>
      <c r="H146" s="404">
        <f>SUM(прил7!I104)</f>
        <v>0</v>
      </c>
    </row>
    <row r="147" spans="1:8" ht="16.5" customHeight="1" x14ac:dyDescent="0.25">
      <c r="A147" s="3" t="s">
        <v>101</v>
      </c>
      <c r="B147" s="2" t="s">
        <v>10</v>
      </c>
      <c r="C147" s="340">
        <v>13</v>
      </c>
      <c r="D147" s="238" t="s">
        <v>194</v>
      </c>
      <c r="E147" s="239" t="s">
        <v>383</v>
      </c>
      <c r="F147" s="240" t="s">
        <v>412</v>
      </c>
      <c r="G147" s="2"/>
      <c r="H147" s="402">
        <f>SUM(H148:H149)</f>
        <v>14113602</v>
      </c>
    </row>
    <row r="148" spans="1:8" ht="31.5" hidden="1" customHeight="1" x14ac:dyDescent="0.25">
      <c r="A148" s="88" t="s">
        <v>537</v>
      </c>
      <c r="B148" s="2" t="s">
        <v>10</v>
      </c>
      <c r="C148" s="340">
        <v>13</v>
      </c>
      <c r="D148" s="238" t="s">
        <v>194</v>
      </c>
      <c r="E148" s="239" t="s">
        <v>383</v>
      </c>
      <c r="F148" s="240" t="s">
        <v>412</v>
      </c>
      <c r="G148" s="2" t="s">
        <v>16</v>
      </c>
      <c r="H148" s="403">
        <f>SUM(прил7!I106)</f>
        <v>0</v>
      </c>
    </row>
    <row r="149" spans="1:8" ht="15.75" customHeight="1" x14ac:dyDescent="0.25">
      <c r="A149" s="3" t="s">
        <v>18</v>
      </c>
      <c r="B149" s="2" t="s">
        <v>10</v>
      </c>
      <c r="C149" s="340">
        <v>13</v>
      </c>
      <c r="D149" s="238" t="s">
        <v>194</v>
      </c>
      <c r="E149" s="239" t="s">
        <v>383</v>
      </c>
      <c r="F149" s="240" t="s">
        <v>412</v>
      </c>
      <c r="G149" s="2" t="s">
        <v>17</v>
      </c>
      <c r="H149" s="403">
        <f>SUM(прил7!I267)+прил7!I107</f>
        <v>14113602</v>
      </c>
    </row>
    <row r="150" spans="1:8" s="495" customFormat="1" ht="33" hidden="1" customHeight="1" x14ac:dyDescent="0.25">
      <c r="A150" s="3" t="s">
        <v>669</v>
      </c>
      <c r="B150" s="2" t="s">
        <v>10</v>
      </c>
      <c r="C150" s="496">
        <v>13</v>
      </c>
      <c r="D150" s="238" t="s">
        <v>194</v>
      </c>
      <c r="E150" s="239" t="s">
        <v>383</v>
      </c>
      <c r="F150" s="240" t="s">
        <v>668</v>
      </c>
      <c r="G150" s="2"/>
      <c r="H150" s="402">
        <f>SUM(H151)</f>
        <v>0</v>
      </c>
    </row>
    <row r="151" spans="1:8" s="495" customFormat="1" ht="31.5" hidden="1" customHeight="1" x14ac:dyDescent="0.25">
      <c r="A151" s="88" t="s">
        <v>537</v>
      </c>
      <c r="B151" s="2" t="s">
        <v>10</v>
      </c>
      <c r="C151" s="496">
        <v>13</v>
      </c>
      <c r="D151" s="238" t="s">
        <v>194</v>
      </c>
      <c r="E151" s="239" t="s">
        <v>383</v>
      </c>
      <c r="F151" s="240" t="s">
        <v>668</v>
      </c>
      <c r="G151" s="2" t="s">
        <v>16</v>
      </c>
      <c r="H151" s="403">
        <f>SUM(прил7!I109)</f>
        <v>0</v>
      </c>
    </row>
    <row r="152" spans="1:8" ht="18.75" customHeight="1" x14ac:dyDescent="0.25">
      <c r="A152" s="74" t="s">
        <v>176</v>
      </c>
      <c r="B152" s="27" t="s">
        <v>10</v>
      </c>
      <c r="C152" s="29">
        <v>13</v>
      </c>
      <c r="D152" s="223" t="s">
        <v>195</v>
      </c>
      <c r="E152" s="224" t="s">
        <v>383</v>
      </c>
      <c r="F152" s="225" t="s">
        <v>384</v>
      </c>
      <c r="G152" s="27"/>
      <c r="H152" s="401">
        <f>SUM(H153)</f>
        <v>1054926</v>
      </c>
    </row>
    <row r="153" spans="1:8" ht="16.5" customHeight="1" x14ac:dyDescent="0.25">
      <c r="A153" s="83" t="s">
        <v>175</v>
      </c>
      <c r="B153" s="2" t="s">
        <v>10</v>
      </c>
      <c r="C153" s="340">
        <v>13</v>
      </c>
      <c r="D153" s="238" t="s">
        <v>196</v>
      </c>
      <c r="E153" s="239" t="s">
        <v>383</v>
      </c>
      <c r="F153" s="240" t="s">
        <v>384</v>
      </c>
      <c r="G153" s="2"/>
      <c r="H153" s="402">
        <f>SUM(H154+H163+H161+H158+H156)</f>
        <v>1054926</v>
      </c>
    </row>
    <row r="154" spans="1:8" ht="47.25" customHeight="1" x14ac:dyDescent="0.25">
      <c r="A154" s="83" t="s">
        <v>640</v>
      </c>
      <c r="B154" s="2" t="s">
        <v>10</v>
      </c>
      <c r="C154" s="340">
        <v>13</v>
      </c>
      <c r="D154" s="238" t="s">
        <v>196</v>
      </c>
      <c r="E154" s="239" t="s">
        <v>383</v>
      </c>
      <c r="F154" s="349">
        <v>12712</v>
      </c>
      <c r="G154" s="2"/>
      <c r="H154" s="402">
        <f>SUM(H155)</f>
        <v>33470</v>
      </c>
    </row>
    <row r="155" spans="1:8" ht="48.75" customHeight="1" x14ac:dyDescent="0.25">
      <c r="A155" s="83" t="s">
        <v>76</v>
      </c>
      <c r="B155" s="2" t="s">
        <v>10</v>
      </c>
      <c r="C155" s="340">
        <v>13</v>
      </c>
      <c r="D155" s="238" t="s">
        <v>196</v>
      </c>
      <c r="E155" s="239" t="s">
        <v>383</v>
      </c>
      <c r="F155" s="349">
        <v>12712</v>
      </c>
      <c r="G155" s="2" t="s">
        <v>13</v>
      </c>
      <c r="H155" s="404">
        <f>SUM(прил7!I113)</f>
        <v>33470</v>
      </c>
    </row>
    <row r="156" spans="1:8" s="571" customFormat="1" ht="18.75" hidden="1" customHeight="1" x14ac:dyDescent="0.25">
      <c r="A156" s="557" t="s">
        <v>756</v>
      </c>
      <c r="B156" s="2" t="s">
        <v>10</v>
      </c>
      <c r="C156" s="572">
        <v>13</v>
      </c>
      <c r="D156" s="238" t="s">
        <v>196</v>
      </c>
      <c r="E156" s="239" t="s">
        <v>383</v>
      </c>
      <c r="F156" s="349">
        <v>54690</v>
      </c>
      <c r="G156" s="2"/>
      <c r="H156" s="402">
        <f>SUM(H157)</f>
        <v>0</v>
      </c>
    </row>
    <row r="157" spans="1:8" s="571" customFormat="1" ht="33.75" hidden="1" customHeight="1" x14ac:dyDescent="0.25">
      <c r="A157" s="550" t="s">
        <v>537</v>
      </c>
      <c r="B157" s="2" t="s">
        <v>10</v>
      </c>
      <c r="C157" s="572">
        <v>13</v>
      </c>
      <c r="D157" s="238" t="s">
        <v>196</v>
      </c>
      <c r="E157" s="239" t="s">
        <v>383</v>
      </c>
      <c r="F157" s="349">
        <v>54690</v>
      </c>
      <c r="G157" s="2" t="s">
        <v>16</v>
      </c>
      <c r="H157" s="404">
        <f>SUM(прил7!I115)</f>
        <v>0</v>
      </c>
    </row>
    <row r="158" spans="1:8" ht="34.5" customHeight="1" x14ac:dyDescent="0.25">
      <c r="A158" s="89" t="s">
        <v>623</v>
      </c>
      <c r="B158" s="2" t="s">
        <v>10</v>
      </c>
      <c r="C158" s="340">
        <v>13</v>
      </c>
      <c r="D158" s="238" t="s">
        <v>196</v>
      </c>
      <c r="E158" s="239" t="s">
        <v>383</v>
      </c>
      <c r="F158" s="240" t="s">
        <v>414</v>
      </c>
      <c r="G158" s="2"/>
      <c r="H158" s="402">
        <f>SUM(H159:H160)</f>
        <v>887000</v>
      </c>
    </row>
    <row r="159" spans="1:8" ht="47.25" customHeight="1" x14ac:dyDescent="0.25">
      <c r="A159" s="83" t="s">
        <v>76</v>
      </c>
      <c r="B159" s="2" t="s">
        <v>10</v>
      </c>
      <c r="C159" s="340">
        <v>13</v>
      </c>
      <c r="D159" s="238" t="s">
        <v>196</v>
      </c>
      <c r="E159" s="239" t="s">
        <v>383</v>
      </c>
      <c r="F159" s="240" t="s">
        <v>414</v>
      </c>
      <c r="G159" s="2" t="s">
        <v>13</v>
      </c>
      <c r="H159" s="403">
        <f>SUM(прил7!I117)</f>
        <v>887000</v>
      </c>
    </row>
    <row r="160" spans="1:8" ht="33" hidden="1" customHeight="1" x14ac:dyDescent="0.25">
      <c r="A160" s="88" t="s">
        <v>537</v>
      </c>
      <c r="B160" s="2" t="s">
        <v>10</v>
      </c>
      <c r="C160" s="340">
        <v>13</v>
      </c>
      <c r="D160" s="238" t="s">
        <v>196</v>
      </c>
      <c r="E160" s="239" t="s">
        <v>383</v>
      </c>
      <c r="F160" s="240" t="s">
        <v>414</v>
      </c>
      <c r="G160" s="2" t="s">
        <v>16</v>
      </c>
      <c r="H160" s="403">
        <f>SUM(прил7!I118)</f>
        <v>0</v>
      </c>
    </row>
    <row r="161" spans="1:8" ht="32.25" customHeight="1" x14ac:dyDescent="0.25">
      <c r="A161" s="7" t="s">
        <v>530</v>
      </c>
      <c r="B161" s="2" t="s">
        <v>10</v>
      </c>
      <c r="C161" s="340">
        <v>13</v>
      </c>
      <c r="D161" s="238" t="s">
        <v>196</v>
      </c>
      <c r="E161" s="239" t="s">
        <v>383</v>
      </c>
      <c r="F161" s="240" t="s">
        <v>438</v>
      </c>
      <c r="G161" s="2"/>
      <c r="H161" s="402">
        <f>SUM(H162)</f>
        <v>64456</v>
      </c>
    </row>
    <row r="162" spans="1:8" ht="48.75" customHeight="1" x14ac:dyDescent="0.25">
      <c r="A162" s="7" t="s">
        <v>76</v>
      </c>
      <c r="B162" s="2" t="s">
        <v>10</v>
      </c>
      <c r="C162" s="340">
        <v>13</v>
      </c>
      <c r="D162" s="238" t="s">
        <v>196</v>
      </c>
      <c r="E162" s="239" t="s">
        <v>383</v>
      </c>
      <c r="F162" s="240" t="s">
        <v>438</v>
      </c>
      <c r="G162" s="2" t="s">
        <v>13</v>
      </c>
      <c r="H162" s="403">
        <f>SUM(прил7!I120)</f>
        <v>64456</v>
      </c>
    </row>
    <row r="163" spans="1:8" ht="16.5" customHeight="1" x14ac:dyDescent="0.25">
      <c r="A163" s="3" t="s">
        <v>177</v>
      </c>
      <c r="B163" s="2" t="s">
        <v>10</v>
      </c>
      <c r="C163" s="340">
        <v>13</v>
      </c>
      <c r="D163" s="238" t="s">
        <v>196</v>
      </c>
      <c r="E163" s="239" t="s">
        <v>383</v>
      </c>
      <c r="F163" s="240" t="s">
        <v>413</v>
      </c>
      <c r="G163" s="2"/>
      <c r="H163" s="402">
        <f>SUM(H164)</f>
        <v>70000</v>
      </c>
    </row>
    <row r="164" spans="1:8" ht="31.5" customHeight="1" x14ac:dyDescent="0.25">
      <c r="A164" s="343" t="s">
        <v>537</v>
      </c>
      <c r="B164" s="2" t="s">
        <v>10</v>
      </c>
      <c r="C164" s="340">
        <v>13</v>
      </c>
      <c r="D164" s="238" t="s">
        <v>196</v>
      </c>
      <c r="E164" s="239" t="s">
        <v>383</v>
      </c>
      <c r="F164" s="240" t="s">
        <v>413</v>
      </c>
      <c r="G164" s="2" t="s">
        <v>16</v>
      </c>
      <c r="H164" s="403">
        <f>SUM(прил7!I122)</f>
        <v>70000</v>
      </c>
    </row>
    <row r="165" spans="1:8" ht="33" customHeight="1" x14ac:dyDescent="0.25">
      <c r="A165" s="26" t="s">
        <v>126</v>
      </c>
      <c r="B165" s="27" t="s">
        <v>10</v>
      </c>
      <c r="C165" s="29">
        <v>13</v>
      </c>
      <c r="D165" s="223" t="s">
        <v>197</v>
      </c>
      <c r="E165" s="224" t="s">
        <v>383</v>
      </c>
      <c r="F165" s="225" t="s">
        <v>384</v>
      </c>
      <c r="G165" s="27"/>
      <c r="H165" s="401">
        <f>SUM(H166)</f>
        <v>8116324</v>
      </c>
    </row>
    <row r="166" spans="1:8" ht="33" customHeight="1" x14ac:dyDescent="0.25">
      <c r="A166" s="83" t="s">
        <v>127</v>
      </c>
      <c r="B166" s="2" t="s">
        <v>10</v>
      </c>
      <c r="C166" s="340">
        <v>13</v>
      </c>
      <c r="D166" s="238" t="s">
        <v>198</v>
      </c>
      <c r="E166" s="239" t="s">
        <v>383</v>
      </c>
      <c r="F166" s="240" t="s">
        <v>384</v>
      </c>
      <c r="G166" s="2"/>
      <c r="H166" s="402">
        <f>SUM(H167+H171)</f>
        <v>8116324</v>
      </c>
    </row>
    <row r="167" spans="1:8" ht="31.5" x14ac:dyDescent="0.25">
      <c r="A167" s="3" t="s">
        <v>84</v>
      </c>
      <c r="B167" s="2" t="s">
        <v>10</v>
      </c>
      <c r="C167" s="340">
        <v>13</v>
      </c>
      <c r="D167" s="238" t="s">
        <v>198</v>
      </c>
      <c r="E167" s="239" t="s">
        <v>383</v>
      </c>
      <c r="F167" s="240" t="s">
        <v>415</v>
      </c>
      <c r="G167" s="2"/>
      <c r="H167" s="402">
        <f>SUM(H168:H170)</f>
        <v>8116324</v>
      </c>
    </row>
    <row r="168" spans="1:8" ht="46.5" customHeight="1" x14ac:dyDescent="0.25">
      <c r="A168" s="83" t="s">
        <v>76</v>
      </c>
      <c r="B168" s="2" t="s">
        <v>10</v>
      </c>
      <c r="C168" s="340">
        <v>13</v>
      </c>
      <c r="D168" s="238" t="s">
        <v>198</v>
      </c>
      <c r="E168" s="239" t="s">
        <v>383</v>
      </c>
      <c r="F168" s="240" t="s">
        <v>415</v>
      </c>
      <c r="G168" s="2" t="s">
        <v>13</v>
      </c>
      <c r="H168" s="403">
        <f>SUM(прил7!I126)</f>
        <v>4556991</v>
      </c>
    </row>
    <row r="169" spans="1:8" ht="30.75" customHeight="1" x14ac:dyDescent="0.25">
      <c r="A169" s="88" t="s">
        <v>537</v>
      </c>
      <c r="B169" s="2" t="s">
        <v>10</v>
      </c>
      <c r="C169" s="340">
        <v>13</v>
      </c>
      <c r="D169" s="238" t="s">
        <v>198</v>
      </c>
      <c r="E169" s="239" t="s">
        <v>383</v>
      </c>
      <c r="F169" s="240" t="s">
        <v>415</v>
      </c>
      <c r="G169" s="2" t="s">
        <v>16</v>
      </c>
      <c r="H169" s="403">
        <f>SUM(прил7!I127)</f>
        <v>3505426</v>
      </c>
    </row>
    <row r="170" spans="1:8" ht="15.75" customHeight="1" x14ac:dyDescent="0.25">
      <c r="A170" s="3" t="s">
        <v>18</v>
      </c>
      <c r="B170" s="2" t="s">
        <v>10</v>
      </c>
      <c r="C170" s="340">
        <v>13</v>
      </c>
      <c r="D170" s="238" t="s">
        <v>198</v>
      </c>
      <c r="E170" s="239" t="s">
        <v>383</v>
      </c>
      <c r="F170" s="240" t="s">
        <v>415</v>
      </c>
      <c r="G170" s="2" t="s">
        <v>17</v>
      </c>
      <c r="H170" s="403">
        <f>SUM(прил7!I128)</f>
        <v>53907</v>
      </c>
    </row>
    <row r="171" spans="1:8" s="495" customFormat="1" ht="32.25" hidden="1" customHeight="1" x14ac:dyDescent="0.25">
      <c r="A171" s="3" t="s">
        <v>669</v>
      </c>
      <c r="B171" s="2" t="s">
        <v>10</v>
      </c>
      <c r="C171" s="496">
        <v>13</v>
      </c>
      <c r="D171" s="238" t="s">
        <v>198</v>
      </c>
      <c r="E171" s="239" t="s">
        <v>383</v>
      </c>
      <c r="F171" s="240" t="s">
        <v>668</v>
      </c>
      <c r="G171" s="2"/>
      <c r="H171" s="402">
        <f>SUM(H172)</f>
        <v>0</v>
      </c>
    </row>
    <row r="172" spans="1:8" s="495" customFormat="1" ht="30.75" hidden="1" customHeight="1" x14ac:dyDescent="0.25">
      <c r="A172" s="88" t="s">
        <v>537</v>
      </c>
      <c r="B172" s="2" t="s">
        <v>10</v>
      </c>
      <c r="C172" s="496">
        <v>13</v>
      </c>
      <c r="D172" s="238" t="s">
        <v>198</v>
      </c>
      <c r="E172" s="239" t="s">
        <v>383</v>
      </c>
      <c r="F172" s="240" t="s">
        <v>668</v>
      </c>
      <c r="G172" s="2" t="s">
        <v>16</v>
      </c>
      <c r="H172" s="403">
        <f>SUM(прил7!I130)</f>
        <v>0</v>
      </c>
    </row>
    <row r="173" spans="1:8" ht="33" customHeight="1" x14ac:dyDescent="0.25">
      <c r="A173" s="73" t="s">
        <v>71</v>
      </c>
      <c r="B173" s="15" t="s">
        <v>15</v>
      </c>
      <c r="C173" s="38"/>
      <c r="D173" s="247"/>
      <c r="E173" s="248"/>
      <c r="F173" s="249"/>
      <c r="G173" s="14"/>
      <c r="H173" s="450">
        <f>SUM(H174)</f>
        <v>2898197</v>
      </c>
    </row>
    <row r="174" spans="1:8" ht="33.75" customHeight="1" x14ac:dyDescent="0.25">
      <c r="A174" s="85" t="s">
        <v>694</v>
      </c>
      <c r="B174" s="22" t="s">
        <v>15</v>
      </c>
      <c r="C174" s="54" t="s">
        <v>57</v>
      </c>
      <c r="D174" s="250"/>
      <c r="E174" s="251"/>
      <c r="F174" s="252"/>
      <c r="G174" s="21"/>
      <c r="H174" s="408">
        <f>SUM(H175)</f>
        <v>2898197</v>
      </c>
    </row>
    <row r="175" spans="1:8" ht="65.25" customHeight="1" x14ac:dyDescent="0.25">
      <c r="A175" s="74" t="s">
        <v>128</v>
      </c>
      <c r="B175" s="27" t="s">
        <v>15</v>
      </c>
      <c r="C175" s="41" t="s">
        <v>57</v>
      </c>
      <c r="D175" s="229" t="s">
        <v>199</v>
      </c>
      <c r="E175" s="230" t="s">
        <v>383</v>
      </c>
      <c r="F175" s="231" t="s">
        <v>384</v>
      </c>
      <c r="G175" s="27"/>
      <c r="H175" s="401">
        <f>SUM(H176+H184)</f>
        <v>2898197</v>
      </c>
    </row>
    <row r="176" spans="1:8" ht="95.25" customHeight="1" x14ac:dyDescent="0.25">
      <c r="A176" s="75" t="s">
        <v>129</v>
      </c>
      <c r="B176" s="2" t="s">
        <v>15</v>
      </c>
      <c r="C176" s="8" t="s">
        <v>57</v>
      </c>
      <c r="D176" s="253" t="s">
        <v>200</v>
      </c>
      <c r="E176" s="254" t="s">
        <v>383</v>
      </c>
      <c r="F176" s="255" t="s">
        <v>384</v>
      </c>
      <c r="G176" s="2"/>
      <c r="H176" s="402">
        <f>SUM(H177)</f>
        <v>2798197</v>
      </c>
    </row>
    <row r="177" spans="1:8" ht="34.5" customHeight="1" x14ac:dyDescent="0.25">
      <c r="A177" s="75" t="s">
        <v>416</v>
      </c>
      <c r="B177" s="2" t="s">
        <v>15</v>
      </c>
      <c r="C177" s="8" t="s">
        <v>57</v>
      </c>
      <c r="D177" s="253" t="s">
        <v>200</v>
      </c>
      <c r="E177" s="254" t="s">
        <v>10</v>
      </c>
      <c r="F177" s="255" t="s">
        <v>384</v>
      </c>
      <c r="G177" s="2"/>
      <c r="H177" s="402">
        <f>SUM(H178+H182)</f>
        <v>2798197</v>
      </c>
    </row>
    <row r="178" spans="1:8" ht="33" customHeight="1" x14ac:dyDescent="0.25">
      <c r="A178" s="3" t="s">
        <v>84</v>
      </c>
      <c r="B178" s="2" t="s">
        <v>15</v>
      </c>
      <c r="C178" s="8" t="s">
        <v>57</v>
      </c>
      <c r="D178" s="253" t="s">
        <v>200</v>
      </c>
      <c r="E178" s="254" t="s">
        <v>10</v>
      </c>
      <c r="F178" s="255" t="s">
        <v>415</v>
      </c>
      <c r="G178" s="2"/>
      <c r="H178" s="402">
        <f>SUM(H179:H181)</f>
        <v>2798197</v>
      </c>
    </row>
    <row r="179" spans="1:8" ht="46.5" customHeight="1" x14ac:dyDescent="0.25">
      <c r="A179" s="83" t="s">
        <v>76</v>
      </c>
      <c r="B179" s="2" t="s">
        <v>15</v>
      </c>
      <c r="C179" s="8" t="s">
        <v>57</v>
      </c>
      <c r="D179" s="253" t="s">
        <v>200</v>
      </c>
      <c r="E179" s="254" t="s">
        <v>10</v>
      </c>
      <c r="F179" s="255" t="s">
        <v>415</v>
      </c>
      <c r="G179" s="2" t="s">
        <v>13</v>
      </c>
      <c r="H179" s="403">
        <f>SUM(прил7!I137)</f>
        <v>2733197</v>
      </c>
    </row>
    <row r="180" spans="1:8" ht="31.5" customHeight="1" x14ac:dyDescent="0.25">
      <c r="A180" s="88" t="s">
        <v>537</v>
      </c>
      <c r="B180" s="2" t="s">
        <v>15</v>
      </c>
      <c r="C180" s="8" t="s">
        <v>57</v>
      </c>
      <c r="D180" s="253" t="s">
        <v>200</v>
      </c>
      <c r="E180" s="254" t="s">
        <v>10</v>
      </c>
      <c r="F180" s="255" t="s">
        <v>415</v>
      </c>
      <c r="G180" s="2" t="s">
        <v>16</v>
      </c>
      <c r="H180" s="403">
        <f>SUM(прил7!I138)</f>
        <v>64000</v>
      </c>
    </row>
    <row r="181" spans="1:8" ht="17.25" customHeight="1" x14ac:dyDescent="0.25">
      <c r="A181" s="3" t="s">
        <v>18</v>
      </c>
      <c r="B181" s="2" t="s">
        <v>15</v>
      </c>
      <c r="C181" s="8" t="s">
        <v>57</v>
      </c>
      <c r="D181" s="253" t="s">
        <v>200</v>
      </c>
      <c r="E181" s="254" t="s">
        <v>10</v>
      </c>
      <c r="F181" s="255" t="s">
        <v>415</v>
      </c>
      <c r="G181" s="2" t="s">
        <v>17</v>
      </c>
      <c r="H181" s="403">
        <f>SUM(прил7!I139)</f>
        <v>1000</v>
      </c>
    </row>
    <row r="182" spans="1:8" s="576" customFormat="1" ht="34.5" hidden="1" customHeight="1" x14ac:dyDescent="0.25">
      <c r="A182" s="100" t="s">
        <v>510</v>
      </c>
      <c r="B182" s="2" t="s">
        <v>15</v>
      </c>
      <c r="C182" s="8" t="s">
        <v>57</v>
      </c>
      <c r="D182" s="253" t="s">
        <v>200</v>
      </c>
      <c r="E182" s="254" t="s">
        <v>10</v>
      </c>
      <c r="F182" s="255" t="s">
        <v>508</v>
      </c>
      <c r="G182" s="2"/>
      <c r="H182" s="402">
        <f>SUM(H183)</f>
        <v>0</v>
      </c>
    </row>
    <row r="183" spans="1:8" s="576" customFormat="1" ht="31.5" hidden="1" x14ac:dyDescent="0.25">
      <c r="A183" s="88" t="s">
        <v>537</v>
      </c>
      <c r="B183" s="2" t="s">
        <v>15</v>
      </c>
      <c r="C183" s="8" t="s">
        <v>57</v>
      </c>
      <c r="D183" s="253" t="s">
        <v>200</v>
      </c>
      <c r="E183" s="254" t="s">
        <v>10</v>
      </c>
      <c r="F183" s="255" t="s">
        <v>508</v>
      </c>
      <c r="G183" s="2" t="s">
        <v>16</v>
      </c>
      <c r="H183" s="403">
        <f>SUM(прил7!I141)</f>
        <v>0</v>
      </c>
    </row>
    <row r="184" spans="1:8" ht="93.75" customHeight="1" x14ac:dyDescent="0.25">
      <c r="A184" s="53" t="s">
        <v>511</v>
      </c>
      <c r="B184" s="2" t="s">
        <v>15</v>
      </c>
      <c r="C184" s="8" t="s">
        <v>57</v>
      </c>
      <c r="D184" s="232" t="s">
        <v>507</v>
      </c>
      <c r="E184" s="233" t="s">
        <v>383</v>
      </c>
      <c r="F184" s="234" t="s">
        <v>384</v>
      </c>
      <c r="G184" s="2"/>
      <c r="H184" s="402">
        <f>SUM(H185)</f>
        <v>100000</v>
      </c>
    </row>
    <row r="185" spans="1:8" ht="46.5" customHeight="1" x14ac:dyDescent="0.25">
      <c r="A185" s="100" t="s">
        <v>509</v>
      </c>
      <c r="B185" s="2" t="s">
        <v>15</v>
      </c>
      <c r="C185" s="8" t="s">
        <v>57</v>
      </c>
      <c r="D185" s="232" t="s">
        <v>507</v>
      </c>
      <c r="E185" s="233" t="s">
        <v>10</v>
      </c>
      <c r="F185" s="234" t="s">
        <v>384</v>
      </c>
      <c r="G185" s="2"/>
      <c r="H185" s="402">
        <f>SUM(H186)</f>
        <v>100000</v>
      </c>
    </row>
    <row r="186" spans="1:8" ht="36.75" customHeight="1" x14ac:dyDescent="0.25">
      <c r="A186" s="100" t="s">
        <v>510</v>
      </c>
      <c r="B186" s="2" t="s">
        <v>15</v>
      </c>
      <c r="C186" s="8" t="s">
        <v>57</v>
      </c>
      <c r="D186" s="232" t="s">
        <v>507</v>
      </c>
      <c r="E186" s="233" t="s">
        <v>10</v>
      </c>
      <c r="F186" s="240" t="s">
        <v>508</v>
      </c>
      <c r="G186" s="2"/>
      <c r="H186" s="402">
        <f>SUM(H187)</f>
        <v>100000</v>
      </c>
    </row>
    <row r="187" spans="1:8" ht="32.25" customHeight="1" x14ac:dyDescent="0.25">
      <c r="A187" s="88" t="s">
        <v>537</v>
      </c>
      <c r="B187" s="2" t="s">
        <v>15</v>
      </c>
      <c r="C187" s="8" t="s">
        <v>57</v>
      </c>
      <c r="D187" s="232" t="s">
        <v>507</v>
      </c>
      <c r="E187" s="233" t="s">
        <v>10</v>
      </c>
      <c r="F187" s="240" t="s">
        <v>508</v>
      </c>
      <c r="G187" s="2" t="s">
        <v>16</v>
      </c>
      <c r="H187" s="403">
        <f>SUM(прил7!I145)</f>
        <v>100000</v>
      </c>
    </row>
    <row r="188" spans="1:8" ht="15.75" x14ac:dyDescent="0.25">
      <c r="A188" s="73" t="s">
        <v>25</v>
      </c>
      <c r="B188" s="15" t="s">
        <v>20</v>
      </c>
      <c r="C188" s="38"/>
      <c r="D188" s="247"/>
      <c r="E188" s="248"/>
      <c r="F188" s="249"/>
      <c r="G188" s="14"/>
      <c r="H188" s="450">
        <f>SUM(H189+H195+H209)</f>
        <v>11804852</v>
      </c>
    </row>
    <row r="189" spans="1:8" ht="15.75" x14ac:dyDescent="0.25">
      <c r="A189" s="85" t="s">
        <v>236</v>
      </c>
      <c r="B189" s="22" t="s">
        <v>20</v>
      </c>
      <c r="C189" s="54" t="s">
        <v>35</v>
      </c>
      <c r="D189" s="250"/>
      <c r="E189" s="251"/>
      <c r="F189" s="252"/>
      <c r="G189" s="21"/>
      <c r="H189" s="408">
        <f>SUM(H190)</f>
        <v>450000</v>
      </c>
    </row>
    <row r="190" spans="1:8" ht="47.25" x14ac:dyDescent="0.25">
      <c r="A190" s="74" t="s">
        <v>132</v>
      </c>
      <c r="B190" s="27" t="s">
        <v>20</v>
      </c>
      <c r="C190" s="29" t="s">
        <v>35</v>
      </c>
      <c r="D190" s="223" t="s">
        <v>417</v>
      </c>
      <c r="E190" s="224" t="s">
        <v>383</v>
      </c>
      <c r="F190" s="225" t="s">
        <v>384</v>
      </c>
      <c r="G190" s="27"/>
      <c r="H190" s="401">
        <f>SUM(H191)</f>
        <v>450000</v>
      </c>
    </row>
    <row r="191" spans="1:8" ht="68.25" customHeight="1" x14ac:dyDescent="0.25">
      <c r="A191" s="75" t="s">
        <v>172</v>
      </c>
      <c r="B191" s="43" t="s">
        <v>20</v>
      </c>
      <c r="C191" s="52" t="s">
        <v>35</v>
      </c>
      <c r="D191" s="226" t="s">
        <v>207</v>
      </c>
      <c r="E191" s="227" t="s">
        <v>383</v>
      </c>
      <c r="F191" s="228" t="s">
        <v>384</v>
      </c>
      <c r="G191" s="43"/>
      <c r="H191" s="402">
        <f>SUM(H192)</f>
        <v>450000</v>
      </c>
    </row>
    <row r="192" spans="1:8" ht="33" customHeight="1" x14ac:dyDescent="0.25">
      <c r="A192" s="75" t="s">
        <v>418</v>
      </c>
      <c r="B192" s="43" t="s">
        <v>20</v>
      </c>
      <c r="C192" s="52" t="s">
        <v>35</v>
      </c>
      <c r="D192" s="226" t="s">
        <v>207</v>
      </c>
      <c r="E192" s="227" t="s">
        <v>10</v>
      </c>
      <c r="F192" s="228" t="s">
        <v>384</v>
      </c>
      <c r="G192" s="43"/>
      <c r="H192" s="402">
        <f>SUM(H193)</f>
        <v>450000</v>
      </c>
    </row>
    <row r="193" spans="1:11" ht="15.75" customHeight="1" x14ac:dyDescent="0.25">
      <c r="A193" s="75" t="s">
        <v>173</v>
      </c>
      <c r="B193" s="43" t="s">
        <v>20</v>
      </c>
      <c r="C193" s="52" t="s">
        <v>35</v>
      </c>
      <c r="D193" s="226" t="s">
        <v>207</v>
      </c>
      <c r="E193" s="227" t="s">
        <v>10</v>
      </c>
      <c r="F193" s="228" t="s">
        <v>419</v>
      </c>
      <c r="G193" s="43"/>
      <c r="H193" s="402">
        <f>SUM(H194)</f>
        <v>450000</v>
      </c>
    </row>
    <row r="194" spans="1:11" ht="31.5" x14ac:dyDescent="0.25">
      <c r="A194" s="88" t="s">
        <v>537</v>
      </c>
      <c r="B194" s="43" t="s">
        <v>20</v>
      </c>
      <c r="C194" s="52" t="s">
        <v>35</v>
      </c>
      <c r="D194" s="226" t="s">
        <v>207</v>
      </c>
      <c r="E194" s="227" t="s">
        <v>10</v>
      </c>
      <c r="F194" s="228" t="s">
        <v>419</v>
      </c>
      <c r="G194" s="2" t="s">
        <v>16</v>
      </c>
      <c r="H194" s="404">
        <f>SUM(прил7!I152)</f>
        <v>450000</v>
      </c>
    </row>
    <row r="195" spans="1:11" ht="15.75" x14ac:dyDescent="0.25">
      <c r="A195" s="85" t="s">
        <v>131</v>
      </c>
      <c r="B195" s="22" t="s">
        <v>20</v>
      </c>
      <c r="C195" s="39" t="s">
        <v>32</v>
      </c>
      <c r="D195" s="241"/>
      <c r="E195" s="242"/>
      <c r="F195" s="243"/>
      <c r="G195" s="21"/>
      <c r="H195" s="408">
        <f>SUM(H196)</f>
        <v>9627933</v>
      </c>
    </row>
    <row r="196" spans="1:11" ht="47.25" x14ac:dyDescent="0.25">
      <c r="A196" s="74" t="s">
        <v>132</v>
      </c>
      <c r="B196" s="27" t="s">
        <v>20</v>
      </c>
      <c r="C196" s="29" t="s">
        <v>32</v>
      </c>
      <c r="D196" s="223" t="s">
        <v>417</v>
      </c>
      <c r="E196" s="224" t="s">
        <v>383</v>
      </c>
      <c r="F196" s="225" t="s">
        <v>384</v>
      </c>
      <c r="G196" s="27"/>
      <c r="H196" s="401">
        <f>SUM(H197+H205)</f>
        <v>9627933</v>
      </c>
    </row>
    <row r="197" spans="1:11" ht="65.25" customHeight="1" x14ac:dyDescent="0.25">
      <c r="A197" s="75" t="s">
        <v>133</v>
      </c>
      <c r="B197" s="43" t="s">
        <v>20</v>
      </c>
      <c r="C197" s="52" t="s">
        <v>32</v>
      </c>
      <c r="D197" s="226" t="s">
        <v>202</v>
      </c>
      <c r="E197" s="227" t="s">
        <v>383</v>
      </c>
      <c r="F197" s="228" t="s">
        <v>384</v>
      </c>
      <c r="G197" s="43"/>
      <c r="H197" s="402">
        <f>SUM(H198)</f>
        <v>9577053</v>
      </c>
    </row>
    <row r="198" spans="1:11" ht="47.25" customHeight="1" x14ac:dyDescent="0.25">
      <c r="A198" s="75" t="s">
        <v>420</v>
      </c>
      <c r="B198" s="43" t="s">
        <v>20</v>
      </c>
      <c r="C198" s="52" t="s">
        <v>32</v>
      </c>
      <c r="D198" s="226" t="s">
        <v>202</v>
      </c>
      <c r="E198" s="227" t="s">
        <v>10</v>
      </c>
      <c r="F198" s="228" t="s">
        <v>384</v>
      </c>
      <c r="G198" s="43"/>
      <c r="H198" s="402">
        <f>SUM(H203+H199+H201)</f>
        <v>9577053</v>
      </c>
    </row>
    <row r="199" spans="1:11" ht="48" hidden="1" customHeight="1" x14ac:dyDescent="0.25">
      <c r="A199" s="75" t="s">
        <v>422</v>
      </c>
      <c r="B199" s="43" t="s">
        <v>20</v>
      </c>
      <c r="C199" s="52" t="s">
        <v>32</v>
      </c>
      <c r="D199" s="226" t="s">
        <v>202</v>
      </c>
      <c r="E199" s="227" t="s">
        <v>10</v>
      </c>
      <c r="F199" s="228" t="s">
        <v>423</v>
      </c>
      <c r="G199" s="43"/>
      <c r="H199" s="402">
        <f>SUM(H200)</f>
        <v>0</v>
      </c>
    </row>
    <row r="200" spans="1:11" ht="19.5" hidden="1" customHeight="1" x14ac:dyDescent="0.25">
      <c r="A200" s="75" t="s">
        <v>21</v>
      </c>
      <c r="B200" s="43" t="s">
        <v>20</v>
      </c>
      <c r="C200" s="52" t="s">
        <v>32</v>
      </c>
      <c r="D200" s="102" t="s">
        <v>202</v>
      </c>
      <c r="E200" s="269" t="s">
        <v>10</v>
      </c>
      <c r="F200" s="270" t="s">
        <v>423</v>
      </c>
      <c r="G200" s="43" t="s">
        <v>66</v>
      </c>
      <c r="H200" s="404">
        <f>SUM(прил7!I158)</f>
        <v>0</v>
      </c>
    </row>
    <row r="201" spans="1:11" ht="47.25" x14ac:dyDescent="0.25">
      <c r="A201" s="75" t="s">
        <v>424</v>
      </c>
      <c r="B201" s="43" t="s">
        <v>20</v>
      </c>
      <c r="C201" s="52" t="s">
        <v>32</v>
      </c>
      <c r="D201" s="226" t="s">
        <v>202</v>
      </c>
      <c r="E201" s="227" t="s">
        <v>10</v>
      </c>
      <c r="F201" s="228" t="s">
        <v>425</v>
      </c>
      <c r="G201" s="43"/>
      <c r="H201" s="402">
        <f>SUM(H202)</f>
        <v>8411955</v>
      </c>
    </row>
    <row r="202" spans="1:11" ht="18" customHeight="1" x14ac:dyDescent="0.25">
      <c r="A202" s="75" t="s">
        <v>21</v>
      </c>
      <c r="B202" s="43" t="s">
        <v>20</v>
      </c>
      <c r="C202" s="52" t="s">
        <v>32</v>
      </c>
      <c r="D202" s="226" t="s">
        <v>202</v>
      </c>
      <c r="E202" s="227" t="s">
        <v>10</v>
      </c>
      <c r="F202" s="228" t="s">
        <v>425</v>
      </c>
      <c r="G202" s="43" t="s">
        <v>66</v>
      </c>
      <c r="H202" s="404">
        <f>SUM(прил7!I160)</f>
        <v>8411955</v>
      </c>
    </row>
    <row r="203" spans="1:11" ht="33.75" customHeight="1" x14ac:dyDescent="0.25">
      <c r="A203" s="75" t="s">
        <v>134</v>
      </c>
      <c r="B203" s="43" t="s">
        <v>20</v>
      </c>
      <c r="C203" s="52" t="s">
        <v>32</v>
      </c>
      <c r="D203" s="226" t="s">
        <v>202</v>
      </c>
      <c r="E203" s="227" t="s">
        <v>10</v>
      </c>
      <c r="F203" s="228" t="s">
        <v>421</v>
      </c>
      <c r="G203" s="43"/>
      <c r="H203" s="402">
        <f>SUM(H204)</f>
        <v>1165098</v>
      </c>
      <c r="I203" s="644"/>
      <c r="J203" s="645"/>
      <c r="K203" s="645"/>
    </row>
    <row r="204" spans="1:11" ht="33.75" customHeight="1" x14ac:dyDescent="0.25">
      <c r="A204" s="75" t="s">
        <v>171</v>
      </c>
      <c r="B204" s="43" t="s">
        <v>20</v>
      </c>
      <c r="C204" s="52" t="s">
        <v>32</v>
      </c>
      <c r="D204" s="226" t="s">
        <v>202</v>
      </c>
      <c r="E204" s="227" t="s">
        <v>10</v>
      </c>
      <c r="F204" s="228" t="s">
        <v>421</v>
      </c>
      <c r="G204" s="43" t="s">
        <v>170</v>
      </c>
      <c r="H204" s="404">
        <f>SUM(прил7!I162)</f>
        <v>1165098</v>
      </c>
    </row>
    <row r="205" spans="1:11" ht="78.75" x14ac:dyDescent="0.25">
      <c r="A205" s="75" t="s">
        <v>235</v>
      </c>
      <c r="B205" s="43" t="s">
        <v>20</v>
      </c>
      <c r="C205" s="117" t="s">
        <v>32</v>
      </c>
      <c r="D205" s="226" t="s">
        <v>233</v>
      </c>
      <c r="E205" s="227" t="s">
        <v>383</v>
      </c>
      <c r="F205" s="228" t="s">
        <v>384</v>
      </c>
      <c r="G205" s="43"/>
      <c r="H205" s="402">
        <f>SUM(H206)</f>
        <v>50880</v>
      </c>
    </row>
    <row r="206" spans="1:11" ht="34.5" customHeight="1" x14ac:dyDescent="0.25">
      <c r="A206" s="75" t="s">
        <v>426</v>
      </c>
      <c r="B206" s="43" t="s">
        <v>20</v>
      </c>
      <c r="C206" s="117" t="s">
        <v>32</v>
      </c>
      <c r="D206" s="226" t="s">
        <v>233</v>
      </c>
      <c r="E206" s="227" t="s">
        <v>10</v>
      </c>
      <c r="F206" s="228" t="s">
        <v>384</v>
      </c>
      <c r="G206" s="43"/>
      <c r="H206" s="402">
        <f>SUM(H207)</f>
        <v>50880</v>
      </c>
    </row>
    <row r="207" spans="1:11" ht="31.5" x14ac:dyDescent="0.25">
      <c r="A207" s="75" t="s">
        <v>234</v>
      </c>
      <c r="B207" s="43" t="s">
        <v>20</v>
      </c>
      <c r="C207" s="117" t="s">
        <v>32</v>
      </c>
      <c r="D207" s="226" t="s">
        <v>233</v>
      </c>
      <c r="E207" s="227" t="s">
        <v>10</v>
      </c>
      <c r="F207" s="228" t="s">
        <v>427</v>
      </c>
      <c r="G207" s="43"/>
      <c r="H207" s="402">
        <f>SUM(H208)</f>
        <v>50880</v>
      </c>
    </row>
    <row r="208" spans="1:11" ht="32.25" customHeight="1" x14ac:dyDescent="0.25">
      <c r="A208" s="88" t="s">
        <v>537</v>
      </c>
      <c r="B208" s="43" t="s">
        <v>20</v>
      </c>
      <c r="C208" s="117" t="s">
        <v>32</v>
      </c>
      <c r="D208" s="226" t="s">
        <v>233</v>
      </c>
      <c r="E208" s="227" t="s">
        <v>10</v>
      </c>
      <c r="F208" s="228" t="s">
        <v>427</v>
      </c>
      <c r="G208" s="43" t="s">
        <v>16</v>
      </c>
      <c r="H208" s="404">
        <f>SUM(прил7!I166)</f>
        <v>50880</v>
      </c>
    </row>
    <row r="209" spans="1:8" ht="15.75" x14ac:dyDescent="0.25">
      <c r="A209" s="85" t="s">
        <v>26</v>
      </c>
      <c r="B209" s="22" t="s">
        <v>20</v>
      </c>
      <c r="C209" s="39">
        <v>12</v>
      </c>
      <c r="D209" s="241"/>
      <c r="E209" s="242"/>
      <c r="F209" s="243"/>
      <c r="G209" s="21"/>
      <c r="H209" s="408">
        <f>SUM(H210,H215,H220,H229)</f>
        <v>1726919</v>
      </c>
    </row>
    <row r="210" spans="1:8" ht="47.25" customHeight="1" x14ac:dyDescent="0.25">
      <c r="A210" s="26" t="s">
        <v>124</v>
      </c>
      <c r="B210" s="27" t="s">
        <v>20</v>
      </c>
      <c r="C210" s="29">
        <v>12</v>
      </c>
      <c r="D210" s="223" t="s">
        <v>408</v>
      </c>
      <c r="E210" s="224" t="s">
        <v>383</v>
      </c>
      <c r="F210" s="225" t="s">
        <v>384</v>
      </c>
      <c r="G210" s="27"/>
      <c r="H210" s="401">
        <f>SUM(H211)</f>
        <v>100000</v>
      </c>
    </row>
    <row r="211" spans="1:8" ht="64.5" customHeight="1" x14ac:dyDescent="0.25">
      <c r="A211" s="53" t="s">
        <v>125</v>
      </c>
      <c r="B211" s="2" t="s">
        <v>20</v>
      </c>
      <c r="C211" s="340">
        <v>12</v>
      </c>
      <c r="D211" s="238" t="s">
        <v>192</v>
      </c>
      <c r="E211" s="239" t="s">
        <v>383</v>
      </c>
      <c r="F211" s="240" t="s">
        <v>384</v>
      </c>
      <c r="G211" s="2"/>
      <c r="H211" s="402">
        <f>SUM(H212)</f>
        <v>100000</v>
      </c>
    </row>
    <row r="212" spans="1:8" ht="48.75" customHeight="1" x14ac:dyDescent="0.25">
      <c r="A212" s="53" t="s">
        <v>409</v>
      </c>
      <c r="B212" s="2" t="s">
        <v>20</v>
      </c>
      <c r="C212" s="340">
        <v>12</v>
      </c>
      <c r="D212" s="238" t="s">
        <v>192</v>
      </c>
      <c r="E212" s="239" t="s">
        <v>10</v>
      </c>
      <c r="F212" s="240" t="s">
        <v>384</v>
      </c>
      <c r="G212" s="2"/>
      <c r="H212" s="402">
        <f>SUM(H213)</f>
        <v>100000</v>
      </c>
    </row>
    <row r="213" spans="1:8" ht="16.5" customHeight="1" x14ac:dyDescent="0.25">
      <c r="A213" s="83" t="s">
        <v>411</v>
      </c>
      <c r="B213" s="2" t="s">
        <v>20</v>
      </c>
      <c r="C213" s="340">
        <v>12</v>
      </c>
      <c r="D213" s="238" t="s">
        <v>192</v>
      </c>
      <c r="E213" s="239" t="s">
        <v>10</v>
      </c>
      <c r="F213" s="240" t="s">
        <v>410</v>
      </c>
      <c r="G213" s="2"/>
      <c r="H213" s="402">
        <f>SUM(H214)</f>
        <v>100000</v>
      </c>
    </row>
    <row r="214" spans="1:8" ht="30" customHeight="1" x14ac:dyDescent="0.25">
      <c r="A214" s="88" t="s">
        <v>537</v>
      </c>
      <c r="B214" s="2" t="s">
        <v>20</v>
      </c>
      <c r="C214" s="340">
        <v>12</v>
      </c>
      <c r="D214" s="238" t="s">
        <v>192</v>
      </c>
      <c r="E214" s="239" t="s">
        <v>10</v>
      </c>
      <c r="F214" s="240" t="s">
        <v>410</v>
      </c>
      <c r="G214" s="2" t="s">
        <v>16</v>
      </c>
      <c r="H214" s="403">
        <f>SUM(прил7!I172)</f>
        <v>100000</v>
      </c>
    </row>
    <row r="215" spans="1:8" ht="47.25" x14ac:dyDescent="0.25">
      <c r="A215" s="26" t="s">
        <v>137</v>
      </c>
      <c r="B215" s="27" t="s">
        <v>20</v>
      </c>
      <c r="C215" s="29">
        <v>12</v>
      </c>
      <c r="D215" s="223" t="s">
        <v>428</v>
      </c>
      <c r="E215" s="224" t="s">
        <v>383</v>
      </c>
      <c r="F215" s="225" t="s">
        <v>384</v>
      </c>
      <c r="G215" s="27"/>
      <c r="H215" s="401">
        <f>SUM(H216)</f>
        <v>15000</v>
      </c>
    </row>
    <row r="216" spans="1:8" ht="63.75" customHeight="1" x14ac:dyDescent="0.25">
      <c r="A216" s="271" t="s">
        <v>138</v>
      </c>
      <c r="B216" s="5" t="s">
        <v>20</v>
      </c>
      <c r="C216" s="354">
        <v>12</v>
      </c>
      <c r="D216" s="238" t="s">
        <v>203</v>
      </c>
      <c r="E216" s="239" t="s">
        <v>383</v>
      </c>
      <c r="F216" s="240" t="s">
        <v>384</v>
      </c>
      <c r="G216" s="2"/>
      <c r="H216" s="402">
        <f>SUM(H217)</f>
        <v>15000</v>
      </c>
    </row>
    <row r="217" spans="1:8" ht="32.25" customHeight="1" x14ac:dyDescent="0.25">
      <c r="A217" s="89" t="s">
        <v>429</v>
      </c>
      <c r="B217" s="5" t="s">
        <v>20</v>
      </c>
      <c r="C217" s="354">
        <v>12</v>
      </c>
      <c r="D217" s="238" t="s">
        <v>203</v>
      </c>
      <c r="E217" s="239" t="s">
        <v>10</v>
      </c>
      <c r="F217" s="240" t="s">
        <v>384</v>
      </c>
      <c r="G217" s="268"/>
      <c r="H217" s="402">
        <f>SUM(H218)</f>
        <v>15000</v>
      </c>
    </row>
    <row r="218" spans="1:8" ht="18" customHeight="1" x14ac:dyDescent="0.25">
      <c r="A218" s="3" t="s">
        <v>97</v>
      </c>
      <c r="B218" s="5" t="s">
        <v>20</v>
      </c>
      <c r="C218" s="354">
        <v>12</v>
      </c>
      <c r="D218" s="238" t="s">
        <v>203</v>
      </c>
      <c r="E218" s="239" t="s">
        <v>10</v>
      </c>
      <c r="F218" s="240" t="s">
        <v>430</v>
      </c>
      <c r="G218" s="58"/>
      <c r="H218" s="402">
        <f>SUM(H219)</f>
        <v>15000</v>
      </c>
    </row>
    <row r="219" spans="1:8" ht="30.75" customHeight="1" x14ac:dyDescent="0.25">
      <c r="A219" s="88" t="s">
        <v>537</v>
      </c>
      <c r="B219" s="5" t="s">
        <v>20</v>
      </c>
      <c r="C219" s="354">
        <v>12</v>
      </c>
      <c r="D219" s="238" t="s">
        <v>203</v>
      </c>
      <c r="E219" s="239" t="s">
        <v>10</v>
      </c>
      <c r="F219" s="240" t="s">
        <v>430</v>
      </c>
      <c r="G219" s="58" t="s">
        <v>16</v>
      </c>
      <c r="H219" s="404">
        <f>SUM(прил7!I324+прил7!I177)</f>
        <v>15000</v>
      </c>
    </row>
    <row r="220" spans="1:8" ht="50.25" customHeight="1" x14ac:dyDescent="0.25">
      <c r="A220" s="74" t="s">
        <v>178</v>
      </c>
      <c r="B220" s="27" t="s">
        <v>20</v>
      </c>
      <c r="C220" s="29">
        <v>12</v>
      </c>
      <c r="D220" s="223" t="s">
        <v>561</v>
      </c>
      <c r="E220" s="224" t="s">
        <v>383</v>
      </c>
      <c r="F220" s="225" t="s">
        <v>384</v>
      </c>
      <c r="G220" s="27"/>
      <c r="H220" s="401">
        <f>SUM(H221)</f>
        <v>1601919</v>
      </c>
    </row>
    <row r="221" spans="1:8" ht="79.5" customHeight="1" x14ac:dyDescent="0.25">
      <c r="A221" s="75" t="s">
        <v>179</v>
      </c>
      <c r="B221" s="43" t="s">
        <v>20</v>
      </c>
      <c r="C221" s="52">
        <v>12</v>
      </c>
      <c r="D221" s="226" t="s">
        <v>206</v>
      </c>
      <c r="E221" s="227" t="s">
        <v>383</v>
      </c>
      <c r="F221" s="228" t="s">
        <v>384</v>
      </c>
      <c r="G221" s="43"/>
      <c r="H221" s="402">
        <f>SUM(H222)</f>
        <v>1601919</v>
      </c>
    </row>
    <row r="222" spans="1:8" ht="30.75" customHeight="1" x14ac:dyDescent="0.25">
      <c r="A222" s="75" t="s">
        <v>440</v>
      </c>
      <c r="B222" s="43" t="s">
        <v>20</v>
      </c>
      <c r="C222" s="52">
        <v>12</v>
      </c>
      <c r="D222" s="226" t="s">
        <v>206</v>
      </c>
      <c r="E222" s="227" t="s">
        <v>10</v>
      </c>
      <c r="F222" s="228" t="s">
        <v>384</v>
      </c>
      <c r="G222" s="43"/>
      <c r="H222" s="402">
        <f>SUM(H223+H225+H227)</f>
        <v>1601919</v>
      </c>
    </row>
    <row r="223" spans="1:8" ht="30.75" customHeight="1" x14ac:dyDescent="0.25">
      <c r="A223" s="75" t="s">
        <v>661</v>
      </c>
      <c r="B223" s="43" t="s">
        <v>20</v>
      </c>
      <c r="C223" s="52">
        <v>12</v>
      </c>
      <c r="D223" s="226" t="s">
        <v>206</v>
      </c>
      <c r="E223" s="227" t="s">
        <v>10</v>
      </c>
      <c r="F223" s="374">
        <v>13600</v>
      </c>
      <c r="G223" s="43"/>
      <c r="H223" s="402">
        <f>SUM(H224:H224)</f>
        <v>1121343</v>
      </c>
    </row>
    <row r="224" spans="1:8" ht="18.75" customHeight="1" x14ac:dyDescent="0.25">
      <c r="A224" s="75" t="s">
        <v>21</v>
      </c>
      <c r="B224" s="43" t="s">
        <v>20</v>
      </c>
      <c r="C224" s="52">
        <v>12</v>
      </c>
      <c r="D224" s="226" t="s">
        <v>206</v>
      </c>
      <c r="E224" s="227" t="s">
        <v>10</v>
      </c>
      <c r="F224" s="374">
        <v>13600</v>
      </c>
      <c r="G224" s="43" t="s">
        <v>66</v>
      </c>
      <c r="H224" s="404">
        <f>SUM(прил7!I182)</f>
        <v>1121343</v>
      </c>
    </row>
    <row r="225" spans="1:8" ht="30.75" customHeight="1" x14ac:dyDescent="0.25">
      <c r="A225" s="75" t="s">
        <v>662</v>
      </c>
      <c r="B225" s="43" t="s">
        <v>20</v>
      </c>
      <c r="C225" s="52">
        <v>12</v>
      </c>
      <c r="D225" s="226" t="s">
        <v>206</v>
      </c>
      <c r="E225" s="227" t="s">
        <v>10</v>
      </c>
      <c r="F225" s="228" t="s">
        <v>569</v>
      </c>
      <c r="G225" s="43"/>
      <c r="H225" s="402">
        <f>SUM(H226:H226)</f>
        <v>480576</v>
      </c>
    </row>
    <row r="226" spans="1:8" ht="17.25" customHeight="1" x14ac:dyDescent="0.25">
      <c r="A226" s="75" t="s">
        <v>21</v>
      </c>
      <c r="B226" s="43" t="s">
        <v>20</v>
      </c>
      <c r="C226" s="52">
        <v>12</v>
      </c>
      <c r="D226" s="226" t="s">
        <v>206</v>
      </c>
      <c r="E226" s="227" t="s">
        <v>10</v>
      </c>
      <c r="F226" s="228" t="s">
        <v>569</v>
      </c>
      <c r="G226" s="43" t="s">
        <v>66</v>
      </c>
      <c r="H226" s="404">
        <f>SUM(прил7!I184)</f>
        <v>480576</v>
      </c>
    </row>
    <row r="227" spans="1:8" s="462" customFormat="1" ht="33.75" hidden="1" customHeight="1" x14ac:dyDescent="0.25">
      <c r="A227" s="75" t="s">
        <v>671</v>
      </c>
      <c r="B227" s="43" t="s">
        <v>20</v>
      </c>
      <c r="C227" s="52">
        <v>12</v>
      </c>
      <c r="D227" s="226" t="s">
        <v>206</v>
      </c>
      <c r="E227" s="227" t="s">
        <v>10</v>
      </c>
      <c r="F227" s="228" t="s">
        <v>670</v>
      </c>
      <c r="G227" s="43"/>
      <c r="H227" s="402">
        <f>SUM(H228)</f>
        <v>0</v>
      </c>
    </row>
    <row r="228" spans="1:8" s="462" customFormat="1" ht="31.5" hidden="1" customHeight="1" x14ac:dyDescent="0.25">
      <c r="A228" s="88" t="s">
        <v>537</v>
      </c>
      <c r="B228" s="43" t="s">
        <v>20</v>
      </c>
      <c r="C228" s="52">
        <v>12</v>
      </c>
      <c r="D228" s="226" t="s">
        <v>206</v>
      </c>
      <c r="E228" s="227" t="s">
        <v>10</v>
      </c>
      <c r="F228" s="228" t="s">
        <v>670</v>
      </c>
      <c r="G228" s="43" t="s">
        <v>16</v>
      </c>
      <c r="H228" s="404">
        <f>SUM(прил7!I186)</f>
        <v>0</v>
      </c>
    </row>
    <row r="229" spans="1:8" ht="33" customHeight="1" x14ac:dyDescent="0.25">
      <c r="A229" s="64" t="s">
        <v>135</v>
      </c>
      <c r="B229" s="28" t="s">
        <v>20</v>
      </c>
      <c r="C229" s="28" t="s">
        <v>74</v>
      </c>
      <c r="D229" s="217" t="s">
        <v>204</v>
      </c>
      <c r="E229" s="218" t="s">
        <v>383</v>
      </c>
      <c r="F229" s="219" t="s">
        <v>384</v>
      </c>
      <c r="G229" s="27"/>
      <c r="H229" s="401">
        <f>SUM(H230)</f>
        <v>10000</v>
      </c>
    </row>
    <row r="230" spans="1:8" ht="47.25" customHeight="1" x14ac:dyDescent="0.25">
      <c r="A230" s="83" t="s">
        <v>136</v>
      </c>
      <c r="B230" s="5" t="s">
        <v>20</v>
      </c>
      <c r="C230" s="354">
        <v>12</v>
      </c>
      <c r="D230" s="238" t="s">
        <v>205</v>
      </c>
      <c r="E230" s="239" t="s">
        <v>383</v>
      </c>
      <c r="F230" s="240" t="s">
        <v>384</v>
      </c>
      <c r="G230" s="268"/>
      <c r="H230" s="402">
        <f>SUM(H231)</f>
        <v>10000</v>
      </c>
    </row>
    <row r="231" spans="1:8" ht="65.25" customHeight="1" x14ac:dyDescent="0.25">
      <c r="A231" s="83" t="s">
        <v>431</v>
      </c>
      <c r="B231" s="5" t="s">
        <v>20</v>
      </c>
      <c r="C231" s="354">
        <v>12</v>
      </c>
      <c r="D231" s="238" t="s">
        <v>205</v>
      </c>
      <c r="E231" s="239" t="s">
        <v>10</v>
      </c>
      <c r="F231" s="240" t="s">
        <v>384</v>
      </c>
      <c r="G231" s="268"/>
      <c r="H231" s="402">
        <f>SUM(H232)</f>
        <v>10000</v>
      </c>
    </row>
    <row r="232" spans="1:8" ht="31.5" x14ac:dyDescent="0.25">
      <c r="A232" s="3" t="s">
        <v>433</v>
      </c>
      <c r="B232" s="5" t="s">
        <v>20</v>
      </c>
      <c r="C232" s="354">
        <v>12</v>
      </c>
      <c r="D232" s="238" t="s">
        <v>205</v>
      </c>
      <c r="E232" s="239" t="s">
        <v>10</v>
      </c>
      <c r="F232" s="240" t="s">
        <v>432</v>
      </c>
      <c r="G232" s="268"/>
      <c r="H232" s="402">
        <f>SUM(H233)</f>
        <v>10000</v>
      </c>
    </row>
    <row r="233" spans="1:8" ht="16.5" customHeight="1" x14ac:dyDescent="0.25">
      <c r="A233" s="83" t="s">
        <v>18</v>
      </c>
      <c r="B233" s="5" t="s">
        <v>20</v>
      </c>
      <c r="C233" s="354">
        <v>12</v>
      </c>
      <c r="D233" s="238" t="s">
        <v>205</v>
      </c>
      <c r="E233" s="239" t="s">
        <v>10</v>
      </c>
      <c r="F233" s="240" t="s">
        <v>432</v>
      </c>
      <c r="G233" s="268" t="s">
        <v>17</v>
      </c>
      <c r="H233" s="404">
        <f>SUM(прил7!I191)</f>
        <v>10000</v>
      </c>
    </row>
    <row r="234" spans="1:8" ht="16.5" customHeight="1" x14ac:dyDescent="0.25">
      <c r="A234" s="57" t="s">
        <v>139</v>
      </c>
      <c r="B234" s="93" t="s">
        <v>98</v>
      </c>
      <c r="C234" s="94"/>
      <c r="D234" s="247"/>
      <c r="E234" s="248"/>
      <c r="F234" s="249"/>
      <c r="G234" s="95"/>
      <c r="H234" s="450">
        <f>SUM(H235+H241)</f>
        <v>3076258</v>
      </c>
    </row>
    <row r="235" spans="1:8" s="9" customFormat="1" ht="15.75" x14ac:dyDescent="0.25">
      <c r="A235" s="40" t="s">
        <v>229</v>
      </c>
      <c r="B235" s="50" t="s">
        <v>98</v>
      </c>
      <c r="C235" s="116" t="s">
        <v>10</v>
      </c>
      <c r="D235" s="214"/>
      <c r="E235" s="215"/>
      <c r="F235" s="216"/>
      <c r="G235" s="51"/>
      <c r="H235" s="408">
        <f>SUM(H236)</f>
        <v>19578</v>
      </c>
    </row>
    <row r="236" spans="1:8" ht="47.25" x14ac:dyDescent="0.25">
      <c r="A236" s="26" t="s">
        <v>178</v>
      </c>
      <c r="B236" s="28" t="s">
        <v>98</v>
      </c>
      <c r="C236" s="119" t="s">
        <v>10</v>
      </c>
      <c r="D236" s="223" t="s">
        <v>434</v>
      </c>
      <c r="E236" s="224" t="s">
        <v>383</v>
      </c>
      <c r="F236" s="225" t="s">
        <v>384</v>
      </c>
      <c r="G236" s="30"/>
      <c r="H236" s="401">
        <f>SUM(H237)</f>
        <v>19578</v>
      </c>
    </row>
    <row r="237" spans="1:8" ht="78.75" x14ac:dyDescent="0.25">
      <c r="A237" s="3" t="s">
        <v>231</v>
      </c>
      <c r="B237" s="5" t="s">
        <v>98</v>
      </c>
      <c r="C237" s="118" t="s">
        <v>10</v>
      </c>
      <c r="D237" s="238" t="s">
        <v>230</v>
      </c>
      <c r="E237" s="239" t="s">
        <v>383</v>
      </c>
      <c r="F237" s="240" t="s">
        <v>384</v>
      </c>
      <c r="G237" s="58"/>
      <c r="H237" s="402">
        <f>SUM(H238)</f>
        <v>19578</v>
      </c>
    </row>
    <row r="238" spans="1:8" ht="47.25" x14ac:dyDescent="0.25">
      <c r="A238" s="60" t="s">
        <v>435</v>
      </c>
      <c r="B238" s="5" t="s">
        <v>98</v>
      </c>
      <c r="C238" s="118" t="s">
        <v>10</v>
      </c>
      <c r="D238" s="238" t="s">
        <v>230</v>
      </c>
      <c r="E238" s="239" t="s">
        <v>10</v>
      </c>
      <c r="F238" s="240" t="s">
        <v>384</v>
      </c>
      <c r="G238" s="58"/>
      <c r="H238" s="402">
        <f>SUM(H239)</f>
        <v>19578</v>
      </c>
    </row>
    <row r="239" spans="1:8" ht="33.75" customHeight="1" x14ac:dyDescent="0.25">
      <c r="A239" s="104" t="s">
        <v>436</v>
      </c>
      <c r="B239" s="5" t="s">
        <v>98</v>
      </c>
      <c r="C239" s="118" t="s">
        <v>10</v>
      </c>
      <c r="D239" s="238" t="s">
        <v>230</v>
      </c>
      <c r="E239" s="239" t="s">
        <v>10</v>
      </c>
      <c r="F239" s="240" t="s">
        <v>437</v>
      </c>
      <c r="G239" s="58"/>
      <c r="H239" s="402">
        <f>SUM(H240)</f>
        <v>19578</v>
      </c>
    </row>
    <row r="240" spans="1:8" ht="16.5" customHeight="1" x14ac:dyDescent="0.25">
      <c r="A240" s="75" t="s">
        <v>21</v>
      </c>
      <c r="B240" s="5" t="s">
        <v>98</v>
      </c>
      <c r="C240" s="118" t="s">
        <v>10</v>
      </c>
      <c r="D240" s="238" t="s">
        <v>230</v>
      </c>
      <c r="E240" s="239" t="s">
        <v>10</v>
      </c>
      <c r="F240" s="240" t="s">
        <v>437</v>
      </c>
      <c r="G240" s="58" t="s">
        <v>66</v>
      </c>
      <c r="H240" s="404">
        <f>SUM(прил7!I198)</f>
        <v>19578</v>
      </c>
    </row>
    <row r="241" spans="1:8" ht="16.5" customHeight="1" x14ac:dyDescent="0.25">
      <c r="A241" s="40" t="s">
        <v>140</v>
      </c>
      <c r="B241" s="50" t="s">
        <v>98</v>
      </c>
      <c r="C241" s="22" t="s">
        <v>12</v>
      </c>
      <c r="D241" s="214"/>
      <c r="E241" s="215"/>
      <c r="F241" s="216"/>
      <c r="G241" s="51"/>
      <c r="H241" s="408">
        <f>SUM(H242)</f>
        <v>3056680</v>
      </c>
    </row>
    <row r="242" spans="1:8" s="42" customFormat="1" ht="49.5" customHeight="1" x14ac:dyDescent="0.25">
      <c r="A242" s="26" t="s">
        <v>178</v>
      </c>
      <c r="B242" s="28" t="s">
        <v>98</v>
      </c>
      <c r="C242" s="119" t="s">
        <v>12</v>
      </c>
      <c r="D242" s="223" t="s">
        <v>434</v>
      </c>
      <c r="E242" s="224" t="s">
        <v>383</v>
      </c>
      <c r="F242" s="225" t="s">
        <v>384</v>
      </c>
      <c r="G242" s="30"/>
      <c r="H242" s="401">
        <f>SUM(H243+H247)</f>
        <v>3056680</v>
      </c>
    </row>
    <row r="243" spans="1:8" s="42" customFormat="1" ht="78.75" customHeight="1" x14ac:dyDescent="0.25">
      <c r="A243" s="53" t="s">
        <v>231</v>
      </c>
      <c r="B243" s="5" t="s">
        <v>98</v>
      </c>
      <c r="C243" s="118" t="s">
        <v>12</v>
      </c>
      <c r="D243" s="238" t="s">
        <v>230</v>
      </c>
      <c r="E243" s="239" t="s">
        <v>383</v>
      </c>
      <c r="F243" s="240" t="s">
        <v>384</v>
      </c>
      <c r="G243" s="268"/>
      <c r="H243" s="402">
        <f>SUM(H244)</f>
        <v>1874482</v>
      </c>
    </row>
    <row r="244" spans="1:8" s="42" customFormat="1" ht="48" customHeight="1" x14ac:dyDescent="0.25">
      <c r="A244" s="104" t="s">
        <v>435</v>
      </c>
      <c r="B244" s="5" t="s">
        <v>98</v>
      </c>
      <c r="C244" s="118" t="s">
        <v>12</v>
      </c>
      <c r="D244" s="238" t="s">
        <v>230</v>
      </c>
      <c r="E244" s="239" t="s">
        <v>10</v>
      </c>
      <c r="F244" s="240" t="s">
        <v>384</v>
      </c>
      <c r="G244" s="268"/>
      <c r="H244" s="402">
        <f>SUM(H245)</f>
        <v>1874482</v>
      </c>
    </row>
    <row r="245" spans="1:8" s="42" customFormat="1" ht="32.25" customHeight="1" x14ac:dyDescent="0.25">
      <c r="A245" s="104" t="s">
        <v>500</v>
      </c>
      <c r="B245" s="5" t="s">
        <v>98</v>
      </c>
      <c r="C245" s="118" t="s">
        <v>12</v>
      </c>
      <c r="D245" s="238" t="s">
        <v>230</v>
      </c>
      <c r="E245" s="239" t="s">
        <v>10</v>
      </c>
      <c r="F245" s="240" t="s">
        <v>501</v>
      </c>
      <c r="G245" s="268"/>
      <c r="H245" s="402">
        <f>SUM(H246)</f>
        <v>1874482</v>
      </c>
    </row>
    <row r="246" spans="1:8" s="42" customFormat="1" ht="15.75" customHeight="1" x14ac:dyDescent="0.25">
      <c r="A246" s="75" t="s">
        <v>21</v>
      </c>
      <c r="B246" s="5" t="s">
        <v>98</v>
      </c>
      <c r="C246" s="118" t="s">
        <v>12</v>
      </c>
      <c r="D246" s="238" t="s">
        <v>230</v>
      </c>
      <c r="E246" s="239" t="s">
        <v>10</v>
      </c>
      <c r="F246" s="240" t="s">
        <v>501</v>
      </c>
      <c r="G246" s="268" t="s">
        <v>66</v>
      </c>
      <c r="H246" s="404">
        <f>SUM(прил7!I204)</f>
        <v>1874482</v>
      </c>
    </row>
    <row r="247" spans="1:8" s="42" customFormat="1" ht="78.75" x14ac:dyDescent="0.25">
      <c r="A247" s="337" t="s">
        <v>179</v>
      </c>
      <c r="B247" s="5" t="s">
        <v>98</v>
      </c>
      <c r="C247" s="565" t="s">
        <v>12</v>
      </c>
      <c r="D247" s="238" t="s">
        <v>206</v>
      </c>
      <c r="E247" s="239" t="s">
        <v>383</v>
      </c>
      <c r="F247" s="240" t="s">
        <v>384</v>
      </c>
      <c r="G247" s="58"/>
      <c r="H247" s="402">
        <f>SUM(H248)</f>
        <v>1182198</v>
      </c>
    </row>
    <row r="248" spans="1:8" s="42" customFormat="1" ht="31.5" x14ac:dyDescent="0.25">
      <c r="A248" s="3" t="s">
        <v>440</v>
      </c>
      <c r="B248" s="5" t="s">
        <v>98</v>
      </c>
      <c r="C248" s="565" t="s">
        <v>12</v>
      </c>
      <c r="D248" s="238" t="s">
        <v>206</v>
      </c>
      <c r="E248" s="239" t="s">
        <v>10</v>
      </c>
      <c r="F248" s="240" t="s">
        <v>384</v>
      </c>
      <c r="G248" s="58"/>
      <c r="H248" s="402">
        <f>SUM(H251+H249+H253)</f>
        <v>1182198</v>
      </c>
    </row>
    <row r="249" spans="1:8" s="42" customFormat="1" ht="31.5" x14ac:dyDescent="0.25">
      <c r="A249" s="60" t="s">
        <v>759</v>
      </c>
      <c r="B249" s="5" t="s">
        <v>98</v>
      </c>
      <c r="C249" s="575" t="s">
        <v>12</v>
      </c>
      <c r="D249" s="238" t="s">
        <v>206</v>
      </c>
      <c r="E249" s="239" t="s">
        <v>10</v>
      </c>
      <c r="F249" s="349">
        <v>11500</v>
      </c>
      <c r="G249" s="58"/>
      <c r="H249" s="402">
        <f>SUM(H250)</f>
        <v>1123088</v>
      </c>
    </row>
    <row r="250" spans="1:8" s="42" customFormat="1" ht="31.5" x14ac:dyDescent="0.25">
      <c r="A250" s="75" t="s">
        <v>171</v>
      </c>
      <c r="B250" s="5" t="s">
        <v>98</v>
      </c>
      <c r="C250" s="575" t="s">
        <v>12</v>
      </c>
      <c r="D250" s="238" t="s">
        <v>206</v>
      </c>
      <c r="E250" s="239" t="s">
        <v>10</v>
      </c>
      <c r="F250" s="349">
        <v>11500</v>
      </c>
      <c r="G250" s="58" t="s">
        <v>170</v>
      </c>
      <c r="H250" s="404">
        <f>SUM(прил7!I208)</f>
        <v>1123088</v>
      </c>
    </row>
    <row r="251" spans="1:8" s="42" customFormat="1" ht="31.5" x14ac:dyDescent="0.25">
      <c r="A251" s="60" t="s">
        <v>753</v>
      </c>
      <c r="B251" s="5" t="s">
        <v>98</v>
      </c>
      <c r="C251" s="565" t="s">
        <v>12</v>
      </c>
      <c r="D251" s="238" t="s">
        <v>206</v>
      </c>
      <c r="E251" s="239" t="s">
        <v>10</v>
      </c>
      <c r="F251" s="349" t="s">
        <v>752</v>
      </c>
      <c r="G251" s="58"/>
      <c r="H251" s="402">
        <f>SUM(H252)</f>
        <v>59110</v>
      </c>
    </row>
    <row r="252" spans="1:8" s="42" customFormat="1" ht="31.5" x14ac:dyDescent="0.25">
      <c r="A252" s="75" t="s">
        <v>171</v>
      </c>
      <c r="B252" s="5" t="s">
        <v>98</v>
      </c>
      <c r="C252" s="565" t="s">
        <v>12</v>
      </c>
      <c r="D252" s="238" t="s">
        <v>206</v>
      </c>
      <c r="E252" s="239" t="s">
        <v>10</v>
      </c>
      <c r="F252" s="349" t="s">
        <v>752</v>
      </c>
      <c r="G252" s="58" t="s">
        <v>170</v>
      </c>
      <c r="H252" s="404">
        <f>SUM(прил7!I210)</f>
        <v>59110</v>
      </c>
    </row>
    <row r="253" spans="1:8" s="42" customFormat="1" ht="31.5" hidden="1" x14ac:dyDescent="0.25">
      <c r="A253" s="579" t="s">
        <v>761</v>
      </c>
      <c r="B253" s="5" t="s">
        <v>98</v>
      </c>
      <c r="C253" s="577" t="s">
        <v>12</v>
      </c>
      <c r="D253" s="238" t="s">
        <v>206</v>
      </c>
      <c r="E253" s="239" t="s">
        <v>10</v>
      </c>
      <c r="F253" s="222" t="s">
        <v>760</v>
      </c>
      <c r="G253" s="58"/>
      <c r="H253" s="402">
        <f>SUM(H254:H255)</f>
        <v>0</v>
      </c>
    </row>
    <row r="254" spans="1:8" s="42" customFormat="1" ht="31.5" hidden="1" x14ac:dyDescent="0.25">
      <c r="A254" s="83" t="s">
        <v>537</v>
      </c>
      <c r="B254" s="5" t="s">
        <v>98</v>
      </c>
      <c r="C254" s="577" t="s">
        <v>12</v>
      </c>
      <c r="D254" s="238" t="s">
        <v>206</v>
      </c>
      <c r="E254" s="239" t="s">
        <v>10</v>
      </c>
      <c r="F254" s="222" t="s">
        <v>760</v>
      </c>
      <c r="G254" s="58" t="s">
        <v>16</v>
      </c>
      <c r="H254" s="404">
        <f>SUM(прил7!I212)</f>
        <v>0</v>
      </c>
    </row>
    <row r="255" spans="1:8" s="42" customFormat="1" ht="31.5" hidden="1" x14ac:dyDescent="0.25">
      <c r="A255" s="75" t="s">
        <v>171</v>
      </c>
      <c r="B255" s="5" t="s">
        <v>98</v>
      </c>
      <c r="C255" s="584" t="s">
        <v>12</v>
      </c>
      <c r="D255" s="238" t="s">
        <v>206</v>
      </c>
      <c r="E255" s="239" t="s">
        <v>10</v>
      </c>
      <c r="F255" s="222" t="s">
        <v>760</v>
      </c>
      <c r="G255" s="58" t="s">
        <v>170</v>
      </c>
      <c r="H255" s="404">
        <f>SUM(прил7!I213)</f>
        <v>0</v>
      </c>
    </row>
    <row r="256" spans="1:8" ht="17.25" customHeight="1" x14ac:dyDescent="0.25">
      <c r="A256" s="73" t="s">
        <v>27</v>
      </c>
      <c r="B256" s="15" t="s">
        <v>29</v>
      </c>
      <c r="C256" s="38"/>
      <c r="D256" s="247"/>
      <c r="E256" s="248"/>
      <c r="F256" s="249"/>
      <c r="G256" s="14"/>
      <c r="H256" s="450">
        <f>SUM(H257+H286+H368+H395+H417)</f>
        <v>333500402</v>
      </c>
    </row>
    <row r="257" spans="1:8" ht="15.75" x14ac:dyDescent="0.25">
      <c r="A257" s="85" t="s">
        <v>28</v>
      </c>
      <c r="B257" s="22" t="s">
        <v>29</v>
      </c>
      <c r="C257" s="22" t="s">
        <v>10</v>
      </c>
      <c r="D257" s="214"/>
      <c r="E257" s="215"/>
      <c r="F257" s="216"/>
      <c r="G257" s="21"/>
      <c r="H257" s="408">
        <f>SUM(H258,H281)</f>
        <v>40440121</v>
      </c>
    </row>
    <row r="258" spans="1:8" ht="35.25" customHeight="1" x14ac:dyDescent="0.25">
      <c r="A258" s="26" t="s">
        <v>141</v>
      </c>
      <c r="B258" s="28" t="s">
        <v>29</v>
      </c>
      <c r="C258" s="28" t="s">
        <v>10</v>
      </c>
      <c r="D258" s="217" t="s">
        <v>441</v>
      </c>
      <c r="E258" s="218" t="s">
        <v>383</v>
      </c>
      <c r="F258" s="219" t="s">
        <v>384</v>
      </c>
      <c r="G258" s="30"/>
      <c r="H258" s="401">
        <f>SUM(H259)</f>
        <v>40292121</v>
      </c>
    </row>
    <row r="259" spans="1:8" ht="49.5" customHeight="1" x14ac:dyDescent="0.25">
      <c r="A259" s="3" t="s">
        <v>142</v>
      </c>
      <c r="B259" s="5" t="s">
        <v>29</v>
      </c>
      <c r="C259" s="5" t="s">
        <v>10</v>
      </c>
      <c r="D259" s="220" t="s">
        <v>215</v>
      </c>
      <c r="E259" s="221" t="s">
        <v>383</v>
      </c>
      <c r="F259" s="222" t="s">
        <v>384</v>
      </c>
      <c r="G259" s="58"/>
      <c r="H259" s="402">
        <f>SUM(H260)</f>
        <v>40292121</v>
      </c>
    </row>
    <row r="260" spans="1:8" ht="17.25" customHeight="1" x14ac:dyDescent="0.25">
      <c r="A260" s="3" t="s">
        <v>442</v>
      </c>
      <c r="B260" s="5" t="s">
        <v>29</v>
      </c>
      <c r="C260" s="5" t="s">
        <v>10</v>
      </c>
      <c r="D260" s="220" t="s">
        <v>215</v>
      </c>
      <c r="E260" s="221" t="s">
        <v>10</v>
      </c>
      <c r="F260" s="222" t="s">
        <v>384</v>
      </c>
      <c r="G260" s="58"/>
      <c r="H260" s="402">
        <f>SUM(H266+H269+H275+H271+H273+H261+H264+H279)</f>
        <v>40292121</v>
      </c>
    </row>
    <row r="261" spans="1:8" s="610" customFormat="1" ht="47.25" x14ac:dyDescent="0.25">
      <c r="A261" s="3" t="s">
        <v>846</v>
      </c>
      <c r="B261" s="5" t="s">
        <v>29</v>
      </c>
      <c r="C261" s="5" t="s">
        <v>10</v>
      </c>
      <c r="D261" s="220" t="s">
        <v>215</v>
      </c>
      <c r="E261" s="221" t="s">
        <v>10</v>
      </c>
      <c r="F261" s="222" t="s">
        <v>839</v>
      </c>
      <c r="G261" s="58"/>
      <c r="H261" s="402">
        <f>SUM(H262:H263)</f>
        <v>1518900</v>
      </c>
    </row>
    <row r="262" spans="1:8" s="610" customFormat="1" ht="47.25" x14ac:dyDescent="0.25">
      <c r="A262" s="100" t="s">
        <v>76</v>
      </c>
      <c r="B262" s="5" t="s">
        <v>29</v>
      </c>
      <c r="C262" s="5" t="s">
        <v>10</v>
      </c>
      <c r="D262" s="220" t="s">
        <v>215</v>
      </c>
      <c r="E262" s="221" t="s">
        <v>10</v>
      </c>
      <c r="F262" s="222" t="s">
        <v>839</v>
      </c>
      <c r="G262" s="58" t="s">
        <v>13</v>
      </c>
      <c r="H262" s="404">
        <f>SUM(прил7!I331)</f>
        <v>1042672</v>
      </c>
    </row>
    <row r="263" spans="1:8" s="610" customFormat="1" ht="15.75" x14ac:dyDescent="0.25">
      <c r="A263" s="60" t="s">
        <v>40</v>
      </c>
      <c r="B263" s="5" t="s">
        <v>29</v>
      </c>
      <c r="C263" s="5" t="s">
        <v>10</v>
      </c>
      <c r="D263" s="220" t="s">
        <v>215</v>
      </c>
      <c r="E263" s="221" t="s">
        <v>10</v>
      </c>
      <c r="F263" s="222" t="s">
        <v>839</v>
      </c>
      <c r="G263" s="58" t="s">
        <v>39</v>
      </c>
      <c r="H263" s="404">
        <f>SUM(прил7!I332)</f>
        <v>476228</v>
      </c>
    </row>
    <row r="264" spans="1:8" s="610" customFormat="1" ht="78.75" x14ac:dyDescent="0.25">
      <c r="A264" s="3" t="s">
        <v>847</v>
      </c>
      <c r="B264" s="5" t="s">
        <v>29</v>
      </c>
      <c r="C264" s="5" t="s">
        <v>10</v>
      </c>
      <c r="D264" s="220" t="s">
        <v>215</v>
      </c>
      <c r="E264" s="221" t="s">
        <v>10</v>
      </c>
      <c r="F264" s="222" t="s">
        <v>840</v>
      </c>
      <c r="G264" s="58"/>
      <c r="H264" s="402">
        <f>SUM(H265)</f>
        <v>193420</v>
      </c>
    </row>
    <row r="265" spans="1:8" s="610" customFormat="1" ht="31.5" x14ac:dyDescent="0.25">
      <c r="A265" s="549" t="s">
        <v>537</v>
      </c>
      <c r="B265" s="5" t="s">
        <v>29</v>
      </c>
      <c r="C265" s="5" t="s">
        <v>10</v>
      </c>
      <c r="D265" s="220" t="s">
        <v>215</v>
      </c>
      <c r="E265" s="221" t="s">
        <v>10</v>
      </c>
      <c r="F265" s="222" t="s">
        <v>840</v>
      </c>
      <c r="G265" s="58" t="s">
        <v>16</v>
      </c>
      <c r="H265" s="404">
        <f>SUM(прил7!I334)</f>
        <v>193420</v>
      </c>
    </row>
    <row r="266" spans="1:8" ht="81" customHeight="1" x14ac:dyDescent="0.25">
      <c r="A266" s="3" t="s">
        <v>443</v>
      </c>
      <c r="B266" s="5" t="s">
        <v>29</v>
      </c>
      <c r="C266" s="5" t="s">
        <v>10</v>
      </c>
      <c r="D266" s="220" t="s">
        <v>215</v>
      </c>
      <c r="E266" s="221" t="s">
        <v>10</v>
      </c>
      <c r="F266" s="222" t="s">
        <v>444</v>
      </c>
      <c r="G266" s="2"/>
      <c r="H266" s="402">
        <f>SUM(H267:H268)</f>
        <v>20270518</v>
      </c>
    </row>
    <row r="267" spans="1:8" ht="47.25" x14ac:dyDescent="0.25">
      <c r="A267" s="83" t="s">
        <v>76</v>
      </c>
      <c r="B267" s="5" t="s">
        <v>29</v>
      </c>
      <c r="C267" s="5" t="s">
        <v>10</v>
      </c>
      <c r="D267" s="220" t="s">
        <v>215</v>
      </c>
      <c r="E267" s="221" t="s">
        <v>10</v>
      </c>
      <c r="F267" s="222" t="s">
        <v>444</v>
      </c>
      <c r="G267" s="268" t="s">
        <v>13</v>
      </c>
      <c r="H267" s="404">
        <f>SUM(прил7!I336)</f>
        <v>20059051</v>
      </c>
    </row>
    <row r="268" spans="1:8" ht="31.5" customHeight="1" x14ac:dyDescent="0.25">
      <c r="A268" s="88" t="s">
        <v>537</v>
      </c>
      <c r="B268" s="5" t="s">
        <v>29</v>
      </c>
      <c r="C268" s="5" t="s">
        <v>10</v>
      </c>
      <c r="D268" s="220" t="s">
        <v>215</v>
      </c>
      <c r="E268" s="221" t="s">
        <v>10</v>
      </c>
      <c r="F268" s="222" t="s">
        <v>444</v>
      </c>
      <c r="G268" s="268" t="s">
        <v>16</v>
      </c>
      <c r="H268" s="404">
        <f>SUM(прил7!I337)</f>
        <v>211467</v>
      </c>
    </row>
    <row r="269" spans="1:8" ht="31.5" hidden="1" customHeight="1" x14ac:dyDescent="0.25">
      <c r="A269" s="348" t="s">
        <v>534</v>
      </c>
      <c r="B269" s="5" t="s">
        <v>29</v>
      </c>
      <c r="C269" s="5" t="s">
        <v>10</v>
      </c>
      <c r="D269" s="220" t="s">
        <v>215</v>
      </c>
      <c r="E269" s="221" t="s">
        <v>10</v>
      </c>
      <c r="F269" s="222" t="s">
        <v>533</v>
      </c>
      <c r="G269" s="268"/>
      <c r="H269" s="402">
        <f>SUM(H270)</f>
        <v>0</v>
      </c>
    </row>
    <row r="270" spans="1:8" ht="31.5" hidden="1" customHeight="1" x14ac:dyDescent="0.25">
      <c r="A270" s="109" t="s">
        <v>537</v>
      </c>
      <c r="B270" s="5" t="s">
        <v>29</v>
      </c>
      <c r="C270" s="5" t="s">
        <v>10</v>
      </c>
      <c r="D270" s="220" t="s">
        <v>215</v>
      </c>
      <c r="E270" s="221" t="s">
        <v>10</v>
      </c>
      <c r="F270" s="222" t="s">
        <v>533</v>
      </c>
      <c r="G270" s="268" t="s">
        <v>16</v>
      </c>
      <c r="H270" s="404">
        <f>SUM(прил7!I339)</f>
        <v>0</v>
      </c>
    </row>
    <row r="271" spans="1:8" s="586" customFormat="1" ht="66" customHeight="1" x14ac:dyDescent="0.25">
      <c r="A271" s="506" t="s">
        <v>813</v>
      </c>
      <c r="B271" s="2" t="s">
        <v>29</v>
      </c>
      <c r="C271" s="5" t="s">
        <v>10</v>
      </c>
      <c r="D271" s="220" t="s">
        <v>215</v>
      </c>
      <c r="E271" s="221" t="s">
        <v>10</v>
      </c>
      <c r="F271" s="222" t="s">
        <v>798</v>
      </c>
      <c r="G271" s="2"/>
      <c r="H271" s="402">
        <f>SUM(H272)</f>
        <v>1629354</v>
      </c>
    </row>
    <row r="272" spans="1:8" s="586" customFormat="1" ht="31.5" x14ac:dyDescent="0.25">
      <c r="A272" s="535" t="s">
        <v>537</v>
      </c>
      <c r="B272" s="2" t="s">
        <v>29</v>
      </c>
      <c r="C272" s="5" t="s">
        <v>10</v>
      </c>
      <c r="D272" s="220" t="s">
        <v>215</v>
      </c>
      <c r="E272" s="221" t="s">
        <v>10</v>
      </c>
      <c r="F272" s="222" t="s">
        <v>798</v>
      </c>
      <c r="G272" s="2" t="s">
        <v>16</v>
      </c>
      <c r="H272" s="404">
        <f>SUM(прил7!I341)</f>
        <v>1629354</v>
      </c>
    </row>
    <row r="273" spans="1:8" s="586" customFormat="1" ht="78.75" x14ac:dyDescent="0.25">
      <c r="A273" s="48" t="s">
        <v>814</v>
      </c>
      <c r="B273" s="43" t="s">
        <v>29</v>
      </c>
      <c r="C273" s="5" t="s">
        <v>10</v>
      </c>
      <c r="D273" s="256" t="s">
        <v>215</v>
      </c>
      <c r="E273" s="221" t="s">
        <v>10</v>
      </c>
      <c r="F273" s="222" t="s">
        <v>799</v>
      </c>
      <c r="G273" s="43"/>
      <c r="H273" s="402">
        <f>SUM(H274)</f>
        <v>1086236</v>
      </c>
    </row>
    <row r="274" spans="1:8" s="586" customFormat="1" ht="31.5" x14ac:dyDescent="0.25">
      <c r="A274" s="535" t="s">
        <v>537</v>
      </c>
      <c r="B274" s="43" t="s">
        <v>29</v>
      </c>
      <c r="C274" s="5" t="s">
        <v>10</v>
      </c>
      <c r="D274" s="256" t="s">
        <v>215</v>
      </c>
      <c r="E274" s="221" t="s">
        <v>10</v>
      </c>
      <c r="F274" s="222" t="s">
        <v>799</v>
      </c>
      <c r="G274" s="43" t="s">
        <v>16</v>
      </c>
      <c r="H274" s="404">
        <f>SUM(прил7!I343)</f>
        <v>1086236</v>
      </c>
    </row>
    <row r="275" spans="1:8" ht="33" customHeight="1" x14ac:dyDescent="0.25">
      <c r="A275" s="3" t="s">
        <v>84</v>
      </c>
      <c r="B275" s="5" t="s">
        <v>29</v>
      </c>
      <c r="C275" s="5" t="s">
        <v>10</v>
      </c>
      <c r="D275" s="220" t="s">
        <v>215</v>
      </c>
      <c r="E275" s="221" t="s">
        <v>10</v>
      </c>
      <c r="F275" s="222" t="s">
        <v>415</v>
      </c>
      <c r="G275" s="58"/>
      <c r="H275" s="402">
        <f>SUM(H276:H278)</f>
        <v>15571893</v>
      </c>
    </row>
    <row r="276" spans="1:8" ht="49.5" customHeight="1" x14ac:dyDescent="0.25">
      <c r="A276" s="83" t="s">
        <v>76</v>
      </c>
      <c r="B276" s="5" t="s">
        <v>29</v>
      </c>
      <c r="C276" s="5" t="s">
        <v>10</v>
      </c>
      <c r="D276" s="220" t="s">
        <v>215</v>
      </c>
      <c r="E276" s="221" t="s">
        <v>10</v>
      </c>
      <c r="F276" s="222" t="s">
        <v>415</v>
      </c>
      <c r="G276" s="58" t="s">
        <v>13</v>
      </c>
      <c r="H276" s="404">
        <f>SUM(прил7!I345)</f>
        <v>6506545</v>
      </c>
    </row>
    <row r="277" spans="1:8" ht="31.5" customHeight="1" x14ac:dyDescent="0.25">
      <c r="A277" s="88" t="s">
        <v>537</v>
      </c>
      <c r="B277" s="5" t="s">
        <v>29</v>
      </c>
      <c r="C277" s="5" t="s">
        <v>10</v>
      </c>
      <c r="D277" s="220" t="s">
        <v>215</v>
      </c>
      <c r="E277" s="221" t="s">
        <v>10</v>
      </c>
      <c r="F277" s="222" t="s">
        <v>415</v>
      </c>
      <c r="G277" s="58" t="s">
        <v>16</v>
      </c>
      <c r="H277" s="404">
        <f>SUM(прил7!I346)</f>
        <v>8522986</v>
      </c>
    </row>
    <row r="278" spans="1:8" ht="18" customHeight="1" x14ac:dyDescent="0.25">
      <c r="A278" s="3" t="s">
        <v>18</v>
      </c>
      <c r="B278" s="5" t="s">
        <v>29</v>
      </c>
      <c r="C278" s="5" t="s">
        <v>10</v>
      </c>
      <c r="D278" s="220" t="s">
        <v>215</v>
      </c>
      <c r="E278" s="221" t="s">
        <v>10</v>
      </c>
      <c r="F278" s="222" t="s">
        <v>415</v>
      </c>
      <c r="G278" s="58" t="s">
        <v>17</v>
      </c>
      <c r="H278" s="404">
        <f>SUM(прил7!I347)</f>
        <v>542362</v>
      </c>
    </row>
    <row r="279" spans="1:8" s="610" customFormat="1" ht="31.5" x14ac:dyDescent="0.25">
      <c r="A279" s="3" t="s">
        <v>532</v>
      </c>
      <c r="B279" s="5" t="s">
        <v>29</v>
      </c>
      <c r="C279" s="5" t="s">
        <v>10</v>
      </c>
      <c r="D279" s="220" t="s">
        <v>215</v>
      </c>
      <c r="E279" s="221" t="s">
        <v>10</v>
      </c>
      <c r="F279" s="222" t="s">
        <v>531</v>
      </c>
      <c r="G279" s="58"/>
      <c r="H279" s="402">
        <f>SUM(H280)</f>
        <v>21800</v>
      </c>
    </row>
    <row r="280" spans="1:8" s="610" customFormat="1" ht="31.5" x14ac:dyDescent="0.25">
      <c r="A280" s="548" t="s">
        <v>537</v>
      </c>
      <c r="B280" s="5" t="s">
        <v>29</v>
      </c>
      <c r="C280" s="5" t="s">
        <v>10</v>
      </c>
      <c r="D280" s="220" t="s">
        <v>215</v>
      </c>
      <c r="E280" s="221" t="s">
        <v>10</v>
      </c>
      <c r="F280" s="222" t="s">
        <v>531</v>
      </c>
      <c r="G280" s="58" t="s">
        <v>16</v>
      </c>
      <c r="H280" s="404">
        <f>SUM(прил7!I349)</f>
        <v>21800</v>
      </c>
    </row>
    <row r="281" spans="1:8" ht="64.5" customHeight="1" x14ac:dyDescent="0.25">
      <c r="A281" s="74" t="s">
        <v>128</v>
      </c>
      <c r="B281" s="27" t="s">
        <v>29</v>
      </c>
      <c r="C281" s="41" t="s">
        <v>10</v>
      </c>
      <c r="D281" s="229" t="s">
        <v>199</v>
      </c>
      <c r="E281" s="230" t="s">
        <v>383</v>
      </c>
      <c r="F281" s="231" t="s">
        <v>384</v>
      </c>
      <c r="G281" s="27"/>
      <c r="H281" s="401">
        <f>SUM(H282)</f>
        <v>148000</v>
      </c>
    </row>
    <row r="282" spans="1:8" ht="96" customHeight="1" x14ac:dyDescent="0.25">
      <c r="A282" s="75" t="s">
        <v>144</v>
      </c>
      <c r="B282" s="2" t="s">
        <v>29</v>
      </c>
      <c r="C282" s="8" t="s">
        <v>10</v>
      </c>
      <c r="D282" s="253" t="s">
        <v>201</v>
      </c>
      <c r="E282" s="254" t="s">
        <v>383</v>
      </c>
      <c r="F282" s="255" t="s">
        <v>384</v>
      </c>
      <c r="G282" s="2"/>
      <c r="H282" s="402">
        <f>SUM(H283)</f>
        <v>148000</v>
      </c>
    </row>
    <row r="283" spans="1:8" ht="49.5" customHeight="1" x14ac:dyDescent="0.25">
      <c r="A283" s="75" t="s">
        <v>403</v>
      </c>
      <c r="B283" s="2" t="s">
        <v>29</v>
      </c>
      <c r="C283" s="8" t="s">
        <v>10</v>
      </c>
      <c r="D283" s="253" t="s">
        <v>201</v>
      </c>
      <c r="E283" s="254" t="s">
        <v>10</v>
      </c>
      <c r="F283" s="255" t="s">
        <v>384</v>
      </c>
      <c r="G283" s="2"/>
      <c r="H283" s="402">
        <f>SUM(H284)</f>
        <v>148000</v>
      </c>
    </row>
    <row r="284" spans="1:8" ht="18" customHeight="1" x14ac:dyDescent="0.25">
      <c r="A284" s="3" t="s">
        <v>99</v>
      </c>
      <c r="B284" s="2" t="s">
        <v>29</v>
      </c>
      <c r="C284" s="8" t="s">
        <v>10</v>
      </c>
      <c r="D284" s="253" t="s">
        <v>201</v>
      </c>
      <c r="E284" s="254" t="s">
        <v>10</v>
      </c>
      <c r="F284" s="255" t="s">
        <v>404</v>
      </c>
      <c r="G284" s="2"/>
      <c r="H284" s="402">
        <f>SUM(H285)</f>
        <v>148000</v>
      </c>
    </row>
    <row r="285" spans="1:8" ht="30" customHeight="1" x14ac:dyDescent="0.25">
      <c r="A285" s="88" t="s">
        <v>537</v>
      </c>
      <c r="B285" s="2" t="s">
        <v>29</v>
      </c>
      <c r="C285" s="8" t="s">
        <v>10</v>
      </c>
      <c r="D285" s="253" t="s">
        <v>201</v>
      </c>
      <c r="E285" s="254" t="s">
        <v>10</v>
      </c>
      <c r="F285" s="255" t="s">
        <v>404</v>
      </c>
      <c r="G285" s="2" t="s">
        <v>16</v>
      </c>
      <c r="H285" s="403">
        <f>SUM(прил7!I354)</f>
        <v>148000</v>
      </c>
    </row>
    <row r="286" spans="1:8" ht="15.75" x14ac:dyDescent="0.25">
      <c r="A286" s="85" t="s">
        <v>30</v>
      </c>
      <c r="B286" s="22" t="s">
        <v>29</v>
      </c>
      <c r="C286" s="22" t="s">
        <v>12</v>
      </c>
      <c r="D286" s="214"/>
      <c r="E286" s="215"/>
      <c r="F286" s="216"/>
      <c r="G286" s="21"/>
      <c r="H286" s="408">
        <f>SUM(H287+H358+H363)</f>
        <v>265724635</v>
      </c>
    </row>
    <row r="287" spans="1:8" ht="35.25" customHeight="1" x14ac:dyDescent="0.25">
      <c r="A287" s="26" t="s">
        <v>141</v>
      </c>
      <c r="B287" s="27" t="s">
        <v>29</v>
      </c>
      <c r="C287" s="27" t="s">
        <v>12</v>
      </c>
      <c r="D287" s="217" t="s">
        <v>441</v>
      </c>
      <c r="E287" s="218" t="s">
        <v>383</v>
      </c>
      <c r="F287" s="219" t="s">
        <v>384</v>
      </c>
      <c r="G287" s="27"/>
      <c r="H287" s="401">
        <f>SUM(H288+H354)</f>
        <v>264421044</v>
      </c>
    </row>
    <row r="288" spans="1:8" ht="50.25" customHeight="1" x14ac:dyDescent="0.25">
      <c r="A288" s="3" t="s">
        <v>142</v>
      </c>
      <c r="B288" s="2" t="s">
        <v>29</v>
      </c>
      <c r="C288" s="2" t="s">
        <v>12</v>
      </c>
      <c r="D288" s="220" t="s">
        <v>215</v>
      </c>
      <c r="E288" s="221" t="s">
        <v>383</v>
      </c>
      <c r="F288" s="222" t="s">
        <v>384</v>
      </c>
      <c r="G288" s="2"/>
      <c r="H288" s="402">
        <f>SUM(H289+H342+H348+H345+H351)</f>
        <v>264421044</v>
      </c>
    </row>
    <row r="289" spans="1:8" ht="17.25" customHeight="1" x14ac:dyDescent="0.25">
      <c r="A289" s="3" t="s">
        <v>452</v>
      </c>
      <c r="B289" s="2" t="s">
        <v>29</v>
      </c>
      <c r="C289" s="2" t="s">
        <v>12</v>
      </c>
      <c r="D289" s="220" t="s">
        <v>215</v>
      </c>
      <c r="E289" s="221" t="s">
        <v>12</v>
      </c>
      <c r="F289" s="222" t="s">
        <v>384</v>
      </c>
      <c r="G289" s="2"/>
      <c r="H289" s="402">
        <f>SUM(H295+H298+H303+H315+H335+H320+H313+H329+H333+H337+H301+H318+H311+H305+H307+H309+H323+H325+H327+H290+H293+H340)</f>
        <v>260645780</v>
      </c>
    </row>
    <row r="290" spans="1:8" s="610" customFormat="1" ht="47.25" x14ac:dyDescent="0.25">
      <c r="A290" s="3" t="s">
        <v>846</v>
      </c>
      <c r="B290" s="5" t="s">
        <v>29</v>
      </c>
      <c r="C290" s="2" t="s">
        <v>12</v>
      </c>
      <c r="D290" s="220" t="s">
        <v>215</v>
      </c>
      <c r="E290" s="221" t="s">
        <v>12</v>
      </c>
      <c r="F290" s="222" t="s">
        <v>839</v>
      </c>
      <c r="G290" s="58"/>
      <c r="H290" s="402">
        <f>SUM(H291:H292)</f>
        <v>9914707</v>
      </c>
    </row>
    <row r="291" spans="1:8" s="610" customFormat="1" ht="47.25" x14ac:dyDescent="0.25">
      <c r="A291" s="100" t="s">
        <v>76</v>
      </c>
      <c r="B291" s="5" t="s">
        <v>29</v>
      </c>
      <c r="C291" s="2" t="s">
        <v>12</v>
      </c>
      <c r="D291" s="220" t="s">
        <v>215</v>
      </c>
      <c r="E291" s="221" t="s">
        <v>12</v>
      </c>
      <c r="F291" s="222" t="s">
        <v>839</v>
      </c>
      <c r="G291" s="58" t="s">
        <v>13</v>
      </c>
      <c r="H291" s="404">
        <f>SUM(прил7!I360)</f>
        <v>7131344</v>
      </c>
    </row>
    <row r="292" spans="1:8" s="610" customFormat="1" ht="15.75" x14ac:dyDescent="0.25">
      <c r="A292" s="60" t="s">
        <v>40</v>
      </c>
      <c r="B292" s="5" t="s">
        <v>29</v>
      </c>
      <c r="C292" s="2" t="s">
        <v>12</v>
      </c>
      <c r="D292" s="220" t="s">
        <v>215</v>
      </c>
      <c r="E292" s="221" t="s">
        <v>12</v>
      </c>
      <c r="F292" s="222" t="s">
        <v>839</v>
      </c>
      <c r="G292" s="58" t="s">
        <v>39</v>
      </c>
      <c r="H292" s="404">
        <f>SUM(прил7!I361)</f>
        <v>2783363</v>
      </c>
    </row>
    <row r="293" spans="1:8" s="610" customFormat="1" ht="78.75" x14ac:dyDescent="0.25">
      <c r="A293" s="3" t="s">
        <v>847</v>
      </c>
      <c r="B293" s="5" t="s">
        <v>29</v>
      </c>
      <c r="C293" s="2" t="s">
        <v>12</v>
      </c>
      <c r="D293" s="220" t="s">
        <v>215</v>
      </c>
      <c r="E293" s="221" t="s">
        <v>12</v>
      </c>
      <c r="F293" s="222" t="s">
        <v>840</v>
      </c>
      <c r="G293" s="58"/>
      <c r="H293" s="402">
        <f>SUM(H294)</f>
        <v>205481</v>
      </c>
    </row>
    <row r="294" spans="1:8" s="610" customFormat="1" ht="31.5" x14ac:dyDescent="0.25">
      <c r="A294" s="549" t="s">
        <v>537</v>
      </c>
      <c r="B294" s="5" t="s">
        <v>29</v>
      </c>
      <c r="C294" s="2" t="s">
        <v>12</v>
      </c>
      <c r="D294" s="220" t="s">
        <v>215</v>
      </c>
      <c r="E294" s="221" t="s">
        <v>12</v>
      </c>
      <c r="F294" s="222" t="s">
        <v>840</v>
      </c>
      <c r="G294" s="58" t="s">
        <v>16</v>
      </c>
      <c r="H294" s="404">
        <f>SUM(прил7!I363)</f>
        <v>205481</v>
      </c>
    </row>
    <row r="295" spans="1:8" ht="82.5" customHeight="1" x14ac:dyDescent="0.25">
      <c r="A295" s="534" t="s">
        <v>145</v>
      </c>
      <c r="B295" s="2" t="s">
        <v>29</v>
      </c>
      <c r="C295" s="2" t="s">
        <v>12</v>
      </c>
      <c r="D295" s="220" t="s">
        <v>215</v>
      </c>
      <c r="E295" s="221" t="s">
        <v>12</v>
      </c>
      <c r="F295" s="222" t="s">
        <v>445</v>
      </c>
      <c r="G295" s="2"/>
      <c r="H295" s="402">
        <f>SUM(H296:H297)</f>
        <v>182722470</v>
      </c>
    </row>
    <row r="296" spans="1:8" ht="48" customHeight="1" x14ac:dyDescent="0.25">
      <c r="A296" s="83" t="s">
        <v>76</v>
      </c>
      <c r="B296" s="2" t="s">
        <v>29</v>
      </c>
      <c r="C296" s="2" t="s">
        <v>12</v>
      </c>
      <c r="D296" s="220" t="s">
        <v>215</v>
      </c>
      <c r="E296" s="221" t="s">
        <v>12</v>
      </c>
      <c r="F296" s="222" t="s">
        <v>445</v>
      </c>
      <c r="G296" s="2" t="s">
        <v>13</v>
      </c>
      <c r="H296" s="404">
        <f>SUM(прил7!I365)</f>
        <v>178128523</v>
      </c>
    </row>
    <row r="297" spans="1:8" ht="32.25" customHeight="1" x14ac:dyDescent="0.25">
      <c r="A297" s="535" t="s">
        <v>537</v>
      </c>
      <c r="B297" s="2" t="s">
        <v>29</v>
      </c>
      <c r="C297" s="2" t="s">
        <v>12</v>
      </c>
      <c r="D297" s="220" t="s">
        <v>215</v>
      </c>
      <c r="E297" s="221" t="s">
        <v>12</v>
      </c>
      <c r="F297" s="222" t="s">
        <v>445</v>
      </c>
      <c r="G297" s="2" t="s">
        <v>16</v>
      </c>
      <c r="H297" s="404">
        <f>SUM(прил7!I366)</f>
        <v>4593947</v>
      </c>
    </row>
    <row r="298" spans="1:8" ht="34.5" customHeight="1" x14ac:dyDescent="0.25">
      <c r="A298" s="536" t="s">
        <v>544</v>
      </c>
      <c r="B298" s="2" t="s">
        <v>29</v>
      </c>
      <c r="C298" s="2" t="s">
        <v>12</v>
      </c>
      <c r="D298" s="220" t="s">
        <v>215</v>
      </c>
      <c r="E298" s="221" t="s">
        <v>12</v>
      </c>
      <c r="F298" s="222" t="s">
        <v>543</v>
      </c>
      <c r="G298" s="2"/>
      <c r="H298" s="402">
        <f>SUM(H299:H300)</f>
        <v>99432</v>
      </c>
    </row>
    <row r="299" spans="1:8" ht="50.25" customHeight="1" x14ac:dyDescent="0.25">
      <c r="A299" s="83" t="s">
        <v>76</v>
      </c>
      <c r="B299" s="2" t="s">
        <v>29</v>
      </c>
      <c r="C299" s="2" t="s">
        <v>12</v>
      </c>
      <c r="D299" s="220" t="s">
        <v>215</v>
      </c>
      <c r="E299" s="221" t="s">
        <v>12</v>
      </c>
      <c r="F299" s="222" t="s">
        <v>543</v>
      </c>
      <c r="G299" s="2" t="s">
        <v>13</v>
      </c>
      <c r="H299" s="404">
        <f>SUM(прил7!I368)</f>
        <v>76232</v>
      </c>
    </row>
    <row r="300" spans="1:8" ht="19.5" customHeight="1" x14ac:dyDescent="0.25">
      <c r="A300" s="3" t="s">
        <v>40</v>
      </c>
      <c r="B300" s="2" t="s">
        <v>29</v>
      </c>
      <c r="C300" s="2" t="s">
        <v>12</v>
      </c>
      <c r="D300" s="220" t="s">
        <v>215</v>
      </c>
      <c r="E300" s="221" t="s">
        <v>12</v>
      </c>
      <c r="F300" s="222" t="s">
        <v>543</v>
      </c>
      <c r="G300" s="2" t="s">
        <v>39</v>
      </c>
      <c r="H300" s="404">
        <f>SUM(прил7!I369)</f>
        <v>23200</v>
      </c>
    </row>
    <row r="301" spans="1:8" ht="48" customHeight="1" x14ac:dyDescent="0.25">
      <c r="A301" s="534" t="s">
        <v>627</v>
      </c>
      <c r="B301" s="2" t="s">
        <v>29</v>
      </c>
      <c r="C301" s="2" t="s">
        <v>12</v>
      </c>
      <c r="D301" s="220" t="s">
        <v>215</v>
      </c>
      <c r="E301" s="221" t="s">
        <v>12</v>
      </c>
      <c r="F301" s="222" t="s">
        <v>626</v>
      </c>
      <c r="G301" s="2"/>
      <c r="H301" s="402">
        <f>SUM(H302)</f>
        <v>436961</v>
      </c>
    </row>
    <row r="302" spans="1:8" ht="33.75" customHeight="1" x14ac:dyDescent="0.25">
      <c r="A302" s="535" t="s">
        <v>537</v>
      </c>
      <c r="B302" s="2" t="s">
        <v>29</v>
      </c>
      <c r="C302" s="2" t="s">
        <v>12</v>
      </c>
      <c r="D302" s="220" t="s">
        <v>215</v>
      </c>
      <c r="E302" s="221" t="s">
        <v>12</v>
      </c>
      <c r="F302" s="222" t="s">
        <v>626</v>
      </c>
      <c r="G302" s="2" t="s">
        <v>16</v>
      </c>
      <c r="H302" s="404">
        <f>SUM(прил7!I371)</f>
        <v>436961</v>
      </c>
    </row>
    <row r="303" spans="1:8" ht="63.75" customHeight="1" x14ac:dyDescent="0.25">
      <c r="A303" s="536" t="s">
        <v>598</v>
      </c>
      <c r="B303" s="2" t="s">
        <v>29</v>
      </c>
      <c r="C303" s="2" t="s">
        <v>12</v>
      </c>
      <c r="D303" s="220" t="s">
        <v>215</v>
      </c>
      <c r="E303" s="221" t="s">
        <v>12</v>
      </c>
      <c r="F303" s="222" t="s">
        <v>542</v>
      </c>
      <c r="G303" s="2"/>
      <c r="H303" s="402">
        <f>SUM(H304)</f>
        <v>374785</v>
      </c>
    </row>
    <row r="304" spans="1:8" ht="33" customHeight="1" x14ac:dyDescent="0.25">
      <c r="A304" s="535" t="s">
        <v>537</v>
      </c>
      <c r="B304" s="2" t="s">
        <v>29</v>
      </c>
      <c r="C304" s="2" t="s">
        <v>12</v>
      </c>
      <c r="D304" s="220" t="s">
        <v>215</v>
      </c>
      <c r="E304" s="221" t="s">
        <v>12</v>
      </c>
      <c r="F304" s="222" t="s">
        <v>542</v>
      </c>
      <c r="G304" s="2" t="s">
        <v>16</v>
      </c>
      <c r="H304" s="404">
        <f>SUM(прил7!I373)</f>
        <v>374785</v>
      </c>
    </row>
    <row r="305" spans="1:8" s="505" customFormat="1" ht="50.25" customHeight="1" x14ac:dyDescent="0.25">
      <c r="A305" s="506" t="s">
        <v>815</v>
      </c>
      <c r="B305" s="2" t="s">
        <v>29</v>
      </c>
      <c r="C305" s="2" t="s">
        <v>12</v>
      </c>
      <c r="D305" s="220" t="s">
        <v>215</v>
      </c>
      <c r="E305" s="221" t="s">
        <v>12</v>
      </c>
      <c r="F305" s="222" t="s">
        <v>716</v>
      </c>
      <c r="G305" s="2"/>
      <c r="H305" s="402">
        <f>SUM(H306)</f>
        <v>1592562</v>
      </c>
    </row>
    <row r="306" spans="1:8" s="505" customFormat="1" ht="31.5" x14ac:dyDescent="0.25">
      <c r="A306" s="548" t="s">
        <v>537</v>
      </c>
      <c r="B306" s="2" t="s">
        <v>29</v>
      </c>
      <c r="C306" s="2" t="s">
        <v>12</v>
      </c>
      <c r="D306" s="220" t="s">
        <v>215</v>
      </c>
      <c r="E306" s="221" t="s">
        <v>12</v>
      </c>
      <c r="F306" s="222" t="s">
        <v>716</v>
      </c>
      <c r="G306" s="2" t="s">
        <v>16</v>
      </c>
      <c r="H306" s="404">
        <f>SUM(прил7!I375)</f>
        <v>1592562</v>
      </c>
    </row>
    <row r="307" spans="1:8" s="507" customFormat="1" ht="63" x14ac:dyDescent="0.25">
      <c r="A307" s="506" t="s">
        <v>816</v>
      </c>
      <c r="B307" s="2" t="s">
        <v>29</v>
      </c>
      <c r="C307" s="2" t="s">
        <v>12</v>
      </c>
      <c r="D307" s="220" t="s">
        <v>215</v>
      </c>
      <c r="E307" s="221" t="s">
        <v>12</v>
      </c>
      <c r="F307" s="222" t="s">
        <v>717</v>
      </c>
      <c r="G307" s="2"/>
      <c r="H307" s="402">
        <f>SUM(H308)</f>
        <v>1567376</v>
      </c>
    </row>
    <row r="308" spans="1:8" s="507" customFormat="1" ht="31.5" x14ac:dyDescent="0.25">
      <c r="A308" s="548" t="s">
        <v>537</v>
      </c>
      <c r="B308" s="2" t="s">
        <v>29</v>
      </c>
      <c r="C308" s="2" t="s">
        <v>12</v>
      </c>
      <c r="D308" s="220" t="s">
        <v>215</v>
      </c>
      <c r="E308" s="221" t="s">
        <v>12</v>
      </c>
      <c r="F308" s="222" t="s">
        <v>717</v>
      </c>
      <c r="G308" s="2" t="s">
        <v>16</v>
      </c>
      <c r="H308" s="404">
        <f>SUM(прил7!I377)</f>
        <v>1567376</v>
      </c>
    </row>
    <row r="309" spans="1:8" s="507" customFormat="1" ht="50.25" customHeight="1" x14ac:dyDescent="0.25">
      <c r="A309" s="506" t="s">
        <v>817</v>
      </c>
      <c r="B309" s="2" t="s">
        <v>29</v>
      </c>
      <c r="C309" s="2" t="s">
        <v>12</v>
      </c>
      <c r="D309" s="220" t="s">
        <v>215</v>
      </c>
      <c r="E309" s="221" t="s">
        <v>12</v>
      </c>
      <c r="F309" s="222" t="s">
        <v>718</v>
      </c>
      <c r="G309" s="2"/>
      <c r="H309" s="402">
        <f>SUM(H310)</f>
        <v>787236</v>
      </c>
    </row>
    <row r="310" spans="1:8" s="507" customFormat="1" ht="31.5" x14ac:dyDescent="0.25">
      <c r="A310" s="548" t="s">
        <v>537</v>
      </c>
      <c r="B310" s="2" t="s">
        <v>29</v>
      </c>
      <c r="C310" s="2" t="s">
        <v>12</v>
      </c>
      <c r="D310" s="220" t="s">
        <v>215</v>
      </c>
      <c r="E310" s="221" t="s">
        <v>12</v>
      </c>
      <c r="F310" s="222" t="s">
        <v>718</v>
      </c>
      <c r="G310" s="2" t="s">
        <v>16</v>
      </c>
      <c r="H310" s="404">
        <f>SUM(прил7!I379)</f>
        <v>787236</v>
      </c>
    </row>
    <row r="311" spans="1:8" s="501" customFormat="1" ht="33" customHeight="1" x14ac:dyDescent="0.25">
      <c r="A311" s="537" t="s">
        <v>691</v>
      </c>
      <c r="B311" s="2" t="s">
        <v>29</v>
      </c>
      <c r="C311" s="2" t="s">
        <v>12</v>
      </c>
      <c r="D311" s="220" t="s">
        <v>215</v>
      </c>
      <c r="E311" s="221" t="s">
        <v>12</v>
      </c>
      <c r="F311" s="222" t="s">
        <v>690</v>
      </c>
      <c r="G311" s="2"/>
      <c r="H311" s="402">
        <f>SUM(H312)</f>
        <v>10709894</v>
      </c>
    </row>
    <row r="312" spans="1:8" s="501" customFormat="1" ht="49.5" customHeight="1" x14ac:dyDescent="0.25">
      <c r="A312" s="83" t="s">
        <v>76</v>
      </c>
      <c r="B312" s="2" t="s">
        <v>29</v>
      </c>
      <c r="C312" s="2" t="s">
        <v>12</v>
      </c>
      <c r="D312" s="220" t="s">
        <v>215</v>
      </c>
      <c r="E312" s="221" t="s">
        <v>12</v>
      </c>
      <c r="F312" s="222" t="s">
        <v>690</v>
      </c>
      <c r="G312" s="2" t="s">
        <v>13</v>
      </c>
      <c r="H312" s="404">
        <f>SUM(прил7!I381)</f>
        <v>10709894</v>
      </c>
    </row>
    <row r="313" spans="1:8" ht="47.25" customHeight="1" x14ac:dyDescent="0.25">
      <c r="A313" s="538" t="s">
        <v>679</v>
      </c>
      <c r="B313" s="5" t="s">
        <v>29</v>
      </c>
      <c r="C313" s="5" t="s">
        <v>12</v>
      </c>
      <c r="D313" s="220" t="s">
        <v>215</v>
      </c>
      <c r="E313" s="221" t="s">
        <v>12</v>
      </c>
      <c r="F313" s="222" t="s">
        <v>678</v>
      </c>
      <c r="G313" s="2"/>
      <c r="H313" s="402">
        <f>SUM(H314)</f>
        <v>4463385</v>
      </c>
    </row>
    <row r="314" spans="1:8" ht="32.25" customHeight="1" x14ac:dyDescent="0.25">
      <c r="A314" s="535" t="s">
        <v>537</v>
      </c>
      <c r="B314" s="5" t="s">
        <v>29</v>
      </c>
      <c r="C314" s="5" t="s">
        <v>12</v>
      </c>
      <c r="D314" s="220" t="s">
        <v>215</v>
      </c>
      <c r="E314" s="221" t="s">
        <v>12</v>
      </c>
      <c r="F314" s="222" t="s">
        <v>678</v>
      </c>
      <c r="G314" s="2" t="s">
        <v>16</v>
      </c>
      <c r="H314" s="404">
        <f>SUM(прил7!I383)</f>
        <v>4463385</v>
      </c>
    </row>
    <row r="315" spans="1:8" ht="32.25" customHeight="1" x14ac:dyDescent="0.25">
      <c r="A315" s="539" t="s">
        <v>446</v>
      </c>
      <c r="B315" s="2" t="s">
        <v>29</v>
      </c>
      <c r="C315" s="2" t="s">
        <v>12</v>
      </c>
      <c r="D315" s="220" t="s">
        <v>215</v>
      </c>
      <c r="E315" s="221" t="s">
        <v>12</v>
      </c>
      <c r="F315" s="222" t="s">
        <v>447</v>
      </c>
      <c r="G315" s="2"/>
      <c r="H315" s="402">
        <f>SUM(H316:H317)</f>
        <v>896858</v>
      </c>
    </row>
    <row r="316" spans="1:8" ht="49.5" customHeight="1" x14ac:dyDescent="0.25">
      <c r="A316" s="83" t="s">
        <v>76</v>
      </c>
      <c r="B316" s="2" t="s">
        <v>29</v>
      </c>
      <c r="C316" s="2" t="s">
        <v>12</v>
      </c>
      <c r="D316" s="220" t="s">
        <v>215</v>
      </c>
      <c r="E316" s="221" t="s">
        <v>12</v>
      </c>
      <c r="F316" s="222" t="s">
        <v>447</v>
      </c>
      <c r="G316" s="2" t="s">
        <v>13</v>
      </c>
      <c r="H316" s="404">
        <f>SUM(прил7!I385)</f>
        <v>702528</v>
      </c>
    </row>
    <row r="317" spans="1:8" ht="16.5" customHeight="1" x14ac:dyDescent="0.25">
      <c r="A317" s="3" t="s">
        <v>40</v>
      </c>
      <c r="B317" s="2" t="s">
        <v>29</v>
      </c>
      <c r="C317" s="2" t="s">
        <v>12</v>
      </c>
      <c r="D317" s="220" t="s">
        <v>215</v>
      </c>
      <c r="E317" s="221" t="s">
        <v>12</v>
      </c>
      <c r="F317" s="222" t="s">
        <v>447</v>
      </c>
      <c r="G317" s="268" t="s">
        <v>39</v>
      </c>
      <c r="H317" s="404">
        <f>SUM(прил7!I386)</f>
        <v>194330</v>
      </c>
    </row>
    <row r="318" spans="1:8" ht="49.5" customHeight="1" x14ac:dyDescent="0.25">
      <c r="A318" s="534" t="s">
        <v>629</v>
      </c>
      <c r="B318" s="2" t="s">
        <v>29</v>
      </c>
      <c r="C318" s="2" t="s">
        <v>12</v>
      </c>
      <c r="D318" s="220" t="s">
        <v>215</v>
      </c>
      <c r="E318" s="221" t="s">
        <v>12</v>
      </c>
      <c r="F318" s="222" t="s">
        <v>628</v>
      </c>
      <c r="G318" s="268"/>
      <c r="H318" s="402">
        <f>SUM(H319)</f>
        <v>672557</v>
      </c>
    </row>
    <row r="319" spans="1:8" ht="33.75" customHeight="1" x14ac:dyDescent="0.25">
      <c r="A319" s="540" t="s">
        <v>537</v>
      </c>
      <c r="B319" s="2" t="s">
        <v>29</v>
      </c>
      <c r="C319" s="2" t="s">
        <v>12</v>
      </c>
      <c r="D319" s="220" t="s">
        <v>215</v>
      </c>
      <c r="E319" s="221" t="s">
        <v>12</v>
      </c>
      <c r="F319" s="222" t="s">
        <v>628</v>
      </c>
      <c r="G319" s="268" t="s">
        <v>16</v>
      </c>
      <c r="H319" s="404">
        <f>SUM(прил7!I388)</f>
        <v>672557</v>
      </c>
    </row>
    <row r="320" spans="1:8" ht="48.75" customHeight="1" x14ac:dyDescent="0.25">
      <c r="A320" s="539" t="s">
        <v>588</v>
      </c>
      <c r="B320" s="43" t="s">
        <v>29</v>
      </c>
      <c r="C320" s="43" t="s">
        <v>12</v>
      </c>
      <c r="D320" s="256" t="s">
        <v>215</v>
      </c>
      <c r="E320" s="257" t="s">
        <v>12</v>
      </c>
      <c r="F320" s="258" t="s">
        <v>448</v>
      </c>
      <c r="G320" s="43"/>
      <c r="H320" s="402">
        <f>SUM(H321+H322)</f>
        <v>2943303</v>
      </c>
    </row>
    <row r="321" spans="1:8" ht="30.75" customHeight="1" x14ac:dyDescent="0.25">
      <c r="A321" s="540" t="s">
        <v>537</v>
      </c>
      <c r="B321" s="58" t="s">
        <v>29</v>
      </c>
      <c r="C321" s="43" t="s">
        <v>12</v>
      </c>
      <c r="D321" s="256" t="s">
        <v>215</v>
      </c>
      <c r="E321" s="257" t="s">
        <v>12</v>
      </c>
      <c r="F321" s="258" t="s">
        <v>448</v>
      </c>
      <c r="G321" s="43" t="s">
        <v>16</v>
      </c>
      <c r="H321" s="404">
        <f>SUM(прил7!I390)</f>
        <v>2776278</v>
      </c>
    </row>
    <row r="322" spans="1:8" s="497" customFormat="1" ht="19.5" hidden="1" customHeight="1" x14ac:dyDescent="0.25">
      <c r="A322" s="3" t="s">
        <v>40</v>
      </c>
      <c r="B322" s="43" t="s">
        <v>29</v>
      </c>
      <c r="C322" s="43" t="s">
        <v>12</v>
      </c>
      <c r="D322" s="256" t="s">
        <v>215</v>
      </c>
      <c r="E322" s="257" t="s">
        <v>12</v>
      </c>
      <c r="F322" s="258" t="s">
        <v>448</v>
      </c>
      <c r="G322" s="43" t="s">
        <v>39</v>
      </c>
      <c r="H322" s="404">
        <f>SUM(прил7!I391)</f>
        <v>167025</v>
      </c>
    </row>
    <row r="323" spans="1:8" s="507" customFormat="1" ht="63" x14ac:dyDescent="0.25">
      <c r="A323" s="48" t="s">
        <v>818</v>
      </c>
      <c r="B323" s="43" t="s">
        <v>29</v>
      </c>
      <c r="C323" s="43" t="s">
        <v>12</v>
      </c>
      <c r="D323" s="256" t="s">
        <v>215</v>
      </c>
      <c r="E323" s="257" t="s">
        <v>12</v>
      </c>
      <c r="F323" s="222" t="s">
        <v>719</v>
      </c>
      <c r="G323" s="43"/>
      <c r="H323" s="402">
        <f>SUM(H324)</f>
        <v>2614655</v>
      </c>
    </row>
    <row r="324" spans="1:8" s="507" customFormat="1" ht="31.5" x14ac:dyDescent="0.25">
      <c r="A324" s="535" t="s">
        <v>537</v>
      </c>
      <c r="B324" s="43" t="s">
        <v>29</v>
      </c>
      <c r="C324" s="43" t="s">
        <v>12</v>
      </c>
      <c r="D324" s="256" t="s">
        <v>215</v>
      </c>
      <c r="E324" s="257" t="s">
        <v>12</v>
      </c>
      <c r="F324" s="222" t="s">
        <v>719</v>
      </c>
      <c r="G324" s="43" t="s">
        <v>16</v>
      </c>
      <c r="H324" s="404">
        <f>SUM(прил7!I393)</f>
        <v>2614655</v>
      </c>
    </row>
    <row r="325" spans="1:8" s="507" customFormat="1" ht="63" x14ac:dyDescent="0.25">
      <c r="A325" s="48" t="s">
        <v>819</v>
      </c>
      <c r="B325" s="43" t="s">
        <v>29</v>
      </c>
      <c r="C325" s="43" t="s">
        <v>12</v>
      </c>
      <c r="D325" s="256" t="s">
        <v>215</v>
      </c>
      <c r="E325" s="257" t="s">
        <v>12</v>
      </c>
      <c r="F325" s="222" t="s">
        <v>720</v>
      </c>
      <c r="G325" s="43"/>
      <c r="H325" s="402">
        <f>SUM(H326)</f>
        <v>5412920</v>
      </c>
    </row>
    <row r="326" spans="1:8" s="507" customFormat="1" ht="31.5" x14ac:dyDescent="0.25">
      <c r="A326" s="535" t="s">
        <v>537</v>
      </c>
      <c r="B326" s="43" t="s">
        <v>29</v>
      </c>
      <c r="C326" s="43" t="s">
        <v>12</v>
      </c>
      <c r="D326" s="256" t="s">
        <v>215</v>
      </c>
      <c r="E326" s="257" t="s">
        <v>12</v>
      </c>
      <c r="F326" s="222" t="s">
        <v>720</v>
      </c>
      <c r="G326" s="43" t="s">
        <v>16</v>
      </c>
      <c r="H326" s="404">
        <f>SUM(прил7!I395)</f>
        <v>5412920</v>
      </c>
    </row>
    <row r="327" spans="1:8" s="507" customFormat="1" ht="63" x14ac:dyDescent="0.25">
      <c r="A327" s="48" t="s">
        <v>820</v>
      </c>
      <c r="B327" s="43" t="s">
        <v>29</v>
      </c>
      <c r="C327" s="43" t="s">
        <v>12</v>
      </c>
      <c r="D327" s="256" t="s">
        <v>215</v>
      </c>
      <c r="E327" s="257" t="s">
        <v>12</v>
      </c>
      <c r="F327" s="222" t="s">
        <v>721</v>
      </c>
      <c r="G327" s="43"/>
      <c r="H327" s="402">
        <f>SUM(H328)</f>
        <v>525951</v>
      </c>
    </row>
    <row r="328" spans="1:8" s="507" customFormat="1" ht="31.5" x14ac:dyDescent="0.25">
      <c r="A328" s="535" t="s">
        <v>537</v>
      </c>
      <c r="B328" s="43" t="s">
        <v>29</v>
      </c>
      <c r="C328" s="43" t="s">
        <v>12</v>
      </c>
      <c r="D328" s="256" t="s">
        <v>215</v>
      </c>
      <c r="E328" s="257" t="s">
        <v>12</v>
      </c>
      <c r="F328" s="222" t="s">
        <v>721</v>
      </c>
      <c r="G328" s="43" t="s">
        <v>16</v>
      </c>
      <c r="H328" s="404">
        <f>SUM(прил7!I397)</f>
        <v>525951</v>
      </c>
    </row>
    <row r="329" spans="1:8" ht="33" customHeight="1" x14ac:dyDescent="0.25">
      <c r="A329" s="3" t="s">
        <v>84</v>
      </c>
      <c r="B329" s="5" t="s">
        <v>29</v>
      </c>
      <c r="C329" s="5" t="s">
        <v>12</v>
      </c>
      <c r="D329" s="220" t="s">
        <v>215</v>
      </c>
      <c r="E329" s="221" t="s">
        <v>12</v>
      </c>
      <c r="F329" s="222" t="s">
        <v>415</v>
      </c>
      <c r="G329" s="2"/>
      <c r="H329" s="402">
        <f>SUM(H330:H332)</f>
        <v>29660314</v>
      </c>
    </row>
    <row r="330" spans="1:8" ht="49.5" customHeight="1" x14ac:dyDescent="0.25">
      <c r="A330" s="83" t="s">
        <v>76</v>
      </c>
      <c r="B330" s="5" t="s">
        <v>29</v>
      </c>
      <c r="C330" s="5" t="s">
        <v>12</v>
      </c>
      <c r="D330" s="220" t="s">
        <v>215</v>
      </c>
      <c r="E330" s="221" t="s">
        <v>12</v>
      </c>
      <c r="F330" s="222" t="s">
        <v>415</v>
      </c>
      <c r="G330" s="2" t="s">
        <v>13</v>
      </c>
      <c r="H330" s="403">
        <f>SUM(прил7!I399)</f>
        <v>2328087</v>
      </c>
    </row>
    <row r="331" spans="1:8" ht="31.5" customHeight="1" x14ac:dyDescent="0.25">
      <c r="A331" s="535" t="s">
        <v>537</v>
      </c>
      <c r="B331" s="5" t="s">
        <v>29</v>
      </c>
      <c r="C331" s="5" t="s">
        <v>12</v>
      </c>
      <c r="D331" s="220" t="s">
        <v>215</v>
      </c>
      <c r="E331" s="221" t="s">
        <v>12</v>
      </c>
      <c r="F331" s="222" t="s">
        <v>415</v>
      </c>
      <c r="G331" s="2" t="s">
        <v>16</v>
      </c>
      <c r="H331" s="403">
        <f>SUM(прил7!I400)</f>
        <v>24925419</v>
      </c>
    </row>
    <row r="332" spans="1:8" ht="16.5" customHeight="1" x14ac:dyDescent="0.25">
      <c r="A332" s="3" t="s">
        <v>18</v>
      </c>
      <c r="B332" s="43" t="s">
        <v>29</v>
      </c>
      <c r="C332" s="43" t="s">
        <v>12</v>
      </c>
      <c r="D332" s="256" t="s">
        <v>215</v>
      </c>
      <c r="E332" s="257" t="s">
        <v>12</v>
      </c>
      <c r="F332" s="258" t="s">
        <v>415</v>
      </c>
      <c r="G332" s="43" t="s">
        <v>17</v>
      </c>
      <c r="H332" s="403">
        <f>SUM(прил7!I401)</f>
        <v>2406808</v>
      </c>
    </row>
    <row r="333" spans="1:8" ht="30.75" customHeight="1" x14ac:dyDescent="0.25">
      <c r="A333" s="380" t="s">
        <v>532</v>
      </c>
      <c r="B333" s="43" t="s">
        <v>29</v>
      </c>
      <c r="C333" s="43" t="s">
        <v>12</v>
      </c>
      <c r="D333" s="256" t="s">
        <v>215</v>
      </c>
      <c r="E333" s="257" t="s">
        <v>12</v>
      </c>
      <c r="F333" s="258" t="s">
        <v>531</v>
      </c>
      <c r="G333" s="43"/>
      <c r="H333" s="402">
        <f>SUM(H334)</f>
        <v>3299952</v>
      </c>
    </row>
    <row r="334" spans="1:8" ht="33" customHeight="1" x14ac:dyDescent="0.25">
      <c r="A334" s="83" t="s">
        <v>537</v>
      </c>
      <c r="B334" s="43" t="s">
        <v>29</v>
      </c>
      <c r="C334" s="43" t="s">
        <v>12</v>
      </c>
      <c r="D334" s="256" t="s">
        <v>215</v>
      </c>
      <c r="E334" s="257" t="s">
        <v>12</v>
      </c>
      <c r="F334" s="258" t="s">
        <v>531</v>
      </c>
      <c r="G334" s="43" t="s">
        <v>16</v>
      </c>
      <c r="H334" s="403">
        <f>SUM(прил7!I403)</f>
        <v>3299952</v>
      </c>
    </row>
    <row r="335" spans="1:8" ht="16.5" hidden="1" customHeight="1" x14ac:dyDescent="0.25">
      <c r="A335" s="3" t="s">
        <v>536</v>
      </c>
      <c r="B335" s="2" t="s">
        <v>29</v>
      </c>
      <c r="C335" s="2" t="s">
        <v>12</v>
      </c>
      <c r="D335" s="220" t="s">
        <v>215</v>
      </c>
      <c r="E335" s="221" t="s">
        <v>12</v>
      </c>
      <c r="F335" s="258" t="s">
        <v>535</v>
      </c>
      <c r="G335" s="2"/>
      <c r="H335" s="402">
        <f>SUM(H336)</f>
        <v>0</v>
      </c>
    </row>
    <row r="336" spans="1:8" ht="31.5" hidden="1" customHeight="1" x14ac:dyDescent="0.25">
      <c r="A336" s="540" t="s">
        <v>537</v>
      </c>
      <c r="B336" s="58" t="s">
        <v>29</v>
      </c>
      <c r="C336" s="43" t="s">
        <v>12</v>
      </c>
      <c r="D336" s="256" t="s">
        <v>215</v>
      </c>
      <c r="E336" s="257" t="s">
        <v>12</v>
      </c>
      <c r="F336" s="258" t="s">
        <v>535</v>
      </c>
      <c r="G336" s="43" t="s">
        <v>16</v>
      </c>
      <c r="H336" s="404">
        <f>SUM(прил7!I405)</f>
        <v>0</v>
      </c>
    </row>
    <row r="337" spans="1:8" ht="32.25" customHeight="1" x14ac:dyDescent="0.25">
      <c r="A337" s="541" t="s">
        <v>621</v>
      </c>
      <c r="B337" s="43" t="s">
        <v>29</v>
      </c>
      <c r="C337" s="43" t="s">
        <v>12</v>
      </c>
      <c r="D337" s="256" t="s">
        <v>215</v>
      </c>
      <c r="E337" s="257" t="s">
        <v>12</v>
      </c>
      <c r="F337" s="258" t="s">
        <v>620</v>
      </c>
      <c r="G337" s="43"/>
      <c r="H337" s="402">
        <f>SUM(H338:H339)</f>
        <v>1542485</v>
      </c>
    </row>
    <row r="338" spans="1:8" ht="31.5" customHeight="1" x14ac:dyDescent="0.25">
      <c r="A338" s="541" t="s">
        <v>537</v>
      </c>
      <c r="B338" s="43" t="s">
        <v>29</v>
      </c>
      <c r="C338" s="43" t="s">
        <v>12</v>
      </c>
      <c r="D338" s="256" t="s">
        <v>215</v>
      </c>
      <c r="E338" s="257" t="s">
        <v>12</v>
      </c>
      <c r="F338" s="258" t="s">
        <v>620</v>
      </c>
      <c r="G338" s="43" t="s">
        <v>16</v>
      </c>
      <c r="H338" s="404">
        <f>SUM(прил7!I407)</f>
        <v>1450010</v>
      </c>
    </row>
    <row r="339" spans="1:8" s="583" customFormat="1" ht="19.5" customHeight="1" x14ac:dyDescent="0.25">
      <c r="A339" s="60" t="s">
        <v>40</v>
      </c>
      <c r="B339" s="43" t="s">
        <v>29</v>
      </c>
      <c r="C339" s="43" t="s">
        <v>12</v>
      </c>
      <c r="D339" s="256" t="s">
        <v>215</v>
      </c>
      <c r="E339" s="257" t="s">
        <v>12</v>
      </c>
      <c r="F339" s="258" t="s">
        <v>620</v>
      </c>
      <c r="G339" s="43" t="s">
        <v>39</v>
      </c>
      <c r="H339" s="404">
        <f>SUM(прил7!I408)</f>
        <v>92475</v>
      </c>
    </row>
    <row r="340" spans="1:8" s="610" customFormat="1" ht="15.75" x14ac:dyDescent="0.25">
      <c r="A340" s="3" t="s">
        <v>450</v>
      </c>
      <c r="B340" s="58" t="s">
        <v>29</v>
      </c>
      <c r="C340" s="43" t="s">
        <v>12</v>
      </c>
      <c r="D340" s="256" t="s">
        <v>215</v>
      </c>
      <c r="E340" s="257" t="s">
        <v>12</v>
      </c>
      <c r="F340" s="258" t="s">
        <v>451</v>
      </c>
      <c r="G340" s="43"/>
      <c r="H340" s="402">
        <f>SUM(H341)</f>
        <v>202496</v>
      </c>
    </row>
    <row r="341" spans="1:8" s="610" customFormat="1" ht="31.5" x14ac:dyDescent="0.25">
      <c r="A341" s="7" t="s">
        <v>537</v>
      </c>
      <c r="B341" s="58" t="s">
        <v>29</v>
      </c>
      <c r="C341" s="43" t="s">
        <v>12</v>
      </c>
      <c r="D341" s="256" t="s">
        <v>215</v>
      </c>
      <c r="E341" s="257" t="s">
        <v>12</v>
      </c>
      <c r="F341" s="258" t="s">
        <v>451</v>
      </c>
      <c r="G341" s="43" t="s">
        <v>16</v>
      </c>
      <c r="H341" s="404">
        <f>SUM(прил7!I410)</f>
        <v>202496</v>
      </c>
    </row>
    <row r="342" spans="1:8" s="467" customFormat="1" ht="18.75" customHeight="1" x14ac:dyDescent="0.25">
      <c r="A342" s="3" t="s">
        <v>651</v>
      </c>
      <c r="B342" s="2" t="s">
        <v>29</v>
      </c>
      <c r="C342" s="2" t="s">
        <v>12</v>
      </c>
      <c r="D342" s="220" t="s">
        <v>215</v>
      </c>
      <c r="E342" s="221" t="s">
        <v>646</v>
      </c>
      <c r="F342" s="222" t="s">
        <v>384</v>
      </c>
      <c r="G342" s="2"/>
      <c r="H342" s="402">
        <f>SUM(H343)</f>
        <v>1348280</v>
      </c>
    </row>
    <row r="343" spans="1:8" s="467" customFormat="1" ht="48.75" customHeight="1" x14ac:dyDescent="0.25">
      <c r="A343" s="3" t="s">
        <v>755</v>
      </c>
      <c r="B343" s="2" t="s">
        <v>29</v>
      </c>
      <c r="C343" s="2" t="s">
        <v>12</v>
      </c>
      <c r="D343" s="220" t="s">
        <v>215</v>
      </c>
      <c r="E343" s="221" t="s">
        <v>646</v>
      </c>
      <c r="F343" s="222" t="s">
        <v>647</v>
      </c>
      <c r="G343" s="2"/>
      <c r="H343" s="402">
        <f>SUM(H344)</f>
        <v>1348280</v>
      </c>
    </row>
    <row r="344" spans="1:8" s="467" customFormat="1" ht="32.25" customHeight="1" x14ac:dyDescent="0.25">
      <c r="A344" s="541" t="s">
        <v>537</v>
      </c>
      <c r="B344" s="2" t="s">
        <v>29</v>
      </c>
      <c r="C344" s="2" t="s">
        <v>12</v>
      </c>
      <c r="D344" s="220" t="s">
        <v>215</v>
      </c>
      <c r="E344" s="221" t="s">
        <v>646</v>
      </c>
      <c r="F344" s="222" t="s">
        <v>647</v>
      </c>
      <c r="G344" s="2" t="s">
        <v>16</v>
      </c>
      <c r="H344" s="404">
        <f>SUM(прил7!I413)</f>
        <v>1348280</v>
      </c>
    </row>
    <row r="345" spans="1:8" s="595" customFormat="1" ht="18" customHeight="1" x14ac:dyDescent="0.25">
      <c r="A345" s="560" t="s">
        <v>653</v>
      </c>
      <c r="B345" s="2" t="s">
        <v>29</v>
      </c>
      <c r="C345" s="2" t="s">
        <v>12</v>
      </c>
      <c r="D345" s="220" t="s">
        <v>215</v>
      </c>
      <c r="E345" s="221" t="s">
        <v>648</v>
      </c>
      <c r="F345" s="222" t="s">
        <v>384</v>
      </c>
      <c r="G345" s="2"/>
      <c r="H345" s="402">
        <f>SUM(H346)</f>
        <v>1542866</v>
      </c>
    </row>
    <row r="346" spans="1:8" s="592" customFormat="1" ht="33.75" customHeight="1" x14ac:dyDescent="0.25">
      <c r="A346" s="560" t="s">
        <v>665</v>
      </c>
      <c r="B346" s="2" t="s">
        <v>29</v>
      </c>
      <c r="C346" s="2" t="s">
        <v>12</v>
      </c>
      <c r="D346" s="220" t="s">
        <v>215</v>
      </c>
      <c r="E346" s="221" t="s">
        <v>648</v>
      </c>
      <c r="F346" s="222" t="s">
        <v>664</v>
      </c>
      <c r="G346" s="2"/>
      <c r="H346" s="402">
        <f>SUM(H347)</f>
        <v>1542866</v>
      </c>
    </row>
    <row r="347" spans="1:8" s="592" customFormat="1" ht="32.25" customHeight="1" x14ac:dyDescent="0.25">
      <c r="A347" s="560" t="s">
        <v>537</v>
      </c>
      <c r="B347" s="2" t="s">
        <v>29</v>
      </c>
      <c r="C347" s="2" t="s">
        <v>12</v>
      </c>
      <c r="D347" s="220" t="s">
        <v>215</v>
      </c>
      <c r="E347" s="221" t="s">
        <v>648</v>
      </c>
      <c r="F347" s="222" t="s">
        <v>664</v>
      </c>
      <c r="G347" s="2" t="s">
        <v>16</v>
      </c>
      <c r="H347" s="404">
        <f>SUM(прил7!I416)</f>
        <v>1542866</v>
      </c>
    </row>
    <row r="348" spans="1:8" s="467" customFormat="1" ht="18.75" customHeight="1" x14ac:dyDescent="0.25">
      <c r="A348" s="3" t="s">
        <v>652</v>
      </c>
      <c r="B348" s="2" t="s">
        <v>29</v>
      </c>
      <c r="C348" s="2" t="s">
        <v>12</v>
      </c>
      <c r="D348" s="220" t="s">
        <v>215</v>
      </c>
      <c r="E348" s="221" t="s">
        <v>649</v>
      </c>
      <c r="F348" s="222" t="s">
        <v>384</v>
      </c>
      <c r="G348" s="2"/>
      <c r="H348" s="402">
        <f>SUM(H349)</f>
        <v>359918</v>
      </c>
    </row>
    <row r="349" spans="1:8" s="467" customFormat="1" ht="33" customHeight="1" x14ac:dyDescent="0.25">
      <c r="A349" s="3" t="s">
        <v>754</v>
      </c>
      <c r="B349" s="2" t="s">
        <v>29</v>
      </c>
      <c r="C349" s="2" t="s">
        <v>12</v>
      </c>
      <c r="D349" s="220" t="s">
        <v>215</v>
      </c>
      <c r="E349" s="221" t="s">
        <v>649</v>
      </c>
      <c r="F349" s="222" t="s">
        <v>650</v>
      </c>
      <c r="G349" s="2"/>
      <c r="H349" s="402">
        <f>SUM(H350)</f>
        <v>359918</v>
      </c>
    </row>
    <row r="350" spans="1:8" s="467" customFormat="1" ht="32.25" customHeight="1" x14ac:dyDescent="0.25">
      <c r="A350" s="541" t="s">
        <v>537</v>
      </c>
      <c r="B350" s="2" t="s">
        <v>29</v>
      </c>
      <c r="C350" s="2" t="s">
        <v>12</v>
      </c>
      <c r="D350" s="220" t="s">
        <v>215</v>
      </c>
      <c r="E350" s="221" t="s">
        <v>649</v>
      </c>
      <c r="F350" s="222" t="s">
        <v>650</v>
      </c>
      <c r="G350" s="2" t="s">
        <v>16</v>
      </c>
      <c r="H350" s="404">
        <f>SUM(прил7!I419)</f>
        <v>359918</v>
      </c>
    </row>
    <row r="351" spans="1:8" s="618" customFormat="1" ht="31.5" x14ac:dyDescent="0.25">
      <c r="A351" s="60" t="s">
        <v>857</v>
      </c>
      <c r="B351" s="2" t="s">
        <v>29</v>
      </c>
      <c r="C351" s="2" t="s">
        <v>12</v>
      </c>
      <c r="D351" s="220" t="s">
        <v>215</v>
      </c>
      <c r="E351" s="221" t="s">
        <v>858</v>
      </c>
      <c r="F351" s="222" t="s">
        <v>384</v>
      </c>
      <c r="G351" s="2"/>
      <c r="H351" s="402">
        <f>SUM(H352)</f>
        <v>524200</v>
      </c>
    </row>
    <row r="352" spans="1:8" s="618" customFormat="1" ht="47.25" x14ac:dyDescent="0.25">
      <c r="A352" s="560" t="s">
        <v>859</v>
      </c>
      <c r="B352" s="2" t="s">
        <v>29</v>
      </c>
      <c r="C352" s="2" t="s">
        <v>12</v>
      </c>
      <c r="D352" s="220" t="s">
        <v>215</v>
      </c>
      <c r="E352" s="221" t="s">
        <v>858</v>
      </c>
      <c r="F352" s="222" t="s">
        <v>860</v>
      </c>
      <c r="G352" s="2"/>
      <c r="H352" s="402">
        <f>SUM(H353)</f>
        <v>524200</v>
      </c>
    </row>
    <row r="353" spans="1:8" s="618" customFormat="1" ht="47.25" x14ac:dyDescent="0.25">
      <c r="A353" s="100" t="s">
        <v>76</v>
      </c>
      <c r="B353" s="2" t="s">
        <v>29</v>
      </c>
      <c r="C353" s="2" t="s">
        <v>12</v>
      </c>
      <c r="D353" s="220" t="s">
        <v>215</v>
      </c>
      <c r="E353" s="221" t="s">
        <v>858</v>
      </c>
      <c r="F353" s="222" t="s">
        <v>860</v>
      </c>
      <c r="G353" s="2" t="s">
        <v>13</v>
      </c>
      <c r="H353" s="404">
        <f>SUM(прил7!I422)</f>
        <v>524200</v>
      </c>
    </row>
    <row r="354" spans="1:8" ht="65.25" hidden="1" customHeight="1" x14ac:dyDescent="0.25">
      <c r="A354" s="75" t="s">
        <v>147</v>
      </c>
      <c r="B354" s="43" t="s">
        <v>29</v>
      </c>
      <c r="C354" s="43" t="s">
        <v>12</v>
      </c>
      <c r="D354" s="256" t="s">
        <v>217</v>
      </c>
      <c r="E354" s="257" t="s">
        <v>383</v>
      </c>
      <c r="F354" s="258" t="s">
        <v>384</v>
      </c>
      <c r="G354" s="43"/>
      <c r="H354" s="402">
        <f>SUM(H355)</f>
        <v>0</v>
      </c>
    </row>
    <row r="355" spans="1:8" ht="33" hidden="1" customHeight="1" x14ac:dyDescent="0.25">
      <c r="A355" s="75" t="s">
        <v>449</v>
      </c>
      <c r="B355" s="43" t="s">
        <v>29</v>
      </c>
      <c r="C355" s="43" t="s">
        <v>12</v>
      </c>
      <c r="D355" s="256" t="s">
        <v>217</v>
      </c>
      <c r="E355" s="257" t="s">
        <v>10</v>
      </c>
      <c r="F355" s="258" t="s">
        <v>384</v>
      </c>
      <c r="G355" s="43"/>
      <c r="H355" s="402">
        <f>SUM(H356)</f>
        <v>0</v>
      </c>
    </row>
    <row r="356" spans="1:8" ht="17.25" hidden="1" customHeight="1" x14ac:dyDescent="0.25">
      <c r="A356" s="542" t="s">
        <v>450</v>
      </c>
      <c r="B356" s="43" t="s">
        <v>29</v>
      </c>
      <c r="C356" s="43" t="s">
        <v>12</v>
      </c>
      <c r="D356" s="256" t="s">
        <v>217</v>
      </c>
      <c r="E356" s="257" t="s">
        <v>10</v>
      </c>
      <c r="F356" s="258" t="s">
        <v>451</v>
      </c>
      <c r="G356" s="43"/>
      <c r="H356" s="402">
        <f>SUM(H357)</f>
        <v>0</v>
      </c>
    </row>
    <row r="357" spans="1:8" ht="31.5" hidden="1" customHeight="1" x14ac:dyDescent="0.25">
      <c r="A357" s="535" t="s">
        <v>537</v>
      </c>
      <c r="B357" s="2" t="s">
        <v>29</v>
      </c>
      <c r="C357" s="2" t="s">
        <v>12</v>
      </c>
      <c r="D357" s="220" t="s">
        <v>217</v>
      </c>
      <c r="E357" s="221" t="s">
        <v>10</v>
      </c>
      <c r="F357" s="222" t="s">
        <v>451</v>
      </c>
      <c r="G357" s="2" t="s">
        <v>16</v>
      </c>
      <c r="H357" s="404">
        <f>SUM(прил7!I426)</f>
        <v>0</v>
      </c>
    </row>
    <row r="358" spans="1:8" s="36" customFormat="1" ht="62.25" customHeight="1" x14ac:dyDescent="0.25">
      <c r="A358" s="74" t="s">
        <v>128</v>
      </c>
      <c r="B358" s="27" t="s">
        <v>29</v>
      </c>
      <c r="C358" s="41" t="s">
        <v>12</v>
      </c>
      <c r="D358" s="229" t="s">
        <v>199</v>
      </c>
      <c r="E358" s="230" t="s">
        <v>383</v>
      </c>
      <c r="F358" s="231" t="s">
        <v>384</v>
      </c>
      <c r="G358" s="27"/>
      <c r="H358" s="401">
        <f>SUM(H359)</f>
        <v>1197020</v>
      </c>
    </row>
    <row r="359" spans="1:8" s="36" customFormat="1" ht="95.25" customHeight="1" x14ac:dyDescent="0.25">
      <c r="A359" s="75" t="s">
        <v>144</v>
      </c>
      <c r="B359" s="2" t="s">
        <v>29</v>
      </c>
      <c r="C359" s="34" t="s">
        <v>12</v>
      </c>
      <c r="D359" s="259" t="s">
        <v>201</v>
      </c>
      <c r="E359" s="260" t="s">
        <v>383</v>
      </c>
      <c r="F359" s="261" t="s">
        <v>384</v>
      </c>
      <c r="G359" s="2"/>
      <c r="H359" s="402">
        <f>SUM(H360)</f>
        <v>1197020</v>
      </c>
    </row>
    <row r="360" spans="1:8" s="36" customFormat="1" ht="48.75" customHeight="1" x14ac:dyDescent="0.25">
      <c r="A360" s="75" t="s">
        <v>403</v>
      </c>
      <c r="B360" s="2" t="s">
        <v>29</v>
      </c>
      <c r="C360" s="34" t="s">
        <v>12</v>
      </c>
      <c r="D360" s="259" t="s">
        <v>201</v>
      </c>
      <c r="E360" s="260" t="s">
        <v>10</v>
      </c>
      <c r="F360" s="261" t="s">
        <v>384</v>
      </c>
      <c r="G360" s="2"/>
      <c r="H360" s="402">
        <f>SUM(H361)</f>
        <v>1197020</v>
      </c>
    </row>
    <row r="361" spans="1:8" s="36" customFormat="1" ht="15.75" customHeight="1" x14ac:dyDescent="0.25">
      <c r="A361" s="3" t="s">
        <v>99</v>
      </c>
      <c r="B361" s="2" t="s">
        <v>29</v>
      </c>
      <c r="C361" s="34" t="s">
        <v>12</v>
      </c>
      <c r="D361" s="259" t="s">
        <v>201</v>
      </c>
      <c r="E361" s="260" t="s">
        <v>10</v>
      </c>
      <c r="F361" s="261" t="s">
        <v>404</v>
      </c>
      <c r="G361" s="2"/>
      <c r="H361" s="402">
        <f>SUM(H362)</f>
        <v>1197020</v>
      </c>
    </row>
    <row r="362" spans="1:8" s="36" customFormat="1" ht="31.5" customHeight="1" x14ac:dyDescent="0.25">
      <c r="A362" s="536" t="s">
        <v>537</v>
      </c>
      <c r="B362" s="2" t="s">
        <v>29</v>
      </c>
      <c r="C362" s="34" t="s">
        <v>12</v>
      </c>
      <c r="D362" s="259" t="s">
        <v>201</v>
      </c>
      <c r="E362" s="260" t="s">
        <v>10</v>
      </c>
      <c r="F362" s="261" t="s">
        <v>404</v>
      </c>
      <c r="G362" s="2" t="s">
        <v>16</v>
      </c>
      <c r="H362" s="403">
        <f>SUM(прил7!I431)</f>
        <v>1197020</v>
      </c>
    </row>
    <row r="363" spans="1:8" s="36" customFormat="1" ht="33" customHeight="1" x14ac:dyDescent="0.25">
      <c r="A363" s="113" t="s">
        <v>114</v>
      </c>
      <c r="B363" s="27" t="s">
        <v>29</v>
      </c>
      <c r="C363" s="67" t="s">
        <v>12</v>
      </c>
      <c r="D363" s="262" t="s">
        <v>186</v>
      </c>
      <c r="E363" s="263" t="s">
        <v>383</v>
      </c>
      <c r="F363" s="264" t="s">
        <v>384</v>
      </c>
      <c r="G363" s="27"/>
      <c r="H363" s="401">
        <f>SUM(H364)</f>
        <v>106571</v>
      </c>
    </row>
    <row r="364" spans="1:8" s="36" customFormat="1" ht="48.75" customHeight="1" x14ac:dyDescent="0.25">
      <c r="A364" s="7" t="s">
        <v>680</v>
      </c>
      <c r="B364" s="2" t="s">
        <v>29</v>
      </c>
      <c r="C364" s="34" t="s">
        <v>12</v>
      </c>
      <c r="D364" s="259" t="s">
        <v>683</v>
      </c>
      <c r="E364" s="260" t="s">
        <v>383</v>
      </c>
      <c r="F364" s="261" t="s">
        <v>384</v>
      </c>
      <c r="G364" s="2"/>
      <c r="H364" s="402">
        <f>SUM(H365)</f>
        <v>106571</v>
      </c>
    </row>
    <row r="365" spans="1:8" s="36" customFormat="1" ht="31.5" customHeight="1" x14ac:dyDescent="0.25">
      <c r="A365" s="7" t="s">
        <v>681</v>
      </c>
      <c r="B365" s="2" t="s">
        <v>29</v>
      </c>
      <c r="C365" s="34" t="s">
        <v>12</v>
      </c>
      <c r="D365" s="259" t="s">
        <v>683</v>
      </c>
      <c r="E365" s="260" t="s">
        <v>10</v>
      </c>
      <c r="F365" s="261" t="s">
        <v>384</v>
      </c>
      <c r="G365" s="2"/>
      <c r="H365" s="402">
        <f>SUM(H366)</f>
        <v>106571</v>
      </c>
    </row>
    <row r="366" spans="1:8" s="36" customFormat="1" ht="19.5" customHeight="1" x14ac:dyDescent="0.25">
      <c r="A366" s="7" t="s">
        <v>682</v>
      </c>
      <c r="B366" s="2" t="s">
        <v>29</v>
      </c>
      <c r="C366" s="34" t="s">
        <v>12</v>
      </c>
      <c r="D366" s="259" t="s">
        <v>683</v>
      </c>
      <c r="E366" s="260" t="s">
        <v>10</v>
      </c>
      <c r="F366" s="261" t="s">
        <v>684</v>
      </c>
      <c r="G366" s="2"/>
      <c r="H366" s="402">
        <f>SUM(H367)</f>
        <v>106571</v>
      </c>
    </row>
    <row r="367" spans="1:8" s="36" customFormat="1" ht="31.5" customHeight="1" x14ac:dyDescent="0.25">
      <c r="A367" s="7" t="s">
        <v>537</v>
      </c>
      <c r="B367" s="2" t="s">
        <v>29</v>
      </c>
      <c r="C367" s="34" t="s">
        <v>12</v>
      </c>
      <c r="D367" s="259" t="s">
        <v>683</v>
      </c>
      <c r="E367" s="260" t="s">
        <v>10</v>
      </c>
      <c r="F367" s="261" t="s">
        <v>684</v>
      </c>
      <c r="G367" s="2" t="s">
        <v>16</v>
      </c>
      <c r="H367" s="403">
        <f>SUM(прил7!I436)</f>
        <v>106571</v>
      </c>
    </row>
    <row r="368" spans="1:8" s="36" customFormat="1" ht="18" customHeight="1" x14ac:dyDescent="0.25">
      <c r="A368" s="85" t="s">
        <v>565</v>
      </c>
      <c r="B368" s="22" t="s">
        <v>29</v>
      </c>
      <c r="C368" s="367" t="s">
        <v>15</v>
      </c>
      <c r="D368" s="368"/>
      <c r="E368" s="369"/>
      <c r="F368" s="370"/>
      <c r="G368" s="22"/>
      <c r="H368" s="408">
        <f>SUM(H371+H389)</f>
        <v>12787099</v>
      </c>
    </row>
    <row r="369" spans="1:8" s="36" customFormat="1" ht="33" hidden="1" customHeight="1" x14ac:dyDescent="0.25">
      <c r="A369" s="3" t="s">
        <v>532</v>
      </c>
      <c r="B369" s="43" t="s">
        <v>29</v>
      </c>
      <c r="C369" s="43" t="s">
        <v>15</v>
      </c>
      <c r="D369" s="259" t="s">
        <v>222</v>
      </c>
      <c r="E369" s="260" t="s">
        <v>10</v>
      </c>
      <c r="F369" s="261" t="s">
        <v>531</v>
      </c>
      <c r="G369" s="2"/>
      <c r="H369" s="402" t="e">
        <f>SUM(H370)</f>
        <v>#REF!</v>
      </c>
    </row>
    <row r="370" spans="1:8" s="36" customFormat="1" ht="31.5" hidden="1" customHeight="1" x14ac:dyDescent="0.25">
      <c r="A370" s="535" t="s">
        <v>537</v>
      </c>
      <c r="B370" s="43" t="s">
        <v>29</v>
      </c>
      <c r="C370" s="43" t="s">
        <v>15</v>
      </c>
      <c r="D370" s="259" t="s">
        <v>222</v>
      </c>
      <c r="E370" s="260" t="s">
        <v>10</v>
      </c>
      <c r="F370" s="261" t="s">
        <v>531</v>
      </c>
      <c r="G370" s="2" t="s">
        <v>16</v>
      </c>
      <c r="H370" s="403" t="e">
        <f>SUM(прил7!#REF!)</f>
        <v>#REF!</v>
      </c>
    </row>
    <row r="371" spans="1:8" s="36" customFormat="1" ht="31.5" customHeight="1" x14ac:dyDescent="0.25">
      <c r="A371" s="26" t="s">
        <v>141</v>
      </c>
      <c r="B371" s="27" t="s">
        <v>29</v>
      </c>
      <c r="C371" s="27" t="s">
        <v>15</v>
      </c>
      <c r="D371" s="217" t="s">
        <v>441</v>
      </c>
      <c r="E371" s="218" t="s">
        <v>383</v>
      </c>
      <c r="F371" s="219" t="s">
        <v>384</v>
      </c>
      <c r="G371" s="27"/>
      <c r="H371" s="401">
        <f>SUM(H372+H385)</f>
        <v>12312099</v>
      </c>
    </row>
    <row r="372" spans="1:8" s="36" customFormat="1" ht="48" customHeight="1" x14ac:dyDescent="0.25">
      <c r="A372" s="3" t="s">
        <v>146</v>
      </c>
      <c r="B372" s="43" t="s">
        <v>29</v>
      </c>
      <c r="C372" s="43" t="s">
        <v>15</v>
      </c>
      <c r="D372" s="256" t="s">
        <v>216</v>
      </c>
      <c r="E372" s="257" t="s">
        <v>383</v>
      </c>
      <c r="F372" s="258" t="s">
        <v>384</v>
      </c>
      <c r="G372" s="43"/>
      <c r="H372" s="402">
        <f>SUM(H373)</f>
        <v>12312099</v>
      </c>
    </row>
    <row r="373" spans="1:8" s="36" customFormat="1" ht="33" customHeight="1" x14ac:dyDescent="0.25">
      <c r="A373" s="3" t="s">
        <v>455</v>
      </c>
      <c r="B373" s="43" t="s">
        <v>29</v>
      </c>
      <c r="C373" s="43" t="s">
        <v>15</v>
      </c>
      <c r="D373" s="256" t="s">
        <v>216</v>
      </c>
      <c r="E373" s="257" t="s">
        <v>10</v>
      </c>
      <c r="F373" s="258" t="s">
        <v>384</v>
      </c>
      <c r="G373" s="43"/>
      <c r="H373" s="402">
        <f>SUM(H374+H376+H378+H383)</f>
        <v>12312099</v>
      </c>
    </row>
    <row r="374" spans="1:8" s="36" customFormat="1" ht="47.25" x14ac:dyDescent="0.25">
      <c r="A374" s="3" t="s">
        <v>846</v>
      </c>
      <c r="B374" s="43" t="s">
        <v>29</v>
      </c>
      <c r="C374" s="43" t="s">
        <v>15</v>
      </c>
      <c r="D374" s="256" t="s">
        <v>216</v>
      </c>
      <c r="E374" s="257" t="s">
        <v>10</v>
      </c>
      <c r="F374" s="222" t="s">
        <v>839</v>
      </c>
      <c r="G374" s="58"/>
      <c r="H374" s="402">
        <f>SUM(H375)</f>
        <v>435195</v>
      </c>
    </row>
    <row r="375" spans="1:8" s="36" customFormat="1" ht="33" customHeight="1" x14ac:dyDescent="0.25">
      <c r="A375" s="88" t="s">
        <v>804</v>
      </c>
      <c r="B375" s="43" t="s">
        <v>29</v>
      </c>
      <c r="C375" s="43" t="s">
        <v>15</v>
      </c>
      <c r="D375" s="256" t="s">
        <v>216</v>
      </c>
      <c r="E375" s="257" t="s">
        <v>10</v>
      </c>
      <c r="F375" s="222" t="s">
        <v>839</v>
      </c>
      <c r="G375" s="58" t="s">
        <v>805</v>
      </c>
      <c r="H375" s="404">
        <f>SUM(прил7!I442)</f>
        <v>435195</v>
      </c>
    </row>
    <row r="376" spans="1:8" s="36" customFormat="1" ht="78.75" x14ac:dyDescent="0.25">
      <c r="A376" s="3" t="s">
        <v>847</v>
      </c>
      <c r="B376" s="43" t="s">
        <v>29</v>
      </c>
      <c r="C376" s="43" t="s">
        <v>15</v>
      </c>
      <c r="D376" s="256" t="s">
        <v>216</v>
      </c>
      <c r="E376" s="257" t="s">
        <v>10</v>
      </c>
      <c r="F376" s="222" t="s">
        <v>840</v>
      </c>
      <c r="G376" s="58"/>
      <c r="H376" s="402">
        <f>SUM(H377)</f>
        <v>39775</v>
      </c>
    </row>
    <row r="377" spans="1:8" s="36" customFormat="1" ht="33" customHeight="1" x14ac:dyDescent="0.25">
      <c r="A377" s="88" t="s">
        <v>804</v>
      </c>
      <c r="B377" s="43" t="s">
        <v>29</v>
      </c>
      <c r="C377" s="43" t="s">
        <v>15</v>
      </c>
      <c r="D377" s="256" t="s">
        <v>216</v>
      </c>
      <c r="E377" s="257" t="s">
        <v>10</v>
      </c>
      <c r="F377" s="222" t="s">
        <v>840</v>
      </c>
      <c r="G377" s="58" t="s">
        <v>805</v>
      </c>
      <c r="H377" s="404">
        <f>SUM(прил7!I444)</f>
        <v>39775</v>
      </c>
    </row>
    <row r="378" spans="1:8" s="36" customFormat="1" ht="32.25" customHeight="1" x14ac:dyDescent="0.25">
      <c r="A378" s="60" t="s">
        <v>84</v>
      </c>
      <c r="B378" s="43" t="s">
        <v>29</v>
      </c>
      <c r="C378" s="43" t="s">
        <v>15</v>
      </c>
      <c r="D378" s="256" t="s">
        <v>216</v>
      </c>
      <c r="E378" s="257" t="s">
        <v>10</v>
      </c>
      <c r="F378" s="258" t="s">
        <v>415</v>
      </c>
      <c r="G378" s="43"/>
      <c r="H378" s="402">
        <f>SUM(H379:H382)</f>
        <v>10735709</v>
      </c>
    </row>
    <row r="379" spans="1:8" s="36" customFormat="1" ht="32.25" customHeight="1" x14ac:dyDescent="0.25">
      <c r="A379" s="100" t="s">
        <v>76</v>
      </c>
      <c r="B379" s="43" t="s">
        <v>29</v>
      </c>
      <c r="C379" s="43" t="s">
        <v>15</v>
      </c>
      <c r="D379" s="256" t="s">
        <v>216</v>
      </c>
      <c r="E379" s="257" t="s">
        <v>10</v>
      </c>
      <c r="F379" s="258" t="s">
        <v>415</v>
      </c>
      <c r="G379" s="43" t="s">
        <v>13</v>
      </c>
      <c r="H379" s="404">
        <f>SUM(прил7!I446)</f>
        <v>1843783</v>
      </c>
    </row>
    <row r="380" spans="1:8" s="36" customFormat="1" ht="32.25" customHeight="1" x14ac:dyDescent="0.25">
      <c r="A380" s="548" t="s">
        <v>537</v>
      </c>
      <c r="B380" s="43" t="s">
        <v>29</v>
      </c>
      <c r="C380" s="43" t="s">
        <v>15</v>
      </c>
      <c r="D380" s="256" t="s">
        <v>216</v>
      </c>
      <c r="E380" s="257" t="s">
        <v>10</v>
      </c>
      <c r="F380" s="258" t="s">
        <v>415</v>
      </c>
      <c r="G380" s="43" t="s">
        <v>16</v>
      </c>
      <c r="H380" s="404">
        <f>SUM(прил7!I447)</f>
        <v>893554</v>
      </c>
    </row>
    <row r="381" spans="1:8" s="36" customFormat="1" ht="32.25" customHeight="1" x14ac:dyDescent="0.25">
      <c r="A381" s="88" t="s">
        <v>804</v>
      </c>
      <c r="B381" s="43" t="s">
        <v>29</v>
      </c>
      <c r="C381" s="43" t="s">
        <v>15</v>
      </c>
      <c r="D381" s="256" t="s">
        <v>216</v>
      </c>
      <c r="E381" s="257" t="s">
        <v>10</v>
      </c>
      <c r="F381" s="258" t="s">
        <v>415</v>
      </c>
      <c r="G381" s="43" t="s">
        <v>805</v>
      </c>
      <c r="H381" s="404">
        <f>SUM(прил7!I448)</f>
        <v>7739113</v>
      </c>
    </row>
    <row r="382" spans="1:8" s="36" customFormat="1" ht="17.25" customHeight="1" x14ac:dyDescent="0.25">
      <c r="A382" s="60" t="s">
        <v>18</v>
      </c>
      <c r="B382" s="43" t="s">
        <v>29</v>
      </c>
      <c r="C382" s="43" t="s">
        <v>15</v>
      </c>
      <c r="D382" s="256" t="s">
        <v>216</v>
      </c>
      <c r="E382" s="257" t="s">
        <v>10</v>
      </c>
      <c r="F382" s="258" t="s">
        <v>415</v>
      </c>
      <c r="G382" s="43" t="s">
        <v>17</v>
      </c>
      <c r="H382" s="404">
        <f>SUM(прил7!I449)</f>
        <v>259259</v>
      </c>
    </row>
    <row r="383" spans="1:8" s="36" customFormat="1" ht="33" customHeight="1" x14ac:dyDescent="0.25">
      <c r="A383" s="60" t="s">
        <v>807</v>
      </c>
      <c r="B383" s="43" t="s">
        <v>29</v>
      </c>
      <c r="C383" s="43" t="s">
        <v>15</v>
      </c>
      <c r="D383" s="256" t="s">
        <v>216</v>
      </c>
      <c r="E383" s="257" t="s">
        <v>10</v>
      </c>
      <c r="F383" s="258" t="s">
        <v>806</v>
      </c>
      <c r="G383" s="43"/>
      <c r="H383" s="402">
        <f>SUM(H384)</f>
        <v>1101420</v>
      </c>
    </row>
    <row r="384" spans="1:8" s="36" customFormat="1" ht="33" customHeight="1" x14ac:dyDescent="0.25">
      <c r="A384" s="100" t="s">
        <v>804</v>
      </c>
      <c r="B384" s="43" t="s">
        <v>29</v>
      </c>
      <c r="C384" s="43" t="s">
        <v>15</v>
      </c>
      <c r="D384" s="256" t="s">
        <v>216</v>
      </c>
      <c r="E384" s="257" t="s">
        <v>10</v>
      </c>
      <c r="F384" s="258" t="s">
        <v>806</v>
      </c>
      <c r="G384" s="43" t="s">
        <v>805</v>
      </c>
      <c r="H384" s="404">
        <f>SUM(прил7!I451)</f>
        <v>1101420</v>
      </c>
    </row>
    <row r="385" spans="1:8" s="36" customFormat="1" ht="65.25" hidden="1" customHeight="1" x14ac:dyDescent="0.25">
      <c r="A385" s="75" t="s">
        <v>147</v>
      </c>
      <c r="B385" s="43" t="s">
        <v>29</v>
      </c>
      <c r="C385" s="43" t="s">
        <v>15</v>
      </c>
      <c r="D385" s="256" t="s">
        <v>217</v>
      </c>
      <c r="E385" s="257" t="s">
        <v>383</v>
      </c>
      <c r="F385" s="258" t="s">
        <v>384</v>
      </c>
      <c r="G385" s="43"/>
      <c r="H385" s="402">
        <f>SUM(H386)</f>
        <v>0</v>
      </c>
    </row>
    <row r="386" spans="1:8" s="36" customFormat="1" ht="33" hidden="1" customHeight="1" x14ac:dyDescent="0.25">
      <c r="A386" s="75" t="s">
        <v>449</v>
      </c>
      <c r="B386" s="43" t="s">
        <v>29</v>
      </c>
      <c r="C386" s="43" t="s">
        <v>15</v>
      </c>
      <c r="D386" s="256" t="s">
        <v>217</v>
      </c>
      <c r="E386" s="257" t="s">
        <v>10</v>
      </c>
      <c r="F386" s="258" t="s">
        <v>384</v>
      </c>
      <c r="G386" s="43"/>
      <c r="H386" s="402">
        <f>SUM(H387)</f>
        <v>0</v>
      </c>
    </row>
    <row r="387" spans="1:8" s="36" customFormat="1" ht="18.75" hidden="1" customHeight="1" x14ac:dyDescent="0.25">
      <c r="A387" s="542" t="s">
        <v>450</v>
      </c>
      <c r="B387" s="43" t="s">
        <v>29</v>
      </c>
      <c r="C387" s="43" t="s">
        <v>15</v>
      </c>
      <c r="D387" s="256" t="s">
        <v>217</v>
      </c>
      <c r="E387" s="257" t="s">
        <v>10</v>
      </c>
      <c r="F387" s="258" t="s">
        <v>451</v>
      </c>
      <c r="G387" s="43"/>
      <c r="H387" s="402">
        <f>SUM(H388)</f>
        <v>0</v>
      </c>
    </row>
    <row r="388" spans="1:8" s="36" customFormat="1" ht="33" hidden="1" customHeight="1" x14ac:dyDescent="0.25">
      <c r="A388" s="535" t="s">
        <v>537</v>
      </c>
      <c r="B388" s="43" t="s">
        <v>29</v>
      </c>
      <c r="C388" s="43" t="s">
        <v>15</v>
      </c>
      <c r="D388" s="256" t="s">
        <v>217</v>
      </c>
      <c r="E388" s="221" t="s">
        <v>10</v>
      </c>
      <c r="F388" s="222" t="s">
        <v>451</v>
      </c>
      <c r="G388" s="43" t="s">
        <v>16</v>
      </c>
      <c r="H388" s="404">
        <f>SUM(прил7!I455)</f>
        <v>0</v>
      </c>
    </row>
    <row r="389" spans="1:8" s="36" customFormat="1" ht="64.5" customHeight="1" x14ac:dyDescent="0.25">
      <c r="A389" s="74" t="s">
        <v>128</v>
      </c>
      <c r="B389" s="27" t="s">
        <v>29</v>
      </c>
      <c r="C389" s="41" t="s">
        <v>15</v>
      </c>
      <c r="D389" s="229" t="s">
        <v>199</v>
      </c>
      <c r="E389" s="230" t="s">
        <v>383</v>
      </c>
      <c r="F389" s="231" t="s">
        <v>384</v>
      </c>
      <c r="G389" s="27"/>
      <c r="H389" s="401">
        <f>SUM(H390)</f>
        <v>475000</v>
      </c>
    </row>
    <row r="390" spans="1:8" s="36" customFormat="1" ht="94.5" customHeight="1" x14ac:dyDescent="0.25">
      <c r="A390" s="75" t="s">
        <v>144</v>
      </c>
      <c r="B390" s="2" t="s">
        <v>29</v>
      </c>
      <c r="C390" s="34" t="s">
        <v>15</v>
      </c>
      <c r="D390" s="259" t="s">
        <v>201</v>
      </c>
      <c r="E390" s="260" t="s">
        <v>383</v>
      </c>
      <c r="F390" s="261" t="s">
        <v>384</v>
      </c>
      <c r="G390" s="2"/>
      <c r="H390" s="402">
        <f>SUM(H391)</f>
        <v>475000</v>
      </c>
    </row>
    <row r="391" spans="1:8" s="36" customFormat="1" ht="46.5" customHeight="1" x14ac:dyDescent="0.25">
      <c r="A391" s="102" t="s">
        <v>403</v>
      </c>
      <c r="B391" s="2" t="s">
        <v>29</v>
      </c>
      <c r="C391" s="34" t="s">
        <v>15</v>
      </c>
      <c r="D391" s="259" t="s">
        <v>201</v>
      </c>
      <c r="E391" s="260" t="s">
        <v>10</v>
      </c>
      <c r="F391" s="261" t="s">
        <v>384</v>
      </c>
      <c r="G391" s="2"/>
      <c r="H391" s="402">
        <f>SUM(H392)</f>
        <v>475000</v>
      </c>
    </row>
    <row r="392" spans="1:8" s="36" customFormat="1" ht="18.75" customHeight="1" x14ac:dyDescent="0.25">
      <c r="A392" s="60" t="s">
        <v>99</v>
      </c>
      <c r="B392" s="2" t="s">
        <v>29</v>
      </c>
      <c r="C392" s="34" t="s">
        <v>15</v>
      </c>
      <c r="D392" s="259" t="s">
        <v>201</v>
      </c>
      <c r="E392" s="260" t="s">
        <v>10</v>
      </c>
      <c r="F392" s="261" t="s">
        <v>404</v>
      </c>
      <c r="G392" s="2"/>
      <c r="H392" s="402">
        <f>SUM(H393:H394)</f>
        <v>475000</v>
      </c>
    </row>
    <row r="393" spans="1:8" s="36" customFormat="1" ht="34.5" customHeight="1" x14ac:dyDescent="0.25">
      <c r="A393" s="548" t="s">
        <v>537</v>
      </c>
      <c r="B393" s="2" t="s">
        <v>29</v>
      </c>
      <c r="C393" s="34" t="s">
        <v>15</v>
      </c>
      <c r="D393" s="259" t="s">
        <v>201</v>
      </c>
      <c r="E393" s="260" t="s">
        <v>10</v>
      </c>
      <c r="F393" s="261" t="s">
        <v>404</v>
      </c>
      <c r="G393" s="2" t="s">
        <v>16</v>
      </c>
      <c r="H393" s="403">
        <f>SUM(прил7!I460)</f>
        <v>16800</v>
      </c>
    </row>
    <row r="394" spans="1:8" s="36" customFormat="1" ht="34.5" customHeight="1" x14ac:dyDescent="0.25">
      <c r="A394" s="100" t="s">
        <v>804</v>
      </c>
      <c r="B394" s="2" t="s">
        <v>29</v>
      </c>
      <c r="C394" s="34" t="s">
        <v>15</v>
      </c>
      <c r="D394" s="259" t="s">
        <v>201</v>
      </c>
      <c r="E394" s="260" t="s">
        <v>10</v>
      </c>
      <c r="F394" s="261" t="s">
        <v>404</v>
      </c>
      <c r="G394" s="2" t="s">
        <v>805</v>
      </c>
      <c r="H394" s="403">
        <f>SUM(прил7!I461)</f>
        <v>458200</v>
      </c>
    </row>
    <row r="395" spans="1:8" ht="15.75" x14ac:dyDescent="0.25">
      <c r="A395" s="85" t="s">
        <v>570</v>
      </c>
      <c r="B395" s="22" t="s">
        <v>29</v>
      </c>
      <c r="C395" s="22" t="s">
        <v>29</v>
      </c>
      <c r="D395" s="214"/>
      <c r="E395" s="215"/>
      <c r="F395" s="216"/>
      <c r="G395" s="21"/>
      <c r="H395" s="408">
        <f>SUM(H396,H412)</f>
        <v>2350792</v>
      </c>
    </row>
    <row r="396" spans="1:8" ht="63" x14ac:dyDescent="0.25">
      <c r="A396" s="74" t="s">
        <v>151</v>
      </c>
      <c r="B396" s="27" t="s">
        <v>29</v>
      </c>
      <c r="C396" s="27" t="s">
        <v>29</v>
      </c>
      <c r="D396" s="217" t="s">
        <v>456</v>
      </c>
      <c r="E396" s="218" t="s">
        <v>383</v>
      </c>
      <c r="F396" s="219" t="s">
        <v>384</v>
      </c>
      <c r="G396" s="27"/>
      <c r="H396" s="401">
        <f>SUM(H397,H402)</f>
        <v>2325792</v>
      </c>
    </row>
    <row r="397" spans="1:8" ht="81.75" customHeight="1" x14ac:dyDescent="0.25">
      <c r="A397" s="53" t="s">
        <v>152</v>
      </c>
      <c r="B397" s="43" t="s">
        <v>29</v>
      </c>
      <c r="C397" s="43" t="s">
        <v>29</v>
      </c>
      <c r="D397" s="256" t="s">
        <v>223</v>
      </c>
      <c r="E397" s="257" t="s">
        <v>383</v>
      </c>
      <c r="F397" s="258" t="s">
        <v>384</v>
      </c>
      <c r="G397" s="43"/>
      <c r="H397" s="402">
        <f>SUM(H398)</f>
        <v>148000</v>
      </c>
    </row>
    <row r="398" spans="1:8" ht="33" customHeight="1" x14ac:dyDescent="0.25">
      <c r="A398" s="53" t="s">
        <v>457</v>
      </c>
      <c r="B398" s="43" t="s">
        <v>29</v>
      </c>
      <c r="C398" s="43" t="s">
        <v>29</v>
      </c>
      <c r="D398" s="256" t="s">
        <v>223</v>
      </c>
      <c r="E398" s="257" t="s">
        <v>10</v>
      </c>
      <c r="F398" s="258" t="s">
        <v>384</v>
      </c>
      <c r="G398" s="43"/>
      <c r="H398" s="402">
        <f>SUM(H399)</f>
        <v>148000</v>
      </c>
    </row>
    <row r="399" spans="1:8" ht="15.75" x14ac:dyDescent="0.25">
      <c r="A399" s="3" t="s">
        <v>85</v>
      </c>
      <c r="B399" s="43" t="s">
        <v>29</v>
      </c>
      <c r="C399" s="43" t="s">
        <v>29</v>
      </c>
      <c r="D399" s="256" t="s">
        <v>223</v>
      </c>
      <c r="E399" s="257" t="s">
        <v>10</v>
      </c>
      <c r="F399" s="258" t="s">
        <v>458</v>
      </c>
      <c r="G399" s="43"/>
      <c r="H399" s="402">
        <f>SUM(H400:H401)</f>
        <v>148000</v>
      </c>
    </row>
    <row r="400" spans="1:8" ht="31.5" x14ac:dyDescent="0.25">
      <c r="A400" s="88" t="s">
        <v>537</v>
      </c>
      <c r="B400" s="43" t="s">
        <v>29</v>
      </c>
      <c r="C400" s="43" t="s">
        <v>29</v>
      </c>
      <c r="D400" s="256" t="s">
        <v>223</v>
      </c>
      <c r="E400" s="257" t="s">
        <v>10</v>
      </c>
      <c r="F400" s="258" t="s">
        <v>458</v>
      </c>
      <c r="G400" s="43" t="s">
        <v>16</v>
      </c>
      <c r="H400" s="404">
        <f>SUM(прил7!I561)</f>
        <v>78000</v>
      </c>
    </row>
    <row r="401" spans="1:8" s="583" customFormat="1" ht="15.75" x14ac:dyDescent="0.25">
      <c r="A401" s="60" t="s">
        <v>40</v>
      </c>
      <c r="B401" s="43" t="s">
        <v>29</v>
      </c>
      <c r="C401" s="43" t="s">
        <v>29</v>
      </c>
      <c r="D401" s="256" t="s">
        <v>223</v>
      </c>
      <c r="E401" s="257" t="s">
        <v>10</v>
      </c>
      <c r="F401" s="258" t="s">
        <v>458</v>
      </c>
      <c r="G401" s="43" t="s">
        <v>39</v>
      </c>
      <c r="H401" s="404">
        <f>SUM(прил7!I562)</f>
        <v>70000</v>
      </c>
    </row>
    <row r="402" spans="1:8" ht="64.5" customHeight="1" x14ac:dyDescent="0.25">
      <c r="A402" s="75" t="s">
        <v>153</v>
      </c>
      <c r="B402" s="43" t="s">
        <v>29</v>
      </c>
      <c r="C402" s="43" t="s">
        <v>29</v>
      </c>
      <c r="D402" s="256" t="s">
        <v>219</v>
      </c>
      <c r="E402" s="257" t="s">
        <v>383</v>
      </c>
      <c r="F402" s="258" t="s">
        <v>384</v>
      </c>
      <c r="G402" s="43"/>
      <c r="H402" s="402">
        <f>SUM(H403)</f>
        <v>2177792</v>
      </c>
    </row>
    <row r="403" spans="1:8" ht="32.25" customHeight="1" x14ac:dyDescent="0.25">
      <c r="A403" s="75" t="s">
        <v>459</v>
      </c>
      <c r="B403" s="43" t="s">
        <v>29</v>
      </c>
      <c r="C403" s="43" t="s">
        <v>29</v>
      </c>
      <c r="D403" s="256" t="s">
        <v>219</v>
      </c>
      <c r="E403" s="257" t="s">
        <v>10</v>
      </c>
      <c r="F403" s="258" t="s">
        <v>384</v>
      </c>
      <c r="G403" s="43"/>
      <c r="H403" s="402">
        <f>SUM(H404+H406+H409)</f>
        <v>2177792</v>
      </c>
    </row>
    <row r="404" spans="1:8" ht="18" customHeight="1" x14ac:dyDescent="0.25">
      <c r="A404" s="75" t="s">
        <v>548</v>
      </c>
      <c r="B404" s="2" t="s">
        <v>29</v>
      </c>
      <c r="C404" s="2" t="s">
        <v>29</v>
      </c>
      <c r="D404" s="256" t="s">
        <v>219</v>
      </c>
      <c r="E404" s="221" t="s">
        <v>10</v>
      </c>
      <c r="F404" s="258" t="s">
        <v>547</v>
      </c>
      <c r="G404" s="43"/>
      <c r="H404" s="402">
        <f>SUM(H405)</f>
        <v>754650</v>
      </c>
    </row>
    <row r="405" spans="1:8" ht="16.5" customHeight="1" x14ac:dyDescent="0.25">
      <c r="A405" s="75" t="s">
        <v>40</v>
      </c>
      <c r="B405" s="2" t="s">
        <v>29</v>
      </c>
      <c r="C405" s="2" t="s">
        <v>29</v>
      </c>
      <c r="D405" s="256" t="s">
        <v>219</v>
      </c>
      <c r="E405" s="221" t="s">
        <v>10</v>
      </c>
      <c r="F405" s="258" t="s">
        <v>547</v>
      </c>
      <c r="G405" s="43" t="s">
        <v>39</v>
      </c>
      <c r="H405" s="404">
        <f>SUM(прил7!I566)</f>
        <v>754650</v>
      </c>
    </row>
    <row r="406" spans="1:8" ht="18.75" customHeight="1" x14ac:dyDescent="0.25">
      <c r="A406" s="83" t="s">
        <v>460</v>
      </c>
      <c r="B406" s="2" t="s">
        <v>29</v>
      </c>
      <c r="C406" s="2" t="s">
        <v>29</v>
      </c>
      <c r="D406" s="256" t="s">
        <v>219</v>
      </c>
      <c r="E406" s="221" t="s">
        <v>10</v>
      </c>
      <c r="F406" s="222" t="s">
        <v>461</v>
      </c>
      <c r="G406" s="2"/>
      <c r="H406" s="402">
        <f>SUM(H407:H408)</f>
        <v>1180350</v>
      </c>
    </row>
    <row r="407" spans="1:8" ht="31.5" x14ac:dyDescent="0.25">
      <c r="A407" s="88" t="s">
        <v>537</v>
      </c>
      <c r="B407" s="2" t="s">
        <v>29</v>
      </c>
      <c r="C407" s="2" t="s">
        <v>29</v>
      </c>
      <c r="D407" s="256" t="s">
        <v>219</v>
      </c>
      <c r="E407" s="221" t="s">
        <v>10</v>
      </c>
      <c r="F407" s="222" t="s">
        <v>461</v>
      </c>
      <c r="G407" s="2" t="s">
        <v>16</v>
      </c>
      <c r="H407" s="404">
        <f>SUM(прил7!I467)</f>
        <v>788400</v>
      </c>
    </row>
    <row r="408" spans="1:8" ht="15.75" x14ac:dyDescent="0.25">
      <c r="A408" s="60" t="s">
        <v>40</v>
      </c>
      <c r="B408" s="2" t="s">
        <v>29</v>
      </c>
      <c r="C408" s="2" t="s">
        <v>29</v>
      </c>
      <c r="D408" s="256" t="s">
        <v>219</v>
      </c>
      <c r="E408" s="221" t="s">
        <v>10</v>
      </c>
      <c r="F408" s="222" t="s">
        <v>461</v>
      </c>
      <c r="G408" s="2" t="s">
        <v>39</v>
      </c>
      <c r="H408" s="404">
        <f>SUM(прил7!I568+прил7!I468)</f>
        <v>391950</v>
      </c>
    </row>
    <row r="409" spans="1:8" ht="15.75" x14ac:dyDescent="0.25">
      <c r="A409" s="89" t="s">
        <v>546</v>
      </c>
      <c r="B409" s="2" t="s">
        <v>29</v>
      </c>
      <c r="C409" s="2" t="s">
        <v>29</v>
      </c>
      <c r="D409" s="256" t="s">
        <v>219</v>
      </c>
      <c r="E409" s="221" t="s">
        <v>10</v>
      </c>
      <c r="F409" s="222" t="s">
        <v>545</v>
      </c>
      <c r="G409" s="2"/>
      <c r="H409" s="402">
        <f>SUM(H410:H411)</f>
        <v>242792</v>
      </c>
    </row>
    <row r="410" spans="1:8" ht="31.5" x14ac:dyDescent="0.25">
      <c r="A410" s="109" t="s">
        <v>537</v>
      </c>
      <c r="B410" s="2" t="s">
        <v>29</v>
      </c>
      <c r="C410" s="2" t="s">
        <v>29</v>
      </c>
      <c r="D410" s="256" t="s">
        <v>219</v>
      </c>
      <c r="E410" s="221" t="s">
        <v>10</v>
      </c>
      <c r="F410" s="222" t="s">
        <v>545</v>
      </c>
      <c r="G410" s="2" t="s">
        <v>16</v>
      </c>
      <c r="H410" s="404">
        <f>SUM(прил7!I570+прил7!I470)</f>
        <v>172792</v>
      </c>
    </row>
    <row r="411" spans="1:8" s="497" customFormat="1" ht="31.5" x14ac:dyDescent="0.25">
      <c r="A411" s="100" t="s">
        <v>804</v>
      </c>
      <c r="B411" s="2" t="s">
        <v>29</v>
      </c>
      <c r="C411" s="2" t="s">
        <v>29</v>
      </c>
      <c r="D411" s="256" t="s">
        <v>219</v>
      </c>
      <c r="E411" s="221" t="s">
        <v>10</v>
      </c>
      <c r="F411" s="222" t="s">
        <v>545</v>
      </c>
      <c r="G411" s="2" t="s">
        <v>805</v>
      </c>
      <c r="H411" s="404">
        <f>SUM(прил7!I471)</f>
        <v>70000</v>
      </c>
    </row>
    <row r="412" spans="1:8" s="63" customFormat="1" ht="33.75" customHeight="1" x14ac:dyDescent="0.25">
      <c r="A412" s="74" t="s">
        <v>112</v>
      </c>
      <c r="B412" s="27" t="s">
        <v>29</v>
      </c>
      <c r="C412" s="27" t="s">
        <v>29</v>
      </c>
      <c r="D412" s="217" t="s">
        <v>398</v>
      </c>
      <c r="E412" s="218" t="s">
        <v>383</v>
      </c>
      <c r="F412" s="219" t="s">
        <v>384</v>
      </c>
      <c r="G412" s="27"/>
      <c r="H412" s="401">
        <f>SUM(H413)</f>
        <v>25000</v>
      </c>
    </row>
    <row r="413" spans="1:8" s="63" customFormat="1" ht="47.25" customHeight="1" x14ac:dyDescent="0.25">
      <c r="A413" s="75" t="s">
        <v>148</v>
      </c>
      <c r="B413" s="34" t="s">
        <v>29</v>
      </c>
      <c r="C413" s="43" t="s">
        <v>29</v>
      </c>
      <c r="D413" s="256" t="s">
        <v>218</v>
      </c>
      <c r="E413" s="257" t="s">
        <v>383</v>
      </c>
      <c r="F413" s="258" t="s">
        <v>384</v>
      </c>
      <c r="G413" s="70"/>
      <c r="H413" s="405">
        <f>SUM(H414)</f>
        <v>25000</v>
      </c>
    </row>
    <row r="414" spans="1:8" s="63" customFormat="1" ht="32.25" customHeight="1" x14ac:dyDescent="0.25">
      <c r="A414" s="75" t="s">
        <v>453</v>
      </c>
      <c r="B414" s="34" t="s">
        <v>29</v>
      </c>
      <c r="C414" s="43" t="s">
        <v>29</v>
      </c>
      <c r="D414" s="256" t="s">
        <v>218</v>
      </c>
      <c r="E414" s="257" t="s">
        <v>10</v>
      </c>
      <c r="F414" s="258" t="s">
        <v>384</v>
      </c>
      <c r="G414" s="70"/>
      <c r="H414" s="405">
        <f>SUM(H415)</f>
        <v>25000</v>
      </c>
    </row>
    <row r="415" spans="1:8" s="36" customFormat="1" ht="32.25" customHeight="1" x14ac:dyDescent="0.25">
      <c r="A415" s="68" t="s">
        <v>149</v>
      </c>
      <c r="B415" s="34" t="s">
        <v>29</v>
      </c>
      <c r="C415" s="43" t="s">
        <v>29</v>
      </c>
      <c r="D415" s="256" t="s">
        <v>218</v>
      </c>
      <c r="E415" s="257" t="s">
        <v>10</v>
      </c>
      <c r="F415" s="258" t="s">
        <v>454</v>
      </c>
      <c r="G415" s="70"/>
      <c r="H415" s="405">
        <f>SUM(H416)</f>
        <v>25000</v>
      </c>
    </row>
    <row r="416" spans="1:8" s="36" customFormat="1" ht="30.75" customHeight="1" x14ac:dyDescent="0.25">
      <c r="A416" s="90" t="s">
        <v>537</v>
      </c>
      <c r="B416" s="43" t="s">
        <v>29</v>
      </c>
      <c r="C416" s="43" t="s">
        <v>29</v>
      </c>
      <c r="D416" s="256" t="s">
        <v>218</v>
      </c>
      <c r="E416" s="257" t="s">
        <v>10</v>
      </c>
      <c r="F416" s="258" t="s">
        <v>454</v>
      </c>
      <c r="G416" s="70" t="s">
        <v>16</v>
      </c>
      <c r="H416" s="406">
        <f>SUM(прил7!I575)</f>
        <v>25000</v>
      </c>
    </row>
    <row r="417" spans="1:8" ht="15.75" x14ac:dyDescent="0.25">
      <c r="A417" s="85" t="s">
        <v>31</v>
      </c>
      <c r="B417" s="22" t="s">
        <v>29</v>
      </c>
      <c r="C417" s="22" t="s">
        <v>32</v>
      </c>
      <c r="D417" s="214"/>
      <c r="E417" s="215"/>
      <c r="F417" s="216"/>
      <c r="G417" s="21"/>
      <c r="H417" s="408">
        <f>SUM(H423,H418,H445,H440)</f>
        <v>12197755</v>
      </c>
    </row>
    <row r="418" spans="1:8" s="63" customFormat="1" ht="32.25" customHeight="1" x14ac:dyDescent="0.25">
      <c r="A418" s="74" t="s">
        <v>110</v>
      </c>
      <c r="B418" s="27" t="s">
        <v>29</v>
      </c>
      <c r="C418" s="27" t="s">
        <v>32</v>
      </c>
      <c r="D418" s="217" t="s">
        <v>180</v>
      </c>
      <c r="E418" s="218" t="s">
        <v>383</v>
      </c>
      <c r="F418" s="219" t="s">
        <v>384</v>
      </c>
      <c r="G418" s="27"/>
      <c r="H418" s="401">
        <f>SUM(H419)</f>
        <v>3000</v>
      </c>
    </row>
    <row r="419" spans="1:8" s="36" customFormat="1" ht="63.75" customHeight="1" x14ac:dyDescent="0.25">
      <c r="A419" s="68" t="s">
        <v>111</v>
      </c>
      <c r="B419" s="69" t="s">
        <v>29</v>
      </c>
      <c r="C419" s="34" t="s">
        <v>32</v>
      </c>
      <c r="D419" s="259" t="s">
        <v>210</v>
      </c>
      <c r="E419" s="260" t="s">
        <v>383</v>
      </c>
      <c r="F419" s="261" t="s">
        <v>384</v>
      </c>
      <c r="G419" s="70"/>
      <c r="H419" s="405">
        <f>SUM(H420)</f>
        <v>3000</v>
      </c>
    </row>
    <row r="420" spans="1:8" s="36" customFormat="1" ht="33" customHeight="1" x14ac:dyDescent="0.25">
      <c r="A420" s="272" t="s">
        <v>391</v>
      </c>
      <c r="B420" s="69" t="s">
        <v>29</v>
      </c>
      <c r="C420" s="34" t="s">
        <v>32</v>
      </c>
      <c r="D420" s="259" t="s">
        <v>210</v>
      </c>
      <c r="E420" s="260" t="s">
        <v>10</v>
      </c>
      <c r="F420" s="261" t="s">
        <v>384</v>
      </c>
      <c r="G420" s="70"/>
      <c r="H420" s="405">
        <f>SUM(H421)</f>
        <v>3000</v>
      </c>
    </row>
    <row r="421" spans="1:8" s="36" customFormat="1" ht="33.75" customHeight="1" x14ac:dyDescent="0.25">
      <c r="A421" s="78" t="s">
        <v>102</v>
      </c>
      <c r="B421" s="69" t="s">
        <v>29</v>
      </c>
      <c r="C421" s="34" t="s">
        <v>32</v>
      </c>
      <c r="D421" s="259" t="s">
        <v>210</v>
      </c>
      <c r="E421" s="260" t="s">
        <v>10</v>
      </c>
      <c r="F421" s="261" t="s">
        <v>393</v>
      </c>
      <c r="G421" s="2"/>
      <c r="H421" s="402">
        <f>SUM(H422)</f>
        <v>3000</v>
      </c>
    </row>
    <row r="422" spans="1:8" s="36" customFormat="1" ht="32.25" customHeight="1" x14ac:dyDescent="0.25">
      <c r="A422" s="90" t="s">
        <v>537</v>
      </c>
      <c r="B422" s="69" t="s">
        <v>29</v>
      </c>
      <c r="C422" s="34" t="s">
        <v>32</v>
      </c>
      <c r="D422" s="259" t="s">
        <v>210</v>
      </c>
      <c r="E422" s="260" t="s">
        <v>10</v>
      </c>
      <c r="F422" s="261" t="s">
        <v>393</v>
      </c>
      <c r="G422" s="70" t="s">
        <v>16</v>
      </c>
      <c r="H422" s="406">
        <f>SUM(прил7!I477)</f>
        <v>3000</v>
      </c>
    </row>
    <row r="423" spans="1:8" ht="36" customHeight="1" x14ac:dyDescent="0.25">
      <c r="A423" s="26" t="s">
        <v>141</v>
      </c>
      <c r="B423" s="27" t="s">
        <v>29</v>
      </c>
      <c r="C423" s="27" t="s">
        <v>32</v>
      </c>
      <c r="D423" s="217" t="s">
        <v>441</v>
      </c>
      <c r="E423" s="218" t="s">
        <v>383</v>
      </c>
      <c r="F423" s="219" t="s">
        <v>384</v>
      </c>
      <c r="G423" s="27"/>
      <c r="H423" s="401">
        <f>SUM(H428+H424)</f>
        <v>12166055</v>
      </c>
    </row>
    <row r="424" spans="1:8" s="462" customFormat="1" ht="65.25" customHeight="1" x14ac:dyDescent="0.25">
      <c r="A424" s="75" t="s">
        <v>147</v>
      </c>
      <c r="B424" s="43" t="s">
        <v>29</v>
      </c>
      <c r="C424" s="34" t="s">
        <v>32</v>
      </c>
      <c r="D424" s="256" t="s">
        <v>217</v>
      </c>
      <c r="E424" s="257" t="s">
        <v>383</v>
      </c>
      <c r="F424" s="258" t="s">
        <v>384</v>
      </c>
      <c r="G424" s="43"/>
      <c r="H424" s="402">
        <f>SUM(H425)</f>
        <v>100000</v>
      </c>
    </row>
    <row r="425" spans="1:8" s="462" customFormat="1" ht="33" customHeight="1" x14ac:dyDescent="0.25">
      <c r="A425" s="270" t="s">
        <v>449</v>
      </c>
      <c r="B425" s="43" t="s">
        <v>29</v>
      </c>
      <c r="C425" s="34" t="s">
        <v>32</v>
      </c>
      <c r="D425" s="256" t="s">
        <v>217</v>
      </c>
      <c r="E425" s="257" t="s">
        <v>10</v>
      </c>
      <c r="F425" s="258" t="s">
        <v>384</v>
      </c>
      <c r="G425" s="43"/>
      <c r="H425" s="402">
        <f>SUM(H426)</f>
        <v>100000</v>
      </c>
    </row>
    <row r="426" spans="1:8" s="462" customFormat="1" ht="17.25" customHeight="1" x14ac:dyDescent="0.25">
      <c r="A426" s="78" t="s">
        <v>450</v>
      </c>
      <c r="B426" s="43" t="s">
        <v>29</v>
      </c>
      <c r="C426" s="34" t="s">
        <v>32</v>
      </c>
      <c r="D426" s="256" t="s">
        <v>217</v>
      </c>
      <c r="E426" s="257" t="s">
        <v>10</v>
      </c>
      <c r="F426" s="258" t="s">
        <v>451</v>
      </c>
      <c r="G426" s="43"/>
      <c r="H426" s="402">
        <f>SUM(H427)</f>
        <v>100000</v>
      </c>
    </row>
    <row r="427" spans="1:8" s="462" customFormat="1" ht="31.5" customHeight="1" x14ac:dyDescent="0.25">
      <c r="A427" s="88" t="s">
        <v>537</v>
      </c>
      <c r="B427" s="2" t="s">
        <v>29</v>
      </c>
      <c r="C427" s="34" t="s">
        <v>32</v>
      </c>
      <c r="D427" s="220" t="s">
        <v>217</v>
      </c>
      <c r="E427" s="221" t="s">
        <v>10</v>
      </c>
      <c r="F427" s="222" t="s">
        <v>451</v>
      </c>
      <c r="G427" s="2" t="s">
        <v>16</v>
      </c>
      <c r="H427" s="404">
        <f>SUM(прил7!I482)</f>
        <v>100000</v>
      </c>
    </row>
    <row r="428" spans="1:8" ht="49.5" customHeight="1" x14ac:dyDescent="0.25">
      <c r="A428" s="3" t="s">
        <v>154</v>
      </c>
      <c r="B428" s="2" t="s">
        <v>29</v>
      </c>
      <c r="C428" s="2" t="s">
        <v>32</v>
      </c>
      <c r="D428" s="220" t="s">
        <v>220</v>
      </c>
      <c r="E428" s="221" t="s">
        <v>383</v>
      </c>
      <c r="F428" s="222" t="s">
        <v>384</v>
      </c>
      <c r="G428" s="2"/>
      <c r="H428" s="402">
        <f>SUM(H429+H436)</f>
        <v>12066055</v>
      </c>
    </row>
    <row r="429" spans="1:8" ht="34.5" customHeight="1" x14ac:dyDescent="0.25">
      <c r="A429" s="3" t="s">
        <v>462</v>
      </c>
      <c r="B429" s="2" t="s">
        <v>29</v>
      </c>
      <c r="C429" s="2" t="s">
        <v>32</v>
      </c>
      <c r="D429" s="220" t="s">
        <v>220</v>
      </c>
      <c r="E429" s="221" t="s">
        <v>10</v>
      </c>
      <c r="F429" s="222" t="s">
        <v>384</v>
      </c>
      <c r="G429" s="2"/>
      <c r="H429" s="402">
        <f>SUM(H430+H432)</f>
        <v>10328065</v>
      </c>
    </row>
    <row r="430" spans="1:8" ht="33" customHeight="1" x14ac:dyDescent="0.25">
      <c r="A430" s="3" t="s">
        <v>155</v>
      </c>
      <c r="B430" s="2" t="s">
        <v>29</v>
      </c>
      <c r="C430" s="2" t="s">
        <v>32</v>
      </c>
      <c r="D430" s="220" t="s">
        <v>220</v>
      </c>
      <c r="E430" s="221" t="s">
        <v>10</v>
      </c>
      <c r="F430" s="222" t="s">
        <v>463</v>
      </c>
      <c r="G430" s="2"/>
      <c r="H430" s="402">
        <f>SUM(H431)</f>
        <v>79421</v>
      </c>
    </row>
    <row r="431" spans="1:8" ht="47.25" x14ac:dyDescent="0.25">
      <c r="A431" s="83" t="s">
        <v>76</v>
      </c>
      <c r="B431" s="2" t="s">
        <v>29</v>
      </c>
      <c r="C431" s="2" t="s">
        <v>32</v>
      </c>
      <c r="D431" s="220" t="s">
        <v>220</v>
      </c>
      <c r="E431" s="221" t="s">
        <v>10</v>
      </c>
      <c r="F431" s="222" t="s">
        <v>463</v>
      </c>
      <c r="G431" s="2" t="s">
        <v>13</v>
      </c>
      <c r="H431" s="404">
        <f>SUM(прил7!I486)</f>
        <v>79421</v>
      </c>
    </row>
    <row r="432" spans="1:8" ht="31.5" x14ac:dyDescent="0.25">
      <c r="A432" s="3" t="s">
        <v>84</v>
      </c>
      <c r="B432" s="43" t="s">
        <v>29</v>
      </c>
      <c r="C432" s="43" t="s">
        <v>32</v>
      </c>
      <c r="D432" s="256" t="s">
        <v>220</v>
      </c>
      <c r="E432" s="257" t="s">
        <v>10</v>
      </c>
      <c r="F432" s="258" t="s">
        <v>415</v>
      </c>
      <c r="G432" s="43"/>
      <c r="H432" s="402">
        <f>SUM(H433:H435)</f>
        <v>10248644</v>
      </c>
    </row>
    <row r="433" spans="1:8" ht="48" customHeight="1" x14ac:dyDescent="0.25">
      <c r="A433" s="83" t="s">
        <v>76</v>
      </c>
      <c r="B433" s="2" t="s">
        <v>29</v>
      </c>
      <c r="C433" s="2" t="s">
        <v>32</v>
      </c>
      <c r="D433" s="220" t="s">
        <v>220</v>
      </c>
      <c r="E433" s="221" t="s">
        <v>10</v>
      </c>
      <c r="F433" s="222" t="s">
        <v>415</v>
      </c>
      <c r="G433" s="2" t="s">
        <v>13</v>
      </c>
      <c r="H433" s="404">
        <f>SUM(прил7!I488)</f>
        <v>8980924</v>
      </c>
    </row>
    <row r="434" spans="1:8" ht="31.5" x14ac:dyDescent="0.25">
      <c r="A434" s="88" t="s">
        <v>537</v>
      </c>
      <c r="B434" s="2" t="s">
        <v>29</v>
      </c>
      <c r="C434" s="2" t="s">
        <v>32</v>
      </c>
      <c r="D434" s="220" t="s">
        <v>220</v>
      </c>
      <c r="E434" s="221" t="s">
        <v>10</v>
      </c>
      <c r="F434" s="222" t="s">
        <v>415</v>
      </c>
      <c r="G434" s="2" t="s">
        <v>16</v>
      </c>
      <c r="H434" s="404">
        <f>SUM(прил7!I489)</f>
        <v>1263429</v>
      </c>
    </row>
    <row r="435" spans="1:8" ht="15.75" x14ac:dyDescent="0.25">
      <c r="A435" s="3" t="s">
        <v>18</v>
      </c>
      <c r="B435" s="2" t="s">
        <v>29</v>
      </c>
      <c r="C435" s="2" t="s">
        <v>32</v>
      </c>
      <c r="D435" s="220" t="s">
        <v>220</v>
      </c>
      <c r="E435" s="221" t="s">
        <v>10</v>
      </c>
      <c r="F435" s="222" t="s">
        <v>415</v>
      </c>
      <c r="G435" s="2" t="s">
        <v>17</v>
      </c>
      <c r="H435" s="404">
        <f>SUM(прил7!I490)</f>
        <v>4291</v>
      </c>
    </row>
    <row r="436" spans="1:8" ht="63" x14ac:dyDescent="0.25">
      <c r="A436" s="3" t="s">
        <v>625</v>
      </c>
      <c r="B436" s="2" t="s">
        <v>29</v>
      </c>
      <c r="C436" s="2" t="s">
        <v>32</v>
      </c>
      <c r="D436" s="220" t="s">
        <v>220</v>
      </c>
      <c r="E436" s="221" t="s">
        <v>12</v>
      </c>
      <c r="F436" s="222" t="s">
        <v>384</v>
      </c>
      <c r="G436" s="2"/>
      <c r="H436" s="402">
        <f>SUM(H437)</f>
        <v>1737990</v>
      </c>
    </row>
    <row r="437" spans="1:8" ht="31.5" customHeight="1" x14ac:dyDescent="0.25">
      <c r="A437" s="3" t="s">
        <v>75</v>
      </c>
      <c r="B437" s="2" t="s">
        <v>29</v>
      </c>
      <c r="C437" s="2" t="s">
        <v>32</v>
      </c>
      <c r="D437" s="220" t="s">
        <v>220</v>
      </c>
      <c r="E437" s="221" t="s">
        <v>12</v>
      </c>
      <c r="F437" s="222" t="s">
        <v>388</v>
      </c>
      <c r="G437" s="2"/>
      <c r="H437" s="402">
        <f>SUM(H438:H439)</f>
        <v>1737990</v>
      </c>
    </row>
    <row r="438" spans="1:8" ht="47.25" x14ac:dyDescent="0.25">
      <c r="A438" s="83" t="s">
        <v>76</v>
      </c>
      <c r="B438" s="2" t="s">
        <v>29</v>
      </c>
      <c r="C438" s="2" t="s">
        <v>32</v>
      </c>
      <c r="D438" s="220" t="s">
        <v>220</v>
      </c>
      <c r="E438" s="221" t="s">
        <v>12</v>
      </c>
      <c r="F438" s="222" t="s">
        <v>388</v>
      </c>
      <c r="G438" s="2" t="s">
        <v>13</v>
      </c>
      <c r="H438" s="403">
        <f>SUM(прил7!I493)</f>
        <v>1737990</v>
      </c>
    </row>
    <row r="439" spans="1:8" ht="31.5" hidden="1" x14ac:dyDescent="0.25">
      <c r="A439" s="88" t="s">
        <v>537</v>
      </c>
      <c r="B439" s="2" t="s">
        <v>29</v>
      </c>
      <c r="C439" s="2" t="s">
        <v>32</v>
      </c>
      <c r="D439" s="220" t="s">
        <v>220</v>
      </c>
      <c r="E439" s="221" t="s">
        <v>12</v>
      </c>
      <c r="F439" s="222" t="s">
        <v>388</v>
      </c>
      <c r="G439" s="2" t="s">
        <v>16</v>
      </c>
      <c r="H439" s="403">
        <f>SUM(прил7!I494)</f>
        <v>0</v>
      </c>
    </row>
    <row r="440" spans="1:8" s="583" customFormat="1" ht="31.5" hidden="1" customHeight="1" x14ac:dyDescent="0.25">
      <c r="A440" s="101" t="s">
        <v>105</v>
      </c>
      <c r="B440" s="27" t="s">
        <v>29</v>
      </c>
      <c r="C440" s="27" t="s">
        <v>32</v>
      </c>
      <c r="D440" s="217" t="s">
        <v>386</v>
      </c>
      <c r="E440" s="218" t="s">
        <v>383</v>
      </c>
      <c r="F440" s="219" t="s">
        <v>384</v>
      </c>
      <c r="G440" s="27"/>
      <c r="H440" s="401">
        <f>SUM(H441)</f>
        <v>0</v>
      </c>
    </row>
    <row r="441" spans="1:8" s="583" customFormat="1" ht="48.75" hidden="1" customHeight="1" x14ac:dyDescent="0.25">
      <c r="A441" s="102" t="s">
        <v>116</v>
      </c>
      <c r="B441" s="2" t="s">
        <v>29</v>
      </c>
      <c r="C441" s="2" t="s">
        <v>32</v>
      </c>
      <c r="D441" s="220" t="s">
        <v>183</v>
      </c>
      <c r="E441" s="221" t="s">
        <v>383</v>
      </c>
      <c r="F441" s="222" t="s">
        <v>384</v>
      </c>
      <c r="G441" s="43"/>
      <c r="H441" s="402">
        <f>SUM(H442)</f>
        <v>0</v>
      </c>
    </row>
    <row r="442" spans="1:8" s="583" customFormat="1" ht="48.75" hidden="1" customHeight="1" x14ac:dyDescent="0.25">
      <c r="A442" s="102" t="s">
        <v>390</v>
      </c>
      <c r="B442" s="2" t="s">
        <v>29</v>
      </c>
      <c r="C442" s="2" t="s">
        <v>32</v>
      </c>
      <c r="D442" s="220" t="s">
        <v>183</v>
      </c>
      <c r="E442" s="221" t="s">
        <v>10</v>
      </c>
      <c r="F442" s="222" t="s">
        <v>384</v>
      </c>
      <c r="G442" s="43"/>
      <c r="H442" s="402">
        <f>SUM(H443)</f>
        <v>0</v>
      </c>
    </row>
    <row r="443" spans="1:8" s="583" customFormat="1" ht="15.75" hidden="1" customHeight="1" x14ac:dyDescent="0.25">
      <c r="A443" s="102" t="s">
        <v>107</v>
      </c>
      <c r="B443" s="2" t="s">
        <v>29</v>
      </c>
      <c r="C443" s="2" t="s">
        <v>32</v>
      </c>
      <c r="D443" s="220" t="s">
        <v>183</v>
      </c>
      <c r="E443" s="221" t="s">
        <v>10</v>
      </c>
      <c r="F443" s="222" t="s">
        <v>389</v>
      </c>
      <c r="G443" s="43"/>
      <c r="H443" s="402">
        <f>SUM(H444)</f>
        <v>0</v>
      </c>
    </row>
    <row r="444" spans="1:8" s="583" customFormat="1" ht="32.25" hidden="1" customHeight="1" x14ac:dyDescent="0.25">
      <c r="A444" s="109" t="s">
        <v>537</v>
      </c>
      <c r="B444" s="2" t="s">
        <v>29</v>
      </c>
      <c r="C444" s="2" t="s">
        <v>32</v>
      </c>
      <c r="D444" s="220" t="s">
        <v>183</v>
      </c>
      <c r="E444" s="221" t="s">
        <v>10</v>
      </c>
      <c r="F444" s="222" t="s">
        <v>389</v>
      </c>
      <c r="G444" s="2" t="s">
        <v>16</v>
      </c>
      <c r="H444" s="404">
        <f>SUM(прил7!I499)</f>
        <v>0</v>
      </c>
    </row>
    <row r="445" spans="1:8" s="36" customFormat="1" ht="65.25" customHeight="1" x14ac:dyDescent="0.25">
      <c r="A445" s="74" t="s">
        <v>128</v>
      </c>
      <c r="B445" s="27" t="s">
        <v>29</v>
      </c>
      <c r="C445" s="41" t="s">
        <v>32</v>
      </c>
      <c r="D445" s="229" t="s">
        <v>199</v>
      </c>
      <c r="E445" s="230" t="s">
        <v>383</v>
      </c>
      <c r="F445" s="231" t="s">
        <v>384</v>
      </c>
      <c r="G445" s="27"/>
      <c r="H445" s="401">
        <f>SUM(H446)</f>
        <v>28700</v>
      </c>
    </row>
    <row r="446" spans="1:8" s="36" customFormat="1" ht="98.25" customHeight="1" x14ac:dyDescent="0.25">
      <c r="A446" s="75" t="s">
        <v>144</v>
      </c>
      <c r="B446" s="2" t="s">
        <v>29</v>
      </c>
      <c r="C446" s="34" t="s">
        <v>32</v>
      </c>
      <c r="D446" s="259" t="s">
        <v>201</v>
      </c>
      <c r="E446" s="260" t="s">
        <v>383</v>
      </c>
      <c r="F446" s="261" t="s">
        <v>384</v>
      </c>
      <c r="G446" s="2"/>
      <c r="H446" s="402">
        <f>SUM(H447)</f>
        <v>28700</v>
      </c>
    </row>
    <row r="447" spans="1:8" s="36" customFormat="1" ht="49.5" customHeight="1" x14ac:dyDescent="0.25">
      <c r="A447" s="75" t="s">
        <v>403</v>
      </c>
      <c r="B447" s="2" t="s">
        <v>29</v>
      </c>
      <c r="C447" s="34" t="s">
        <v>32</v>
      </c>
      <c r="D447" s="259" t="s">
        <v>201</v>
      </c>
      <c r="E447" s="260" t="s">
        <v>10</v>
      </c>
      <c r="F447" s="261" t="s">
        <v>384</v>
      </c>
      <c r="G447" s="2"/>
      <c r="H447" s="402">
        <f>SUM(H448)</f>
        <v>28700</v>
      </c>
    </row>
    <row r="448" spans="1:8" s="36" customFormat="1" ht="15.75" customHeight="1" x14ac:dyDescent="0.25">
      <c r="A448" s="3" t="s">
        <v>99</v>
      </c>
      <c r="B448" s="2" t="s">
        <v>29</v>
      </c>
      <c r="C448" s="34" t="s">
        <v>32</v>
      </c>
      <c r="D448" s="259" t="s">
        <v>201</v>
      </c>
      <c r="E448" s="260" t="s">
        <v>10</v>
      </c>
      <c r="F448" s="261" t="s">
        <v>404</v>
      </c>
      <c r="G448" s="2"/>
      <c r="H448" s="402">
        <f>SUM(H449)</f>
        <v>28700</v>
      </c>
    </row>
    <row r="449" spans="1:8" s="36" customFormat="1" ht="31.5" customHeight="1" x14ac:dyDescent="0.25">
      <c r="A449" s="88" t="s">
        <v>537</v>
      </c>
      <c r="B449" s="2" t="s">
        <v>29</v>
      </c>
      <c r="C449" s="34" t="s">
        <v>32</v>
      </c>
      <c r="D449" s="259" t="s">
        <v>201</v>
      </c>
      <c r="E449" s="260" t="s">
        <v>10</v>
      </c>
      <c r="F449" s="261" t="s">
        <v>404</v>
      </c>
      <c r="G449" s="2" t="s">
        <v>16</v>
      </c>
      <c r="H449" s="403">
        <f>SUM(прил7!I504)</f>
        <v>28700</v>
      </c>
    </row>
    <row r="450" spans="1:8" ht="15.75" x14ac:dyDescent="0.25">
      <c r="A450" s="73" t="s">
        <v>33</v>
      </c>
      <c r="B450" s="15" t="s">
        <v>35</v>
      </c>
      <c r="C450" s="15"/>
      <c r="D450" s="211"/>
      <c r="E450" s="212"/>
      <c r="F450" s="213"/>
      <c r="G450" s="14"/>
      <c r="H450" s="450">
        <f>SUM(H451,H502)</f>
        <v>43679116</v>
      </c>
    </row>
    <row r="451" spans="1:8" ht="15.75" x14ac:dyDescent="0.25">
      <c r="A451" s="85" t="s">
        <v>34</v>
      </c>
      <c r="B451" s="22" t="s">
        <v>35</v>
      </c>
      <c r="C451" s="22" t="s">
        <v>10</v>
      </c>
      <c r="D451" s="214"/>
      <c r="E451" s="215"/>
      <c r="F451" s="216"/>
      <c r="G451" s="21"/>
      <c r="H451" s="408">
        <f>SUM(H452+H492+H497+H487)</f>
        <v>35918473</v>
      </c>
    </row>
    <row r="452" spans="1:8" ht="33.75" customHeight="1" x14ac:dyDescent="0.25">
      <c r="A452" s="26" t="s">
        <v>150</v>
      </c>
      <c r="B452" s="27" t="s">
        <v>35</v>
      </c>
      <c r="C452" s="27" t="s">
        <v>10</v>
      </c>
      <c r="D452" s="217" t="s">
        <v>221</v>
      </c>
      <c r="E452" s="218" t="s">
        <v>383</v>
      </c>
      <c r="F452" s="219" t="s">
        <v>384</v>
      </c>
      <c r="G452" s="30"/>
      <c r="H452" s="401">
        <f>SUM(H453,H475)</f>
        <v>35839593</v>
      </c>
    </row>
    <row r="453" spans="1:8" ht="35.25" customHeight="1" x14ac:dyDescent="0.25">
      <c r="A453" s="83" t="s">
        <v>156</v>
      </c>
      <c r="B453" s="2" t="s">
        <v>35</v>
      </c>
      <c r="C453" s="2" t="s">
        <v>10</v>
      </c>
      <c r="D453" s="220" t="s">
        <v>224</v>
      </c>
      <c r="E453" s="221" t="s">
        <v>383</v>
      </c>
      <c r="F453" s="222" t="s">
        <v>384</v>
      </c>
      <c r="G453" s="2"/>
      <c r="H453" s="402">
        <f>SUM(H454)</f>
        <v>22054931</v>
      </c>
    </row>
    <row r="454" spans="1:8" ht="18" customHeight="1" x14ac:dyDescent="0.25">
      <c r="A454" s="83" t="s">
        <v>464</v>
      </c>
      <c r="B454" s="2" t="s">
        <v>35</v>
      </c>
      <c r="C454" s="2" t="s">
        <v>10</v>
      </c>
      <c r="D454" s="220" t="s">
        <v>224</v>
      </c>
      <c r="E454" s="221" t="s">
        <v>10</v>
      </c>
      <c r="F454" s="222" t="s">
        <v>384</v>
      </c>
      <c r="G454" s="2"/>
      <c r="H454" s="402">
        <f>SUM(H469+H473+H463+H459+H461+H465+H467+H455)</f>
        <v>22054931</v>
      </c>
    </row>
    <row r="455" spans="1:8" s="613" customFormat="1" ht="47.25" x14ac:dyDescent="0.25">
      <c r="A455" s="615" t="s">
        <v>843</v>
      </c>
      <c r="B455" s="2" t="s">
        <v>35</v>
      </c>
      <c r="C455" s="2" t="s">
        <v>10</v>
      </c>
      <c r="D455" s="220" t="s">
        <v>224</v>
      </c>
      <c r="E455" s="221" t="s">
        <v>10</v>
      </c>
      <c r="F455" s="222" t="s">
        <v>842</v>
      </c>
      <c r="G455" s="2"/>
      <c r="H455" s="402">
        <f>SUM(H456:H458)</f>
        <v>920875</v>
      </c>
    </row>
    <row r="456" spans="1:8" s="613" customFormat="1" ht="47.25" x14ac:dyDescent="0.25">
      <c r="A456" s="100" t="s">
        <v>76</v>
      </c>
      <c r="B456" s="2" t="s">
        <v>35</v>
      </c>
      <c r="C456" s="2" t="s">
        <v>10</v>
      </c>
      <c r="D456" s="220" t="s">
        <v>224</v>
      </c>
      <c r="E456" s="221" t="s">
        <v>10</v>
      </c>
      <c r="F456" s="222" t="s">
        <v>842</v>
      </c>
      <c r="G456" s="2" t="s">
        <v>13</v>
      </c>
      <c r="H456" s="404">
        <f>SUM(прил7!I582)</f>
        <v>485914</v>
      </c>
    </row>
    <row r="457" spans="1:8" s="613" customFormat="1" ht="31.5" x14ac:dyDescent="0.25">
      <c r="A457" s="548" t="s">
        <v>537</v>
      </c>
      <c r="B457" s="2" t="s">
        <v>35</v>
      </c>
      <c r="C457" s="2" t="s">
        <v>10</v>
      </c>
      <c r="D457" s="220" t="s">
        <v>224</v>
      </c>
      <c r="E457" s="221" t="s">
        <v>10</v>
      </c>
      <c r="F457" s="222" t="s">
        <v>842</v>
      </c>
      <c r="G457" s="2" t="s">
        <v>16</v>
      </c>
      <c r="H457" s="404">
        <f>SUM(прил7!I583)</f>
        <v>3647</v>
      </c>
    </row>
    <row r="458" spans="1:8" s="613" customFormat="1" ht="15.75" x14ac:dyDescent="0.25">
      <c r="A458" s="60" t="s">
        <v>40</v>
      </c>
      <c r="B458" s="2" t="s">
        <v>35</v>
      </c>
      <c r="C458" s="2" t="s">
        <v>10</v>
      </c>
      <c r="D458" s="220" t="s">
        <v>224</v>
      </c>
      <c r="E458" s="221" t="s">
        <v>10</v>
      </c>
      <c r="F458" s="222" t="s">
        <v>842</v>
      </c>
      <c r="G458" s="2" t="s">
        <v>39</v>
      </c>
      <c r="H458" s="404">
        <f>SUM(прил7!I584+прил7!I274)</f>
        <v>431314</v>
      </c>
    </row>
    <row r="459" spans="1:8" s="586" customFormat="1" ht="63.75" customHeight="1" x14ac:dyDescent="0.25">
      <c r="A459" s="506" t="s">
        <v>821</v>
      </c>
      <c r="B459" s="2" t="s">
        <v>35</v>
      </c>
      <c r="C459" s="2" t="s">
        <v>10</v>
      </c>
      <c r="D459" s="220" t="s">
        <v>224</v>
      </c>
      <c r="E459" s="221" t="s">
        <v>10</v>
      </c>
      <c r="F459" s="222" t="s">
        <v>800</v>
      </c>
      <c r="G459" s="2"/>
      <c r="H459" s="402">
        <f>SUM(H460)</f>
        <v>1800000</v>
      </c>
    </row>
    <row r="460" spans="1:8" s="586" customFormat="1" ht="31.5" x14ac:dyDescent="0.25">
      <c r="A460" s="548" t="s">
        <v>537</v>
      </c>
      <c r="B460" s="2" t="s">
        <v>35</v>
      </c>
      <c r="C460" s="2" t="s">
        <v>10</v>
      </c>
      <c r="D460" s="220" t="s">
        <v>224</v>
      </c>
      <c r="E460" s="221" t="s">
        <v>10</v>
      </c>
      <c r="F460" s="222" t="s">
        <v>800</v>
      </c>
      <c r="G460" s="2" t="s">
        <v>16</v>
      </c>
      <c r="H460" s="404">
        <f>SUM(прил7!I586)</f>
        <v>1800000</v>
      </c>
    </row>
    <row r="461" spans="1:8" s="586" customFormat="1" ht="63" x14ac:dyDescent="0.25">
      <c r="A461" s="506" t="s">
        <v>822</v>
      </c>
      <c r="B461" s="2" t="s">
        <v>35</v>
      </c>
      <c r="C461" s="2" t="s">
        <v>10</v>
      </c>
      <c r="D461" s="220" t="s">
        <v>224</v>
      </c>
      <c r="E461" s="221" t="s">
        <v>10</v>
      </c>
      <c r="F461" s="222" t="s">
        <v>801</v>
      </c>
      <c r="G461" s="2"/>
      <c r="H461" s="402">
        <f>SUM(H462)</f>
        <v>1681032</v>
      </c>
    </row>
    <row r="462" spans="1:8" s="586" customFormat="1" ht="31.5" x14ac:dyDescent="0.25">
      <c r="A462" s="548" t="s">
        <v>537</v>
      </c>
      <c r="B462" s="2" t="s">
        <v>35</v>
      </c>
      <c r="C462" s="2" t="s">
        <v>10</v>
      </c>
      <c r="D462" s="220" t="s">
        <v>224</v>
      </c>
      <c r="E462" s="221" t="s">
        <v>10</v>
      </c>
      <c r="F462" s="222" t="s">
        <v>801</v>
      </c>
      <c r="G462" s="2" t="s">
        <v>16</v>
      </c>
      <c r="H462" s="404">
        <f>SUM(прил7!I588)</f>
        <v>1681032</v>
      </c>
    </row>
    <row r="463" spans="1:8" ht="33.75" customHeight="1" x14ac:dyDescent="0.25">
      <c r="A463" s="83" t="s">
        <v>595</v>
      </c>
      <c r="B463" s="2" t="s">
        <v>35</v>
      </c>
      <c r="C463" s="2" t="s">
        <v>10</v>
      </c>
      <c r="D463" s="220" t="s">
        <v>224</v>
      </c>
      <c r="E463" s="221" t="s">
        <v>10</v>
      </c>
      <c r="F463" s="222" t="s">
        <v>594</v>
      </c>
      <c r="G463" s="2"/>
      <c r="H463" s="402">
        <f>SUM(H464)</f>
        <v>525000</v>
      </c>
    </row>
    <row r="464" spans="1:8" ht="32.25" customHeight="1" x14ac:dyDescent="0.25">
      <c r="A464" s="88" t="s">
        <v>537</v>
      </c>
      <c r="B464" s="2" t="s">
        <v>35</v>
      </c>
      <c r="C464" s="2" t="s">
        <v>10</v>
      </c>
      <c r="D464" s="220" t="s">
        <v>224</v>
      </c>
      <c r="E464" s="221" t="s">
        <v>10</v>
      </c>
      <c r="F464" s="222" t="s">
        <v>594</v>
      </c>
      <c r="G464" s="2" t="s">
        <v>16</v>
      </c>
      <c r="H464" s="404">
        <f>SUM(прил7!I590)</f>
        <v>525000</v>
      </c>
    </row>
    <row r="465" spans="1:8" s="586" customFormat="1" ht="65.25" customHeight="1" x14ac:dyDescent="0.25">
      <c r="A465" s="506" t="s">
        <v>823</v>
      </c>
      <c r="B465" s="2" t="s">
        <v>35</v>
      </c>
      <c r="C465" s="2" t="s">
        <v>10</v>
      </c>
      <c r="D465" s="220" t="s">
        <v>224</v>
      </c>
      <c r="E465" s="221" t="s">
        <v>10</v>
      </c>
      <c r="F465" s="222" t="s">
        <v>802</v>
      </c>
      <c r="G465" s="2"/>
      <c r="H465" s="402">
        <f>SUM(H466)</f>
        <v>2127605</v>
      </c>
    </row>
    <row r="466" spans="1:8" s="586" customFormat="1" ht="31.5" x14ac:dyDescent="0.25">
      <c r="A466" s="548" t="s">
        <v>537</v>
      </c>
      <c r="B466" s="2" t="s">
        <v>35</v>
      </c>
      <c r="C466" s="2" t="s">
        <v>10</v>
      </c>
      <c r="D466" s="220" t="s">
        <v>224</v>
      </c>
      <c r="E466" s="221" t="s">
        <v>10</v>
      </c>
      <c r="F466" s="222" t="s">
        <v>802</v>
      </c>
      <c r="G466" s="2" t="s">
        <v>16</v>
      </c>
      <c r="H466" s="404">
        <f>SUM(прил7!I592)</f>
        <v>2127605</v>
      </c>
    </row>
    <row r="467" spans="1:8" s="586" customFormat="1" ht="63" x14ac:dyDescent="0.25">
      <c r="A467" s="506" t="s">
        <v>824</v>
      </c>
      <c r="B467" s="2" t="s">
        <v>35</v>
      </c>
      <c r="C467" s="2" t="s">
        <v>10</v>
      </c>
      <c r="D467" s="220" t="s">
        <v>224</v>
      </c>
      <c r="E467" s="221" t="s">
        <v>10</v>
      </c>
      <c r="F467" s="222" t="s">
        <v>803</v>
      </c>
      <c r="G467" s="2"/>
      <c r="H467" s="402">
        <f>SUM(H468)</f>
        <v>1120688</v>
      </c>
    </row>
    <row r="468" spans="1:8" s="586" customFormat="1" ht="32.25" customHeight="1" x14ac:dyDescent="0.25">
      <c r="A468" s="548" t="s">
        <v>537</v>
      </c>
      <c r="B468" s="2" t="s">
        <v>35</v>
      </c>
      <c r="C468" s="2" t="s">
        <v>10</v>
      </c>
      <c r="D468" s="220" t="s">
        <v>224</v>
      </c>
      <c r="E468" s="221" t="s">
        <v>10</v>
      </c>
      <c r="F468" s="222" t="s">
        <v>803</v>
      </c>
      <c r="G468" s="2" t="s">
        <v>16</v>
      </c>
      <c r="H468" s="404">
        <f>SUM(прил7!I594)</f>
        <v>1120688</v>
      </c>
    </row>
    <row r="469" spans="1:8" ht="32.25" customHeight="1" x14ac:dyDescent="0.25">
      <c r="A469" s="3" t="s">
        <v>84</v>
      </c>
      <c r="B469" s="2" t="s">
        <v>35</v>
      </c>
      <c r="C469" s="2" t="s">
        <v>10</v>
      </c>
      <c r="D469" s="220" t="s">
        <v>224</v>
      </c>
      <c r="E469" s="221" t="s">
        <v>10</v>
      </c>
      <c r="F469" s="222" t="s">
        <v>415</v>
      </c>
      <c r="G469" s="2"/>
      <c r="H469" s="402">
        <f>SUM(H470:H472)</f>
        <v>13879731</v>
      </c>
    </row>
    <row r="470" spans="1:8" ht="47.25" x14ac:dyDescent="0.25">
      <c r="A470" s="83" t="s">
        <v>76</v>
      </c>
      <c r="B470" s="2" t="s">
        <v>35</v>
      </c>
      <c r="C470" s="2" t="s">
        <v>10</v>
      </c>
      <c r="D470" s="220" t="s">
        <v>224</v>
      </c>
      <c r="E470" s="221" t="s">
        <v>10</v>
      </c>
      <c r="F470" s="222" t="s">
        <v>415</v>
      </c>
      <c r="G470" s="2" t="s">
        <v>13</v>
      </c>
      <c r="H470" s="404">
        <v>12821383</v>
      </c>
    </row>
    <row r="471" spans="1:8" ht="31.5" x14ac:dyDescent="0.25">
      <c r="A471" s="88" t="s">
        <v>537</v>
      </c>
      <c r="B471" s="2" t="s">
        <v>35</v>
      </c>
      <c r="C471" s="2" t="s">
        <v>10</v>
      </c>
      <c r="D471" s="220" t="s">
        <v>224</v>
      </c>
      <c r="E471" s="221" t="s">
        <v>10</v>
      </c>
      <c r="F471" s="222" t="s">
        <v>415</v>
      </c>
      <c r="G471" s="2" t="s">
        <v>16</v>
      </c>
      <c r="H471" s="404">
        <f>SUM(прил7!I597)</f>
        <v>1026284</v>
      </c>
    </row>
    <row r="472" spans="1:8" ht="15.75" x14ac:dyDescent="0.25">
      <c r="A472" s="3" t="s">
        <v>18</v>
      </c>
      <c r="B472" s="2" t="s">
        <v>35</v>
      </c>
      <c r="C472" s="2" t="s">
        <v>10</v>
      </c>
      <c r="D472" s="220" t="s">
        <v>224</v>
      </c>
      <c r="E472" s="221" t="s">
        <v>10</v>
      </c>
      <c r="F472" s="222" t="s">
        <v>415</v>
      </c>
      <c r="G472" s="2" t="s">
        <v>17</v>
      </c>
      <c r="H472" s="404">
        <f>SUM(прил7!I598)</f>
        <v>32064</v>
      </c>
    </row>
    <row r="473" spans="1:8" ht="18" hidden="1" customHeight="1" x14ac:dyDescent="0.25">
      <c r="A473" s="60" t="s">
        <v>100</v>
      </c>
      <c r="B473" s="2" t="s">
        <v>35</v>
      </c>
      <c r="C473" s="2" t="s">
        <v>10</v>
      </c>
      <c r="D473" s="220" t="s">
        <v>224</v>
      </c>
      <c r="E473" s="221" t="s">
        <v>10</v>
      </c>
      <c r="F473" s="222" t="s">
        <v>406</v>
      </c>
      <c r="G473" s="2"/>
      <c r="H473" s="402">
        <f>SUM(H474)</f>
        <v>0</v>
      </c>
    </row>
    <row r="474" spans="1:8" ht="31.5" hidden="1" x14ac:dyDescent="0.25">
      <c r="A474" s="109" t="s">
        <v>537</v>
      </c>
      <c r="B474" s="2" t="s">
        <v>35</v>
      </c>
      <c r="C474" s="2" t="s">
        <v>10</v>
      </c>
      <c r="D474" s="220" t="s">
        <v>224</v>
      </c>
      <c r="E474" s="221" t="s">
        <v>10</v>
      </c>
      <c r="F474" s="222" t="s">
        <v>406</v>
      </c>
      <c r="G474" s="2" t="s">
        <v>16</v>
      </c>
      <c r="H474" s="404">
        <f>SUM(прил7!I600)</f>
        <v>0</v>
      </c>
    </row>
    <row r="475" spans="1:8" ht="34.5" customHeight="1" x14ac:dyDescent="0.25">
      <c r="A475" s="3" t="s">
        <v>157</v>
      </c>
      <c r="B475" s="2" t="s">
        <v>35</v>
      </c>
      <c r="C475" s="2" t="s">
        <v>10</v>
      </c>
      <c r="D475" s="220" t="s">
        <v>465</v>
      </c>
      <c r="E475" s="221" t="s">
        <v>383</v>
      </c>
      <c r="F475" s="222" t="s">
        <v>384</v>
      </c>
      <c r="G475" s="2"/>
      <c r="H475" s="402">
        <f>SUM(H476)</f>
        <v>13784662</v>
      </c>
    </row>
    <row r="476" spans="1:8" ht="18" customHeight="1" x14ac:dyDescent="0.25">
      <c r="A476" s="3" t="s">
        <v>466</v>
      </c>
      <c r="B476" s="2" t="s">
        <v>35</v>
      </c>
      <c r="C476" s="2" t="s">
        <v>10</v>
      </c>
      <c r="D476" s="220" t="s">
        <v>225</v>
      </c>
      <c r="E476" s="221" t="s">
        <v>10</v>
      </c>
      <c r="F476" s="222" t="s">
        <v>384</v>
      </c>
      <c r="G476" s="2"/>
      <c r="H476" s="402">
        <f>SUM(H483+H481+H477)</f>
        <v>13784662</v>
      </c>
    </row>
    <row r="477" spans="1:8" s="613" customFormat="1" ht="47.25" x14ac:dyDescent="0.25">
      <c r="A477" s="615" t="s">
        <v>843</v>
      </c>
      <c r="B477" s="2" t="s">
        <v>35</v>
      </c>
      <c r="C477" s="2" t="s">
        <v>10</v>
      </c>
      <c r="D477" s="220" t="s">
        <v>225</v>
      </c>
      <c r="E477" s="221" t="s">
        <v>10</v>
      </c>
      <c r="F477" s="222" t="s">
        <v>842</v>
      </c>
      <c r="G477" s="2"/>
      <c r="H477" s="402">
        <f>SUM(H478:H480)</f>
        <v>634829</v>
      </c>
    </row>
    <row r="478" spans="1:8" s="613" customFormat="1" ht="47.25" x14ac:dyDescent="0.25">
      <c r="A478" s="100" t="s">
        <v>76</v>
      </c>
      <c r="B478" s="2" t="s">
        <v>35</v>
      </c>
      <c r="C478" s="2" t="s">
        <v>10</v>
      </c>
      <c r="D478" s="220" t="s">
        <v>225</v>
      </c>
      <c r="E478" s="221" t="s">
        <v>10</v>
      </c>
      <c r="F478" s="222" t="s">
        <v>842</v>
      </c>
      <c r="G478" s="2" t="s">
        <v>13</v>
      </c>
      <c r="H478" s="404">
        <f>SUM(прил7!I604)</f>
        <v>492019</v>
      </c>
    </row>
    <row r="479" spans="1:8" s="613" customFormat="1" ht="31.5" x14ac:dyDescent="0.25">
      <c r="A479" s="548" t="s">
        <v>537</v>
      </c>
      <c r="B479" s="2" t="s">
        <v>35</v>
      </c>
      <c r="C479" s="2" t="s">
        <v>10</v>
      </c>
      <c r="D479" s="220" t="s">
        <v>225</v>
      </c>
      <c r="E479" s="221" t="s">
        <v>10</v>
      </c>
      <c r="F479" s="222" t="s">
        <v>842</v>
      </c>
      <c r="G479" s="2" t="s">
        <v>16</v>
      </c>
      <c r="H479" s="404">
        <f>SUM(прил7!I605)</f>
        <v>2436</v>
      </c>
    </row>
    <row r="480" spans="1:8" s="613" customFormat="1" ht="15.75" x14ac:dyDescent="0.25">
      <c r="A480" s="60" t="s">
        <v>40</v>
      </c>
      <c r="B480" s="2" t="s">
        <v>35</v>
      </c>
      <c r="C480" s="2" t="s">
        <v>10</v>
      </c>
      <c r="D480" s="220" t="s">
        <v>225</v>
      </c>
      <c r="E480" s="221" t="s">
        <v>10</v>
      </c>
      <c r="F480" s="222" t="s">
        <v>842</v>
      </c>
      <c r="G480" s="2" t="s">
        <v>39</v>
      </c>
      <c r="H480" s="404">
        <f>SUM(прил7!I606)</f>
        <v>140374</v>
      </c>
    </row>
    <row r="481" spans="1:8" s="597" customFormat="1" ht="18.75" customHeight="1" x14ac:dyDescent="0.25">
      <c r="A481" s="551" t="s">
        <v>811</v>
      </c>
      <c r="B481" s="2" t="s">
        <v>35</v>
      </c>
      <c r="C481" s="2" t="s">
        <v>10</v>
      </c>
      <c r="D481" s="220" t="s">
        <v>225</v>
      </c>
      <c r="E481" s="221" t="s">
        <v>10</v>
      </c>
      <c r="F481" s="222" t="s">
        <v>827</v>
      </c>
      <c r="G481" s="2"/>
      <c r="H481" s="402">
        <f>SUM(H482)</f>
        <v>526316</v>
      </c>
    </row>
    <row r="482" spans="1:8" s="597" customFormat="1" ht="32.25" customHeight="1" x14ac:dyDescent="0.25">
      <c r="A482" s="88" t="s">
        <v>537</v>
      </c>
      <c r="B482" s="2" t="s">
        <v>35</v>
      </c>
      <c r="C482" s="2" t="s">
        <v>10</v>
      </c>
      <c r="D482" s="220" t="s">
        <v>225</v>
      </c>
      <c r="E482" s="221" t="s">
        <v>10</v>
      </c>
      <c r="F482" s="222" t="s">
        <v>827</v>
      </c>
      <c r="G482" s="2" t="s">
        <v>16</v>
      </c>
      <c r="H482" s="404">
        <f>SUM(прил7!I608)</f>
        <v>526316</v>
      </c>
    </row>
    <row r="483" spans="1:8" ht="32.25" customHeight="1" x14ac:dyDescent="0.25">
      <c r="A483" s="3" t="s">
        <v>84</v>
      </c>
      <c r="B483" s="2" t="s">
        <v>35</v>
      </c>
      <c r="C483" s="2" t="s">
        <v>10</v>
      </c>
      <c r="D483" s="220" t="s">
        <v>225</v>
      </c>
      <c r="E483" s="221" t="s">
        <v>10</v>
      </c>
      <c r="F483" s="222" t="s">
        <v>415</v>
      </c>
      <c r="G483" s="2"/>
      <c r="H483" s="402">
        <f>SUM(H484:H486)</f>
        <v>12623517</v>
      </c>
    </row>
    <row r="484" spans="1:8" ht="48.75" customHeight="1" x14ac:dyDescent="0.25">
      <c r="A484" s="83" t="s">
        <v>76</v>
      </c>
      <c r="B484" s="2" t="s">
        <v>35</v>
      </c>
      <c r="C484" s="2" t="s">
        <v>10</v>
      </c>
      <c r="D484" s="220" t="s">
        <v>225</v>
      </c>
      <c r="E484" s="221" t="s">
        <v>10</v>
      </c>
      <c r="F484" s="222" t="s">
        <v>415</v>
      </c>
      <c r="G484" s="2" t="s">
        <v>13</v>
      </c>
      <c r="H484" s="404">
        <v>12027043</v>
      </c>
    </row>
    <row r="485" spans="1:8" ht="31.5" customHeight="1" x14ac:dyDescent="0.25">
      <c r="A485" s="88" t="s">
        <v>537</v>
      </c>
      <c r="B485" s="2" t="s">
        <v>35</v>
      </c>
      <c r="C485" s="2" t="s">
        <v>10</v>
      </c>
      <c r="D485" s="220" t="s">
        <v>225</v>
      </c>
      <c r="E485" s="221" t="s">
        <v>10</v>
      </c>
      <c r="F485" s="222" t="s">
        <v>415</v>
      </c>
      <c r="G485" s="2" t="s">
        <v>16</v>
      </c>
      <c r="H485" s="404">
        <f>SUM(прил7!I611)</f>
        <v>587628</v>
      </c>
    </row>
    <row r="486" spans="1:8" ht="17.25" customHeight="1" x14ac:dyDescent="0.25">
      <c r="A486" s="3" t="s">
        <v>18</v>
      </c>
      <c r="B486" s="2" t="s">
        <v>35</v>
      </c>
      <c r="C486" s="2" t="s">
        <v>10</v>
      </c>
      <c r="D486" s="220" t="s">
        <v>225</v>
      </c>
      <c r="E486" s="221" t="s">
        <v>10</v>
      </c>
      <c r="F486" s="222" t="s">
        <v>415</v>
      </c>
      <c r="G486" s="2" t="s">
        <v>17</v>
      </c>
      <c r="H486" s="404">
        <f>SUM(прил7!I612)</f>
        <v>8846</v>
      </c>
    </row>
    <row r="487" spans="1:8" s="63" customFormat="1" ht="33.75" hidden="1" customHeight="1" x14ac:dyDescent="0.25">
      <c r="A487" s="74" t="s">
        <v>112</v>
      </c>
      <c r="B487" s="27" t="s">
        <v>35</v>
      </c>
      <c r="C487" s="27" t="s">
        <v>10</v>
      </c>
      <c r="D487" s="217" t="s">
        <v>398</v>
      </c>
      <c r="E487" s="218" t="s">
        <v>383</v>
      </c>
      <c r="F487" s="219" t="s">
        <v>384</v>
      </c>
      <c r="G487" s="27"/>
      <c r="H487" s="401">
        <f>SUM(H488)</f>
        <v>0</v>
      </c>
    </row>
    <row r="488" spans="1:8" s="63" customFormat="1" ht="47.25" hidden="1" customHeight="1" x14ac:dyDescent="0.25">
      <c r="A488" s="75" t="s">
        <v>148</v>
      </c>
      <c r="B488" s="34" t="s">
        <v>35</v>
      </c>
      <c r="C488" s="43" t="s">
        <v>10</v>
      </c>
      <c r="D488" s="256" t="s">
        <v>218</v>
      </c>
      <c r="E488" s="257" t="s">
        <v>383</v>
      </c>
      <c r="F488" s="258" t="s">
        <v>384</v>
      </c>
      <c r="G488" s="70"/>
      <c r="H488" s="405">
        <f>SUM(H489)</f>
        <v>0</v>
      </c>
    </row>
    <row r="489" spans="1:8" s="63" customFormat="1" ht="32.25" hidden="1" customHeight="1" x14ac:dyDescent="0.25">
      <c r="A489" s="75" t="s">
        <v>453</v>
      </c>
      <c r="B489" s="34" t="s">
        <v>35</v>
      </c>
      <c r="C489" s="43" t="s">
        <v>10</v>
      </c>
      <c r="D489" s="256" t="s">
        <v>218</v>
      </c>
      <c r="E489" s="257" t="s">
        <v>10</v>
      </c>
      <c r="F489" s="258" t="s">
        <v>384</v>
      </c>
      <c r="G489" s="70"/>
      <c r="H489" s="405">
        <f>SUM(H490)</f>
        <v>0</v>
      </c>
    </row>
    <row r="490" spans="1:8" s="36" customFormat="1" ht="32.25" hidden="1" customHeight="1" x14ac:dyDescent="0.25">
      <c r="A490" s="68" t="s">
        <v>149</v>
      </c>
      <c r="B490" s="34" t="s">
        <v>35</v>
      </c>
      <c r="C490" s="43" t="s">
        <v>10</v>
      </c>
      <c r="D490" s="256" t="s">
        <v>218</v>
      </c>
      <c r="E490" s="257" t="s">
        <v>10</v>
      </c>
      <c r="F490" s="258" t="s">
        <v>454</v>
      </c>
      <c r="G490" s="70"/>
      <c r="H490" s="405">
        <f>SUM(H491)</f>
        <v>0</v>
      </c>
    </row>
    <row r="491" spans="1:8" s="36" customFormat="1" ht="30.75" hidden="1" customHeight="1" x14ac:dyDescent="0.25">
      <c r="A491" s="90" t="s">
        <v>537</v>
      </c>
      <c r="B491" s="43" t="s">
        <v>35</v>
      </c>
      <c r="C491" s="43" t="s">
        <v>10</v>
      </c>
      <c r="D491" s="256" t="s">
        <v>218</v>
      </c>
      <c r="E491" s="257" t="s">
        <v>10</v>
      </c>
      <c r="F491" s="258" t="s">
        <v>454</v>
      </c>
      <c r="G491" s="70" t="s">
        <v>16</v>
      </c>
      <c r="H491" s="406">
        <f>SUM(прил7!I617)</f>
        <v>0</v>
      </c>
    </row>
    <row r="492" spans="1:8" s="36" customFormat="1" ht="64.5" customHeight="1" x14ac:dyDescent="0.25">
      <c r="A492" s="101" t="s">
        <v>128</v>
      </c>
      <c r="B492" s="27" t="s">
        <v>35</v>
      </c>
      <c r="C492" s="41" t="s">
        <v>10</v>
      </c>
      <c r="D492" s="229" t="s">
        <v>199</v>
      </c>
      <c r="E492" s="230" t="s">
        <v>383</v>
      </c>
      <c r="F492" s="231" t="s">
        <v>384</v>
      </c>
      <c r="G492" s="27"/>
      <c r="H492" s="401">
        <f>SUM(H493)</f>
        <v>53880</v>
      </c>
    </row>
    <row r="493" spans="1:8" s="36" customFormat="1" ht="94.5" customHeight="1" x14ac:dyDescent="0.25">
      <c r="A493" s="102" t="s">
        <v>144</v>
      </c>
      <c r="B493" s="2" t="s">
        <v>35</v>
      </c>
      <c r="C493" s="34" t="s">
        <v>10</v>
      </c>
      <c r="D493" s="259" t="s">
        <v>201</v>
      </c>
      <c r="E493" s="260" t="s">
        <v>383</v>
      </c>
      <c r="F493" s="261" t="s">
        <v>384</v>
      </c>
      <c r="G493" s="2"/>
      <c r="H493" s="402">
        <f>SUM(H494)</f>
        <v>53880</v>
      </c>
    </row>
    <row r="494" spans="1:8" s="36" customFormat="1" ht="46.5" customHeight="1" x14ac:dyDescent="0.25">
      <c r="A494" s="102" t="s">
        <v>403</v>
      </c>
      <c r="B494" s="2" t="s">
        <v>35</v>
      </c>
      <c r="C494" s="34" t="s">
        <v>10</v>
      </c>
      <c r="D494" s="259" t="s">
        <v>201</v>
      </c>
      <c r="E494" s="260" t="s">
        <v>10</v>
      </c>
      <c r="F494" s="261" t="s">
        <v>384</v>
      </c>
      <c r="G494" s="2"/>
      <c r="H494" s="402">
        <f>SUM(H495)</f>
        <v>53880</v>
      </c>
    </row>
    <row r="495" spans="1:8" s="36" customFormat="1" ht="18.75" customHeight="1" x14ac:dyDescent="0.25">
      <c r="A495" s="60" t="s">
        <v>99</v>
      </c>
      <c r="B495" s="2" t="s">
        <v>35</v>
      </c>
      <c r="C495" s="34" t="s">
        <v>10</v>
      </c>
      <c r="D495" s="259" t="s">
        <v>201</v>
      </c>
      <c r="E495" s="260" t="s">
        <v>10</v>
      </c>
      <c r="F495" s="261" t="s">
        <v>404</v>
      </c>
      <c r="G495" s="2"/>
      <c r="H495" s="402">
        <f>SUM(H496)</f>
        <v>53880</v>
      </c>
    </row>
    <row r="496" spans="1:8" s="36" customFormat="1" ht="34.5" customHeight="1" x14ac:dyDescent="0.25">
      <c r="A496" s="109" t="s">
        <v>537</v>
      </c>
      <c r="B496" s="2" t="s">
        <v>35</v>
      </c>
      <c r="C496" s="34" t="s">
        <v>10</v>
      </c>
      <c r="D496" s="259" t="s">
        <v>201</v>
      </c>
      <c r="E496" s="260" t="s">
        <v>10</v>
      </c>
      <c r="F496" s="261" t="s">
        <v>404</v>
      </c>
      <c r="G496" s="2" t="s">
        <v>16</v>
      </c>
      <c r="H496" s="403">
        <f>SUM(прил7!I622)</f>
        <v>53880</v>
      </c>
    </row>
    <row r="497" spans="1:8" s="63" customFormat="1" ht="33.75" customHeight="1" x14ac:dyDescent="0.25">
      <c r="A497" s="26" t="s">
        <v>135</v>
      </c>
      <c r="B497" s="27" t="s">
        <v>35</v>
      </c>
      <c r="C497" s="27" t="s">
        <v>10</v>
      </c>
      <c r="D497" s="217" t="s">
        <v>204</v>
      </c>
      <c r="E497" s="218" t="s">
        <v>383</v>
      </c>
      <c r="F497" s="219" t="s">
        <v>384</v>
      </c>
      <c r="G497" s="30"/>
      <c r="H497" s="401">
        <f>SUM(H498)</f>
        <v>25000</v>
      </c>
    </row>
    <row r="498" spans="1:8" s="63" customFormat="1" ht="64.5" customHeight="1" x14ac:dyDescent="0.25">
      <c r="A498" s="83" t="s">
        <v>158</v>
      </c>
      <c r="B498" s="2" t="s">
        <v>35</v>
      </c>
      <c r="C498" s="2" t="s">
        <v>10</v>
      </c>
      <c r="D498" s="220" t="s">
        <v>226</v>
      </c>
      <c r="E498" s="221" t="s">
        <v>383</v>
      </c>
      <c r="F498" s="222" t="s">
        <v>384</v>
      </c>
      <c r="G498" s="2"/>
      <c r="H498" s="402">
        <f>SUM(H499)</f>
        <v>25000</v>
      </c>
    </row>
    <row r="499" spans="1:8" s="63" customFormat="1" ht="33.75" customHeight="1" x14ac:dyDescent="0.25">
      <c r="A499" s="83" t="s">
        <v>467</v>
      </c>
      <c r="B499" s="2" t="s">
        <v>35</v>
      </c>
      <c r="C499" s="2" t="s">
        <v>10</v>
      </c>
      <c r="D499" s="220" t="s">
        <v>226</v>
      </c>
      <c r="E499" s="221" t="s">
        <v>12</v>
      </c>
      <c r="F499" s="222" t="s">
        <v>384</v>
      </c>
      <c r="G499" s="2"/>
      <c r="H499" s="402">
        <f>SUM(+H500)</f>
        <v>25000</v>
      </c>
    </row>
    <row r="500" spans="1:8" s="63" customFormat="1" ht="33" customHeight="1" x14ac:dyDescent="0.25">
      <c r="A500" s="3" t="s">
        <v>469</v>
      </c>
      <c r="B500" s="2" t="s">
        <v>35</v>
      </c>
      <c r="C500" s="2" t="s">
        <v>10</v>
      </c>
      <c r="D500" s="220" t="s">
        <v>226</v>
      </c>
      <c r="E500" s="221" t="s">
        <v>12</v>
      </c>
      <c r="F500" s="222" t="s">
        <v>468</v>
      </c>
      <c r="G500" s="2"/>
      <c r="H500" s="402">
        <f>SUM(H501)</f>
        <v>25000</v>
      </c>
    </row>
    <row r="501" spans="1:8" s="63" customFormat="1" ht="30.75" customHeight="1" x14ac:dyDescent="0.25">
      <c r="A501" s="88" t="s">
        <v>537</v>
      </c>
      <c r="B501" s="2" t="s">
        <v>35</v>
      </c>
      <c r="C501" s="2" t="s">
        <v>10</v>
      </c>
      <c r="D501" s="220" t="s">
        <v>226</v>
      </c>
      <c r="E501" s="221" t="s">
        <v>12</v>
      </c>
      <c r="F501" s="222" t="s">
        <v>468</v>
      </c>
      <c r="G501" s="2" t="s">
        <v>16</v>
      </c>
      <c r="H501" s="404">
        <f>SUM(прил7!I627)</f>
        <v>25000</v>
      </c>
    </row>
    <row r="502" spans="1:8" ht="15.75" x14ac:dyDescent="0.25">
      <c r="A502" s="85" t="s">
        <v>36</v>
      </c>
      <c r="B502" s="22" t="s">
        <v>35</v>
      </c>
      <c r="C502" s="22" t="s">
        <v>20</v>
      </c>
      <c r="D502" s="214"/>
      <c r="E502" s="215"/>
      <c r="F502" s="216"/>
      <c r="G502" s="21"/>
      <c r="H502" s="408">
        <f>SUM(H503,H519)</f>
        <v>7760643</v>
      </c>
    </row>
    <row r="503" spans="1:8" ht="35.25" customHeight="1" x14ac:dyDescent="0.25">
      <c r="A503" s="26" t="s">
        <v>150</v>
      </c>
      <c r="B503" s="27" t="s">
        <v>35</v>
      </c>
      <c r="C503" s="27" t="s">
        <v>20</v>
      </c>
      <c r="D503" s="217" t="s">
        <v>221</v>
      </c>
      <c r="E503" s="218" t="s">
        <v>383</v>
      </c>
      <c r="F503" s="219" t="s">
        <v>384</v>
      </c>
      <c r="G503" s="27"/>
      <c r="H503" s="401">
        <f>SUM(H508+H504)</f>
        <v>7743643</v>
      </c>
    </row>
    <row r="504" spans="1:8" s="42" customFormat="1" ht="35.25" customHeight="1" x14ac:dyDescent="0.25">
      <c r="A504" s="60" t="s">
        <v>157</v>
      </c>
      <c r="B504" s="2" t="s">
        <v>35</v>
      </c>
      <c r="C504" s="2" t="s">
        <v>20</v>
      </c>
      <c r="D504" s="220" t="s">
        <v>465</v>
      </c>
      <c r="E504" s="221" t="s">
        <v>383</v>
      </c>
      <c r="F504" s="222" t="s">
        <v>384</v>
      </c>
      <c r="G504" s="2"/>
      <c r="H504" s="402">
        <f>SUM(H505)</f>
        <v>572102</v>
      </c>
    </row>
    <row r="505" spans="1:8" s="42" customFormat="1" ht="19.5" customHeight="1" x14ac:dyDescent="0.25">
      <c r="A505" s="104" t="s">
        <v>564</v>
      </c>
      <c r="B505" s="2" t="s">
        <v>35</v>
      </c>
      <c r="C505" s="2" t="s">
        <v>20</v>
      </c>
      <c r="D505" s="220" t="s">
        <v>225</v>
      </c>
      <c r="E505" s="221" t="s">
        <v>12</v>
      </c>
      <c r="F505" s="222" t="s">
        <v>384</v>
      </c>
      <c r="G505" s="2"/>
      <c r="H505" s="402">
        <f>SUM(H506)</f>
        <v>572102</v>
      </c>
    </row>
    <row r="506" spans="1:8" s="42" customFormat="1" ht="35.25" customHeight="1" x14ac:dyDescent="0.25">
      <c r="A506" s="104" t="s">
        <v>563</v>
      </c>
      <c r="B506" s="2" t="s">
        <v>35</v>
      </c>
      <c r="C506" s="2" t="s">
        <v>20</v>
      </c>
      <c r="D506" s="220" t="s">
        <v>225</v>
      </c>
      <c r="E506" s="221" t="s">
        <v>12</v>
      </c>
      <c r="F506" s="222" t="s">
        <v>562</v>
      </c>
      <c r="G506" s="2"/>
      <c r="H506" s="402">
        <f>SUM(H507)</f>
        <v>572102</v>
      </c>
    </row>
    <row r="507" spans="1:8" s="42" customFormat="1" ht="18" customHeight="1" x14ac:dyDescent="0.25">
      <c r="A507" s="104" t="s">
        <v>21</v>
      </c>
      <c r="B507" s="2" t="s">
        <v>35</v>
      </c>
      <c r="C507" s="2" t="s">
        <v>20</v>
      </c>
      <c r="D507" s="220" t="s">
        <v>225</v>
      </c>
      <c r="E507" s="221" t="s">
        <v>12</v>
      </c>
      <c r="F507" s="222" t="s">
        <v>562</v>
      </c>
      <c r="G507" s="2" t="s">
        <v>66</v>
      </c>
      <c r="H507" s="404">
        <f>SUM(прил7!I633+прил7!I280)</f>
        <v>572102</v>
      </c>
    </row>
    <row r="508" spans="1:8" ht="48" customHeight="1" x14ac:dyDescent="0.25">
      <c r="A508" s="3" t="s">
        <v>159</v>
      </c>
      <c r="B508" s="2" t="s">
        <v>35</v>
      </c>
      <c r="C508" s="2" t="s">
        <v>20</v>
      </c>
      <c r="D508" s="220" t="s">
        <v>227</v>
      </c>
      <c r="E508" s="221" t="s">
        <v>383</v>
      </c>
      <c r="F508" s="222" t="s">
        <v>384</v>
      </c>
      <c r="G508" s="2"/>
      <c r="H508" s="402">
        <f>SUM(H509+H512)</f>
        <v>7171541</v>
      </c>
    </row>
    <row r="509" spans="1:8" ht="66.75" customHeight="1" x14ac:dyDescent="0.25">
      <c r="A509" s="3" t="s">
        <v>473</v>
      </c>
      <c r="B509" s="2" t="s">
        <v>35</v>
      </c>
      <c r="C509" s="2" t="s">
        <v>20</v>
      </c>
      <c r="D509" s="220" t="s">
        <v>227</v>
      </c>
      <c r="E509" s="221" t="s">
        <v>10</v>
      </c>
      <c r="F509" s="222" t="s">
        <v>384</v>
      </c>
      <c r="G509" s="2"/>
      <c r="H509" s="402">
        <f>SUM(H510)</f>
        <v>1193609</v>
      </c>
    </row>
    <row r="510" spans="1:8" ht="31.5" x14ac:dyDescent="0.25">
      <c r="A510" s="3" t="s">
        <v>75</v>
      </c>
      <c r="B510" s="43" t="s">
        <v>35</v>
      </c>
      <c r="C510" s="43" t="s">
        <v>20</v>
      </c>
      <c r="D510" s="256" t="s">
        <v>227</v>
      </c>
      <c r="E510" s="257" t="s">
        <v>474</v>
      </c>
      <c r="F510" s="258" t="s">
        <v>388</v>
      </c>
      <c r="G510" s="43"/>
      <c r="H510" s="402">
        <f>SUM(H511:H511)</f>
        <v>1193609</v>
      </c>
    </row>
    <row r="511" spans="1:8" ht="48.75" customHeight="1" x14ac:dyDescent="0.25">
      <c r="A511" s="83" t="s">
        <v>76</v>
      </c>
      <c r="B511" s="2" t="s">
        <v>35</v>
      </c>
      <c r="C511" s="2" t="s">
        <v>20</v>
      </c>
      <c r="D511" s="220" t="s">
        <v>227</v>
      </c>
      <c r="E511" s="221" t="s">
        <v>474</v>
      </c>
      <c r="F511" s="222" t="s">
        <v>388</v>
      </c>
      <c r="G511" s="2" t="s">
        <v>13</v>
      </c>
      <c r="H511" s="404">
        <f>SUM(прил7!I637)</f>
        <v>1193609</v>
      </c>
    </row>
    <row r="512" spans="1:8" ht="48" customHeight="1" x14ac:dyDescent="0.25">
      <c r="A512" s="3" t="s">
        <v>470</v>
      </c>
      <c r="B512" s="2" t="s">
        <v>35</v>
      </c>
      <c r="C512" s="2" t="s">
        <v>20</v>
      </c>
      <c r="D512" s="220" t="s">
        <v>227</v>
      </c>
      <c r="E512" s="221" t="s">
        <v>12</v>
      </c>
      <c r="F512" s="222" t="s">
        <v>384</v>
      </c>
      <c r="G512" s="2"/>
      <c r="H512" s="402">
        <f>SUM(H513+H515)</f>
        <v>5977932</v>
      </c>
    </row>
    <row r="513" spans="1:8" ht="47.25" x14ac:dyDescent="0.25">
      <c r="A513" s="3" t="s">
        <v>86</v>
      </c>
      <c r="B513" s="2" t="s">
        <v>35</v>
      </c>
      <c r="C513" s="2" t="s">
        <v>20</v>
      </c>
      <c r="D513" s="220" t="s">
        <v>227</v>
      </c>
      <c r="E513" s="221" t="s">
        <v>471</v>
      </c>
      <c r="F513" s="222" t="s">
        <v>472</v>
      </c>
      <c r="G513" s="2"/>
      <c r="H513" s="402">
        <f>SUM(H514)</f>
        <v>10851</v>
      </c>
    </row>
    <row r="514" spans="1:8" ht="47.25" x14ac:dyDescent="0.25">
      <c r="A514" s="83" t="s">
        <v>76</v>
      </c>
      <c r="B514" s="2" t="s">
        <v>35</v>
      </c>
      <c r="C514" s="2" t="s">
        <v>20</v>
      </c>
      <c r="D514" s="220" t="s">
        <v>227</v>
      </c>
      <c r="E514" s="221" t="s">
        <v>471</v>
      </c>
      <c r="F514" s="222" t="s">
        <v>472</v>
      </c>
      <c r="G514" s="2" t="s">
        <v>13</v>
      </c>
      <c r="H514" s="404">
        <f>SUM(прил7!I640)</f>
        <v>10851</v>
      </c>
    </row>
    <row r="515" spans="1:8" ht="31.5" x14ac:dyDescent="0.25">
      <c r="A515" s="3" t="s">
        <v>84</v>
      </c>
      <c r="B515" s="2" t="s">
        <v>35</v>
      </c>
      <c r="C515" s="2" t="s">
        <v>20</v>
      </c>
      <c r="D515" s="220" t="s">
        <v>227</v>
      </c>
      <c r="E515" s="221" t="s">
        <v>471</v>
      </c>
      <c r="F515" s="222" t="s">
        <v>415</v>
      </c>
      <c r="G515" s="2"/>
      <c r="H515" s="402">
        <f>SUM(H516:H518)</f>
        <v>5967081</v>
      </c>
    </row>
    <row r="516" spans="1:8" ht="47.25" x14ac:dyDescent="0.25">
      <c r="A516" s="83" t="s">
        <v>76</v>
      </c>
      <c r="B516" s="2" t="s">
        <v>35</v>
      </c>
      <c r="C516" s="2" t="s">
        <v>20</v>
      </c>
      <c r="D516" s="220" t="s">
        <v>227</v>
      </c>
      <c r="E516" s="221" t="s">
        <v>471</v>
      </c>
      <c r="F516" s="222" t="s">
        <v>415</v>
      </c>
      <c r="G516" s="2" t="s">
        <v>13</v>
      </c>
      <c r="H516" s="404">
        <v>5797859</v>
      </c>
    </row>
    <row r="517" spans="1:8" ht="32.25" customHeight="1" x14ac:dyDescent="0.25">
      <c r="A517" s="88" t="s">
        <v>537</v>
      </c>
      <c r="B517" s="2" t="s">
        <v>35</v>
      </c>
      <c r="C517" s="2" t="s">
        <v>20</v>
      </c>
      <c r="D517" s="220" t="s">
        <v>227</v>
      </c>
      <c r="E517" s="221" t="s">
        <v>471</v>
      </c>
      <c r="F517" s="222" t="s">
        <v>415</v>
      </c>
      <c r="G517" s="2" t="s">
        <v>16</v>
      </c>
      <c r="H517" s="404">
        <f>SUM(прил7!I643)</f>
        <v>169022</v>
      </c>
    </row>
    <row r="518" spans="1:8" ht="16.5" customHeight="1" x14ac:dyDescent="0.25">
      <c r="A518" s="3" t="s">
        <v>18</v>
      </c>
      <c r="B518" s="2" t="s">
        <v>35</v>
      </c>
      <c r="C518" s="2" t="s">
        <v>20</v>
      </c>
      <c r="D518" s="220" t="s">
        <v>227</v>
      </c>
      <c r="E518" s="221" t="s">
        <v>471</v>
      </c>
      <c r="F518" s="222" t="s">
        <v>415</v>
      </c>
      <c r="G518" s="2" t="s">
        <v>17</v>
      </c>
      <c r="H518" s="404">
        <f>SUM(прил7!I644)</f>
        <v>200</v>
      </c>
    </row>
    <row r="519" spans="1:8" ht="31.5" customHeight="1" x14ac:dyDescent="0.25">
      <c r="A519" s="101" t="s">
        <v>105</v>
      </c>
      <c r="B519" s="27" t="s">
        <v>35</v>
      </c>
      <c r="C519" s="27" t="s">
        <v>20</v>
      </c>
      <c r="D519" s="217" t="s">
        <v>386</v>
      </c>
      <c r="E519" s="218" t="s">
        <v>383</v>
      </c>
      <c r="F519" s="219" t="s">
        <v>384</v>
      </c>
      <c r="G519" s="27"/>
      <c r="H519" s="401">
        <f>SUM(H520)</f>
        <v>17000</v>
      </c>
    </row>
    <row r="520" spans="1:8" ht="48.75" customHeight="1" x14ac:dyDescent="0.25">
      <c r="A520" s="102" t="s">
        <v>116</v>
      </c>
      <c r="B520" s="2" t="s">
        <v>35</v>
      </c>
      <c r="C520" s="2" t="s">
        <v>20</v>
      </c>
      <c r="D520" s="220" t="s">
        <v>183</v>
      </c>
      <c r="E520" s="221" t="s">
        <v>383</v>
      </c>
      <c r="F520" s="222" t="s">
        <v>384</v>
      </c>
      <c r="G520" s="43"/>
      <c r="H520" s="402">
        <f>SUM(H521)</f>
        <v>17000</v>
      </c>
    </row>
    <row r="521" spans="1:8" ht="48.75" customHeight="1" x14ac:dyDescent="0.25">
      <c r="A521" s="102" t="s">
        <v>390</v>
      </c>
      <c r="B521" s="2" t="s">
        <v>35</v>
      </c>
      <c r="C521" s="2" t="s">
        <v>20</v>
      </c>
      <c r="D521" s="220" t="s">
        <v>183</v>
      </c>
      <c r="E521" s="221" t="s">
        <v>10</v>
      </c>
      <c r="F521" s="222" t="s">
        <v>384</v>
      </c>
      <c r="G521" s="43"/>
      <c r="H521" s="402">
        <f>SUM(H522)</f>
        <v>17000</v>
      </c>
    </row>
    <row r="522" spans="1:8" ht="15.75" customHeight="1" x14ac:dyDescent="0.25">
      <c r="A522" s="102" t="s">
        <v>107</v>
      </c>
      <c r="B522" s="2" t="s">
        <v>35</v>
      </c>
      <c r="C522" s="2" t="s">
        <v>20</v>
      </c>
      <c r="D522" s="220" t="s">
        <v>183</v>
      </c>
      <c r="E522" s="221" t="s">
        <v>10</v>
      </c>
      <c r="F522" s="222" t="s">
        <v>389</v>
      </c>
      <c r="G522" s="43"/>
      <c r="H522" s="402">
        <f>SUM(H523)</f>
        <v>17000</v>
      </c>
    </row>
    <row r="523" spans="1:8" ht="32.25" customHeight="1" x14ac:dyDescent="0.25">
      <c r="A523" s="109" t="s">
        <v>537</v>
      </c>
      <c r="B523" s="2" t="s">
        <v>35</v>
      </c>
      <c r="C523" s="2" t="s">
        <v>20</v>
      </c>
      <c r="D523" s="220" t="s">
        <v>183</v>
      </c>
      <c r="E523" s="221" t="s">
        <v>10</v>
      </c>
      <c r="F523" s="222" t="s">
        <v>389</v>
      </c>
      <c r="G523" s="2" t="s">
        <v>16</v>
      </c>
      <c r="H523" s="404">
        <f>SUM(прил7!I649)</f>
        <v>17000</v>
      </c>
    </row>
    <row r="524" spans="1:8" ht="17.25" customHeight="1" x14ac:dyDescent="0.25">
      <c r="A524" s="372" t="s">
        <v>566</v>
      </c>
      <c r="B524" s="129" t="s">
        <v>32</v>
      </c>
      <c r="C524" s="38"/>
      <c r="D524" s="247"/>
      <c r="E524" s="248"/>
      <c r="F524" s="249"/>
      <c r="G524" s="15"/>
      <c r="H524" s="450">
        <f>SUM(H525)</f>
        <v>189783</v>
      </c>
    </row>
    <row r="525" spans="1:8" ht="16.5" customHeight="1" x14ac:dyDescent="0.25">
      <c r="A525" s="366" t="s">
        <v>567</v>
      </c>
      <c r="B525" s="54" t="s">
        <v>32</v>
      </c>
      <c r="C525" s="22" t="s">
        <v>29</v>
      </c>
      <c r="D525" s="214"/>
      <c r="E525" s="215"/>
      <c r="F525" s="216"/>
      <c r="G525" s="22"/>
      <c r="H525" s="408">
        <f>SUM(H526)</f>
        <v>189783</v>
      </c>
    </row>
    <row r="526" spans="1:8" ht="16.5" customHeight="1" x14ac:dyDescent="0.25">
      <c r="A526" s="74" t="s">
        <v>176</v>
      </c>
      <c r="B526" s="27" t="s">
        <v>32</v>
      </c>
      <c r="C526" s="29" t="s">
        <v>29</v>
      </c>
      <c r="D526" s="223" t="s">
        <v>195</v>
      </c>
      <c r="E526" s="224" t="s">
        <v>383</v>
      </c>
      <c r="F526" s="225" t="s">
        <v>384</v>
      </c>
      <c r="G526" s="27"/>
      <c r="H526" s="401">
        <f>SUM(H527)</f>
        <v>189783</v>
      </c>
    </row>
    <row r="527" spans="1:8" ht="16.5" customHeight="1" x14ac:dyDescent="0.25">
      <c r="A527" s="83" t="s">
        <v>175</v>
      </c>
      <c r="B527" s="2" t="s">
        <v>32</v>
      </c>
      <c r="C527" s="340" t="s">
        <v>29</v>
      </c>
      <c r="D527" s="238" t="s">
        <v>196</v>
      </c>
      <c r="E527" s="239" t="s">
        <v>383</v>
      </c>
      <c r="F527" s="240" t="s">
        <v>384</v>
      </c>
      <c r="G527" s="2"/>
      <c r="H527" s="402">
        <f>SUM(H528)</f>
        <v>189783</v>
      </c>
    </row>
    <row r="528" spans="1:8" ht="30.75" customHeight="1" x14ac:dyDescent="0.25">
      <c r="A528" s="83" t="s">
        <v>630</v>
      </c>
      <c r="B528" s="2" t="s">
        <v>32</v>
      </c>
      <c r="C528" s="340" t="s">
        <v>29</v>
      </c>
      <c r="D528" s="238" t="s">
        <v>196</v>
      </c>
      <c r="E528" s="239" t="s">
        <v>383</v>
      </c>
      <c r="F528" s="349">
        <v>12700</v>
      </c>
      <c r="G528" s="2"/>
      <c r="H528" s="402">
        <f>SUM(H529)</f>
        <v>189783</v>
      </c>
    </row>
    <row r="529" spans="1:8" ht="31.5" customHeight="1" x14ac:dyDescent="0.25">
      <c r="A529" s="83" t="s">
        <v>537</v>
      </c>
      <c r="B529" s="2" t="s">
        <v>32</v>
      </c>
      <c r="C529" s="340" t="s">
        <v>29</v>
      </c>
      <c r="D529" s="238" t="s">
        <v>196</v>
      </c>
      <c r="E529" s="239" t="s">
        <v>383</v>
      </c>
      <c r="F529" s="349">
        <v>12700</v>
      </c>
      <c r="G529" s="2" t="s">
        <v>16</v>
      </c>
      <c r="H529" s="404">
        <f>SUM(прил7!I219)</f>
        <v>189783</v>
      </c>
    </row>
    <row r="530" spans="1:8" ht="15.75" x14ac:dyDescent="0.25">
      <c r="A530" s="73" t="s">
        <v>37</v>
      </c>
      <c r="B530" s="38">
        <v>10</v>
      </c>
      <c r="C530" s="38"/>
      <c r="D530" s="247"/>
      <c r="E530" s="248"/>
      <c r="F530" s="249"/>
      <c r="G530" s="14"/>
      <c r="H530" s="450">
        <f>SUM(H531,H537,H598,H628)</f>
        <v>71955981</v>
      </c>
    </row>
    <row r="531" spans="1:8" ht="15.75" x14ac:dyDescent="0.25">
      <c r="A531" s="85" t="s">
        <v>38</v>
      </c>
      <c r="B531" s="39">
        <v>10</v>
      </c>
      <c r="C531" s="22" t="s">
        <v>10</v>
      </c>
      <c r="D531" s="214"/>
      <c r="E531" s="215"/>
      <c r="F531" s="216"/>
      <c r="G531" s="21"/>
      <c r="H531" s="408">
        <f>SUM(H532)</f>
        <v>2538990</v>
      </c>
    </row>
    <row r="532" spans="1:8" ht="32.25" customHeight="1" x14ac:dyDescent="0.25">
      <c r="A532" s="74" t="s">
        <v>110</v>
      </c>
      <c r="B532" s="29">
        <v>10</v>
      </c>
      <c r="C532" s="27" t="s">
        <v>10</v>
      </c>
      <c r="D532" s="217" t="s">
        <v>180</v>
      </c>
      <c r="E532" s="218" t="s">
        <v>383</v>
      </c>
      <c r="F532" s="219" t="s">
        <v>384</v>
      </c>
      <c r="G532" s="27"/>
      <c r="H532" s="401">
        <f>SUM(H533)</f>
        <v>2538990</v>
      </c>
    </row>
    <row r="533" spans="1:8" ht="48.75" customHeight="1" x14ac:dyDescent="0.25">
      <c r="A533" s="3" t="s">
        <v>160</v>
      </c>
      <c r="B533" s="340">
        <v>10</v>
      </c>
      <c r="C533" s="2" t="s">
        <v>10</v>
      </c>
      <c r="D533" s="220" t="s">
        <v>182</v>
      </c>
      <c r="E533" s="221" t="s">
        <v>383</v>
      </c>
      <c r="F533" s="222" t="s">
        <v>384</v>
      </c>
      <c r="G533" s="2"/>
      <c r="H533" s="402">
        <f>SUM(H534)</f>
        <v>2538990</v>
      </c>
    </row>
    <row r="534" spans="1:8" ht="33.75" customHeight="1" x14ac:dyDescent="0.25">
      <c r="A534" s="3" t="s">
        <v>475</v>
      </c>
      <c r="B534" s="340">
        <v>10</v>
      </c>
      <c r="C534" s="2" t="s">
        <v>10</v>
      </c>
      <c r="D534" s="220" t="s">
        <v>182</v>
      </c>
      <c r="E534" s="221" t="s">
        <v>10</v>
      </c>
      <c r="F534" s="222" t="s">
        <v>384</v>
      </c>
      <c r="G534" s="2"/>
      <c r="H534" s="402">
        <f>SUM(H535)</f>
        <v>2538990</v>
      </c>
    </row>
    <row r="535" spans="1:8" ht="18.75" customHeight="1" x14ac:dyDescent="0.25">
      <c r="A535" s="3" t="s">
        <v>161</v>
      </c>
      <c r="B535" s="340">
        <v>10</v>
      </c>
      <c r="C535" s="2" t="s">
        <v>10</v>
      </c>
      <c r="D535" s="220" t="s">
        <v>182</v>
      </c>
      <c r="E535" s="221" t="s">
        <v>10</v>
      </c>
      <c r="F535" s="222" t="s">
        <v>587</v>
      </c>
      <c r="G535" s="2"/>
      <c r="H535" s="402">
        <f>SUM(H536)</f>
        <v>2538990</v>
      </c>
    </row>
    <row r="536" spans="1:8" ht="17.25" customHeight="1" x14ac:dyDescent="0.25">
      <c r="A536" s="3" t="s">
        <v>40</v>
      </c>
      <c r="B536" s="340">
        <v>10</v>
      </c>
      <c r="C536" s="2" t="s">
        <v>10</v>
      </c>
      <c r="D536" s="220" t="s">
        <v>182</v>
      </c>
      <c r="E536" s="221" t="s">
        <v>10</v>
      </c>
      <c r="F536" s="222" t="s">
        <v>587</v>
      </c>
      <c r="G536" s="2" t="s">
        <v>39</v>
      </c>
      <c r="H536" s="403">
        <f>SUM(прил7!I678)</f>
        <v>2538990</v>
      </c>
    </row>
    <row r="537" spans="1:8" ht="15.75" x14ac:dyDescent="0.25">
      <c r="A537" s="85" t="s">
        <v>41</v>
      </c>
      <c r="B537" s="39">
        <v>10</v>
      </c>
      <c r="C537" s="22" t="s">
        <v>15</v>
      </c>
      <c r="D537" s="214"/>
      <c r="E537" s="215"/>
      <c r="F537" s="216"/>
      <c r="G537" s="21"/>
      <c r="H537" s="408">
        <f>SUM(H538,H549,H564)</f>
        <v>10187867</v>
      </c>
    </row>
    <row r="538" spans="1:8" ht="31.5" x14ac:dyDescent="0.25">
      <c r="A538" s="26" t="s">
        <v>150</v>
      </c>
      <c r="B538" s="27" t="s">
        <v>57</v>
      </c>
      <c r="C538" s="27" t="s">
        <v>15</v>
      </c>
      <c r="D538" s="217" t="s">
        <v>221</v>
      </c>
      <c r="E538" s="218" t="s">
        <v>383</v>
      </c>
      <c r="F538" s="219" t="s">
        <v>384</v>
      </c>
      <c r="G538" s="27"/>
      <c r="H538" s="401">
        <f>SUM(H539,H544)</f>
        <v>774750</v>
      </c>
    </row>
    <row r="539" spans="1:8" ht="33.75" customHeight="1" x14ac:dyDescent="0.25">
      <c r="A539" s="83" t="s">
        <v>156</v>
      </c>
      <c r="B539" s="52">
        <v>10</v>
      </c>
      <c r="C539" s="43" t="s">
        <v>15</v>
      </c>
      <c r="D539" s="256" t="s">
        <v>224</v>
      </c>
      <c r="E539" s="257" t="s">
        <v>383</v>
      </c>
      <c r="F539" s="258" t="s">
        <v>384</v>
      </c>
      <c r="G539" s="43"/>
      <c r="H539" s="402">
        <f>SUM(H540)</f>
        <v>371402</v>
      </c>
    </row>
    <row r="540" spans="1:8" ht="20.25" customHeight="1" x14ac:dyDescent="0.25">
      <c r="A540" s="83" t="s">
        <v>464</v>
      </c>
      <c r="B540" s="52">
        <v>10</v>
      </c>
      <c r="C540" s="43" t="s">
        <v>15</v>
      </c>
      <c r="D540" s="256" t="s">
        <v>224</v>
      </c>
      <c r="E540" s="257" t="s">
        <v>10</v>
      </c>
      <c r="F540" s="258" t="s">
        <v>384</v>
      </c>
      <c r="G540" s="43"/>
      <c r="H540" s="402">
        <f>SUM(H541)</f>
        <v>371402</v>
      </c>
    </row>
    <row r="541" spans="1:8" ht="32.25" customHeight="1" x14ac:dyDescent="0.25">
      <c r="A541" s="83" t="s">
        <v>162</v>
      </c>
      <c r="B541" s="52">
        <v>10</v>
      </c>
      <c r="C541" s="43" t="s">
        <v>15</v>
      </c>
      <c r="D541" s="256" t="s">
        <v>224</v>
      </c>
      <c r="E541" s="257" t="s">
        <v>474</v>
      </c>
      <c r="F541" s="258" t="s">
        <v>476</v>
      </c>
      <c r="G541" s="43"/>
      <c r="H541" s="402">
        <f>SUM(H542:H543)</f>
        <v>371402</v>
      </c>
    </row>
    <row r="542" spans="1:8" ht="31.5" x14ac:dyDescent="0.25">
      <c r="A542" s="88" t="s">
        <v>537</v>
      </c>
      <c r="B542" s="52">
        <v>10</v>
      </c>
      <c r="C542" s="43" t="s">
        <v>15</v>
      </c>
      <c r="D542" s="256" t="s">
        <v>224</v>
      </c>
      <c r="E542" s="257" t="s">
        <v>474</v>
      </c>
      <c r="F542" s="258" t="s">
        <v>476</v>
      </c>
      <c r="G542" s="43" t="s">
        <v>16</v>
      </c>
      <c r="H542" s="404">
        <f>SUM(прил7!I656)</f>
        <v>2643</v>
      </c>
    </row>
    <row r="543" spans="1:8" ht="15.75" x14ac:dyDescent="0.25">
      <c r="A543" s="3" t="s">
        <v>40</v>
      </c>
      <c r="B543" s="52">
        <v>10</v>
      </c>
      <c r="C543" s="43" t="s">
        <v>15</v>
      </c>
      <c r="D543" s="256" t="s">
        <v>224</v>
      </c>
      <c r="E543" s="257" t="s">
        <v>474</v>
      </c>
      <c r="F543" s="258" t="s">
        <v>476</v>
      </c>
      <c r="G543" s="43" t="s">
        <v>39</v>
      </c>
      <c r="H543" s="404">
        <f>SUM(прил7!I657)</f>
        <v>368759</v>
      </c>
    </row>
    <row r="544" spans="1:8" ht="33" customHeight="1" x14ac:dyDescent="0.25">
      <c r="A544" s="3" t="s">
        <v>157</v>
      </c>
      <c r="B544" s="52">
        <v>10</v>
      </c>
      <c r="C544" s="43" t="s">
        <v>15</v>
      </c>
      <c r="D544" s="256" t="s">
        <v>465</v>
      </c>
      <c r="E544" s="257" t="s">
        <v>383</v>
      </c>
      <c r="F544" s="258" t="s">
        <v>384</v>
      </c>
      <c r="G544" s="43"/>
      <c r="H544" s="402">
        <f>SUM(H545)</f>
        <v>403348</v>
      </c>
    </row>
    <row r="545" spans="1:8" ht="18.75" customHeight="1" x14ac:dyDescent="0.25">
      <c r="A545" s="3" t="s">
        <v>466</v>
      </c>
      <c r="B545" s="52">
        <v>10</v>
      </c>
      <c r="C545" s="43" t="s">
        <v>15</v>
      </c>
      <c r="D545" s="256" t="s">
        <v>225</v>
      </c>
      <c r="E545" s="257" t="s">
        <v>10</v>
      </c>
      <c r="F545" s="258" t="s">
        <v>384</v>
      </c>
      <c r="G545" s="43"/>
      <c r="H545" s="402">
        <f>SUM(H546)</f>
        <v>403348</v>
      </c>
    </row>
    <row r="546" spans="1:8" ht="33" customHeight="1" x14ac:dyDescent="0.25">
      <c r="A546" s="83" t="s">
        <v>162</v>
      </c>
      <c r="B546" s="52">
        <v>10</v>
      </c>
      <c r="C546" s="43" t="s">
        <v>15</v>
      </c>
      <c r="D546" s="256" t="s">
        <v>225</v>
      </c>
      <c r="E546" s="257" t="s">
        <v>474</v>
      </c>
      <c r="F546" s="258" t="s">
        <v>476</v>
      </c>
      <c r="G546" s="43"/>
      <c r="H546" s="402">
        <f>SUM(H547:H548)</f>
        <v>403348</v>
      </c>
    </row>
    <row r="547" spans="1:8" ht="31.5" x14ac:dyDescent="0.25">
      <c r="A547" s="88" t="s">
        <v>537</v>
      </c>
      <c r="B547" s="52">
        <v>10</v>
      </c>
      <c r="C547" s="43" t="s">
        <v>15</v>
      </c>
      <c r="D547" s="256" t="s">
        <v>225</v>
      </c>
      <c r="E547" s="257" t="s">
        <v>474</v>
      </c>
      <c r="F547" s="258" t="s">
        <v>476</v>
      </c>
      <c r="G547" s="43" t="s">
        <v>16</v>
      </c>
      <c r="H547" s="404">
        <f>SUM(прил7!I661)</f>
        <v>2678</v>
      </c>
    </row>
    <row r="548" spans="1:8" ht="15.75" x14ac:dyDescent="0.25">
      <c r="A548" s="3" t="s">
        <v>40</v>
      </c>
      <c r="B548" s="52">
        <v>10</v>
      </c>
      <c r="C548" s="43" t="s">
        <v>15</v>
      </c>
      <c r="D548" s="256" t="s">
        <v>225</v>
      </c>
      <c r="E548" s="257" t="s">
        <v>474</v>
      </c>
      <c r="F548" s="258" t="s">
        <v>476</v>
      </c>
      <c r="G548" s="43" t="s">
        <v>39</v>
      </c>
      <c r="H548" s="404">
        <f>SUM(прил7!I662)</f>
        <v>400670</v>
      </c>
    </row>
    <row r="549" spans="1:8" ht="33" customHeight="1" x14ac:dyDescent="0.25">
      <c r="A549" s="74" t="s">
        <v>110</v>
      </c>
      <c r="B549" s="29">
        <v>10</v>
      </c>
      <c r="C549" s="27" t="s">
        <v>15</v>
      </c>
      <c r="D549" s="217" t="s">
        <v>180</v>
      </c>
      <c r="E549" s="218" t="s">
        <v>383</v>
      </c>
      <c r="F549" s="219" t="s">
        <v>384</v>
      </c>
      <c r="G549" s="27"/>
      <c r="H549" s="401">
        <f>SUM(H550)</f>
        <v>4202740</v>
      </c>
    </row>
    <row r="550" spans="1:8" ht="50.25" customHeight="1" x14ac:dyDescent="0.25">
      <c r="A550" s="3" t="s">
        <v>160</v>
      </c>
      <c r="B550" s="340">
        <v>10</v>
      </c>
      <c r="C550" s="2" t="s">
        <v>15</v>
      </c>
      <c r="D550" s="220" t="s">
        <v>182</v>
      </c>
      <c r="E550" s="221" t="s">
        <v>383</v>
      </c>
      <c r="F550" s="222" t="s">
        <v>384</v>
      </c>
      <c r="G550" s="2"/>
      <c r="H550" s="402">
        <f>SUM(H551)</f>
        <v>4202740</v>
      </c>
    </row>
    <row r="551" spans="1:8" ht="33" customHeight="1" x14ac:dyDescent="0.25">
      <c r="A551" s="3" t="s">
        <v>475</v>
      </c>
      <c r="B551" s="340">
        <v>10</v>
      </c>
      <c r="C551" s="2" t="s">
        <v>15</v>
      </c>
      <c r="D551" s="220" t="s">
        <v>182</v>
      </c>
      <c r="E551" s="221" t="s">
        <v>10</v>
      </c>
      <c r="F551" s="222" t="s">
        <v>384</v>
      </c>
      <c r="G551" s="2"/>
      <c r="H551" s="402">
        <f>SUM(H552+H555+H558+H561)</f>
        <v>4202740</v>
      </c>
    </row>
    <row r="552" spans="1:8" ht="31.5" customHeight="1" x14ac:dyDescent="0.25">
      <c r="A552" s="83" t="s">
        <v>87</v>
      </c>
      <c r="B552" s="340">
        <v>10</v>
      </c>
      <c r="C552" s="2" t="s">
        <v>15</v>
      </c>
      <c r="D552" s="220" t="s">
        <v>182</v>
      </c>
      <c r="E552" s="221" t="s">
        <v>10</v>
      </c>
      <c r="F552" s="222" t="s">
        <v>479</v>
      </c>
      <c r="G552" s="2"/>
      <c r="H552" s="402">
        <f>SUM(H553:H554)</f>
        <v>50765</v>
      </c>
    </row>
    <row r="553" spans="1:8" ht="18" customHeight="1" x14ac:dyDescent="0.25">
      <c r="A553" s="88" t="s">
        <v>537</v>
      </c>
      <c r="B553" s="340">
        <v>10</v>
      </c>
      <c r="C553" s="2" t="s">
        <v>15</v>
      </c>
      <c r="D553" s="220" t="s">
        <v>182</v>
      </c>
      <c r="E553" s="221" t="s">
        <v>10</v>
      </c>
      <c r="F553" s="222" t="s">
        <v>479</v>
      </c>
      <c r="G553" s="2" t="s">
        <v>16</v>
      </c>
      <c r="H553" s="404">
        <f>SUM(прил7!I684)</f>
        <v>573</v>
      </c>
    </row>
    <row r="554" spans="1:8" ht="16.5" customHeight="1" x14ac:dyDescent="0.25">
      <c r="A554" s="3" t="s">
        <v>40</v>
      </c>
      <c r="B554" s="340">
        <v>10</v>
      </c>
      <c r="C554" s="2" t="s">
        <v>15</v>
      </c>
      <c r="D554" s="220" t="s">
        <v>182</v>
      </c>
      <c r="E554" s="221" t="s">
        <v>10</v>
      </c>
      <c r="F554" s="222" t="s">
        <v>479</v>
      </c>
      <c r="G554" s="2" t="s">
        <v>39</v>
      </c>
      <c r="H554" s="403">
        <f>SUM(прил7!I685)</f>
        <v>50192</v>
      </c>
    </row>
    <row r="555" spans="1:8" ht="32.25" customHeight="1" x14ac:dyDescent="0.25">
      <c r="A555" s="83" t="s">
        <v>88</v>
      </c>
      <c r="B555" s="340">
        <v>10</v>
      </c>
      <c r="C555" s="2" t="s">
        <v>15</v>
      </c>
      <c r="D555" s="220" t="s">
        <v>182</v>
      </c>
      <c r="E555" s="221" t="s">
        <v>10</v>
      </c>
      <c r="F555" s="222" t="s">
        <v>480</v>
      </c>
      <c r="G555" s="2"/>
      <c r="H555" s="402">
        <f>SUM(H556:H557)</f>
        <v>142130</v>
      </c>
    </row>
    <row r="556" spans="1:8" s="77" customFormat="1" ht="32.25" customHeight="1" x14ac:dyDescent="0.25">
      <c r="A556" s="88" t="s">
        <v>537</v>
      </c>
      <c r="B556" s="340">
        <v>10</v>
      </c>
      <c r="C556" s="2" t="s">
        <v>15</v>
      </c>
      <c r="D556" s="220" t="s">
        <v>182</v>
      </c>
      <c r="E556" s="221" t="s">
        <v>10</v>
      </c>
      <c r="F556" s="222" t="s">
        <v>480</v>
      </c>
      <c r="G556" s="76" t="s">
        <v>16</v>
      </c>
      <c r="H556" s="407">
        <f>SUM(прил7!I687)</f>
        <v>2140</v>
      </c>
    </row>
    <row r="557" spans="1:8" ht="15.75" x14ac:dyDescent="0.25">
      <c r="A557" s="3" t="s">
        <v>40</v>
      </c>
      <c r="B557" s="340">
        <v>10</v>
      </c>
      <c r="C557" s="2" t="s">
        <v>15</v>
      </c>
      <c r="D557" s="220" t="s">
        <v>182</v>
      </c>
      <c r="E557" s="221" t="s">
        <v>10</v>
      </c>
      <c r="F557" s="222" t="s">
        <v>480</v>
      </c>
      <c r="G557" s="2" t="s">
        <v>39</v>
      </c>
      <c r="H557" s="404">
        <f>SUM(прил7!I688)</f>
        <v>139990</v>
      </c>
    </row>
    <row r="558" spans="1:8" ht="15.75" x14ac:dyDescent="0.25">
      <c r="A558" s="82" t="s">
        <v>89</v>
      </c>
      <c r="B558" s="340">
        <v>10</v>
      </c>
      <c r="C558" s="2" t="s">
        <v>15</v>
      </c>
      <c r="D558" s="220" t="s">
        <v>182</v>
      </c>
      <c r="E558" s="221" t="s">
        <v>10</v>
      </c>
      <c r="F558" s="222" t="s">
        <v>481</v>
      </c>
      <c r="G558" s="2"/>
      <c r="H558" s="402">
        <f>SUM(H559:H560)</f>
        <v>3758806</v>
      </c>
    </row>
    <row r="559" spans="1:8" ht="31.5" x14ac:dyDescent="0.25">
      <c r="A559" s="88" t="s">
        <v>537</v>
      </c>
      <c r="B559" s="340">
        <v>10</v>
      </c>
      <c r="C559" s="2" t="s">
        <v>15</v>
      </c>
      <c r="D559" s="220" t="s">
        <v>182</v>
      </c>
      <c r="E559" s="221" t="s">
        <v>10</v>
      </c>
      <c r="F559" s="222" t="s">
        <v>481</v>
      </c>
      <c r="G559" s="2" t="s">
        <v>16</v>
      </c>
      <c r="H559" s="404">
        <f>SUM(прил7!I690)</f>
        <v>34400</v>
      </c>
    </row>
    <row r="560" spans="1:8" ht="15.75" customHeight="1" x14ac:dyDescent="0.25">
      <c r="A560" s="3" t="s">
        <v>40</v>
      </c>
      <c r="B560" s="340">
        <v>10</v>
      </c>
      <c r="C560" s="2" t="s">
        <v>15</v>
      </c>
      <c r="D560" s="220" t="s">
        <v>182</v>
      </c>
      <c r="E560" s="221" t="s">
        <v>10</v>
      </c>
      <c r="F560" s="222" t="s">
        <v>481</v>
      </c>
      <c r="G560" s="2" t="s">
        <v>39</v>
      </c>
      <c r="H560" s="403">
        <f>SUM(прил7!I691)</f>
        <v>3724406</v>
      </c>
    </row>
    <row r="561" spans="1:8" ht="15.75" x14ac:dyDescent="0.25">
      <c r="A561" s="83" t="s">
        <v>90</v>
      </c>
      <c r="B561" s="340">
        <v>10</v>
      </c>
      <c r="C561" s="2" t="s">
        <v>15</v>
      </c>
      <c r="D561" s="220" t="s">
        <v>182</v>
      </c>
      <c r="E561" s="221" t="s">
        <v>10</v>
      </c>
      <c r="F561" s="222" t="s">
        <v>482</v>
      </c>
      <c r="G561" s="2"/>
      <c r="H561" s="402">
        <f>SUM(H562:H563)</f>
        <v>251039</v>
      </c>
    </row>
    <row r="562" spans="1:8" ht="31.5" x14ac:dyDescent="0.25">
      <c r="A562" s="88" t="s">
        <v>537</v>
      </c>
      <c r="B562" s="340">
        <v>10</v>
      </c>
      <c r="C562" s="2" t="s">
        <v>15</v>
      </c>
      <c r="D562" s="220" t="s">
        <v>182</v>
      </c>
      <c r="E562" s="221" t="s">
        <v>10</v>
      </c>
      <c r="F562" s="222" t="s">
        <v>482</v>
      </c>
      <c r="G562" s="2" t="s">
        <v>16</v>
      </c>
      <c r="H562" s="404">
        <f>SUM(прил7!I693)</f>
        <v>3850</v>
      </c>
    </row>
    <row r="563" spans="1:8" ht="18" customHeight="1" x14ac:dyDescent="0.25">
      <c r="A563" s="3" t="s">
        <v>40</v>
      </c>
      <c r="B563" s="340">
        <v>10</v>
      </c>
      <c r="C563" s="2" t="s">
        <v>15</v>
      </c>
      <c r="D563" s="220" t="s">
        <v>182</v>
      </c>
      <c r="E563" s="221" t="s">
        <v>10</v>
      </c>
      <c r="F563" s="222" t="s">
        <v>482</v>
      </c>
      <c r="G563" s="2" t="s">
        <v>39</v>
      </c>
      <c r="H563" s="404">
        <f>SUM(прил7!I694)</f>
        <v>247189</v>
      </c>
    </row>
    <row r="564" spans="1:8" ht="30" customHeight="1" x14ac:dyDescent="0.25">
      <c r="A564" s="74" t="s">
        <v>141</v>
      </c>
      <c r="B564" s="29">
        <v>10</v>
      </c>
      <c r="C564" s="27" t="s">
        <v>15</v>
      </c>
      <c r="D564" s="217" t="s">
        <v>441</v>
      </c>
      <c r="E564" s="218" t="s">
        <v>383</v>
      </c>
      <c r="F564" s="219" t="s">
        <v>384</v>
      </c>
      <c r="G564" s="27"/>
      <c r="H564" s="401">
        <f>SUM(H565,H586)</f>
        <v>5210377</v>
      </c>
    </row>
    <row r="565" spans="1:8" ht="48" customHeight="1" x14ac:dyDescent="0.25">
      <c r="A565" s="83" t="s">
        <v>142</v>
      </c>
      <c r="B565" s="340">
        <v>10</v>
      </c>
      <c r="C565" s="2" t="s">
        <v>15</v>
      </c>
      <c r="D565" s="220" t="s">
        <v>215</v>
      </c>
      <c r="E565" s="221" t="s">
        <v>383</v>
      </c>
      <c r="F565" s="222" t="s">
        <v>384</v>
      </c>
      <c r="G565" s="2"/>
      <c r="H565" s="402">
        <f>SUM(H566+H576)</f>
        <v>5075020</v>
      </c>
    </row>
    <row r="566" spans="1:8" ht="18" customHeight="1" x14ac:dyDescent="0.25">
      <c r="A566" s="83" t="s">
        <v>442</v>
      </c>
      <c r="B566" s="340">
        <v>10</v>
      </c>
      <c r="C566" s="2" t="s">
        <v>15</v>
      </c>
      <c r="D566" s="220" t="s">
        <v>215</v>
      </c>
      <c r="E566" s="221" t="s">
        <v>10</v>
      </c>
      <c r="F566" s="222" t="s">
        <v>384</v>
      </c>
      <c r="G566" s="2"/>
      <c r="H566" s="402">
        <f>SUM(H567+H569+H572+H574)</f>
        <v>761333</v>
      </c>
    </row>
    <row r="567" spans="1:8" ht="31.5" customHeight="1" x14ac:dyDescent="0.25">
      <c r="A567" s="100" t="s">
        <v>544</v>
      </c>
      <c r="B567" s="340">
        <v>10</v>
      </c>
      <c r="C567" s="2" t="s">
        <v>15</v>
      </c>
      <c r="D567" s="220" t="s">
        <v>215</v>
      </c>
      <c r="E567" s="221" t="s">
        <v>10</v>
      </c>
      <c r="F567" s="222" t="s">
        <v>543</v>
      </c>
      <c r="G567" s="2"/>
      <c r="H567" s="402">
        <f>SUM(H568)</f>
        <v>23466</v>
      </c>
    </row>
    <row r="568" spans="1:8" ht="18" customHeight="1" x14ac:dyDescent="0.25">
      <c r="A568" s="60" t="s">
        <v>40</v>
      </c>
      <c r="B568" s="340">
        <v>10</v>
      </c>
      <c r="C568" s="2" t="s">
        <v>15</v>
      </c>
      <c r="D568" s="220" t="s">
        <v>215</v>
      </c>
      <c r="E568" s="221" t="s">
        <v>10</v>
      </c>
      <c r="F568" s="222" t="s">
        <v>543</v>
      </c>
      <c r="G568" s="2" t="s">
        <v>39</v>
      </c>
      <c r="H568" s="404">
        <f>SUM(прил7!I511)</f>
        <v>23466</v>
      </c>
    </row>
    <row r="569" spans="1:8" ht="63" customHeight="1" x14ac:dyDescent="0.25">
      <c r="A569" s="3" t="s">
        <v>96</v>
      </c>
      <c r="B569" s="340">
        <v>10</v>
      </c>
      <c r="C569" s="2" t="s">
        <v>15</v>
      </c>
      <c r="D569" s="220" t="s">
        <v>215</v>
      </c>
      <c r="E569" s="221" t="s">
        <v>10</v>
      </c>
      <c r="F569" s="222" t="s">
        <v>477</v>
      </c>
      <c r="G569" s="2"/>
      <c r="H569" s="402">
        <f>SUM(H570:H571)</f>
        <v>634583</v>
      </c>
    </row>
    <row r="570" spans="1:8" ht="33" customHeight="1" x14ac:dyDescent="0.25">
      <c r="A570" s="88" t="s">
        <v>537</v>
      </c>
      <c r="B570" s="340">
        <v>10</v>
      </c>
      <c r="C570" s="2" t="s">
        <v>15</v>
      </c>
      <c r="D570" s="220" t="s">
        <v>215</v>
      </c>
      <c r="E570" s="221" t="s">
        <v>10</v>
      </c>
      <c r="F570" s="222" t="s">
        <v>477</v>
      </c>
      <c r="G570" s="2" t="s">
        <v>16</v>
      </c>
      <c r="H570" s="404">
        <f>SUM(прил7!I513)</f>
        <v>0</v>
      </c>
    </row>
    <row r="571" spans="1:8" ht="16.5" customHeight="1" x14ac:dyDescent="0.25">
      <c r="A571" s="3" t="s">
        <v>40</v>
      </c>
      <c r="B571" s="340">
        <v>10</v>
      </c>
      <c r="C571" s="2" t="s">
        <v>15</v>
      </c>
      <c r="D571" s="220" t="s">
        <v>215</v>
      </c>
      <c r="E571" s="221" t="s">
        <v>10</v>
      </c>
      <c r="F571" s="222" t="s">
        <v>477</v>
      </c>
      <c r="G571" s="2" t="s">
        <v>39</v>
      </c>
      <c r="H571" s="404">
        <f>SUM(прил7!I514)</f>
        <v>634583</v>
      </c>
    </row>
    <row r="572" spans="1:8" ht="16.5" customHeight="1" x14ac:dyDescent="0.25">
      <c r="A572" s="3" t="s">
        <v>446</v>
      </c>
      <c r="B572" s="340">
        <v>10</v>
      </c>
      <c r="C572" s="2" t="s">
        <v>15</v>
      </c>
      <c r="D572" s="220" t="s">
        <v>215</v>
      </c>
      <c r="E572" s="221" t="s">
        <v>10</v>
      </c>
      <c r="F572" s="222" t="s">
        <v>447</v>
      </c>
      <c r="G572" s="2"/>
      <c r="H572" s="402">
        <f>SUM(H573)</f>
        <v>103284</v>
      </c>
    </row>
    <row r="573" spans="1:8" ht="16.5" customHeight="1" x14ac:dyDescent="0.25">
      <c r="A573" s="3" t="s">
        <v>40</v>
      </c>
      <c r="B573" s="340">
        <v>10</v>
      </c>
      <c r="C573" s="2" t="s">
        <v>15</v>
      </c>
      <c r="D573" s="220" t="s">
        <v>215</v>
      </c>
      <c r="E573" s="221" t="s">
        <v>10</v>
      </c>
      <c r="F573" s="222" t="s">
        <v>447</v>
      </c>
      <c r="G573" s="2" t="s">
        <v>39</v>
      </c>
      <c r="H573" s="404">
        <f>SUM(прил7!I516)</f>
        <v>103284</v>
      </c>
    </row>
    <row r="574" spans="1:8" s="497" customFormat="1" ht="31.5" hidden="1" customHeight="1" x14ac:dyDescent="0.25">
      <c r="A574" s="380" t="s">
        <v>593</v>
      </c>
      <c r="B574" s="498">
        <v>10</v>
      </c>
      <c r="C574" s="2" t="s">
        <v>15</v>
      </c>
      <c r="D574" s="220" t="s">
        <v>215</v>
      </c>
      <c r="E574" s="221" t="s">
        <v>10</v>
      </c>
      <c r="F574" s="222" t="s">
        <v>592</v>
      </c>
      <c r="G574" s="2"/>
      <c r="H574" s="402">
        <f>SUM(H575)</f>
        <v>0</v>
      </c>
    </row>
    <row r="575" spans="1:8" s="497" customFormat="1" ht="16.5" hidden="1" customHeight="1" x14ac:dyDescent="0.25">
      <c r="A575" s="3" t="s">
        <v>40</v>
      </c>
      <c r="B575" s="498">
        <v>10</v>
      </c>
      <c r="C575" s="2" t="s">
        <v>15</v>
      </c>
      <c r="D575" s="220" t="s">
        <v>215</v>
      </c>
      <c r="E575" s="221" t="s">
        <v>10</v>
      </c>
      <c r="F575" s="222" t="s">
        <v>592</v>
      </c>
      <c r="G575" s="2" t="s">
        <v>39</v>
      </c>
      <c r="H575" s="404">
        <f>SUM(прил7!I518)</f>
        <v>0</v>
      </c>
    </row>
    <row r="576" spans="1:8" ht="16.5" customHeight="1" x14ac:dyDescent="0.25">
      <c r="A576" s="3" t="s">
        <v>452</v>
      </c>
      <c r="B576" s="340">
        <v>10</v>
      </c>
      <c r="C576" s="2" t="s">
        <v>15</v>
      </c>
      <c r="D576" s="220" t="s">
        <v>215</v>
      </c>
      <c r="E576" s="221" t="s">
        <v>12</v>
      </c>
      <c r="F576" s="222" t="s">
        <v>384</v>
      </c>
      <c r="G576" s="2"/>
      <c r="H576" s="402">
        <f>SUM(H577+H579+H582+H584)</f>
        <v>4313687</v>
      </c>
    </row>
    <row r="577" spans="1:8" ht="31.5" customHeight="1" x14ac:dyDescent="0.25">
      <c r="A577" s="100" t="s">
        <v>544</v>
      </c>
      <c r="B577" s="340">
        <v>10</v>
      </c>
      <c r="C577" s="2" t="s">
        <v>15</v>
      </c>
      <c r="D577" s="220" t="s">
        <v>215</v>
      </c>
      <c r="E577" s="221" t="s">
        <v>12</v>
      </c>
      <c r="F577" s="222" t="s">
        <v>543</v>
      </c>
      <c r="G577" s="2"/>
      <c r="H577" s="402">
        <f>SUM(H578)</f>
        <v>36154</v>
      </c>
    </row>
    <row r="578" spans="1:8" ht="16.5" customHeight="1" x14ac:dyDescent="0.25">
      <c r="A578" s="60" t="s">
        <v>40</v>
      </c>
      <c r="B578" s="340">
        <v>10</v>
      </c>
      <c r="C578" s="2" t="s">
        <v>15</v>
      </c>
      <c r="D578" s="220" t="s">
        <v>215</v>
      </c>
      <c r="E578" s="221" t="s">
        <v>12</v>
      </c>
      <c r="F578" s="222" t="s">
        <v>543</v>
      </c>
      <c r="G578" s="2" t="s">
        <v>39</v>
      </c>
      <c r="H578" s="404">
        <f>SUM(прил7!I521)</f>
        <v>36154</v>
      </c>
    </row>
    <row r="579" spans="1:8" ht="63" customHeight="1" x14ac:dyDescent="0.25">
      <c r="A579" s="3" t="s">
        <v>96</v>
      </c>
      <c r="B579" s="340">
        <v>10</v>
      </c>
      <c r="C579" s="2" t="s">
        <v>15</v>
      </c>
      <c r="D579" s="220" t="s">
        <v>215</v>
      </c>
      <c r="E579" s="221" t="s">
        <v>12</v>
      </c>
      <c r="F579" s="222" t="s">
        <v>477</v>
      </c>
      <c r="G579" s="2"/>
      <c r="H579" s="402">
        <f>SUM(H580:H581)</f>
        <v>3897582</v>
      </c>
    </row>
    <row r="580" spans="1:8" ht="34.5" customHeight="1" x14ac:dyDescent="0.25">
      <c r="A580" s="88" t="s">
        <v>537</v>
      </c>
      <c r="B580" s="340">
        <v>10</v>
      </c>
      <c r="C580" s="2" t="s">
        <v>15</v>
      </c>
      <c r="D580" s="220" t="s">
        <v>215</v>
      </c>
      <c r="E580" s="221" t="s">
        <v>12</v>
      </c>
      <c r="F580" s="222" t="s">
        <v>477</v>
      </c>
      <c r="G580" s="2" t="s">
        <v>16</v>
      </c>
      <c r="H580" s="404">
        <f>SUM(прил7!I523)</f>
        <v>0</v>
      </c>
    </row>
    <row r="581" spans="1:8" ht="16.5" customHeight="1" x14ac:dyDescent="0.25">
      <c r="A581" s="3" t="s">
        <v>40</v>
      </c>
      <c r="B581" s="340">
        <v>10</v>
      </c>
      <c r="C581" s="2" t="s">
        <v>15</v>
      </c>
      <c r="D581" s="220" t="s">
        <v>215</v>
      </c>
      <c r="E581" s="221" t="s">
        <v>12</v>
      </c>
      <c r="F581" s="222" t="s">
        <v>477</v>
      </c>
      <c r="G581" s="2" t="s">
        <v>39</v>
      </c>
      <c r="H581" s="404">
        <f>SUM(прил7!I524)</f>
        <v>3897582</v>
      </c>
    </row>
    <row r="582" spans="1:8" ht="32.25" customHeight="1" x14ac:dyDescent="0.25">
      <c r="A582" s="3" t="s">
        <v>446</v>
      </c>
      <c r="B582" s="340">
        <v>10</v>
      </c>
      <c r="C582" s="2" t="s">
        <v>15</v>
      </c>
      <c r="D582" s="220" t="s">
        <v>215</v>
      </c>
      <c r="E582" s="221" t="s">
        <v>12</v>
      </c>
      <c r="F582" s="222" t="s">
        <v>447</v>
      </c>
      <c r="G582" s="2"/>
      <c r="H582" s="402">
        <f>SUM(H583)</f>
        <v>379951</v>
      </c>
    </row>
    <row r="583" spans="1:8" ht="16.5" customHeight="1" x14ac:dyDescent="0.25">
      <c r="A583" s="3" t="s">
        <v>40</v>
      </c>
      <c r="B583" s="340">
        <v>10</v>
      </c>
      <c r="C583" s="2" t="s">
        <v>15</v>
      </c>
      <c r="D583" s="220" t="s">
        <v>215</v>
      </c>
      <c r="E583" s="221" t="s">
        <v>12</v>
      </c>
      <c r="F583" s="222" t="s">
        <v>447</v>
      </c>
      <c r="G583" s="2" t="s">
        <v>39</v>
      </c>
      <c r="H583" s="404">
        <f>SUM(прил7!I526)</f>
        <v>379951</v>
      </c>
    </row>
    <row r="584" spans="1:8" ht="31.5" hidden="1" customHeight="1" x14ac:dyDescent="0.25">
      <c r="A584" s="380" t="s">
        <v>593</v>
      </c>
      <c r="B584" s="340">
        <v>10</v>
      </c>
      <c r="C584" s="2" t="s">
        <v>15</v>
      </c>
      <c r="D584" s="220" t="s">
        <v>215</v>
      </c>
      <c r="E584" s="221" t="s">
        <v>12</v>
      </c>
      <c r="F584" s="222" t="s">
        <v>592</v>
      </c>
      <c r="G584" s="2"/>
      <c r="H584" s="402">
        <f>SUM(H585)</f>
        <v>0</v>
      </c>
    </row>
    <row r="585" spans="1:8" ht="16.5" hidden="1" customHeight="1" x14ac:dyDescent="0.25">
      <c r="A585" s="3" t="s">
        <v>40</v>
      </c>
      <c r="B585" s="340">
        <v>10</v>
      </c>
      <c r="C585" s="2" t="s">
        <v>15</v>
      </c>
      <c r="D585" s="220" t="s">
        <v>215</v>
      </c>
      <c r="E585" s="221" t="s">
        <v>12</v>
      </c>
      <c r="F585" s="222" t="s">
        <v>592</v>
      </c>
      <c r="G585" s="2" t="s">
        <v>39</v>
      </c>
      <c r="H585" s="404">
        <f>SUM(прил7!I528)</f>
        <v>0</v>
      </c>
    </row>
    <row r="586" spans="1:8" ht="48.75" customHeight="1" x14ac:dyDescent="0.25">
      <c r="A586" s="3" t="s">
        <v>146</v>
      </c>
      <c r="B586" s="340">
        <v>10</v>
      </c>
      <c r="C586" s="2" t="s">
        <v>15</v>
      </c>
      <c r="D586" s="220" t="s">
        <v>216</v>
      </c>
      <c r="E586" s="221" t="s">
        <v>383</v>
      </c>
      <c r="F586" s="222" t="s">
        <v>384</v>
      </c>
      <c r="G586" s="2"/>
      <c r="H586" s="402">
        <f>SUM(H587)</f>
        <v>135357</v>
      </c>
    </row>
    <row r="587" spans="1:8" ht="32.25" customHeight="1" x14ac:dyDescent="0.25">
      <c r="A587" s="3" t="s">
        <v>455</v>
      </c>
      <c r="B587" s="340">
        <v>10</v>
      </c>
      <c r="C587" s="2" t="s">
        <v>15</v>
      </c>
      <c r="D587" s="220" t="s">
        <v>216</v>
      </c>
      <c r="E587" s="221" t="s">
        <v>10</v>
      </c>
      <c r="F587" s="222" t="s">
        <v>384</v>
      </c>
      <c r="G587" s="2"/>
      <c r="H587" s="402">
        <f>SUM(H588+H590+H593+H596)</f>
        <v>135357</v>
      </c>
    </row>
    <row r="588" spans="1:8" ht="32.25" customHeight="1" x14ac:dyDescent="0.25">
      <c r="A588" s="100" t="s">
        <v>544</v>
      </c>
      <c r="B588" s="340">
        <v>10</v>
      </c>
      <c r="C588" s="2" t="s">
        <v>15</v>
      </c>
      <c r="D588" s="220" t="s">
        <v>216</v>
      </c>
      <c r="E588" s="221" t="s">
        <v>10</v>
      </c>
      <c r="F588" s="222" t="s">
        <v>543</v>
      </c>
      <c r="G588" s="2"/>
      <c r="H588" s="402">
        <f>SUM(H589)</f>
        <v>2124</v>
      </c>
    </row>
    <row r="589" spans="1:8" ht="18.75" customHeight="1" x14ac:dyDescent="0.25">
      <c r="A589" s="3" t="s">
        <v>40</v>
      </c>
      <c r="B589" s="340">
        <v>10</v>
      </c>
      <c r="C589" s="2" t="s">
        <v>15</v>
      </c>
      <c r="D589" s="220" t="s">
        <v>216</v>
      </c>
      <c r="E589" s="221" t="s">
        <v>10</v>
      </c>
      <c r="F589" s="222" t="s">
        <v>543</v>
      </c>
      <c r="G589" s="2" t="s">
        <v>39</v>
      </c>
      <c r="H589" s="404">
        <f>SUM(прил7!I532)</f>
        <v>2124</v>
      </c>
    </row>
    <row r="590" spans="1:8" ht="64.5" customHeight="1" x14ac:dyDescent="0.25">
      <c r="A590" s="3" t="s">
        <v>96</v>
      </c>
      <c r="B590" s="340">
        <v>10</v>
      </c>
      <c r="C590" s="2" t="s">
        <v>15</v>
      </c>
      <c r="D590" s="220" t="s">
        <v>216</v>
      </c>
      <c r="E590" s="221" t="s">
        <v>10</v>
      </c>
      <c r="F590" s="222" t="s">
        <v>477</v>
      </c>
      <c r="G590" s="2"/>
      <c r="H590" s="402">
        <f>SUM(H591:H592)</f>
        <v>116276</v>
      </c>
    </row>
    <row r="591" spans="1:8" ht="17.25" customHeight="1" x14ac:dyDescent="0.25">
      <c r="A591" s="3" t="s">
        <v>40</v>
      </c>
      <c r="B591" s="340">
        <v>10</v>
      </c>
      <c r="C591" s="2" t="s">
        <v>15</v>
      </c>
      <c r="D591" s="220" t="s">
        <v>216</v>
      </c>
      <c r="E591" s="301" t="s">
        <v>10</v>
      </c>
      <c r="F591" s="222" t="s">
        <v>477</v>
      </c>
      <c r="G591" s="2" t="s">
        <v>39</v>
      </c>
      <c r="H591" s="404">
        <f>SUM(прил7!I534)</f>
        <v>116276</v>
      </c>
    </row>
    <row r="592" spans="1:8" s="613" customFormat="1" ht="31.5" x14ac:dyDescent="0.25">
      <c r="A592" s="100" t="s">
        <v>804</v>
      </c>
      <c r="B592" s="614">
        <v>10</v>
      </c>
      <c r="C592" s="2" t="s">
        <v>15</v>
      </c>
      <c r="D592" s="220" t="s">
        <v>216</v>
      </c>
      <c r="E592" s="301" t="s">
        <v>10</v>
      </c>
      <c r="F592" s="222" t="s">
        <v>477</v>
      </c>
      <c r="G592" s="2" t="s">
        <v>805</v>
      </c>
      <c r="H592" s="404">
        <f>SUM(прил7!I535)</f>
        <v>0</v>
      </c>
    </row>
    <row r="593" spans="1:8" ht="31.5" x14ac:dyDescent="0.25">
      <c r="A593" s="3" t="s">
        <v>446</v>
      </c>
      <c r="B593" s="340">
        <v>10</v>
      </c>
      <c r="C593" s="2" t="s">
        <v>15</v>
      </c>
      <c r="D593" s="220" t="s">
        <v>216</v>
      </c>
      <c r="E593" s="221" t="s">
        <v>10</v>
      </c>
      <c r="F593" s="222" t="s">
        <v>447</v>
      </c>
      <c r="G593" s="2"/>
      <c r="H593" s="402">
        <f>SUM(H594:H595)</f>
        <v>16957</v>
      </c>
    </row>
    <row r="594" spans="1:8" ht="15.75" x14ac:dyDescent="0.25">
      <c r="A594" s="3" t="s">
        <v>40</v>
      </c>
      <c r="B594" s="340">
        <v>10</v>
      </c>
      <c r="C594" s="2" t="s">
        <v>15</v>
      </c>
      <c r="D594" s="220" t="s">
        <v>216</v>
      </c>
      <c r="E594" s="221" t="s">
        <v>10</v>
      </c>
      <c r="F594" s="222" t="s">
        <v>447</v>
      </c>
      <c r="G594" s="2" t="s">
        <v>39</v>
      </c>
      <c r="H594" s="404">
        <f>SUM(прил7!I537)</f>
        <v>5500</v>
      </c>
    </row>
    <row r="595" spans="1:8" s="613" customFormat="1" ht="31.5" x14ac:dyDescent="0.25">
      <c r="A595" s="100" t="s">
        <v>804</v>
      </c>
      <c r="B595" s="614">
        <v>10</v>
      </c>
      <c r="C595" s="2" t="s">
        <v>15</v>
      </c>
      <c r="D595" s="220" t="s">
        <v>216</v>
      </c>
      <c r="E595" s="221" t="s">
        <v>10</v>
      </c>
      <c r="F595" s="222" t="s">
        <v>447</v>
      </c>
      <c r="G595" s="2" t="s">
        <v>805</v>
      </c>
      <c r="H595" s="404">
        <f>SUM(прил7!I538)</f>
        <v>11457</v>
      </c>
    </row>
    <row r="596" spans="1:8" s="497" customFormat="1" ht="31.5" hidden="1" x14ac:dyDescent="0.25">
      <c r="A596" s="380" t="s">
        <v>593</v>
      </c>
      <c r="B596" s="498">
        <v>10</v>
      </c>
      <c r="C596" s="2" t="s">
        <v>15</v>
      </c>
      <c r="D596" s="220" t="s">
        <v>216</v>
      </c>
      <c r="E596" s="221" t="s">
        <v>10</v>
      </c>
      <c r="F596" s="222" t="s">
        <v>592</v>
      </c>
      <c r="G596" s="2"/>
      <c r="H596" s="402">
        <f>SUM(H597)</f>
        <v>0</v>
      </c>
    </row>
    <row r="597" spans="1:8" s="497" customFormat="1" ht="15.75" hidden="1" x14ac:dyDescent="0.25">
      <c r="A597" s="3" t="s">
        <v>40</v>
      </c>
      <c r="B597" s="498">
        <v>10</v>
      </c>
      <c r="C597" s="2" t="s">
        <v>15</v>
      </c>
      <c r="D597" s="220" t="s">
        <v>216</v>
      </c>
      <c r="E597" s="221" t="s">
        <v>10</v>
      </c>
      <c r="F597" s="222" t="s">
        <v>592</v>
      </c>
      <c r="G597" s="2" t="s">
        <v>39</v>
      </c>
      <c r="H597" s="404">
        <f>SUM(прил7!I540)</f>
        <v>0</v>
      </c>
    </row>
    <row r="598" spans="1:8" ht="15.75" x14ac:dyDescent="0.25">
      <c r="A598" s="85" t="s">
        <v>42</v>
      </c>
      <c r="B598" s="39">
        <v>10</v>
      </c>
      <c r="C598" s="22" t="s">
        <v>20</v>
      </c>
      <c r="D598" s="214"/>
      <c r="E598" s="215"/>
      <c r="F598" s="216"/>
      <c r="G598" s="21"/>
      <c r="H598" s="408">
        <f>SUM(H618,H599+H623)</f>
        <v>55566416</v>
      </c>
    </row>
    <row r="599" spans="1:8" ht="33.75" customHeight="1" x14ac:dyDescent="0.25">
      <c r="A599" s="74" t="s">
        <v>110</v>
      </c>
      <c r="B599" s="29">
        <v>10</v>
      </c>
      <c r="C599" s="27" t="s">
        <v>20</v>
      </c>
      <c r="D599" s="217" t="s">
        <v>180</v>
      </c>
      <c r="E599" s="218" t="s">
        <v>383</v>
      </c>
      <c r="F599" s="219" t="s">
        <v>384</v>
      </c>
      <c r="G599" s="27"/>
      <c r="H599" s="401">
        <f>SUM(H600+H610)</f>
        <v>53994772</v>
      </c>
    </row>
    <row r="600" spans="1:8" ht="49.5" customHeight="1" x14ac:dyDescent="0.25">
      <c r="A600" s="3" t="s">
        <v>160</v>
      </c>
      <c r="B600" s="6">
        <v>10</v>
      </c>
      <c r="C600" s="2" t="s">
        <v>20</v>
      </c>
      <c r="D600" s="220" t="s">
        <v>182</v>
      </c>
      <c r="E600" s="221" t="s">
        <v>383</v>
      </c>
      <c r="F600" s="222" t="s">
        <v>384</v>
      </c>
      <c r="G600" s="2"/>
      <c r="H600" s="402">
        <f>SUM(H601)</f>
        <v>41469387</v>
      </c>
    </row>
    <row r="601" spans="1:8" ht="33.75" customHeight="1" x14ac:dyDescent="0.25">
      <c r="A601" s="3" t="s">
        <v>475</v>
      </c>
      <c r="B601" s="6">
        <v>10</v>
      </c>
      <c r="C601" s="2" t="s">
        <v>20</v>
      </c>
      <c r="D601" s="220" t="s">
        <v>182</v>
      </c>
      <c r="E601" s="221" t="s">
        <v>10</v>
      </c>
      <c r="F601" s="222" t="s">
        <v>384</v>
      </c>
      <c r="G601" s="2"/>
      <c r="H601" s="402">
        <f>SUM(H602+H606+H608+H604)</f>
        <v>41469387</v>
      </c>
    </row>
    <row r="602" spans="1:8" ht="15" customHeight="1" x14ac:dyDescent="0.25">
      <c r="A602" s="83" t="s">
        <v>550</v>
      </c>
      <c r="B602" s="6">
        <v>10</v>
      </c>
      <c r="C602" s="2" t="s">
        <v>20</v>
      </c>
      <c r="D602" s="220" t="s">
        <v>182</v>
      </c>
      <c r="E602" s="221" t="s">
        <v>10</v>
      </c>
      <c r="F602" s="222" t="s">
        <v>478</v>
      </c>
      <c r="G602" s="2"/>
      <c r="H602" s="402">
        <f>SUM(H603:H603)</f>
        <v>813342</v>
      </c>
    </row>
    <row r="603" spans="1:8" ht="15.75" x14ac:dyDescent="0.25">
      <c r="A603" s="3" t="s">
        <v>40</v>
      </c>
      <c r="B603" s="6">
        <v>10</v>
      </c>
      <c r="C603" s="2" t="s">
        <v>20</v>
      </c>
      <c r="D603" s="220" t="s">
        <v>182</v>
      </c>
      <c r="E603" s="221" t="s">
        <v>10</v>
      </c>
      <c r="F603" s="222" t="s">
        <v>478</v>
      </c>
      <c r="G603" s="2" t="s">
        <v>39</v>
      </c>
      <c r="H603" s="404">
        <f>SUM(прил7!I700)</f>
        <v>813342</v>
      </c>
    </row>
    <row r="604" spans="1:8" s="502" customFormat="1" ht="31.5" hidden="1" x14ac:dyDescent="0.25">
      <c r="A604" s="60" t="s">
        <v>692</v>
      </c>
      <c r="B604" s="6">
        <v>10</v>
      </c>
      <c r="C604" s="2" t="s">
        <v>20</v>
      </c>
      <c r="D604" s="220" t="s">
        <v>182</v>
      </c>
      <c r="E604" s="221" t="s">
        <v>10</v>
      </c>
      <c r="F604" s="261" t="s">
        <v>693</v>
      </c>
      <c r="G604" s="268"/>
      <c r="H604" s="402">
        <f>SUM(H605)</f>
        <v>0</v>
      </c>
    </row>
    <row r="605" spans="1:8" s="502" customFormat="1" ht="15.75" hidden="1" x14ac:dyDescent="0.25">
      <c r="A605" s="3" t="s">
        <v>40</v>
      </c>
      <c r="B605" s="6">
        <v>10</v>
      </c>
      <c r="C605" s="2" t="s">
        <v>20</v>
      </c>
      <c r="D605" s="220" t="s">
        <v>182</v>
      </c>
      <c r="E605" s="221" t="s">
        <v>10</v>
      </c>
      <c r="F605" s="261" t="s">
        <v>693</v>
      </c>
      <c r="G605" s="268" t="s">
        <v>39</v>
      </c>
      <c r="H605" s="404">
        <f>SUM(прил7!I702)</f>
        <v>0</v>
      </c>
    </row>
    <row r="606" spans="1:8" s="497" customFormat="1" ht="18.75" customHeight="1" x14ac:dyDescent="0.25">
      <c r="A606" s="60" t="s">
        <v>674</v>
      </c>
      <c r="B606" s="6">
        <v>10</v>
      </c>
      <c r="C606" s="2" t="s">
        <v>20</v>
      </c>
      <c r="D606" s="220" t="s">
        <v>182</v>
      </c>
      <c r="E606" s="221" t="s">
        <v>10</v>
      </c>
      <c r="F606" s="261" t="s">
        <v>673</v>
      </c>
      <c r="G606" s="268"/>
      <c r="H606" s="402">
        <f>SUM(H607)</f>
        <v>40094719</v>
      </c>
    </row>
    <row r="607" spans="1:8" s="497" customFormat="1" ht="18" customHeight="1" x14ac:dyDescent="0.25">
      <c r="A607" s="3" t="s">
        <v>40</v>
      </c>
      <c r="B607" s="6">
        <v>10</v>
      </c>
      <c r="C607" s="2" t="s">
        <v>20</v>
      </c>
      <c r="D607" s="220" t="s">
        <v>182</v>
      </c>
      <c r="E607" s="221" t="s">
        <v>10</v>
      </c>
      <c r="F607" s="261" t="s">
        <v>673</v>
      </c>
      <c r="G607" s="268" t="s">
        <v>39</v>
      </c>
      <c r="H607" s="404">
        <f>SUM(прил7!I704)</f>
        <v>40094719</v>
      </c>
    </row>
    <row r="608" spans="1:8" s="497" customFormat="1" ht="32.25" customHeight="1" x14ac:dyDescent="0.25">
      <c r="A608" s="60" t="s">
        <v>675</v>
      </c>
      <c r="B608" s="6">
        <v>10</v>
      </c>
      <c r="C608" s="2" t="s">
        <v>20</v>
      </c>
      <c r="D608" s="220" t="s">
        <v>182</v>
      </c>
      <c r="E608" s="221" t="s">
        <v>10</v>
      </c>
      <c r="F608" s="261" t="s">
        <v>672</v>
      </c>
      <c r="G608" s="268"/>
      <c r="H608" s="402">
        <f>SUM(H609)</f>
        <v>561326</v>
      </c>
    </row>
    <row r="609" spans="1:8" s="497" customFormat="1" ht="33" customHeight="1" x14ac:dyDescent="0.25">
      <c r="A609" s="109" t="s">
        <v>537</v>
      </c>
      <c r="B609" s="6">
        <v>10</v>
      </c>
      <c r="C609" s="2" t="s">
        <v>20</v>
      </c>
      <c r="D609" s="220" t="s">
        <v>182</v>
      </c>
      <c r="E609" s="221" t="s">
        <v>10</v>
      </c>
      <c r="F609" s="261" t="s">
        <v>672</v>
      </c>
      <c r="G609" s="268" t="s">
        <v>16</v>
      </c>
      <c r="H609" s="404">
        <f>SUM(прил7!I706)</f>
        <v>561326</v>
      </c>
    </row>
    <row r="610" spans="1:8" ht="66" customHeight="1" x14ac:dyDescent="0.25">
      <c r="A610" s="3" t="s">
        <v>111</v>
      </c>
      <c r="B610" s="6">
        <v>10</v>
      </c>
      <c r="C610" s="2" t="s">
        <v>20</v>
      </c>
      <c r="D610" s="220" t="s">
        <v>210</v>
      </c>
      <c r="E610" s="221" t="s">
        <v>383</v>
      </c>
      <c r="F610" s="222" t="s">
        <v>384</v>
      </c>
      <c r="G610" s="2"/>
      <c r="H610" s="402">
        <f>SUM(H611+H614)</f>
        <v>12525385</v>
      </c>
    </row>
    <row r="611" spans="1:8" ht="34.5" customHeight="1" x14ac:dyDescent="0.25">
      <c r="A611" s="3" t="s">
        <v>391</v>
      </c>
      <c r="B611" s="6">
        <v>10</v>
      </c>
      <c r="C611" s="2" t="s">
        <v>20</v>
      </c>
      <c r="D611" s="220" t="s">
        <v>210</v>
      </c>
      <c r="E611" s="221" t="s">
        <v>10</v>
      </c>
      <c r="F611" s="222" t="s">
        <v>384</v>
      </c>
      <c r="G611" s="2"/>
      <c r="H611" s="402">
        <f>SUM(H612)</f>
        <v>7227236</v>
      </c>
    </row>
    <row r="612" spans="1:8" ht="33" customHeight="1" x14ac:dyDescent="0.25">
      <c r="A612" s="3" t="s">
        <v>365</v>
      </c>
      <c r="B612" s="6">
        <v>10</v>
      </c>
      <c r="C612" s="2" t="s">
        <v>20</v>
      </c>
      <c r="D612" s="220" t="s">
        <v>210</v>
      </c>
      <c r="E612" s="221" t="s">
        <v>10</v>
      </c>
      <c r="F612" s="222" t="s">
        <v>483</v>
      </c>
      <c r="G612" s="2"/>
      <c r="H612" s="402">
        <f>SUM(H613:H613)</f>
        <v>7227236</v>
      </c>
    </row>
    <row r="613" spans="1:8" ht="18" customHeight="1" x14ac:dyDescent="0.25">
      <c r="A613" s="3" t="s">
        <v>40</v>
      </c>
      <c r="B613" s="6">
        <v>10</v>
      </c>
      <c r="C613" s="2" t="s">
        <v>20</v>
      </c>
      <c r="D613" s="220" t="s">
        <v>210</v>
      </c>
      <c r="E613" s="221" t="s">
        <v>10</v>
      </c>
      <c r="F613" s="222" t="s">
        <v>483</v>
      </c>
      <c r="G613" s="2" t="s">
        <v>39</v>
      </c>
      <c r="H613" s="404">
        <f>SUM(прил7!I226)</f>
        <v>7227236</v>
      </c>
    </row>
    <row r="614" spans="1:8" s="586" customFormat="1" ht="31.5" x14ac:dyDescent="0.25">
      <c r="A614" s="60" t="s">
        <v>795</v>
      </c>
      <c r="B614" s="6">
        <v>10</v>
      </c>
      <c r="C614" s="2" t="s">
        <v>20</v>
      </c>
      <c r="D614" s="220" t="s">
        <v>210</v>
      </c>
      <c r="E614" s="221" t="s">
        <v>12</v>
      </c>
      <c r="F614" s="222" t="s">
        <v>384</v>
      </c>
      <c r="G614" s="2"/>
      <c r="H614" s="402">
        <f>SUM(H615)</f>
        <v>5298149</v>
      </c>
    </row>
    <row r="615" spans="1:8" s="586" customFormat="1" ht="48.75" customHeight="1" x14ac:dyDescent="0.25">
      <c r="A615" s="60" t="s">
        <v>796</v>
      </c>
      <c r="B615" s="6">
        <v>10</v>
      </c>
      <c r="C615" s="2" t="s">
        <v>20</v>
      </c>
      <c r="D615" s="220" t="s">
        <v>210</v>
      </c>
      <c r="E615" s="221" t="s">
        <v>12</v>
      </c>
      <c r="F615" s="222" t="s">
        <v>797</v>
      </c>
      <c r="G615" s="2"/>
      <c r="H615" s="402">
        <f>SUM(H616:H617)</f>
        <v>5298149</v>
      </c>
    </row>
    <row r="616" spans="1:8" s="618" customFormat="1" ht="33" customHeight="1" x14ac:dyDescent="0.25">
      <c r="A616" s="109" t="s">
        <v>537</v>
      </c>
      <c r="B616" s="6">
        <v>10</v>
      </c>
      <c r="C616" s="2" t="s">
        <v>20</v>
      </c>
      <c r="D616" s="220" t="s">
        <v>210</v>
      </c>
      <c r="E616" s="221" t="s">
        <v>12</v>
      </c>
      <c r="F616" s="222" t="s">
        <v>797</v>
      </c>
      <c r="G616" s="2" t="s">
        <v>16</v>
      </c>
      <c r="H616" s="404">
        <f>SUM(прил7!I229)</f>
        <v>82757</v>
      </c>
    </row>
    <row r="617" spans="1:8" s="586" customFormat="1" ht="15.75" x14ac:dyDescent="0.25">
      <c r="A617" s="60" t="s">
        <v>40</v>
      </c>
      <c r="B617" s="6">
        <v>10</v>
      </c>
      <c r="C617" s="2" t="s">
        <v>20</v>
      </c>
      <c r="D617" s="220" t="s">
        <v>210</v>
      </c>
      <c r="E617" s="221" t="s">
        <v>12</v>
      </c>
      <c r="F617" s="222" t="s">
        <v>797</v>
      </c>
      <c r="G617" s="2" t="s">
        <v>39</v>
      </c>
      <c r="H617" s="404">
        <f>SUM(прил7!I230)</f>
        <v>5215392</v>
      </c>
    </row>
    <row r="618" spans="1:8" ht="32.25" customHeight="1" x14ac:dyDescent="0.25">
      <c r="A618" s="74" t="s">
        <v>163</v>
      </c>
      <c r="B618" s="29">
        <v>10</v>
      </c>
      <c r="C618" s="27" t="s">
        <v>20</v>
      </c>
      <c r="D618" s="217" t="s">
        <v>441</v>
      </c>
      <c r="E618" s="218" t="s">
        <v>383</v>
      </c>
      <c r="F618" s="219" t="s">
        <v>384</v>
      </c>
      <c r="G618" s="27"/>
      <c r="H618" s="401">
        <f>SUM(H619)</f>
        <v>985744</v>
      </c>
    </row>
    <row r="619" spans="1:8" ht="49.5" customHeight="1" x14ac:dyDescent="0.25">
      <c r="A619" s="3" t="s">
        <v>164</v>
      </c>
      <c r="B619" s="340">
        <v>10</v>
      </c>
      <c r="C619" s="2" t="s">
        <v>20</v>
      </c>
      <c r="D619" s="220" t="s">
        <v>215</v>
      </c>
      <c r="E619" s="221" t="s">
        <v>383</v>
      </c>
      <c r="F619" s="222" t="s">
        <v>384</v>
      </c>
      <c r="G619" s="2"/>
      <c r="H619" s="402">
        <f>SUM(H620)</f>
        <v>985744</v>
      </c>
    </row>
    <row r="620" spans="1:8" ht="17.25" customHeight="1" x14ac:dyDescent="0.25">
      <c r="A620" s="3" t="s">
        <v>442</v>
      </c>
      <c r="B620" s="6">
        <v>10</v>
      </c>
      <c r="C620" s="2" t="s">
        <v>20</v>
      </c>
      <c r="D620" s="220" t="s">
        <v>215</v>
      </c>
      <c r="E620" s="221" t="s">
        <v>10</v>
      </c>
      <c r="F620" s="222" t="s">
        <v>384</v>
      </c>
      <c r="G620" s="2"/>
      <c r="H620" s="402">
        <f>SUM(H621)</f>
        <v>985744</v>
      </c>
    </row>
    <row r="621" spans="1:8" ht="16.5" customHeight="1" x14ac:dyDescent="0.25">
      <c r="A621" s="83" t="s">
        <v>165</v>
      </c>
      <c r="B621" s="340">
        <v>10</v>
      </c>
      <c r="C621" s="2" t="s">
        <v>20</v>
      </c>
      <c r="D621" s="220" t="s">
        <v>215</v>
      </c>
      <c r="E621" s="221" t="s">
        <v>10</v>
      </c>
      <c r="F621" s="222" t="s">
        <v>484</v>
      </c>
      <c r="G621" s="2"/>
      <c r="H621" s="402">
        <f>SUM(H622:H622)</f>
        <v>985744</v>
      </c>
    </row>
    <row r="622" spans="1:8" ht="15.75" x14ac:dyDescent="0.25">
      <c r="A622" s="3" t="s">
        <v>40</v>
      </c>
      <c r="B622" s="340">
        <v>10</v>
      </c>
      <c r="C622" s="2" t="s">
        <v>20</v>
      </c>
      <c r="D622" s="220" t="s">
        <v>215</v>
      </c>
      <c r="E622" s="221" t="s">
        <v>10</v>
      </c>
      <c r="F622" s="222" t="s">
        <v>484</v>
      </c>
      <c r="G622" s="2" t="s">
        <v>39</v>
      </c>
      <c r="H622" s="404">
        <f>SUM(прил7!I546+прил7!I287)</f>
        <v>985744</v>
      </c>
    </row>
    <row r="623" spans="1:8" ht="47.25" x14ac:dyDescent="0.25">
      <c r="A623" s="26" t="s">
        <v>178</v>
      </c>
      <c r="B623" s="29">
        <v>10</v>
      </c>
      <c r="C623" s="27" t="s">
        <v>20</v>
      </c>
      <c r="D623" s="217" t="s">
        <v>434</v>
      </c>
      <c r="E623" s="218" t="s">
        <v>383</v>
      </c>
      <c r="F623" s="219" t="s">
        <v>384</v>
      </c>
      <c r="G623" s="27"/>
      <c r="H623" s="401">
        <f>SUM(H624)</f>
        <v>585900</v>
      </c>
    </row>
    <row r="624" spans="1:8" ht="78.75" x14ac:dyDescent="0.25">
      <c r="A624" s="3" t="s">
        <v>179</v>
      </c>
      <c r="B624" s="340">
        <v>10</v>
      </c>
      <c r="C624" s="2" t="s">
        <v>20</v>
      </c>
      <c r="D624" s="220" t="s">
        <v>206</v>
      </c>
      <c r="E624" s="221" t="s">
        <v>383</v>
      </c>
      <c r="F624" s="222" t="s">
        <v>384</v>
      </c>
      <c r="G624" s="2"/>
      <c r="H624" s="402">
        <f>SUM(H625)</f>
        <v>585900</v>
      </c>
    </row>
    <row r="625" spans="1:8" ht="31.5" x14ac:dyDescent="0.25">
      <c r="A625" s="60" t="s">
        <v>440</v>
      </c>
      <c r="B625" s="340">
        <v>10</v>
      </c>
      <c r="C625" s="2" t="s">
        <v>20</v>
      </c>
      <c r="D625" s="220" t="s">
        <v>206</v>
      </c>
      <c r="E625" s="221" t="s">
        <v>10</v>
      </c>
      <c r="F625" s="222" t="s">
        <v>384</v>
      </c>
      <c r="G625" s="2"/>
      <c r="H625" s="402">
        <f>SUM(H626)</f>
        <v>585900</v>
      </c>
    </row>
    <row r="626" spans="1:8" ht="15.75" x14ac:dyDescent="0.25">
      <c r="A626" s="60" t="s">
        <v>586</v>
      </c>
      <c r="B626" s="340">
        <v>10</v>
      </c>
      <c r="C626" s="2" t="s">
        <v>20</v>
      </c>
      <c r="D626" s="220" t="s">
        <v>206</v>
      </c>
      <c r="E626" s="221" t="s">
        <v>10</v>
      </c>
      <c r="F626" s="222" t="s">
        <v>585</v>
      </c>
      <c r="G626" s="2"/>
      <c r="H626" s="402">
        <f>SUM(H627)</f>
        <v>585900</v>
      </c>
    </row>
    <row r="627" spans="1:8" ht="15.75" x14ac:dyDescent="0.25">
      <c r="A627" s="75" t="s">
        <v>40</v>
      </c>
      <c r="B627" s="340">
        <v>10</v>
      </c>
      <c r="C627" s="2" t="s">
        <v>20</v>
      </c>
      <c r="D627" s="220" t="s">
        <v>206</v>
      </c>
      <c r="E627" s="221" t="s">
        <v>10</v>
      </c>
      <c r="F627" s="222" t="s">
        <v>585</v>
      </c>
      <c r="G627" s="2" t="s">
        <v>39</v>
      </c>
      <c r="H627" s="404">
        <f>SUM(прил7!I235)</f>
        <v>585900</v>
      </c>
    </row>
    <row r="628" spans="1:8" s="9" customFormat="1" ht="16.5" customHeight="1" x14ac:dyDescent="0.25">
      <c r="A628" s="40" t="s">
        <v>70</v>
      </c>
      <c r="B628" s="39">
        <v>10</v>
      </c>
      <c r="C628" s="50" t="s">
        <v>68</v>
      </c>
      <c r="D628" s="214"/>
      <c r="E628" s="215"/>
      <c r="F628" s="216"/>
      <c r="G628" s="51"/>
      <c r="H628" s="408">
        <f>SUM(H629)</f>
        <v>3662708</v>
      </c>
    </row>
    <row r="629" spans="1:8" ht="35.25" customHeight="1" x14ac:dyDescent="0.25">
      <c r="A629" s="91" t="s">
        <v>123</v>
      </c>
      <c r="B629" s="66">
        <v>10</v>
      </c>
      <c r="C629" s="67" t="s">
        <v>68</v>
      </c>
      <c r="D629" s="262" t="s">
        <v>180</v>
      </c>
      <c r="E629" s="263" t="s">
        <v>383</v>
      </c>
      <c r="F629" s="264" t="s">
        <v>384</v>
      </c>
      <c r="G629" s="30"/>
      <c r="H629" s="401">
        <f>SUM(H630+H644+H640)</f>
        <v>3662708</v>
      </c>
    </row>
    <row r="630" spans="1:8" ht="48" customHeight="1" x14ac:dyDescent="0.25">
      <c r="A630" s="7" t="s">
        <v>122</v>
      </c>
      <c r="B630" s="33">
        <v>10</v>
      </c>
      <c r="C630" s="34" t="s">
        <v>68</v>
      </c>
      <c r="D630" s="259" t="s">
        <v>211</v>
      </c>
      <c r="E630" s="260" t="s">
        <v>383</v>
      </c>
      <c r="F630" s="261" t="s">
        <v>384</v>
      </c>
      <c r="G630" s="268"/>
      <c r="H630" s="402">
        <f>SUM(H631)</f>
        <v>3650708</v>
      </c>
    </row>
    <row r="631" spans="1:8" ht="36" customHeight="1" x14ac:dyDescent="0.25">
      <c r="A631" s="7" t="s">
        <v>407</v>
      </c>
      <c r="B631" s="33">
        <v>10</v>
      </c>
      <c r="C631" s="34" t="s">
        <v>68</v>
      </c>
      <c r="D631" s="259" t="s">
        <v>211</v>
      </c>
      <c r="E631" s="260" t="s">
        <v>10</v>
      </c>
      <c r="F631" s="261" t="s">
        <v>384</v>
      </c>
      <c r="G631" s="268"/>
      <c r="H631" s="402">
        <f>SUM(H632+H638+H635)</f>
        <v>3650708</v>
      </c>
    </row>
    <row r="632" spans="1:8" ht="32.25" customHeight="1" x14ac:dyDescent="0.25">
      <c r="A632" s="3" t="s">
        <v>91</v>
      </c>
      <c r="B632" s="33">
        <v>10</v>
      </c>
      <c r="C632" s="34" t="s">
        <v>68</v>
      </c>
      <c r="D632" s="259" t="s">
        <v>211</v>
      </c>
      <c r="E632" s="260" t="s">
        <v>10</v>
      </c>
      <c r="F632" s="261" t="s">
        <v>485</v>
      </c>
      <c r="G632" s="268"/>
      <c r="H632" s="402">
        <f>SUM(H633:H634)</f>
        <v>2677600</v>
      </c>
    </row>
    <row r="633" spans="1:8" ht="48.75" customHeight="1" x14ac:dyDescent="0.25">
      <c r="A633" s="83" t="s">
        <v>76</v>
      </c>
      <c r="B633" s="33">
        <v>10</v>
      </c>
      <c r="C633" s="34" t="s">
        <v>68</v>
      </c>
      <c r="D633" s="259" t="s">
        <v>211</v>
      </c>
      <c r="E633" s="260" t="s">
        <v>10</v>
      </c>
      <c r="F633" s="261" t="s">
        <v>485</v>
      </c>
      <c r="G633" s="2" t="s">
        <v>13</v>
      </c>
      <c r="H633" s="404">
        <f>SUM(прил7!I712)</f>
        <v>2467600</v>
      </c>
    </row>
    <row r="634" spans="1:8" ht="33" customHeight="1" x14ac:dyDescent="0.25">
      <c r="A634" s="88" t="s">
        <v>537</v>
      </c>
      <c r="B634" s="33">
        <v>10</v>
      </c>
      <c r="C634" s="34" t="s">
        <v>68</v>
      </c>
      <c r="D634" s="259" t="s">
        <v>211</v>
      </c>
      <c r="E634" s="260" t="s">
        <v>10</v>
      </c>
      <c r="F634" s="261" t="s">
        <v>485</v>
      </c>
      <c r="G634" s="2" t="s">
        <v>16</v>
      </c>
      <c r="H634" s="404">
        <f>SUM(прил7!I713)</f>
        <v>210000</v>
      </c>
    </row>
    <row r="635" spans="1:8" s="497" customFormat="1" ht="48.75" customHeight="1" x14ac:dyDescent="0.25">
      <c r="A635" s="60" t="s">
        <v>677</v>
      </c>
      <c r="B635" s="33">
        <v>10</v>
      </c>
      <c r="C635" s="34" t="s">
        <v>68</v>
      </c>
      <c r="D635" s="259" t="s">
        <v>211</v>
      </c>
      <c r="E635" s="260" t="s">
        <v>10</v>
      </c>
      <c r="F635" s="261" t="s">
        <v>676</v>
      </c>
      <c r="G635" s="2"/>
      <c r="H635" s="402">
        <f>SUM(H636:H637)</f>
        <v>669400</v>
      </c>
    </row>
    <row r="636" spans="1:8" s="497" customFormat="1" ht="48" customHeight="1" x14ac:dyDescent="0.25">
      <c r="A636" s="100" t="s">
        <v>76</v>
      </c>
      <c r="B636" s="33">
        <v>10</v>
      </c>
      <c r="C636" s="34" t="s">
        <v>68</v>
      </c>
      <c r="D636" s="259" t="s">
        <v>211</v>
      </c>
      <c r="E636" s="260" t="s">
        <v>10</v>
      </c>
      <c r="F636" s="261" t="s">
        <v>676</v>
      </c>
      <c r="G636" s="2" t="s">
        <v>13</v>
      </c>
      <c r="H636" s="404">
        <f>SUM(прил7!I715)</f>
        <v>603520</v>
      </c>
    </row>
    <row r="637" spans="1:8" s="497" customFormat="1" ht="33.75" customHeight="1" x14ac:dyDescent="0.25">
      <c r="A637" s="109" t="s">
        <v>537</v>
      </c>
      <c r="B637" s="33">
        <v>10</v>
      </c>
      <c r="C637" s="34" t="s">
        <v>68</v>
      </c>
      <c r="D637" s="259" t="s">
        <v>211</v>
      </c>
      <c r="E637" s="260" t="s">
        <v>10</v>
      </c>
      <c r="F637" s="261" t="s">
        <v>676</v>
      </c>
      <c r="G637" s="2" t="s">
        <v>16</v>
      </c>
      <c r="H637" s="404">
        <f>SUM(прил7!I716)</f>
        <v>65880</v>
      </c>
    </row>
    <row r="638" spans="1:8" ht="30.75" customHeight="1" x14ac:dyDescent="0.25">
      <c r="A638" s="3" t="s">
        <v>75</v>
      </c>
      <c r="B638" s="33">
        <v>10</v>
      </c>
      <c r="C638" s="34" t="s">
        <v>68</v>
      </c>
      <c r="D638" s="259" t="s">
        <v>211</v>
      </c>
      <c r="E638" s="260" t="s">
        <v>10</v>
      </c>
      <c r="F638" s="261" t="s">
        <v>388</v>
      </c>
      <c r="G638" s="2"/>
      <c r="H638" s="402">
        <f>SUM(H639)</f>
        <v>303708</v>
      </c>
    </row>
    <row r="639" spans="1:8" ht="48.75" customHeight="1" x14ac:dyDescent="0.25">
      <c r="A639" s="83" t="s">
        <v>76</v>
      </c>
      <c r="B639" s="33">
        <v>10</v>
      </c>
      <c r="C639" s="34" t="s">
        <v>68</v>
      </c>
      <c r="D639" s="259" t="s">
        <v>211</v>
      </c>
      <c r="E639" s="260" t="s">
        <v>10</v>
      </c>
      <c r="F639" s="261" t="s">
        <v>388</v>
      </c>
      <c r="G639" s="2" t="s">
        <v>13</v>
      </c>
      <c r="H639" s="404">
        <f>SUM(прил7!I718)</f>
        <v>303708</v>
      </c>
    </row>
    <row r="640" spans="1:8" ht="48.75" customHeight="1" x14ac:dyDescent="0.25">
      <c r="A640" s="83" t="s">
        <v>160</v>
      </c>
      <c r="B640" s="34">
        <v>10</v>
      </c>
      <c r="C640" s="34" t="s">
        <v>68</v>
      </c>
      <c r="D640" s="259" t="s">
        <v>182</v>
      </c>
      <c r="E640" s="260" t="s">
        <v>383</v>
      </c>
      <c r="F640" s="261" t="s">
        <v>384</v>
      </c>
      <c r="G640" s="35"/>
      <c r="H640" s="405">
        <f>SUM(H641)</f>
        <v>2000</v>
      </c>
    </row>
    <row r="641" spans="1:8" ht="34.5" customHeight="1" x14ac:dyDescent="0.25">
      <c r="A641" s="83" t="s">
        <v>475</v>
      </c>
      <c r="B641" s="34">
        <v>10</v>
      </c>
      <c r="C641" s="34" t="s">
        <v>68</v>
      </c>
      <c r="D641" s="259" t="s">
        <v>182</v>
      </c>
      <c r="E641" s="260" t="s">
        <v>10</v>
      </c>
      <c r="F641" s="261" t="s">
        <v>384</v>
      </c>
      <c r="G641" s="35"/>
      <c r="H641" s="405">
        <f>SUM(H642)</f>
        <v>2000</v>
      </c>
    </row>
    <row r="642" spans="1:8" ht="21" customHeight="1" x14ac:dyDescent="0.25">
      <c r="A642" s="83" t="s">
        <v>487</v>
      </c>
      <c r="B642" s="34">
        <v>10</v>
      </c>
      <c r="C642" s="34" t="s">
        <v>68</v>
      </c>
      <c r="D642" s="259" t="s">
        <v>182</v>
      </c>
      <c r="E642" s="260" t="s">
        <v>10</v>
      </c>
      <c r="F642" s="261" t="s">
        <v>486</v>
      </c>
      <c r="G642" s="35"/>
      <c r="H642" s="405">
        <f>SUM(H643)</f>
        <v>2000</v>
      </c>
    </row>
    <row r="643" spans="1:8" ht="33" customHeight="1" x14ac:dyDescent="0.25">
      <c r="A643" s="83" t="s">
        <v>537</v>
      </c>
      <c r="B643" s="34">
        <v>10</v>
      </c>
      <c r="C643" s="34" t="s">
        <v>68</v>
      </c>
      <c r="D643" s="259" t="s">
        <v>182</v>
      </c>
      <c r="E643" s="260" t="s">
        <v>10</v>
      </c>
      <c r="F643" s="261" t="s">
        <v>486</v>
      </c>
      <c r="G643" s="35" t="s">
        <v>16</v>
      </c>
      <c r="H643" s="406">
        <f>SUM(прил7!I722)</f>
        <v>2000</v>
      </c>
    </row>
    <row r="644" spans="1:8" ht="66.75" customHeight="1" x14ac:dyDescent="0.25">
      <c r="A644" s="75" t="s">
        <v>111</v>
      </c>
      <c r="B644" s="33">
        <v>10</v>
      </c>
      <c r="C644" s="34" t="s">
        <v>68</v>
      </c>
      <c r="D644" s="259" t="s">
        <v>210</v>
      </c>
      <c r="E644" s="260" t="s">
        <v>383</v>
      </c>
      <c r="F644" s="261" t="s">
        <v>384</v>
      </c>
      <c r="G644" s="2"/>
      <c r="H644" s="402">
        <f>SUM(H645)</f>
        <v>10000</v>
      </c>
    </row>
    <row r="645" spans="1:8" ht="33" customHeight="1" x14ac:dyDescent="0.25">
      <c r="A645" s="270" t="s">
        <v>391</v>
      </c>
      <c r="B645" s="33">
        <v>10</v>
      </c>
      <c r="C645" s="34" t="s">
        <v>68</v>
      </c>
      <c r="D645" s="259" t="s">
        <v>210</v>
      </c>
      <c r="E645" s="260" t="s">
        <v>10</v>
      </c>
      <c r="F645" s="261" t="s">
        <v>384</v>
      </c>
      <c r="G645" s="2"/>
      <c r="H645" s="402">
        <f>SUM(H646)</f>
        <v>10000</v>
      </c>
    </row>
    <row r="646" spans="1:8" ht="33" customHeight="1" x14ac:dyDescent="0.25">
      <c r="A646" s="78" t="s">
        <v>102</v>
      </c>
      <c r="B646" s="33">
        <v>10</v>
      </c>
      <c r="C646" s="34" t="s">
        <v>68</v>
      </c>
      <c r="D646" s="259" t="s">
        <v>210</v>
      </c>
      <c r="E646" s="260" t="s">
        <v>10</v>
      </c>
      <c r="F646" s="261" t="s">
        <v>393</v>
      </c>
      <c r="G646" s="2"/>
      <c r="H646" s="402">
        <f>SUM(H647)</f>
        <v>10000</v>
      </c>
    </row>
    <row r="647" spans="1:8" ht="32.25" customHeight="1" x14ac:dyDescent="0.25">
      <c r="A647" s="88" t="s">
        <v>537</v>
      </c>
      <c r="B647" s="33">
        <v>10</v>
      </c>
      <c r="C647" s="34" t="s">
        <v>68</v>
      </c>
      <c r="D647" s="259" t="s">
        <v>210</v>
      </c>
      <c r="E647" s="260" t="s">
        <v>10</v>
      </c>
      <c r="F647" s="261" t="s">
        <v>393</v>
      </c>
      <c r="G647" s="2" t="s">
        <v>16</v>
      </c>
      <c r="H647" s="403">
        <f>SUM(прил7!I726)</f>
        <v>10000</v>
      </c>
    </row>
    <row r="648" spans="1:8" ht="15.75" x14ac:dyDescent="0.25">
      <c r="A648" s="73" t="s">
        <v>43</v>
      </c>
      <c r="B648" s="38">
        <v>11</v>
      </c>
      <c r="C648" s="38"/>
      <c r="D648" s="247"/>
      <c r="E648" s="248"/>
      <c r="F648" s="249"/>
      <c r="G648" s="14"/>
      <c r="H648" s="450">
        <f>SUM(H649)</f>
        <v>140000</v>
      </c>
    </row>
    <row r="649" spans="1:8" ht="15.75" x14ac:dyDescent="0.25">
      <c r="A649" s="85" t="s">
        <v>44</v>
      </c>
      <c r="B649" s="39">
        <v>11</v>
      </c>
      <c r="C649" s="22" t="s">
        <v>12</v>
      </c>
      <c r="D649" s="214"/>
      <c r="E649" s="215"/>
      <c r="F649" s="216"/>
      <c r="G649" s="21"/>
      <c r="H649" s="408">
        <f>SUM(H650)</f>
        <v>140000</v>
      </c>
    </row>
    <row r="650" spans="1:8" ht="64.5" customHeight="1" x14ac:dyDescent="0.25">
      <c r="A650" s="65" t="s">
        <v>151</v>
      </c>
      <c r="B650" s="27" t="s">
        <v>45</v>
      </c>
      <c r="C650" s="27" t="s">
        <v>12</v>
      </c>
      <c r="D650" s="217" t="s">
        <v>456</v>
      </c>
      <c r="E650" s="218" t="s">
        <v>383</v>
      </c>
      <c r="F650" s="219" t="s">
        <v>384</v>
      </c>
      <c r="G650" s="27"/>
      <c r="H650" s="401">
        <f>SUM(H651)</f>
        <v>140000</v>
      </c>
    </row>
    <row r="651" spans="1:8" ht="81.75" customHeight="1" x14ac:dyDescent="0.25">
      <c r="A651" s="79" t="s">
        <v>167</v>
      </c>
      <c r="B651" s="2" t="s">
        <v>45</v>
      </c>
      <c r="C651" s="2" t="s">
        <v>12</v>
      </c>
      <c r="D651" s="220" t="s">
        <v>228</v>
      </c>
      <c r="E651" s="221" t="s">
        <v>383</v>
      </c>
      <c r="F651" s="222" t="s">
        <v>384</v>
      </c>
      <c r="G651" s="2"/>
      <c r="H651" s="402">
        <f>SUM(H652)</f>
        <v>140000</v>
      </c>
    </row>
    <row r="652" spans="1:8" ht="32.25" customHeight="1" x14ac:dyDescent="0.25">
      <c r="A652" s="79" t="s">
        <v>488</v>
      </c>
      <c r="B652" s="2" t="s">
        <v>45</v>
      </c>
      <c r="C652" s="2" t="s">
        <v>12</v>
      </c>
      <c r="D652" s="220" t="s">
        <v>228</v>
      </c>
      <c r="E652" s="221" t="s">
        <v>10</v>
      </c>
      <c r="F652" s="222" t="s">
        <v>384</v>
      </c>
      <c r="G652" s="2"/>
      <c r="H652" s="402">
        <f>SUM(H653)</f>
        <v>140000</v>
      </c>
    </row>
    <row r="653" spans="1:8" ht="47.25" x14ac:dyDescent="0.25">
      <c r="A653" s="3" t="s">
        <v>168</v>
      </c>
      <c r="B653" s="2" t="s">
        <v>45</v>
      </c>
      <c r="C653" s="2" t="s">
        <v>12</v>
      </c>
      <c r="D653" s="220" t="s">
        <v>228</v>
      </c>
      <c r="E653" s="221" t="s">
        <v>10</v>
      </c>
      <c r="F653" s="222" t="s">
        <v>489</v>
      </c>
      <c r="G653" s="2"/>
      <c r="H653" s="402">
        <f>SUM(H654:H655)</f>
        <v>140000</v>
      </c>
    </row>
    <row r="654" spans="1:8" ht="31.5" hidden="1" x14ac:dyDescent="0.25">
      <c r="A654" s="88" t="s">
        <v>537</v>
      </c>
      <c r="B654" s="2" t="s">
        <v>45</v>
      </c>
      <c r="C654" s="2" t="s">
        <v>12</v>
      </c>
      <c r="D654" s="220" t="s">
        <v>228</v>
      </c>
      <c r="E654" s="221" t="s">
        <v>10</v>
      </c>
      <c r="F654" s="222" t="s">
        <v>489</v>
      </c>
      <c r="G654" s="2" t="s">
        <v>16</v>
      </c>
      <c r="H654" s="404">
        <f>SUM(прил7!I669)</f>
        <v>21100</v>
      </c>
    </row>
    <row r="655" spans="1:8" s="583" customFormat="1" ht="15.75" x14ac:dyDescent="0.25">
      <c r="A655" s="60" t="s">
        <v>40</v>
      </c>
      <c r="B655" s="2" t="s">
        <v>45</v>
      </c>
      <c r="C655" s="2" t="s">
        <v>12</v>
      </c>
      <c r="D655" s="220" t="s">
        <v>228</v>
      </c>
      <c r="E655" s="221" t="s">
        <v>10</v>
      </c>
      <c r="F655" s="222" t="s">
        <v>489</v>
      </c>
      <c r="G655" s="2" t="s">
        <v>39</v>
      </c>
      <c r="H655" s="404">
        <f>SUM(прил7!I670)</f>
        <v>118900</v>
      </c>
    </row>
    <row r="656" spans="1:8" ht="47.25" x14ac:dyDescent="0.25">
      <c r="A656" s="73" t="s">
        <v>46</v>
      </c>
      <c r="B656" s="38">
        <v>14</v>
      </c>
      <c r="C656" s="38"/>
      <c r="D656" s="247"/>
      <c r="E656" s="248"/>
      <c r="F656" s="249"/>
      <c r="G656" s="14"/>
      <c r="H656" s="450">
        <f>SUM(H657+H663)</f>
        <v>6577489</v>
      </c>
    </row>
    <row r="657" spans="1:8" ht="31.5" customHeight="1" x14ac:dyDescent="0.25">
      <c r="A657" s="85" t="s">
        <v>47</v>
      </c>
      <c r="B657" s="39">
        <v>14</v>
      </c>
      <c r="C657" s="22" t="s">
        <v>10</v>
      </c>
      <c r="D657" s="214"/>
      <c r="E657" s="215"/>
      <c r="F657" s="216"/>
      <c r="G657" s="21"/>
      <c r="H657" s="408">
        <f>SUM(H658)</f>
        <v>6577489</v>
      </c>
    </row>
    <row r="658" spans="1:8" ht="32.25" customHeight="1" x14ac:dyDescent="0.25">
      <c r="A658" s="74" t="s">
        <v>120</v>
      </c>
      <c r="B658" s="29">
        <v>14</v>
      </c>
      <c r="C658" s="27" t="s">
        <v>10</v>
      </c>
      <c r="D658" s="217" t="s">
        <v>208</v>
      </c>
      <c r="E658" s="218" t="s">
        <v>383</v>
      </c>
      <c r="F658" s="219" t="s">
        <v>384</v>
      </c>
      <c r="G658" s="27"/>
      <c r="H658" s="401">
        <f>SUM(H659)</f>
        <v>6577489</v>
      </c>
    </row>
    <row r="659" spans="1:8" ht="50.25" customHeight="1" x14ac:dyDescent="0.25">
      <c r="A659" s="83" t="s">
        <v>169</v>
      </c>
      <c r="B659" s="340">
        <v>14</v>
      </c>
      <c r="C659" s="2" t="s">
        <v>10</v>
      </c>
      <c r="D659" s="220" t="s">
        <v>212</v>
      </c>
      <c r="E659" s="221" t="s">
        <v>383</v>
      </c>
      <c r="F659" s="222" t="s">
        <v>384</v>
      </c>
      <c r="G659" s="2"/>
      <c r="H659" s="402">
        <f>SUM(H660)</f>
        <v>6577489</v>
      </c>
    </row>
    <row r="660" spans="1:8" ht="31.5" customHeight="1" x14ac:dyDescent="0.25">
      <c r="A660" s="83" t="s">
        <v>490</v>
      </c>
      <c r="B660" s="340">
        <v>14</v>
      </c>
      <c r="C660" s="2" t="s">
        <v>10</v>
      </c>
      <c r="D660" s="220" t="s">
        <v>212</v>
      </c>
      <c r="E660" s="221" t="s">
        <v>12</v>
      </c>
      <c r="F660" s="222" t="s">
        <v>384</v>
      </c>
      <c r="G660" s="2"/>
      <c r="H660" s="402">
        <f>SUM(H661)</f>
        <v>6577489</v>
      </c>
    </row>
    <row r="661" spans="1:8" ht="32.25" customHeight="1" x14ac:dyDescent="0.25">
      <c r="A661" s="83" t="s">
        <v>492</v>
      </c>
      <c r="B661" s="340">
        <v>14</v>
      </c>
      <c r="C661" s="2" t="s">
        <v>10</v>
      </c>
      <c r="D661" s="220" t="s">
        <v>212</v>
      </c>
      <c r="E661" s="221" t="s">
        <v>12</v>
      </c>
      <c r="F661" s="222" t="s">
        <v>491</v>
      </c>
      <c r="G661" s="2"/>
      <c r="H661" s="402">
        <f>SUM(H662)</f>
        <v>6577489</v>
      </c>
    </row>
    <row r="662" spans="1:8" ht="15.75" x14ac:dyDescent="0.25">
      <c r="A662" s="83" t="s">
        <v>21</v>
      </c>
      <c r="B662" s="340">
        <v>14</v>
      </c>
      <c r="C662" s="2" t="s">
        <v>10</v>
      </c>
      <c r="D662" s="220" t="s">
        <v>212</v>
      </c>
      <c r="E662" s="221" t="s">
        <v>12</v>
      </c>
      <c r="F662" s="222" t="s">
        <v>491</v>
      </c>
      <c r="G662" s="2" t="s">
        <v>66</v>
      </c>
      <c r="H662" s="404">
        <f>SUM(прил7!I294)</f>
        <v>6577489</v>
      </c>
    </row>
    <row r="663" spans="1:8" ht="15.75" hidden="1" x14ac:dyDescent="0.25">
      <c r="A663" s="85" t="s">
        <v>174</v>
      </c>
      <c r="B663" s="39">
        <v>14</v>
      </c>
      <c r="C663" s="22" t="s">
        <v>15</v>
      </c>
      <c r="D663" s="214"/>
      <c r="E663" s="215"/>
      <c r="F663" s="216"/>
      <c r="G663" s="22"/>
      <c r="H663" s="408">
        <f>SUM(H664)</f>
        <v>0</v>
      </c>
    </row>
    <row r="664" spans="1:8" ht="33.75" hidden="1" customHeight="1" x14ac:dyDescent="0.25">
      <c r="A664" s="74" t="s">
        <v>120</v>
      </c>
      <c r="B664" s="29">
        <v>14</v>
      </c>
      <c r="C664" s="27" t="s">
        <v>15</v>
      </c>
      <c r="D664" s="217" t="s">
        <v>208</v>
      </c>
      <c r="E664" s="218" t="s">
        <v>383</v>
      </c>
      <c r="F664" s="219" t="s">
        <v>384</v>
      </c>
      <c r="G664" s="27"/>
      <c r="H664" s="401">
        <f>SUM(H665)</f>
        <v>0</v>
      </c>
    </row>
    <row r="665" spans="1:8" ht="50.25" hidden="1" customHeight="1" x14ac:dyDescent="0.25">
      <c r="A665" s="83" t="s">
        <v>169</v>
      </c>
      <c r="B665" s="340">
        <v>14</v>
      </c>
      <c r="C665" s="2" t="s">
        <v>15</v>
      </c>
      <c r="D665" s="220" t="s">
        <v>212</v>
      </c>
      <c r="E665" s="221" t="s">
        <v>383</v>
      </c>
      <c r="F665" s="222" t="s">
        <v>384</v>
      </c>
      <c r="G665" s="71"/>
      <c r="H665" s="402">
        <f>SUM(H666)</f>
        <v>0</v>
      </c>
    </row>
    <row r="666" spans="1:8" ht="35.25" hidden="1" customHeight="1" x14ac:dyDescent="0.25">
      <c r="A666" s="344" t="s">
        <v>528</v>
      </c>
      <c r="B666" s="283">
        <v>14</v>
      </c>
      <c r="C666" s="35" t="s">
        <v>15</v>
      </c>
      <c r="D666" s="259" t="s">
        <v>212</v>
      </c>
      <c r="E666" s="260" t="s">
        <v>20</v>
      </c>
      <c r="F666" s="261" t="s">
        <v>384</v>
      </c>
      <c r="G666" s="71"/>
      <c r="H666" s="402">
        <f>SUM(H667)</f>
        <v>0</v>
      </c>
    </row>
    <row r="667" spans="1:8" ht="35.25" hidden="1" customHeight="1" x14ac:dyDescent="0.25">
      <c r="A667" s="68" t="s">
        <v>750</v>
      </c>
      <c r="B667" s="283">
        <v>14</v>
      </c>
      <c r="C667" s="35" t="s">
        <v>15</v>
      </c>
      <c r="D667" s="259" t="s">
        <v>212</v>
      </c>
      <c r="E667" s="260" t="s">
        <v>20</v>
      </c>
      <c r="F667" s="261" t="s">
        <v>529</v>
      </c>
      <c r="G667" s="71"/>
      <c r="H667" s="402">
        <f>SUM(H668)</f>
        <v>0</v>
      </c>
    </row>
    <row r="668" spans="1:8" ht="16.5" hidden="1" customHeight="1" x14ac:dyDescent="0.25">
      <c r="A668" s="345" t="s">
        <v>21</v>
      </c>
      <c r="B668" s="283">
        <v>14</v>
      </c>
      <c r="C668" s="35" t="s">
        <v>15</v>
      </c>
      <c r="D668" s="259" t="s">
        <v>212</v>
      </c>
      <c r="E668" s="260" t="s">
        <v>20</v>
      </c>
      <c r="F668" s="261" t="s">
        <v>529</v>
      </c>
      <c r="G668" s="2" t="s">
        <v>66</v>
      </c>
      <c r="H668" s="387">
        <f>SUM(прил7!I300)</f>
        <v>0</v>
      </c>
    </row>
    <row r="669" spans="1:8" ht="15.75" x14ac:dyDescent="0.25">
      <c r="H669" s="451"/>
    </row>
  </sheetData>
  <mergeCells count="3">
    <mergeCell ref="A10:G12"/>
    <mergeCell ref="D14:F14"/>
    <mergeCell ref="I203:K203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26"/>
  <sheetViews>
    <sheetView topLeftCell="A390" zoomScaleNormal="100" workbookViewId="0">
      <selection activeCell="I399" sqref="I39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56" t="s">
        <v>555</v>
      </c>
      <c r="E1" s="356"/>
      <c r="F1" s="356"/>
      <c r="G1" s="1"/>
    </row>
    <row r="2" spans="1:13" x14ac:dyDescent="0.25">
      <c r="D2" s="356" t="s">
        <v>7</v>
      </c>
      <c r="E2" s="356"/>
      <c r="F2" s="356"/>
    </row>
    <row r="3" spans="1:13" x14ac:dyDescent="0.25">
      <c r="D3" s="356" t="s">
        <v>6</v>
      </c>
      <c r="E3" s="356"/>
      <c r="F3" s="356"/>
    </row>
    <row r="4" spans="1:13" x14ac:dyDescent="0.25">
      <c r="D4" s="356" t="s">
        <v>92</v>
      </c>
      <c r="E4" s="356"/>
      <c r="F4" s="356"/>
    </row>
    <row r="5" spans="1:13" x14ac:dyDescent="0.25">
      <c r="D5" s="356" t="s">
        <v>778</v>
      </c>
      <c r="E5" s="356"/>
      <c r="F5" s="356"/>
    </row>
    <row r="6" spans="1:13" x14ac:dyDescent="0.25">
      <c r="D6" s="356" t="s">
        <v>779</v>
      </c>
      <c r="E6" s="356"/>
      <c r="F6" s="356"/>
    </row>
    <row r="7" spans="1:13" x14ac:dyDescent="0.25">
      <c r="D7" s="4" t="s">
        <v>826</v>
      </c>
      <c r="E7" s="4"/>
      <c r="F7" s="4"/>
    </row>
    <row r="8" spans="1:13" x14ac:dyDescent="0.25">
      <c r="D8" s="563" t="s">
        <v>869</v>
      </c>
      <c r="E8" s="356"/>
      <c r="F8" s="356"/>
    </row>
    <row r="9" spans="1:13" ht="18.75" x14ac:dyDescent="0.25">
      <c r="A9" s="640" t="s">
        <v>496</v>
      </c>
      <c r="B9" s="640"/>
      <c r="C9" s="640"/>
      <c r="D9" s="640"/>
      <c r="E9" s="640"/>
      <c r="F9" s="640"/>
      <c r="G9" s="640"/>
      <c r="H9" s="640"/>
      <c r="I9" s="640"/>
    </row>
    <row r="10" spans="1:13" ht="18.75" x14ac:dyDescent="0.25">
      <c r="A10" s="640" t="s">
        <v>67</v>
      </c>
      <c r="B10" s="640"/>
      <c r="C10" s="640"/>
      <c r="D10" s="640"/>
      <c r="E10" s="640"/>
      <c r="F10" s="640"/>
      <c r="G10" s="640"/>
      <c r="H10" s="640"/>
      <c r="I10" s="640"/>
    </row>
    <row r="11" spans="1:13" ht="18.75" x14ac:dyDescent="0.25">
      <c r="A11" s="640" t="s">
        <v>781</v>
      </c>
      <c r="B11" s="640"/>
      <c r="C11" s="640"/>
      <c r="D11" s="640"/>
      <c r="E11" s="640"/>
      <c r="F11" s="640"/>
      <c r="G11" s="640"/>
      <c r="H11" s="640"/>
      <c r="I11" s="640"/>
    </row>
    <row r="12" spans="1:13" ht="15.75" x14ac:dyDescent="0.25">
      <c r="C12" s="352"/>
      <c r="I12" t="s">
        <v>512</v>
      </c>
    </row>
    <row r="13" spans="1:13" ht="21" customHeight="1" x14ac:dyDescent="0.25">
      <c r="A13" s="49" t="s">
        <v>0</v>
      </c>
      <c r="B13" s="49" t="s">
        <v>48</v>
      </c>
      <c r="C13" s="49" t="s">
        <v>1</v>
      </c>
      <c r="D13" s="49" t="s">
        <v>2</v>
      </c>
      <c r="E13" s="641" t="s">
        <v>3</v>
      </c>
      <c r="F13" s="642"/>
      <c r="G13" s="643"/>
      <c r="H13" s="49" t="s">
        <v>4</v>
      </c>
      <c r="I13" s="49" t="s">
        <v>5</v>
      </c>
      <c r="J13" s="594"/>
    </row>
    <row r="14" spans="1:13" ht="15.75" x14ac:dyDescent="0.25">
      <c r="A14" s="80" t="s">
        <v>8</v>
      </c>
      <c r="B14" s="80"/>
      <c r="C14" s="37"/>
      <c r="D14" s="37"/>
      <c r="E14" s="208"/>
      <c r="F14" s="209"/>
      <c r="G14" s="210"/>
      <c r="H14" s="37"/>
      <c r="I14" s="398">
        <f>SUM(I15+I236+I301+I547+I317+I671)</f>
        <v>524582480</v>
      </c>
      <c r="K14" s="449"/>
      <c r="L14" s="449"/>
      <c r="M14" s="449"/>
    </row>
    <row r="15" spans="1:13" ht="15.75" x14ac:dyDescent="0.25">
      <c r="A15" s="546" t="s">
        <v>49</v>
      </c>
      <c r="B15" s="410" t="s">
        <v>50</v>
      </c>
      <c r="C15" s="418"/>
      <c r="D15" s="418"/>
      <c r="E15" s="419"/>
      <c r="F15" s="420"/>
      <c r="G15" s="421"/>
      <c r="H15" s="418"/>
      <c r="I15" s="417">
        <f>SUM(I16+I131+I146+I192+I220+I72+I214)</f>
        <v>61516226</v>
      </c>
      <c r="J15" s="449"/>
      <c r="K15" s="562"/>
      <c r="M15" s="449"/>
    </row>
    <row r="16" spans="1:13" ht="15.75" x14ac:dyDescent="0.25">
      <c r="A16" s="279" t="s">
        <v>9</v>
      </c>
      <c r="B16" s="296" t="s">
        <v>50</v>
      </c>
      <c r="C16" s="14" t="s">
        <v>10</v>
      </c>
      <c r="D16" s="14"/>
      <c r="E16" s="290"/>
      <c r="F16" s="291"/>
      <c r="G16" s="292"/>
      <c r="H16" s="14"/>
      <c r="I16" s="399">
        <f>SUM(I17+I22+I76+I66)</f>
        <v>30033214</v>
      </c>
    </row>
    <row r="17" spans="1:9" ht="31.5" x14ac:dyDescent="0.25">
      <c r="A17" s="20" t="s">
        <v>11</v>
      </c>
      <c r="B17" s="25" t="s">
        <v>50</v>
      </c>
      <c r="C17" s="21" t="s">
        <v>10</v>
      </c>
      <c r="D17" s="21" t="s">
        <v>12</v>
      </c>
      <c r="E17" s="265"/>
      <c r="F17" s="266"/>
      <c r="G17" s="267"/>
      <c r="H17" s="21"/>
      <c r="I17" s="400">
        <f>SUM(I18)</f>
        <v>1828008</v>
      </c>
    </row>
    <row r="18" spans="1:9" ht="15.75" x14ac:dyDescent="0.25">
      <c r="A18" s="26" t="s">
        <v>103</v>
      </c>
      <c r="B18" s="29" t="s">
        <v>50</v>
      </c>
      <c r="C18" s="27" t="s">
        <v>10</v>
      </c>
      <c r="D18" s="27" t="s">
        <v>12</v>
      </c>
      <c r="E18" s="217" t="s">
        <v>385</v>
      </c>
      <c r="F18" s="218" t="s">
        <v>383</v>
      </c>
      <c r="G18" s="219" t="s">
        <v>384</v>
      </c>
      <c r="H18" s="27"/>
      <c r="I18" s="401">
        <f>SUM(I19)</f>
        <v>1828008</v>
      </c>
    </row>
    <row r="19" spans="1:9" ht="15.75" x14ac:dyDescent="0.25">
      <c r="A19" s="82" t="s">
        <v>104</v>
      </c>
      <c r="B19" s="49" t="s">
        <v>50</v>
      </c>
      <c r="C19" s="2" t="s">
        <v>10</v>
      </c>
      <c r="D19" s="2" t="s">
        <v>12</v>
      </c>
      <c r="E19" s="220" t="s">
        <v>181</v>
      </c>
      <c r="F19" s="221" t="s">
        <v>383</v>
      </c>
      <c r="G19" s="222" t="s">
        <v>384</v>
      </c>
      <c r="H19" s="2"/>
      <c r="I19" s="402">
        <f>SUM(I20)</f>
        <v>1828008</v>
      </c>
    </row>
    <row r="20" spans="1:9" ht="31.5" x14ac:dyDescent="0.25">
      <c r="A20" s="3" t="s">
        <v>75</v>
      </c>
      <c r="B20" s="340" t="s">
        <v>50</v>
      </c>
      <c r="C20" s="2" t="s">
        <v>10</v>
      </c>
      <c r="D20" s="2" t="s">
        <v>12</v>
      </c>
      <c r="E20" s="220" t="s">
        <v>181</v>
      </c>
      <c r="F20" s="221" t="s">
        <v>383</v>
      </c>
      <c r="G20" s="222" t="s">
        <v>388</v>
      </c>
      <c r="H20" s="2"/>
      <c r="I20" s="402">
        <f>SUM(I21)</f>
        <v>1828008</v>
      </c>
    </row>
    <row r="21" spans="1:9" ht="63" x14ac:dyDescent="0.25">
      <c r="A21" s="83" t="s">
        <v>76</v>
      </c>
      <c r="B21" s="340" t="s">
        <v>50</v>
      </c>
      <c r="C21" s="2" t="s">
        <v>10</v>
      </c>
      <c r="D21" s="2" t="s">
        <v>12</v>
      </c>
      <c r="E21" s="220" t="s">
        <v>181</v>
      </c>
      <c r="F21" s="221" t="s">
        <v>383</v>
      </c>
      <c r="G21" s="222" t="s">
        <v>388</v>
      </c>
      <c r="H21" s="2" t="s">
        <v>13</v>
      </c>
      <c r="I21" s="403">
        <v>1828008</v>
      </c>
    </row>
    <row r="22" spans="1:9" ht="47.25" x14ac:dyDescent="0.25">
      <c r="A22" s="96" t="s">
        <v>19</v>
      </c>
      <c r="B22" s="25" t="s">
        <v>50</v>
      </c>
      <c r="C22" s="21" t="s">
        <v>10</v>
      </c>
      <c r="D22" s="21" t="s">
        <v>20</v>
      </c>
      <c r="E22" s="265"/>
      <c r="F22" s="266"/>
      <c r="G22" s="267"/>
      <c r="H22" s="21"/>
      <c r="I22" s="400">
        <f>SUM(I23+I38+I43+I49+I56+I61+I30)</f>
        <v>18734877</v>
      </c>
    </row>
    <row r="23" spans="1:9" ht="47.25" x14ac:dyDescent="0.25">
      <c r="A23" s="74" t="s">
        <v>110</v>
      </c>
      <c r="B23" s="29" t="s">
        <v>50</v>
      </c>
      <c r="C23" s="27" t="s">
        <v>10</v>
      </c>
      <c r="D23" s="27" t="s">
        <v>20</v>
      </c>
      <c r="E23" s="223" t="s">
        <v>180</v>
      </c>
      <c r="F23" s="224" t="s">
        <v>383</v>
      </c>
      <c r="G23" s="225" t="s">
        <v>384</v>
      </c>
      <c r="H23" s="27"/>
      <c r="I23" s="401">
        <f>SUM(I24)</f>
        <v>1012100</v>
      </c>
    </row>
    <row r="24" spans="1:9" ht="80.25" customHeight="1" x14ac:dyDescent="0.25">
      <c r="A24" s="75" t="s">
        <v>111</v>
      </c>
      <c r="B24" s="52" t="s">
        <v>50</v>
      </c>
      <c r="C24" s="2" t="s">
        <v>10</v>
      </c>
      <c r="D24" s="2" t="s">
        <v>20</v>
      </c>
      <c r="E24" s="235" t="s">
        <v>210</v>
      </c>
      <c r="F24" s="236" t="s">
        <v>383</v>
      </c>
      <c r="G24" s="237" t="s">
        <v>384</v>
      </c>
      <c r="H24" s="2"/>
      <c r="I24" s="402">
        <f>SUM(I25)</f>
        <v>1012100</v>
      </c>
    </row>
    <row r="25" spans="1:9" ht="47.25" x14ac:dyDescent="0.25">
      <c r="A25" s="75" t="s">
        <v>391</v>
      </c>
      <c r="B25" s="52" t="s">
        <v>50</v>
      </c>
      <c r="C25" s="2" t="s">
        <v>10</v>
      </c>
      <c r="D25" s="2" t="s">
        <v>20</v>
      </c>
      <c r="E25" s="235" t="s">
        <v>210</v>
      </c>
      <c r="F25" s="236" t="s">
        <v>10</v>
      </c>
      <c r="G25" s="237" t="s">
        <v>384</v>
      </c>
      <c r="H25" s="2"/>
      <c r="I25" s="402">
        <f>SUM(I26+I28)</f>
        <v>1012100</v>
      </c>
    </row>
    <row r="26" spans="1:9" ht="47.25" x14ac:dyDescent="0.25">
      <c r="A26" s="83" t="s">
        <v>77</v>
      </c>
      <c r="B26" s="340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392</v>
      </c>
      <c r="H26" s="2"/>
      <c r="I26" s="402">
        <f>SUM(I27)</f>
        <v>1004100</v>
      </c>
    </row>
    <row r="27" spans="1:9" ht="63" x14ac:dyDescent="0.25">
      <c r="A27" s="83" t="s">
        <v>76</v>
      </c>
      <c r="B27" s="340" t="s">
        <v>50</v>
      </c>
      <c r="C27" s="2" t="s">
        <v>10</v>
      </c>
      <c r="D27" s="2" t="s">
        <v>20</v>
      </c>
      <c r="E27" s="238" t="s">
        <v>210</v>
      </c>
      <c r="F27" s="239" t="s">
        <v>10</v>
      </c>
      <c r="G27" s="240" t="s">
        <v>392</v>
      </c>
      <c r="H27" s="2" t="s">
        <v>13</v>
      </c>
      <c r="I27" s="403">
        <v>1004100</v>
      </c>
    </row>
    <row r="28" spans="1:9" ht="31.5" x14ac:dyDescent="0.25">
      <c r="A28" s="547" t="s">
        <v>102</v>
      </c>
      <c r="B28" s="297" t="s">
        <v>50</v>
      </c>
      <c r="C28" s="2" t="s">
        <v>10</v>
      </c>
      <c r="D28" s="2" t="s">
        <v>20</v>
      </c>
      <c r="E28" s="235" t="s">
        <v>210</v>
      </c>
      <c r="F28" s="236" t="s">
        <v>10</v>
      </c>
      <c r="G28" s="237" t="s">
        <v>393</v>
      </c>
      <c r="H28" s="2"/>
      <c r="I28" s="402">
        <f>SUM(I29)</f>
        <v>8000</v>
      </c>
    </row>
    <row r="29" spans="1:9" ht="32.25" customHeight="1" x14ac:dyDescent="0.25">
      <c r="A29" s="548" t="s">
        <v>537</v>
      </c>
      <c r="B29" s="6" t="s">
        <v>50</v>
      </c>
      <c r="C29" s="2" t="s">
        <v>10</v>
      </c>
      <c r="D29" s="2" t="s">
        <v>20</v>
      </c>
      <c r="E29" s="235" t="s">
        <v>210</v>
      </c>
      <c r="F29" s="236" t="s">
        <v>10</v>
      </c>
      <c r="G29" s="237" t="s">
        <v>393</v>
      </c>
      <c r="H29" s="2" t="s">
        <v>16</v>
      </c>
      <c r="I29" s="403">
        <v>8000</v>
      </c>
    </row>
    <row r="30" spans="1:9" ht="49.5" hidden="1" customHeight="1" x14ac:dyDescent="0.25">
      <c r="A30" s="26" t="s">
        <v>124</v>
      </c>
      <c r="B30" s="29" t="s">
        <v>50</v>
      </c>
      <c r="C30" s="27" t="s">
        <v>10</v>
      </c>
      <c r="D30" s="27" t="s">
        <v>20</v>
      </c>
      <c r="E30" s="229" t="s">
        <v>408</v>
      </c>
      <c r="F30" s="230" t="s">
        <v>383</v>
      </c>
      <c r="G30" s="231" t="s">
        <v>384</v>
      </c>
      <c r="H30" s="27"/>
      <c r="I30" s="401">
        <f>SUM(I31)</f>
        <v>0</v>
      </c>
    </row>
    <row r="31" spans="1:9" ht="82.5" hidden="1" customHeight="1" x14ac:dyDescent="0.25">
      <c r="A31" s="53" t="s">
        <v>125</v>
      </c>
      <c r="B31" s="52" t="s">
        <v>50</v>
      </c>
      <c r="C31" s="2" t="s">
        <v>10</v>
      </c>
      <c r="D31" s="2" t="s">
        <v>20</v>
      </c>
      <c r="E31" s="232" t="s">
        <v>497</v>
      </c>
      <c r="F31" s="233" t="s">
        <v>383</v>
      </c>
      <c r="G31" s="234" t="s">
        <v>384</v>
      </c>
      <c r="H31" s="43"/>
      <c r="I31" s="402">
        <f>SUM(I32)</f>
        <v>0</v>
      </c>
    </row>
    <row r="32" spans="1:9" ht="48" hidden="1" customHeight="1" x14ac:dyDescent="0.25">
      <c r="A32" s="75" t="s">
        <v>409</v>
      </c>
      <c r="B32" s="52" t="s">
        <v>50</v>
      </c>
      <c r="C32" s="2" t="s">
        <v>10</v>
      </c>
      <c r="D32" s="2" t="s">
        <v>20</v>
      </c>
      <c r="E32" s="232" t="s">
        <v>497</v>
      </c>
      <c r="F32" s="233" t="s">
        <v>10</v>
      </c>
      <c r="G32" s="234" t="s">
        <v>384</v>
      </c>
      <c r="H32" s="43"/>
      <c r="I32" s="402">
        <f>SUM(I33+I35)</f>
        <v>0</v>
      </c>
    </row>
    <row r="33" spans="1:9" ht="18.75" hidden="1" customHeight="1" x14ac:dyDescent="0.25">
      <c r="A33" s="75" t="s">
        <v>578</v>
      </c>
      <c r="B33" s="52" t="s">
        <v>50</v>
      </c>
      <c r="C33" s="2" t="s">
        <v>10</v>
      </c>
      <c r="D33" s="2" t="s">
        <v>20</v>
      </c>
      <c r="E33" s="232" t="s">
        <v>192</v>
      </c>
      <c r="F33" s="233" t="s">
        <v>10</v>
      </c>
      <c r="G33" s="234" t="s">
        <v>579</v>
      </c>
      <c r="H33" s="43"/>
      <c r="I33" s="402">
        <f>SUM(I34)</f>
        <v>0</v>
      </c>
    </row>
    <row r="34" spans="1:9" ht="34.5" hidden="1" customHeight="1" x14ac:dyDescent="0.25">
      <c r="A34" s="549" t="s">
        <v>537</v>
      </c>
      <c r="B34" s="52" t="s">
        <v>50</v>
      </c>
      <c r="C34" s="2" t="s">
        <v>10</v>
      </c>
      <c r="D34" s="2" t="s">
        <v>20</v>
      </c>
      <c r="E34" s="232" t="s">
        <v>192</v>
      </c>
      <c r="F34" s="233" t="s">
        <v>10</v>
      </c>
      <c r="G34" s="234" t="s">
        <v>579</v>
      </c>
      <c r="H34" s="43" t="s">
        <v>16</v>
      </c>
      <c r="I34" s="404"/>
    </row>
    <row r="35" spans="1:9" ht="16.5" hidden="1" customHeight="1" x14ac:dyDescent="0.25">
      <c r="A35" s="75" t="s">
        <v>499</v>
      </c>
      <c r="B35" s="52" t="s">
        <v>50</v>
      </c>
      <c r="C35" s="2" t="s">
        <v>10</v>
      </c>
      <c r="D35" s="2" t="s">
        <v>20</v>
      </c>
      <c r="E35" s="232" t="s">
        <v>192</v>
      </c>
      <c r="F35" s="233" t="s">
        <v>10</v>
      </c>
      <c r="G35" s="234" t="s">
        <v>498</v>
      </c>
      <c r="H35" s="43"/>
      <c r="I35" s="402">
        <f>SUM(I36:I37)</f>
        <v>0</v>
      </c>
    </row>
    <row r="36" spans="1:9" ht="32.25" hidden="1" customHeight="1" x14ac:dyDescent="0.25">
      <c r="A36" s="549" t="s">
        <v>537</v>
      </c>
      <c r="B36" s="52" t="s">
        <v>50</v>
      </c>
      <c r="C36" s="2" t="s">
        <v>10</v>
      </c>
      <c r="D36" s="2" t="s">
        <v>20</v>
      </c>
      <c r="E36" s="232" t="s">
        <v>192</v>
      </c>
      <c r="F36" s="233" t="s">
        <v>10</v>
      </c>
      <c r="G36" s="234" t="s">
        <v>498</v>
      </c>
      <c r="H36" s="2" t="s">
        <v>16</v>
      </c>
      <c r="I36" s="404"/>
    </row>
    <row r="37" spans="1:9" s="462" customFormat="1" ht="17.25" hidden="1" customHeight="1" x14ac:dyDescent="0.25">
      <c r="A37" s="3" t="s">
        <v>18</v>
      </c>
      <c r="B37" s="52" t="s">
        <v>50</v>
      </c>
      <c r="C37" s="2" t="s">
        <v>10</v>
      </c>
      <c r="D37" s="2" t="s">
        <v>20</v>
      </c>
      <c r="E37" s="232" t="s">
        <v>192</v>
      </c>
      <c r="F37" s="233" t="s">
        <v>10</v>
      </c>
      <c r="G37" s="234" t="s">
        <v>498</v>
      </c>
      <c r="H37" s="2" t="s">
        <v>17</v>
      </c>
      <c r="I37" s="404"/>
    </row>
    <row r="38" spans="1:9" ht="47.25" x14ac:dyDescent="0.25">
      <c r="A38" s="74" t="s">
        <v>105</v>
      </c>
      <c r="B38" s="29" t="s">
        <v>50</v>
      </c>
      <c r="C38" s="27" t="s">
        <v>10</v>
      </c>
      <c r="D38" s="27" t="s">
        <v>20</v>
      </c>
      <c r="E38" s="229" t="s">
        <v>386</v>
      </c>
      <c r="F38" s="230" t="s">
        <v>383</v>
      </c>
      <c r="G38" s="231" t="s">
        <v>384</v>
      </c>
      <c r="H38" s="27"/>
      <c r="I38" s="401">
        <f>SUM(I39)</f>
        <v>1472020</v>
      </c>
    </row>
    <row r="39" spans="1:9" ht="63" x14ac:dyDescent="0.25">
      <c r="A39" s="75" t="s">
        <v>116</v>
      </c>
      <c r="B39" s="52" t="s">
        <v>50</v>
      </c>
      <c r="C39" s="2" t="s">
        <v>10</v>
      </c>
      <c r="D39" s="2" t="s">
        <v>20</v>
      </c>
      <c r="E39" s="232" t="s">
        <v>387</v>
      </c>
      <c r="F39" s="233" t="s">
        <v>383</v>
      </c>
      <c r="G39" s="234" t="s">
        <v>384</v>
      </c>
      <c r="H39" s="43"/>
      <c r="I39" s="402">
        <f>SUM(I40)</f>
        <v>1472020</v>
      </c>
    </row>
    <row r="40" spans="1:9" ht="47.25" x14ac:dyDescent="0.25">
      <c r="A40" s="75" t="s">
        <v>390</v>
      </c>
      <c r="B40" s="52" t="s">
        <v>50</v>
      </c>
      <c r="C40" s="2" t="s">
        <v>10</v>
      </c>
      <c r="D40" s="2" t="s">
        <v>20</v>
      </c>
      <c r="E40" s="232" t="s">
        <v>387</v>
      </c>
      <c r="F40" s="233" t="s">
        <v>10</v>
      </c>
      <c r="G40" s="234" t="s">
        <v>384</v>
      </c>
      <c r="H40" s="43"/>
      <c r="I40" s="402">
        <f>SUM(I41)</f>
        <v>1472020</v>
      </c>
    </row>
    <row r="41" spans="1:9" ht="17.25" customHeight="1" x14ac:dyDescent="0.25">
      <c r="A41" s="75" t="s">
        <v>107</v>
      </c>
      <c r="B41" s="52" t="s">
        <v>50</v>
      </c>
      <c r="C41" s="2" t="s">
        <v>10</v>
      </c>
      <c r="D41" s="2" t="s">
        <v>20</v>
      </c>
      <c r="E41" s="232" t="s">
        <v>387</v>
      </c>
      <c r="F41" s="233" t="s">
        <v>10</v>
      </c>
      <c r="G41" s="234" t="s">
        <v>389</v>
      </c>
      <c r="H41" s="43"/>
      <c r="I41" s="402">
        <f>SUM(I42)</f>
        <v>1472020</v>
      </c>
    </row>
    <row r="42" spans="1:9" ht="31.5" customHeight="1" x14ac:dyDescent="0.25">
      <c r="A42" s="549" t="s">
        <v>537</v>
      </c>
      <c r="B42" s="280" t="s">
        <v>50</v>
      </c>
      <c r="C42" s="2" t="s">
        <v>10</v>
      </c>
      <c r="D42" s="2" t="s">
        <v>20</v>
      </c>
      <c r="E42" s="232" t="s">
        <v>387</v>
      </c>
      <c r="F42" s="233" t="s">
        <v>10</v>
      </c>
      <c r="G42" s="234" t="s">
        <v>389</v>
      </c>
      <c r="H42" s="2" t="s">
        <v>16</v>
      </c>
      <c r="I42" s="466">
        <v>1472020</v>
      </c>
    </row>
    <row r="43" spans="1:9" ht="31.5" x14ac:dyDescent="0.25">
      <c r="A43" s="74" t="s">
        <v>117</v>
      </c>
      <c r="B43" s="29" t="s">
        <v>50</v>
      </c>
      <c r="C43" s="27" t="s">
        <v>10</v>
      </c>
      <c r="D43" s="27" t="s">
        <v>20</v>
      </c>
      <c r="E43" s="217" t="s">
        <v>395</v>
      </c>
      <c r="F43" s="218" t="s">
        <v>383</v>
      </c>
      <c r="G43" s="219" t="s">
        <v>384</v>
      </c>
      <c r="H43" s="27"/>
      <c r="I43" s="401">
        <f>SUM(I44)</f>
        <v>191079</v>
      </c>
    </row>
    <row r="44" spans="1:9" ht="63" x14ac:dyDescent="0.25">
      <c r="A44" s="75" t="s">
        <v>538</v>
      </c>
      <c r="B44" s="52" t="s">
        <v>50</v>
      </c>
      <c r="C44" s="2" t="s">
        <v>10</v>
      </c>
      <c r="D44" s="2" t="s">
        <v>20</v>
      </c>
      <c r="E44" s="220" t="s">
        <v>184</v>
      </c>
      <c r="F44" s="221" t="s">
        <v>383</v>
      </c>
      <c r="G44" s="222" t="s">
        <v>384</v>
      </c>
      <c r="H44" s="2"/>
      <c r="I44" s="402">
        <f>SUM(I45)</f>
        <v>191079</v>
      </c>
    </row>
    <row r="45" spans="1:9" ht="47.25" x14ac:dyDescent="0.25">
      <c r="A45" s="75" t="s">
        <v>394</v>
      </c>
      <c r="B45" s="52" t="s">
        <v>50</v>
      </c>
      <c r="C45" s="2" t="s">
        <v>10</v>
      </c>
      <c r="D45" s="2" t="s">
        <v>20</v>
      </c>
      <c r="E45" s="220" t="s">
        <v>184</v>
      </c>
      <c r="F45" s="221" t="s">
        <v>10</v>
      </c>
      <c r="G45" s="222" t="s">
        <v>384</v>
      </c>
      <c r="H45" s="2"/>
      <c r="I45" s="402">
        <f>SUM(I46)</f>
        <v>191079</v>
      </c>
    </row>
    <row r="46" spans="1:9" ht="32.25" customHeight="1" x14ac:dyDescent="0.25">
      <c r="A46" s="75" t="s">
        <v>80</v>
      </c>
      <c r="B46" s="298" t="s">
        <v>50</v>
      </c>
      <c r="C46" s="2" t="s">
        <v>10</v>
      </c>
      <c r="D46" s="2" t="s">
        <v>20</v>
      </c>
      <c r="E46" s="220" t="s">
        <v>184</v>
      </c>
      <c r="F46" s="221" t="s">
        <v>10</v>
      </c>
      <c r="G46" s="222" t="s">
        <v>396</v>
      </c>
      <c r="H46" s="2"/>
      <c r="I46" s="402">
        <f>SUM(I47:I48)</f>
        <v>191079</v>
      </c>
    </row>
    <row r="47" spans="1:9" ht="63" x14ac:dyDescent="0.25">
      <c r="A47" s="83" t="s">
        <v>76</v>
      </c>
      <c r="B47" s="340" t="s">
        <v>50</v>
      </c>
      <c r="C47" s="2" t="s">
        <v>10</v>
      </c>
      <c r="D47" s="2" t="s">
        <v>20</v>
      </c>
      <c r="E47" s="220" t="s">
        <v>184</v>
      </c>
      <c r="F47" s="221" t="s">
        <v>10</v>
      </c>
      <c r="G47" s="222" t="s">
        <v>396</v>
      </c>
      <c r="H47" s="2" t="s">
        <v>13</v>
      </c>
      <c r="I47" s="404">
        <v>128800</v>
      </c>
    </row>
    <row r="48" spans="1:9" s="604" customFormat="1" ht="31.5" x14ac:dyDescent="0.25">
      <c r="A48" s="549" t="s">
        <v>537</v>
      </c>
      <c r="B48" s="605" t="s">
        <v>50</v>
      </c>
      <c r="C48" s="2" t="s">
        <v>10</v>
      </c>
      <c r="D48" s="2" t="s">
        <v>20</v>
      </c>
      <c r="E48" s="220" t="s">
        <v>184</v>
      </c>
      <c r="F48" s="221" t="s">
        <v>10</v>
      </c>
      <c r="G48" s="222" t="s">
        <v>396</v>
      </c>
      <c r="H48" s="2" t="s">
        <v>16</v>
      </c>
      <c r="I48" s="404">
        <v>62279</v>
      </c>
    </row>
    <row r="49" spans="1:9" ht="47.25" x14ac:dyDescent="0.25">
      <c r="A49" s="92" t="s">
        <v>112</v>
      </c>
      <c r="B49" s="31" t="s">
        <v>50</v>
      </c>
      <c r="C49" s="27" t="s">
        <v>10</v>
      </c>
      <c r="D49" s="27" t="s">
        <v>20</v>
      </c>
      <c r="E49" s="217" t="s">
        <v>398</v>
      </c>
      <c r="F49" s="218" t="s">
        <v>383</v>
      </c>
      <c r="G49" s="219" t="s">
        <v>384</v>
      </c>
      <c r="H49" s="27"/>
      <c r="I49" s="401">
        <f>SUM(I50)</f>
        <v>669400</v>
      </c>
    </row>
    <row r="50" spans="1:9" ht="63" x14ac:dyDescent="0.25">
      <c r="A50" s="550" t="s">
        <v>113</v>
      </c>
      <c r="B50" s="280" t="s">
        <v>50</v>
      </c>
      <c r="C50" s="2" t="s">
        <v>10</v>
      </c>
      <c r="D50" s="2" t="s">
        <v>20</v>
      </c>
      <c r="E50" s="220" t="s">
        <v>185</v>
      </c>
      <c r="F50" s="221" t="s">
        <v>383</v>
      </c>
      <c r="G50" s="222" t="s">
        <v>384</v>
      </c>
      <c r="H50" s="2"/>
      <c r="I50" s="402">
        <f>SUM(I51)</f>
        <v>669400</v>
      </c>
    </row>
    <row r="51" spans="1:9" ht="63" x14ac:dyDescent="0.25">
      <c r="A51" s="551" t="s">
        <v>397</v>
      </c>
      <c r="B51" s="6" t="s">
        <v>50</v>
      </c>
      <c r="C51" s="2" t="s">
        <v>10</v>
      </c>
      <c r="D51" s="2" t="s">
        <v>20</v>
      </c>
      <c r="E51" s="220" t="s">
        <v>185</v>
      </c>
      <c r="F51" s="221" t="s">
        <v>10</v>
      </c>
      <c r="G51" s="222" t="s">
        <v>384</v>
      </c>
      <c r="H51" s="2"/>
      <c r="I51" s="402">
        <f>SUM(I52+I54)</f>
        <v>669400</v>
      </c>
    </row>
    <row r="52" spans="1:9" ht="47.25" x14ac:dyDescent="0.25">
      <c r="A52" s="83" t="s">
        <v>580</v>
      </c>
      <c r="B52" s="340" t="s">
        <v>50</v>
      </c>
      <c r="C52" s="2" t="s">
        <v>10</v>
      </c>
      <c r="D52" s="2" t="s">
        <v>20</v>
      </c>
      <c r="E52" s="220" t="s">
        <v>185</v>
      </c>
      <c r="F52" s="221" t="s">
        <v>10</v>
      </c>
      <c r="G52" s="222" t="s">
        <v>399</v>
      </c>
      <c r="H52" s="2"/>
      <c r="I52" s="402">
        <f>SUM(I53)</f>
        <v>334700</v>
      </c>
    </row>
    <row r="53" spans="1:9" ht="63" x14ac:dyDescent="0.25">
      <c r="A53" s="83" t="s">
        <v>76</v>
      </c>
      <c r="B53" s="340" t="s">
        <v>50</v>
      </c>
      <c r="C53" s="2" t="s">
        <v>10</v>
      </c>
      <c r="D53" s="2" t="s">
        <v>20</v>
      </c>
      <c r="E53" s="220" t="s">
        <v>185</v>
      </c>
      <c r="F53" s="221" t="s">
        <v>10</v>
      </c>
      <c r="G53" s="222" t="s">
        <v>399</v>
      </c>
      <c r="H53" s="2" t="s">
        <v>13</v>
      </c>
      <c r="I53" s="403">
        <v>334700</v>
      </c>
    </row>
    <row r="54" spans="1:9" ht="35.25" customHeight="1" x14ac:dyDescent="0.25">
      <c r="A54" s="83" t="s">
        <v>79</v>
      </c>
      <c r="B54" s="340" t="s">
        <v>50</v>
      </c>
      <c r="C54" s="2" t="s">
        <v>10</v>
      </c>
      <c r="D54" s="2" t="s">
        <v>20</v>
      </c>
      <c r="E54" s="220" t="s">
        <v>185</v>
      </c>
      <c r="F54" s="221" t="s">
        <v>10</v>
      </c>
      <c r="G54" s="222" t="s">
        <v>400</v>
      </c>
      <c r="H54" s="2"/>
      <c r="I54" s="402">
        <f>SUM(I55)</f>
        <v>334700</v>
      </c>
    </row>
    <row r="55" spans="1:9" ht="63" x14ac:dyDescent="0.25">
      <c r="A55" s="83" t="s">
        <v>76</v>
      </c>
      <c r="B55" s="340" t="s">
        <v>50</v>
      </c>
      <c r="C55" s="2" t="s">
        <v>10</v>
      </c>
      <c r="D55" s="2" t="s">
        <v>20</v>
      </c>
      <c r="E55" s="220" t="s">
        <v>185</v>
      </c>
      <c r="F55" s="221" t="s">
        <v>10</v>
      </c>
      <c r="G55" s="222" t="s">
        <v>400</v>
      </c>
      <c r="H55" s="2" t="s">
        <v>13</v>
      </c>
      <c r="I55" s="404">
        <v>334700</v>
      </c>
    </row>
    <row r="56" spans="1:9" ht="47.25" x14ac:dyDescent="0.25">
      <c r="A56" s="74" t="s">
        <v>114</v>
      </c>
      <c r="B56" s="29" t="s">
        <v>50</v>
      </c>
      <c r="C56" s="27" t="s">
        <v>10</v>
      </c>
      <c r="D56" s="27" t="s">
        <v>20</v>
      </c>
      <c r="E56" s="217" t="s">
        <v>186</v>
      </c>
      <c r="F56" s="218" t="s">
        <v>383</v>
      </c>
      <c r="G56" s="219" t="s">
        <v>384</v>
      </c>
      <c r="H56" s="27"/>
      <c r="I56" s="401">
        <f>SUM(I57)</f>
        <v>334700</v>
      </c>
    </row>
    <row r="57" spans="1:9" ht="47.25" x14ac:dyDescent="0.25">
      <c r="A57" s="75" t="s">
        <v>115</v>
      </c>
      <c r="B57" s="52" t="s">
        <v>50</v>
      </c>
      <c r="C57" s="2" t="s">
        <v>10</v>
      </c>
      <c r="D57" s="2" t="s">
        <v>20</v>
      </c>
      <c r="E57" s="220" t="s">
        <v>187</v>
      </c>
      <c r="F57" s="221" t="s">
        <v>383</v>
      </c>
      <c r="G57" s="222" t="s">
        <v>384</v>
      </c>
      <c r="H57" s="43"/>
      <c r="I57" s="402">
        <f>SUM(I58)</f>
        <v>334700</v>
      </c>
    </row>
    <row r="58" spans="1:9" ht="47.25" x14ac:dyDescent="0.25">
      <c r="A58" s="75" t="s">
        <v>401</v>
      </c>
      <c r="B58" s="52" t="s">
        <v>50</v>
      </c>
      <c r="C58" s="2" t="s">
        <v>10</v>
      </c>
      <c r="D58" s="2" t="s">
        <v>20</v>
      </c>
      <c r="E58" s="220" t="s">
        <v>187</v>
      </c>
      <c r="F58" s="221" t="s">
        <v>12</v>
      </c>
      <c r="G58" s="222" t="s">
        <v>384</v>
      </c>
      <c r="H58" s="43"/>
      <c r="I58" s="402">
        <f>SUM(I59)</f>
        <v>334700</v>
      </c>
    </row>
    <row r="59" spans="1:9" ht="33.75" customHeight="1" x14ac:dyDescent="0.25">
      <c r="A59" s="3" t="s">
        <v>78</v>
      </c>
      <c r="B59" s="340" t="s">
        <v>50</v>
      </c>
      <c r="C59" s="2" t="s">
        <v>10</v>
      </c>
      <c r="D59" s="2" t="s">
        <v>20</v>
      </c>
      <c r="E59" s="220" t="s">
        <v>187</v>
      </c>
      <c r="F59" s="221" t="s">
        <v>12</v>
      </c>
      <c r="G59" s="222" t="s">
        <v>402</v>
      </c>
      <c r="H59" s="2"/>
      <c r="I59" s="402">
        <f>SUM(I60)</f>
        <v>334700</v>
      </c>
    </row>
    <row r="60" spans="1:9" ht="63" x14ac:dyDescent="0.25">
      <c r="A60" s="83" t="s">
        <v>76</v>
      </c>
      <c r="B60" s="340" t="s">
        <v>50</v>
      </c>
      <c r="C60" s="2" t="s">
        <v>10</v>
      </c>
      <c r="D60" s="2" t="s">
        <v>20</v>
      </c>
      <c r="E60" s="220" t="s">
        <v>187</v>
      </c>
      <c r="F60" s="221" t="s">
        <v>12</v>
      </c>
      <c r="G60" s="222" t="s">
        <v>402</v>
      </c>
      <c r="H60" s="2" t="s">
        <v>13</v>
      </c>
      <c r="I60" s="404">
        <v>334700</v>
      </c>
    </row>
    <row r="61" spans="1:9" ht="15.75" x14ac:dyDescent="0.25">
      <c r="A61" s="26" t="s">
        <v>118</v>
      </c>
      <c r="B61" s="29" t="s">
        <v>50</v>
      </c>
      <c r="C61" s="27" t="s">
        <v>10</v>
      </c>
      <c r="D61" s="27" t="s">
        <v>20</v>
      </c>
      <c r="E61" s="217" t="s">
        <v>188</v>
      </c>
      <c r="F61" s="218" t="s">
        <v>383</v>
      </c>
      <c r="G61" s="219" t="s">
        <v>384</v>
      </c>
      <c r="H61" s="27"/>
      <c r="I61" s="401">
        <f>SUM(I62)</f>
        <v>15055578</v>
      </c>
    </row>
    <row r="62" spans="1:9" ht="31.5" x14ac:dyDescent="0.25">
      <c r="A62" s="3" t="s">
        <v>119</v>
      </c>
      <c r="B62" s="340" t="s">
        <v>50</v>
      </c>
      <c r="C62" s="2" t="s">
        <v>10</v>
      </c>
      <c r="D62" s="2" t="s">
        <v>20</v>
      </c>
      <c r="E62" s="220" t="s">
        <v>189</v>
      </c>
      <c r="F62" s="221" t="s">
        <v>383</v>
      </c>
      <c r="G62" s="222" t="s">
        <v>384</v>
      </c>
      <c r="H62" s="2"/>
      <c r="I62" s="402">
        <f>SUM(I63)</f>
        <v>15055578</v>
      </c>
    </row>
    <row r="63" spans="1:9" ht="31.5" x14ac:dyDescent="0.25">
      <c r="A63" s="3" t="s">
        <v>75</v>
      </c>
      <c r="B63" s="340" t="s">
        <v>50</v>
      </c>
      <c r="C63" s="2" t="s">
        <v>10</v>
      </c>
      <c r="D63" s="2" t="s">
        <v>20</v>
      </c>
      <c r="E63" s="220" t="s">
        <v>189</v>
      </c>
      <c r="F63" s="221" t="s">
        <v>383</v>
      </c>
      <c r="G63" s="222" t="s">
        <v>388</v>
      </c>
      <c r="H63" s="2"/>
      <c r="I63" s="402">
        <f>SUM(I64:I65)</f>
        <v>15055578</v>
      </c>
    </row>
    <row r="64" spans="1:9" ht="63" x14ac:dyDescent="0.25">
      <c r="A64" s="83" t="s">
        <v>76</v>
      </c>
      <c r="B64" s="340" t="s">
        <v>50</v>
      </c>
      <c r="C64" s="2" t="s">
        <v>10</v>
      </c>
      <c r="D64" s="2" t="s">
        <v>20</v>
      </c>
      <c r="E64" s="220" t="s">
        <v>189</v>
      </c>
      <c r="F64" s="221" t="s">
        <v>383</v>
      </c>
      <c r="G64" s="222" t="s">
        <v>388</v>
      </c>
      <c r="H64" s="2" t="s">
        <v>13</v>
      </c>
      <c r="I64" s="406">
        <v>15045034</v>
      </c>
    </row>
    <row r="65" spans="1:9" ht="15.75" x14ac:dyDescent="0.25">
      <c r="A65" s="3" t="s">
        <v>18</v>
      </c>
      <c r="B65" s="340" t="s">
        <v>50</v>
      </c>
      <c r="C65" s="2" t="s">
        <v>10</v>
      </c>
      <c r="D65" s="2" t="s">
        <v>20</v>
      </c>
      <c r="E65" s="220" t="s">
        <v>189</v>
      </c>
      <c r="F65" s="221" t="s">
        <v>383</v>
      </c>
      <c r="G65" s="222" t="s">
        <v>388</v>
      </c>
      <c r="H65" s="2" t="s">
        <v>17</v>
      </c>
      <c r="I65" s="403">
        <v>10544</v>
      </c>
    </row>
    <row r="66" spans="1:9" ht="15.75" x14ac:dyDescent="0.25">
      <c r="A66" s="96" t="s">
        <v>601</v>
      </c>
      <c r="B66" s="25" t="s">
        <v>50</v>
      </c>
      <c r="C66" s="21" t="s">
        <v>10</v>
      </c>
      <c r="D66" s="55" t="s">
        <v>98</v>
      </c>
      <c r="E66" s="97"/>
      <c r="F66" s="287"/>
      <c r="G66" s="288"/>
      <c r="H66" s="21"/>
      <c r="I66" s="400">
        <f>SUM(I67)</f>
        <v>44848</v>
      </c>
    </row>
    <row r="67" spans="1:9" ht="20.25" customHeight="1" x14ac:dyDescent="0.25">
      <c r="A67" s="74" t="s">
        <v>176</v>
      </c>
      <c r="B67" s="29" t="s">
        <v>50</v>
      </c>
      <c r="C67" s="27" t="s">
        <v>10</v>
      </c>
      <c r="D67" s="41" t="s">
        <v>98</v>
      </c>
      <c r="E67" s="223" t="s">
        <v>196</v>
      </c>
      <c r="F67" s="224" t="s">
        <v>383</v>
      </c>
      <c r="G67" s="225" t="s">
        <v>384</v>
      </c>
      <c r="H67" s="27"/>
      <c r="I67" s="401">
        <f>SUM(I68)</f>
        <v>44848</v>
      </c>
    </row>
    <row r="68" spans="1:9" ht="18" customHeight="1" x14ac:dyDescent="0.25">
      <c r="A68" s="86" t="s">
        <v>175</v>
      </c>
      <c r="B68" s="6" t="s">
        <v>50</v>
      </c>
      <c r="C68" s="2" t="s">
        <v>10</v>
      </c>
      <c r="D68" s="8" t="s">
        <v>98</v>
      </c>
      <c r="E68" s="238" t="s">
        <v>196</v>
      </c>
      <c r="F68" s="239" t="s">
        <v>383</v>
      </c>
      <c r="G68" s="240" t="s">
        <v>384</v>
      </c>
      <c r="H68" s="2"/>
      <c r="I68" s="402">
        <f>SUM(I69)</f>
        <v>44848</v>
      </c>
    </row>
    <row r="69" spans="1:9" ht="47.25" x14ac:dyDescent="0.25">
      <c r="A69" s="3" t="s">
        <v>602</v>
      </c>
      <c r="B69" s="340" t="s">
        <v>50</v>
      </c>
      <c r="C69" s="2" t="s">
        <v>10</v>
      </c>
      <c r="D69" s="8" t="s">
        <v>98</v>
      </c>
      <c r="E69" s="238" t="s">
        <v>196</v>
      </c>
      <c r="F69" s="239" t="s">
        <v>383</v>
      </c>
      <c r="G69" s="349">
        <v>51200</v>
      </c>
      <c r="H69" s="2"/>
      <c r="I69" s="402">
        <f>SUM(I70)</f>
        <v>44848</v>
      </c>
    </row>
    <row r="70" spans="1:9" ht="31.5" x14ac:dyDescent="0.25">
      <c r="A70" s="550" t="s">
        <v>537</v>
      </c>
      <c r="B70" s="340" t="s">
        <v>50</v>
      </c>
      <c r="C70" s="2" t="s">
        <v>10</v>
      </c>
      <c r="D70" s="8" t="s">
        <v>98</v>
      </c>
      <c r="E70" s="238" t="s">
        <v>196</v>
      </c>
      <c r="F70" s="239" t="s">
        <v>383</v>
      </c>
      <c r="G70" s="349">
        <v>51200</v>
      </c>
      <c r="H70" s="2" t="s">
        <v>16</v>
      </c>
      <c r="I70" s="403">
        <v>44848</v>
      </c>
    </row>
    <row r="71" spans="1:9" ht="15.75" x14ac:dyDescent="0.25">
      <c r="A71" s="96" t="s">
        <v>22</v>
      </c>
      <c r="B71" s="25" t="s">
        <v>50</v>
      </c>
      <c r="C71" s="21" t="s">
        <v>10</v>
      </c>
      <c r="D71" s="25">
        <v>11</v>
      </c>
      <c r="E71" s="97"/>
      <c r="F71" s="287"/>
      <c r="G71" s="288"/>
      <c r="H71" s="21"/>
      <c r="I71" s="400">
        <f>SUM(I72)</f>
        <v>402637</v>
      </c>
    </row>
    <row r="72" spans="1:9" ht="16.5" customHeight="1" x14ac:dyDescent="0.25">
      <c r="A72" s="74" t="s">
        <v>81</v>
      </c>
      <c r="B72" s="29" t="s">
        <v>50</v>
      </c>
      <c r="C72" s="27" t="s">
        <v>10</v>
      </c>
      <c r="D72" s="29">
        <v>11</v>
      </c>
      <c r="E72" s="223" t="s">
        <v>190</v>
      </c>
      <c r="F72" s="224" t="s">
        <v>383</v>
      </c>
      <c r="G72" s="225" t="s">
        <v>384</v>
      </c>
      <c r="H72" s="27"/>
      <c r="I72" s="401">
        <f>SUM(I73)</f>
        <v>402637</v>
      </c>
    </row>
    <row r="73" spans="1:9" ht="16.5" customHeight="1" x14ac:dyDescent="0.25">
      <c r="A73" s="86" t="s">
        <v>82</v>
      </c>
      <c r="B73" s="6" t="s">
        <v>50</v>
      </c>
      <c r="C73" s="2" t="s">
        <v>10</v>
      </c>
      <c r="D73" s="340">
        <v>11</v>
      </c>
      <c r="E73" s="238" t="s">
        <v>191</v>
      </c>
      <c r="F73" s="239" t="s">
        <v>383</v>
      </c>
      <c r="G73" s="240" t="s">
        <v>384</v>
      </c>
      <c r="H73" s="2"/>
      <c r="I73" s="402">
        <f>SUM(I74)</f>
        <v>402637</v>
      </c>
    </row>
    <row r="74" spans="1:9" ht="16.5" customHeight="1" x14ac:dyDescent="0.25">
      <c r="A74" s="3" t="s">
        <v>100</v>
      </c>
      <c r="B74" s="340" t="s">
        <v>50</v>
      </c>
      <c r="C74" s="2" t="s">
        <v>10</v>
      </c>
      <c r="D74" s="340">
        <v>11</v>
      </c>
      <c r="E74" s="238" t="s">
        <v>191</v>
      </c>
      <c r="F74" s="239" t="s">
        <v>383</v>
      </c>
      <c r="G74" s="240" t="s">
        <v>406</v>
      </c>
      <c r="H74" s="2"/>
      <c r="I74" s="402">
        <f>SUM(I75)</f>
        <v>402637</v>
      </c>
    </row>
    <row r="75" spans="1:9" ht="15.75" customHeight="1" x14ac:dyDescent="0.25">
      <c r="A75" s="3" t="s">
        <v>18</v>
      </c>
      <c r="B75" s="340" t="s">
        <v>50</v>
      </c>
      <c r="C75" s="2" t="s">
        <v>10</v>
      </c>
      <c r="D75" s="340">
        <v>11</v>
      </c>
      <c r="E75" s="238" t="s">
        <v>191</v>
      </c>
      <c r="F75" s="239" t="s">
        <v>383</v>
      </c>
      <c r="G75" s="240" t="s">
        <v>406</v>
      </c>
      <c r="H75" s="2" t="s">
        <v>17</v>
      </c>
      <c r="I75" s="403">
        <v>402637</v>
      </c>
    </row>
    <row r="76" spans="1:9" ht="15.75" x14ac:dyDescent="0.25">
      <c r="A76" s="96" t="s">
        <v>23</v>
      </c>
      <c r="B76" s="25" t="s">
        <v>50</v>
      </c>
      <c r="C76" s="21" t="s">
        <v>10</v>
      </c>
      <c r="D76" s="25">
        <v>13</v>
      </c>
      <c r="E76" s="97"/>
      <c r="F76" s="287"/>
      <c r="G76" s="288"/>
      <c r="H76" s="21"/>
      <c r="I76" s="400">
        <f>SUM(I77+I82+I101+I110+I123+I91+I96)</f>
        <v>9425481</v>
      </c>
    </row>
    <row r="77" spans="1:9" ht="47.25" x14ac:dyDescent="0.25">
      <c r="A77" s="26" t="s">
        <v>124</v>
      </c>
      <c r="B77" s="29" t="s">
        <v>50</v>
      </c>
      <c r="C77" s="27" t="s">
        <v>10</v>
      </c>
      <c r="D77" s="29">
        <v>13</v>
      </c>
      <c r="E77" s="223" t="s">
        <v>408</v>
      </c>
      <c r="F77" s="224" t="s">
        <v>383</v>
      </c>
      <c r="G77" s="225" t="s">
        <v>384</v>
      </c>
      <c r="H77" s="27"/>
      <c r="I77" s="401">
        <f>SUM(I78)</f>
        <v>3000</v>
      </c>
    </row>
    <row r="78" spans="1:9" ht="80.25" customHeight="1" x14ac:dyDescent="0.25">
      <c r="A78" s="53" t="s">
        <v>125</v>
      </c>
      <c r="B78" s="52" t="s">
        <v>50</v>
      </c>
      <c r="C78" s="2" t="s">
        <v>10</v>
      </c>
      <c r="D78" s="340">
        <v>13</v>
      </c>
      <c r="E78" s="238" t="s">
        <v>192</v>
      </c>
      <c r="F78" s="239" t="s">
        <v>383</v>
      </c>
      <c r="G78" s="240" t="s">
        <v>384</v>
      </c>
      <c r="H78" s="2"/>
      <c r="I78" s="402">
        <f>SUM(I79)</f>
        <v>3000</v>
      </c>
    </row>
    <row r="79" spans="1:9" ht="47.25" x14ac:dyDescent="0.25">
      <c r="A79" s="53" t="s">
        <v>409</v>
      </c>
      <c r="B79" s="52" t="s">
        <v>50</v>
      </c>
      <c r="C79" s="2" t="s">
        <v>10</v>
      </c>
      <c r="D79" s="340">
        <v>13</v>
      </c>
      <c r="E79" s="238" t="s">
        <v>192</v>
      </c>
      <c r="F79" s="239" t="s">
        <v>10</v>
      </c>
      <c r="G79" s="240" t="s">
        <v>384</v>
      </c>
      <c r="H79" s="2"/>
      <c r="I79" s="402">
        <f>SUM(I80)</f>
        <v>3000</v>
      </c>
    </row>
    <row r="80" spans="1:9" ht="17.25" customHeight="1" x14ac:dyDescent="0.25">
      <c r="A80" s="83" t="s">
        <v>411</v>
      </c>
      <c r="B80" s="340" t="s">
        <v>50</v>
      </c>
      <c r="C80" s="2" t="s">
        <v>10</v>
      </c>
      <c r="D80" s="340">
        <v>13</v>
      </c>
      <c r="E80" s="238" t="s">
        <v>192</v>
      </c>
      <c r="F80" s="239" t="s">
        <v>10</v>
      </c>
      <c r="G80" s="240" t="s">
        <v>410</v>
      </c>
      <c r="H80" s="2"/>
      <c r="I80" s="402">
        <f>SUM(I81)</f>
        <v>3000</v>
      </c>
    </row>
    <row r="81" spans="1:9" ht="31.5" customHeight="1" x14ac:dyDescent="0.25">
      <c r="A81" s="550" t="s">
        <v>537</v>
      </c>
      <c r="B81" s="280" t="s">
        <v>50</v>
      </c>
      <c r="C81" s="2" t="s">
        <v>10</v>
      </c>
      <c r="D81" s="340">
        <v>13</v>
      </c>
      <c r="E81" s="238" t="s">
        <v>192</v>
      </c>
      <c r="F81" s="239" t="s">
        <v>10</v>
      </c>
      <c r="G81" s="240" t="s">
        <v>410</v>
      </c>
      <c r="H81" s="2" t="s">
        <v>16</v>
      </c>
      <c r="I81" s="403">
        <v>3000</v>
      </c>
    </row>
    <row r="82" spans="1:9" ht="47.25" x14ac:dyDescent="0.25">
      <c r="A82" s="74" t="s">
        <v>178</v>
      </c>
      <c r="B82" s="29" t="s">
        <v>50</v>
      </c>
      <c r="C82" s="27" t="s">
        <v>10</v>
      </c>
      <c r="D82" s="29">
        <v>13</v>
      </c>
      <c r="E82" s="223" t="s">
        <v>434</v>
      </c>
      <c r="F82" s="224" t="s">
        <v>383</v>
      </c>
      <c r="G82" s="225" t="s">
        <v>384</v>
      </c>
      <c r="H82" s="27"/>
      <c r="I82" s="401">
        <f>SUM(I83+I87)</f>
        <v>153408</v>
      </c>
    </row>
    <row r="83" spans="1:9" ht="78.75" x14ac:dyDescent="0.25">
      <c r="A83" s="83" t="s">
        <v>231</v>
      </c>
      <c r="B83" s="340" t="s">
        <v>50</v>
      </c>
      <c r="C83" s="2" t="s">
        <v>10</v>
      </c>
      <c r="D83" s="340">
        <v>13</v>
      </c>
      <c r="E83" s="238" t="s">
        <v>230</v>
      </c>
      <c r="F83" s="239" t="s">
        <v>383</v>
      </c>
      <c r="G83" s="240" t="s">
        <v>384</v>
      </c>
      <c r="H83" s="2"/>
      <c r="I83" s="402">
        <f>SUM(I84)</f>
        <v>51136</v>
      </c>
    </row>
    <row r="84" spans="1:9" ht="47.25" x14ac:dyDescent="0.25">
      <c r="A84" s="3" t="s">
        <v>435</v>
      </c>
      <c r="B84" s="340" t="s">
        <v>50</v>
      </c>
      <c r="C84" s="2" t="s">
        <v>10</v>
      </c>
      <c r="D84" s="340">
        <v>13</v>
      </c>
      <c r="E84" s="238" t="s">
        <v>230</v>
      </c>
      <c r="F84" s="239" t="s">
        <v>10</v>
      </c>
      <c r="G84" s="240" t="s">
        <v>384</v>
      </c>
      <c r="H84" s="2"/>
      <c r="I84" s="402">
        <f>SUM(I85)</f>
        <v>51136</v>
      </c>
    </row>
    <row r="85" spans="1:9" ht="31.5" x14ac:dyDescent="0.25">
      <c r="A85" s="548" t="s">
        <v>439</v>
      </c>
      <c r="B85" s="6" t="s">
        <v>50</v>
      </c>
      <c r="C85" s="2" t="s">
        <v>10</v>
      </c>
      <c r="D85" s="340">
        <v>13</v>
      </c>
      <c r="E85" s="238" t="s">
        <v>230</v>
      </c>
      <c r="F85" s="239" t="s">
        <v>10</v>
      </c>
      <c r="G85" s="240" t="s">
        <v>438</v>
      </c>
      <c r="H85" s="2"/>
      <c r="I85" s="402">
        <f>SUM(I86)</f>
        <v>51136</v>
      </c>
    </row>
    <row r="86" spans="1:9" ht="15.75" customHeight="1" x14ac:dyDescent="0.25">
      <c r="A86" s="551" t="s">
        <v>21</v>
      </c>
      <c r="B86" s="6" t="s">
        <v>50</v>
      </c>
      <c r="C86" s="2" t="s">
        <v>10</v>
      </c>
      <c r="D86" s="340">
        <v>13</v>
      </c>
      <c r="E86" s="238" t="s">
        <v>230</v>
      </c>
      <c r="F86" s="239" t="s">
        <v>10</v>
      </c>
      <c r="G86" s="240" t="s">
        <v>438</v>
      </c>
      <c r="H86" s="2" t="s">
        <v>66</v>
      </c>
      <c r="I86" s="403">
        <v>51136</v>
      </c>
    </row>
    <row r="87" spans="1:9" ht="84" customHeight="1" x14ac:dyDescent="0.25">
      <c r="A87" s="83" t="s">
        <v>179</v>
      </c>
      <c r="B87" s="340" t="s">
        <v>50</v>
      </c>
      <c r="C87" s="2" t="s">
        <v>10</v>
      </c>
      <c r="D87" s="340">
        <v>13</v>
      </c>
      <c r="E87" s="238" t="s">
        <v>206</v>
      </c>
      <c r="F87" s="239" t="s">
        <v>383</v>
      </c>
      <c r="G87" s="240" t="s">
        <v>384</v>
      </c>
      <c r="H87" s="2"/>
      <c r="I87" s="402">
        <f>SUM(I88)</f>
        <v>102272</v>
      </c>
    </row>
    <row r="88" spans="1:9" ht="34.5" customHeight="1" x14ac:dyDescent="0.25">
      <c r="A88" s="3" t="s">
        <v>440</v>
      </c>
      <c r="B88" s="340" t="s">
        <v>50</v>
      </c>
      <c r="C88" s="2" t="s">
        <v>10</v>
      </c>
      <c r="D88" s="340">
        <v>13</v>
      </c>
      <c r="E88" s="238" t="s">
        <v>206</v>
      </c>
      <c r="F88" s="239" t="s">
        <v>10</v>
      </c>
      <c r="G88" s="240" t="s">
        <v>384</v>
      </c>
      <c r="H88" s="2"/>
      <c r="I88" s="402">
        <f>SUM(I89)</f>
        <v>102272</v>
      </c>
    </row>
    <row r="89" spans="1:9" ht="31.5" x14ac:dyDescent="0.25">
      <c r="A89" s="548" t="s">
        <v>439</v>
      </c>
      <c r="B89" s="6" t="s">
        <v>50</v>
      </c>
      <c r="C89" s="2" t="s">
        <v>10</v>
      </c>
      <c r="D89" s="340">
        <v>13</v>
      </c>
      <c r="E89" s="238" t="s">
        <v>206</v>
      </c>
      <c r="F89" s="239" t="s">
        <v>10</v>
      </c>
      <c r="G89" s="240" t="s">
        <v>438</v>
      </c>
      <c r="H89" s="2"/>
      <c r="I89" s="402">
        <f>SUM(I90)</f>
        <v>102272</v>
      </c>
    </row>
    <row r="90" spans="1:9" ht="17.25" customHeight="1" x14ac:dyDescent="0.25">
      <c r="A90" s="551" t="s">
        <v>21</v>
      </c>
      <c r="B90" s="6" t="s">
        <v>50</v>
      </c>
      <c r="C90" s="2" t="s">
        <v>10</v>
      </c>
      <c r="D90" s="340">
        <v>13</v>
      </c>
      <c r="E90" s="238" t="s">
        <v>206</v>
      </c>
      <c r="F90" s="239" t="s">
        <v>10</v>
      </c>
      <c r="G90" s="240" t="s">
        <v>438</v>
      </c>
      <c r="H90" s="2" t="s">
        <v>66</v>
      </c>
      <c r="I90" s="403">
        <v>102272</v>
      </c>
    </row>
    <row r="91" spans="1:9" ht="33.75" hidden="1" customHeight="1" x14ac:dyDescent="0.25">
      <c r="A91" s="74" t="s">
        <v>117</v>
      </c>
      <c r="B91" s="29" t="s">
        <v>50</v>
      </c>
      <c r="C91" s="27" t="s">
        <v>10</v>
      </c>
      <c r="D91" s="27">
        <v>13</v>
      </c>
      <c r="E91" s="217" t="s">
        <v>395</v>
      </c>
      <c r="F91" s="218" t="s">
        <v>383</v>
      </c>
      <c r="G91" s="219" t="s">
        <v>384</v>
      </c>
      <c r="H91" s="27"/>
      <c r="I91" s="401">
        <f>SUM(I92)</f>
        <v>0</v>
      </c>
    </row>
    <row r="92" spans="1:9" ht="63" hidden="1" customHeight="1" x14ac:dyDescent="0.25">
      <c r="A92" s="75" t="s">
        <v>503</v>
      </c>
      <c r="B92" s="6" t="s">
        <v>50</v>
      </c>
      <c r="C92" s="2" t="s">
        <v>10</v>
      </c>
      <c r="D92" s="2">
        <v>13</v>
      </c>
      <c r="E92" s="220" t="s">
        <v>502</v>
      </c>
      <c r="F92" s="221" t="s">
        <v>383</v>
      </c>
      <c r="G92" s="222" t="s">
        <v>384</v>
      </c>
      <c r="H92" s="2"/>
      <c r="I92" s="402">
        <f>SUM(I93)</f>
        <v>0</v>
      </c>
    </row>
    <row r="93" spans="1:9" ht="33" hidden="1" customHeight="1" x14ac:dyDescent="0.25">
      <c r="A93" s="75" t="s">
        <v>504</v>
      </c>
      <c r="B93" s="6" t="s">
        <v>50</v>
      </c>
      <c r="C93" s="2" t="s">
        <v>10</v>
      </c>
      <c r="D93" s="2">
        <v>13</v>
      </c>
      <c r="E93" s="220" t="s">
        <v>502</v>
      </c>
      <c r="F93" s="221" t="s">
        <v>10</v>
      </c>
      <c r="G93" s="222" t="s">
        <v>384</v>
      </c>
      <c r="H93" s="2"/>
      <c r="I93" s="402">
        <f>SUM(I94)</f>
        <v>0</v>
      </c>
    </row>
    <row r="94" spans="1:9" ht="31.5" hidden="1" customHeight="1" x14ac:dyDescent="0.25">
      <c r="A94" s="75" t="s">
        <v>506</v>
      </c>
      <c r="B94" s="6" t="s">
        <v>50</v>
      </c>
      <c r="C94" s="2" t="s">
        <v>10</v>
      </c>
      <c r="D94" s="2">
        <v>13</v>
      </c>
      <c r="E94" s="220" t="s">
        <v>502</v>
      </c>
      <c r="F94" s="221" t="s">
        <v>10</v>
      </c>
      <c r="G94" s="222" t="s">
        <v>505</v>
      </c>
      <c r="H94" s="2"/>
      <c r="I94" s="402">
        <f>SUM(I95)</f>
        <v>0</v>
      </c>
    </row>
    <row r="95" spans="1:9" ht="32.25" hidden="1" customHeight="1" x14ac:dyDescent="0.25">
      <c r="A95" s="550" t="s">
        <v>537</v>
      </c>
      <c r="B95" s="6" t="s">
        <v>50</v>
      </c>
      <c r="C95" s="2" t="s">
        <v>10</v>
      </c>
      <c r="D95" s="2">
        <v>13</v>
      </c>
      <c r="E95" s="220" t="s">
        <v>502</v>
      </c>
      <c r="F95" s="221" t="s">
        <v>10</v>
      </c>
      <c r="G95" s="222" t="s">
        <v>505</v>
      </c>
      <c r="H95" s="2" t="s">
        <v>16</v>
      </c>
      <c r="I95" s="404"/>
    </row>
    <row r="96" spans="1:9" ht="64.5" customHeight="1" x14ac:dyDescent="0.25">
      <c r="A96" s="92" t="s">
        <v>132</v>
      </c>
      <c r="B96" s="29" t="s">
        <v>50</v>
      </c>
      <c r="C96" s="27" t="s">
        <v>10</v>
      </c>
      <c r="D96" s="27">
        <v>13</v>
      </c>
      <c r="E96" s="217" t="s">
        <v>417</v>
      </c>
      <c r="F96" s="218" t="s">
        <v>383</v>
      </c>
      <c r="G96" s="219" t="s">
        <v>384</v>
      </c>
      <c r="H96" s="27"/>
      <c r="I96" s="401">
        <f>SUM(I97)</f>
        <v>51136</v>
      </c>
    </row>
    <row r="97" spans="1:20" ht="80.25" customHeight="1" x14ac:dyDescent="0.25">
      <c r="A97" s="75" t="s">
        <v>133</v>
      </c>
      <c r="B97" s="6" t="s">
        <v>50</v>
      </c>
      <c r="C97" s="2" t="s">
        <v>10</v>
      </c>
      <c r="D97" s="2">
        <v>13</v>
      </c>
      <c r="E97" s="259" t="s">
        <v>202</v>
      </c>
      <c r="F97" s="260" t="s">
        <v>383</v>
      </c>
      <c r="G97" s="261" t="s">
        <v>384</v>
      </c>
      <c r="H97" s="70"/>
      <c r="I97" s="405">
        <f>SUM(I98)</f>
        <v>51136</v>
      </c>
    </row>
    <row r="98" spans="1:20" ht="32.25" customHeight="1" x14ac:dyDescent="0.25">
      <c r="A98" s="75" t="s">
        <v>420</v>
      </c>
      <c r="B98" s="6" t="s">
        <v>50</v>
      </c>
      <c r="C98" s="2" t="s">
        <v>10</v>
      </c>
      <c r="D98" s="2">
        <v>13</v>
      </c>
      <c r="E98" s="259" t="s">
        <v>202</v>
      </c>
      <c r="F98" s="260" t="s">
        <v>10</v>
      </c>
      <c r="G98" s="261" t="s">
        <v>384</v>
      </c>
      <c r="H98" s="70"/>
      <c r="I98" s="405">
        <f>SUM(I99)</f>
        <v>51136</v>
      </c>
    </row>
    <row r="99" spans="1:20" ht="32.25" customHeight="1" x14ac:dyDescent="0.25">
      <c r="A99" s="68" t="s">
        <v>439</v>
      </c>
      <c r="B99" s="6" t="s">
        <v>50</v>
      </c>
      <c r="C99" s="2" t="s">
        <v>10</v>
      </c>
      <c r="D99" s="2">
        <v>13</v>
      </c>
      <c r="E99" s="259" t="s">
        <v>202</v>
      </c>
      <c r="F99" s="260" t="s">
        <v>10</v>
      </c>
      <c r="G99" s="261" t="s">
        <v>438</v>
      </c>
      <c r="H99" s="70"/>
      <c r="I99" s="405">
        <f>SUM(I100)</f>
        <v>51136</v>
      </c>
    </row>
    <row r="100" spans="1:20" ht="18" customHeight="1" x14ac:dyDescent="0.25">
      <c r="A100" s="552" t="s">
        <v>21</v>
      </c>
      <c r="B100" s="6" t="s">
        <v>50</v>
      </c>
      <c r="C100" s="2" t="s">
        <v>10</v>
      </c>
      <c r="D100" s="2">
        <v>13</v>
      </c>
      <c r="E100" s="259" t="s">
        <v>202</v>
      </c>
      <c r="F100" s="260" t="s">
        <v>10</v>
      </c>
      <c r="G100" s="261" t="s">
        <v>438</v>
      </c>
      <c r="H100" s="70" t="s">
        <v>66</v>
      </c>
      <c r="I100" s="406">
        <v>51136</v>
      </c>
    </row>
    <row r="101" spans="1:20" ht="30.75" customHeight="1" x14ac:dyDescent="0.25">
      <c r="A101" s="74" t="s">
        <v>24</v>
      </c>
      <c r="B101" s="29" t="s">
        <v>50</v>
      </c>
      <c r="C101" s="27" t="s">
        <v>10</v>
      </c>
      <c r="D101" s="29">
        <v>13</v>
      </c>
      <c r="E101" s="223" t="s">
        <v>193</v>
      </c>
      <c r="F101" s="224" t="s">
        <v>383</v>
      </c>
      <c r="G101" s="225" t="s">
        <v>384</v>
      </c>
      <c r="H101" s="27"/>
      <c r="I101" s="401">
        <f>SUM(I102)</f>
        <v>46687</v>
      </c>
    </row>
    <row r="102" spans="1:20" ht="16.5" customHeight="1" x14ac:dyDescent="0.25">
      <c r="A102" s="83" t="s">
        <v>83</v>
      </c>
      <c r="B102" s="340" t="s">
        <v>50</v>
      </c>
      <c r="C102" s="2" t="s">
        <v>10</v>
      </c>
      <c r="D102" s="340">
        <v>13</v>
      </c>
      <c r="E102" s="238" t="s">
        <v>194</v>
      </c>
      <c r="F102" s="239" t="s">
        <v>383</v>
      </c>
      <c r="G102" s="240" t="s">
        <v>384</v>
      </c>
      <c r="H102" s="2"/>
      <c r="I102" s="402">
        <f>SUM(I105+I108+I103)</f>
        <v>46687</v>
      </c>
    </row>
    <row r="103" spans="1:20" s="581" customFormat="1" ht="19.5" hidden="1" customHeight="1" x14ac:dyDescent="0.25">
      <c r="A103" s="3" t="s">
        <v>100</v>
      </c>
      <c r="B103" s="582" t="s">
        <v>50</v>
      </c>
      <c r="C103" s="2" t="s">
        <v>10</v>
      </c>
      <c r="D103" s="582">
        <v>13</v>
      </c>
      <c r="E103" s="238" t="s">
        <v>194</v>
      </c>
      <c r="F103" s="239" t="s">
        <v>383</v>
      </c>
      <c r="G103" s="240" t="s">
        <v>406</v>
      </c>
      <c r="H103" s="2"/>
      <c r="I103" s="402">
        <f>SUM(I104)</f>
        <v>0</v>
      </c>
    </row>
    <row r="104" spans="1:20" s="581" customFormat="1" ht="31.5" hidden="1" x14ac:dyDescent="0.25">
      <c r="A104" s="88" t="s">
        <v>537</v>
      </c>
      <c r="B104" s="499" t="s">
        <v>50</v>
      </c>
      <c r="C104" s="2" t="s">
        <v>10</v>
      </c>
      <c r="D104" s="582">
        <v>13</v>
      </c>
      <c r="E104" s="238" t="s">
        <v>194</v>
      </c>
      <c r="F104" s="239" t="s">
        <v>383</v>
      </c>
      <c r="G104" s="240" t="s">
        <v>406</v>
      </c>
      <c r="H104" s="2" t="s">
        <v>16</v>
      </c>
      <c r="I104" s="403"/>
    </row>
    <row r="105" spans="1:20" ht="30.75" customHeight="1" x14ac:dyDescent="0.25">
      <c r="A105" s="3" t="s">
        <v>101</v>
      </c>
      <c r="B105" s="340" t="s">
        <v>50</v>
      </c>
      <c r="C105" s="2" t="s">
        <v>10</v>
      </c>
      <c r="D105" s="340">
        <v>13</v>
      </c>
      <c r="E105" s="238" t="s">
        <v>194</v>
      </c>
      <c r="F105" s="239" t="s">
        <v>383</v>
      </c>
      <c r="G105" s="240" t="s">
        <v>412</v>
      </c>
      <c r="H105" s="2"/>
      <c r="I105" s="402">
        <f>SUM(I106:I107)</f>
        <v>46687</v>
      </c>
    </row>
    <row r="106" spans="1:20" ht="32.25" hidden="1" customHeight="1" x14ac:dyDescent="0.25">
      <c r="A106" s="550" t="s">
        <v>537</v>
      </c>
      <c r="B106" s="499" t="s">
        <v>50</v>
      </c>
      <c r="C106" s="2" t="s">
        <v>10</v>
      </c>
      <c r="D106" s="340">
        <v>13</v>
      </c>
      <c r="E106" s="238" t="s">
        <v>194</v>
      </c>
      <c r="F106" s="239" t="s">
        <v>383</v>
      </c>
      <c r="G106" s="240" t="s">
        <v>412</v>
      </c>
      <c r="H106" s="2" t="s">
        <v>16</v>
      </c>
      <c r="I106" s="403"/>
    </row>
    <row r="107" spans="1:20" s="495" customFormat="1" ht="18" customHeight="1" x14ac:dyDescent="0.25">
      <c r="A107" s="3" t="s">
        <v>18</v>
      </c>
      <c r="B107" s="6" t="s">
        <v>50</v>
      </c>
      <c r="C107" s="2" t="s">
        <v>10</v>
      </c>
      <c r="D107" s="496">
        <v>13</v>
      </c>
      <c r="E107" s="238" t="s">
        <v>194</v>
      </c>
      <c r="F107" s="239" t="s">
        <v>383</v>
      </c>
      <c r="G107" s="240" t="s">
        <v>412</v>
      </c>
      <c r="H107" s="2" t="s">
        <v>17</v>
      </c>
      <c r="I107" s="403">
        <v>46687</v>
      </c>
    </row>
    <row r="108" spans="1:20" s="495" customFormat="1" ht="34.5" hidden="1" customHeight="1" x14ac:dyDescent="0.25">
      <c r="A108" s="3" t="s">
        <v>669</v>
      </c>
      <c r="B108" s="6" t="s">
        <v>50</v>
      </c>
      <c r="C108" s="2" t="s">
        <v>10</v>
      </c>
      <c r="D108" s="496">
        <v>13</v>
      </c>
      <c r="E108" s="238" t="s">
        <v>194</v>
      </c>
      <c r="F108" s="239" t="s">
        <v>383</v>
      </c>
      <c r="G108" s="240" t="s">
        <v>668</v>
      </c>
      <c r="H108" s="2"/>
      <c r="I108" s="402">
        <f>SUM(I109)</f>
        <v>0</v>
      </c>
    </row>
    <row r="109" spans="1:20" s="495" customFormat="1" ht="32.25" hidden="1" customHeight="1" x14ac:dyDescent="0.25">
      <c r="A109" s="550" t="s">
        <v>537</v>
      </c>
      <c r="B109" s="6" t="s">
        <v>50</v>
      </c>
      <c r="C109" s="2" t="s">
        <v>10</v>
      </c>
      <c r="D109" s="496">
        <v>13</v>
      </c>
      <c r="E109" s="238" t="s">
        <v>194</v>
      </c>
      <c r="F109" s="239" t="s">
        <v>383</v>
      </c>
      <c r="G109" s="240" t="s">
        <v>668</v>
      </c>
      <c r="H109" s="2" t="s">
        <v>16</v>
      </c>
      <c r="I109" s="403"/>
      <c r="L109" s="646"/>
      <c r="M109" s="646"/>
      <c r="N109" s="646"/>
      <c r="O109" s="646"/>
      <c r="P109" s="646"/>
      <c r="Q109" s="646"/>
      <c r="R109" s="646"/>
      <c r="S109" s="646"/>
      <c r="T109" s="646"/>
    </row>
    <row r="110" spans="1:20" ht="16.5" customHeight="1" x14ac:dyDescent="0.25">
      <c r="A110" s="74" t="s">
        <v>176</v>
      </c>
      <c r="B110" s="29" t="s">
        <v>50</v>
      </c>
      <c r="C110" s="27" t="s">
        <v>10</v>
      </c>
      <c r="D110" s="29">
        <v>13</v>
      </c>
      <c r="E110" s="223" t="s">
        <v>195</v>
      </c>
      <c r="F110" s="224" t="s">
        <v>383</v>
      </c>
      <c r="G110" s="225" t="s">
        <v>384</v>
      </c>
      <c r="H110" s="27"/>
      <c r="I110" s="401">
        <f>SUM(I111)</f>
        <v>1054926</v>
      </c>
    </row>
    <row r="111" spans="1:20" ht="16.5" customHeight="1" x14ac:dyDescent="0.25">
      <c r="A111" s="83" t="s">
        <v>175</v>
      </c>
      <c r="B111" s="340" t="s">
        <v>50</v>
      </c>
      <c r="C111" s="2" t="s">
        <v>10</v>
      </c>
      <c r="D111" s="340">
        <v>13</v>
      </c>
      <c r="E111" s="238" t="s">
        <v>196</v>
      </c>
      <c r="F111" s="239" t="s">
        <v>383</v>
      </c>
      <c r="G111" s="240" t="s">
        <v>384</v>
      </c>
      <c r="H111" s="2"/>
      <c r="I111" s="402">
        <f>SUM(I112+I121+I119+I116+I114)</f>
        <v>1054926</v>
      </c>
    </row>
    <row r="112" spans="1:20" ht="48.75" customHeight="1" x14ac:dyDescent="0.25">
      <c r="A112" s="83" t="s">
        <v>640</v>
      </c>
      <c r="B112" s="340" t="s">
        <v>50</v>
      </c>
      <c r="C112" s="2" t="s">
        <v>10</v>
      </c>
      <c r="D112" s="340">
        <v>13</v>
      </c>
      <c r="E112" s="238" t="s">
        <v>196</v>
      </c>
      <c r="F112" s="239" t="s">
        <v>383</v>
      </c>
      <c r="G112" s="349">
        <v>12712</v>
      </c>
      <c r="H112" s="2"/>
      <c r="I112" s="402">
        <f>SUM(I113)</f>
        <v>33470</v>
      </c>
    </row>
    <row r="113" spans="1:9" ht="64.5" customHeight="1" x14ac:dyDescent="0.25">
      <c r="A113" s="83" t="s">
        <v>76</v>
      </c>
      <c r="B113" s="340" t="s">
        <v>50</v>
      </c>
      <c r="C113" s="2" t="s">
        <v>10</v>
      </c>
      <c r="D113" s="340">
        <v>13</v>
      </c>
      <c r="E113" s="238" t="s">
        <v>196</v>
      </c>
      <c r="F113" s="239" t="s">
        <v>383</v>
      </c>
      <c r="G113" s="349">
        <v>12712</v>
      </c>
      <c r="H113" s="2" t="s">
        <v>13</v>
      </c>
      <c r="I113" s="404">
        <v>33470</v>
      </c>
    </row>
    <row r="114" spans="1:9" s="571" customFormat="1" ht="18.75" hidden="1" customHeight="1" x14ac:dyDescent="0.25">
      <c r="A114" s="557" t="s">
        <v>756</v>
      </c>
      <c r="B114" s="572" t="s">
        <v>50</v>
      </c>
      <c r="C114" s="2" t="s">
        <v>10</v>
      </c>
      <c r="D114" s="572">
        <v>13</v>
      </c>
      <c r="E114" s="238" t="s">
        <v>196</v>
      </c>
      <c r="F114" s="239" t="s">
        <v>383</v>
      </c>
      <c r="G114" s="349">
        <v>54690</v>
      </c>
      <c r="H114" s="2"/>
      <c r="I114" s="402">
        <f>SUM(I115)</f>
        <v>0</v>
      </c>
    </row>
    <row r="115" spans="1:9" s="571" customFormat="1" ht="33.75" hidden="1" customHeight="1" x14ac:dyDescent="0.25">
      <c r="A115" s="550" t="s">
        <v>537</v>
      </c>
      <c r="B115" s="572" t="s">
        <v>50</v>
      </c>
      <c r="C115" s="2" t="s">
        <v>10</v>
      </c>
      <c r="D115" s="572">
        <v>13</v>
      </c>
      <c r="E115" s="238" t="s">
        <v>196</v>
      </c>
      <c r="F115" s="239" t="s">
        <v>383</v>
      </c>
      <c r="G115" s="349">
        <v>54690</v>
      </c>
      <c r="H115" s="2" t="s">
        <v>16</v>
      </c>
      <c r="I115" s="404"/>
    </row>
    <row r="116" spans="1:9" ht="31.5" x14ac:dyDescent="0.25">
      <c r="A116" s="551" t="s">
        <v>623</v>
      </c>
      <c r="B116" s="6" t="s">
        <v>50</v>
      </c>
      <c r="C116" s="2" t="s">
        <v>10</v>
      </c>
      <c r="D116" s="340">
        <v>13</v>
      </c>
      <c r="E116" s="238" t="s">
        <v>196</v>
      </c>
      <c r="F116" s="239" t="s">
        <v>383</v>
      </c>
      <c r="G116" s="240" t="s">
        <v>414</v>
      </c>
      <c r="H116" s="2"/>
      <c r="I116" s="402">
        <f>SUM(I117:I118)</f>
        <v>887000</v>
      </c>
    </row>
    <row r="117" spans="1:9" ht="63" x14ac:dyDescent="0.25">
      <c r="A117" s="83" t="s">
        <v>76</v>
      </c>
      <c r="B117" s="340" t="s">
        <v>50</v>
      </c>
      <c r="C117" s="2" t="s">
        <v>10</v>
      </c>
      <c r="D117" s="340">
        <v>13</v>
      </c>
      <c r="E117" s="238" t="s">
        <v>196</v>
      </c>
      <c r="F117" s="239" t="s">
        <v>383</v>
      </c>
      <c r="G117" s="240" t="s">
        <v>414</v>
      </c>
      <c r="H117" s="2" t="s">
        <v>13</v>
      </c>
      <c r="I117" s="403">
        <v>887000</v>
      </c>
    </row>
    <row r="118" spans="1:9" ht="30.75" hidden="1" customHeight="1" x14ac:dyDescent="0.25">
      <c r="A118" s="550" t="s">
        <v>537</v>
      </c>
      <c r="B118" s="499" t="s">
        <v>50</v>
      </c>
      <c r="C118" s="2" t="s">
        <v>10</v>
      </c>
      <c r="D118" s="340">
        <v>13</v>
      </c>
      <c r="E118" s="238" t="s">
        <v>196</v>
      </c>
      <c r="F118" s="239" t="s">
        <v>383</v>
      </c>
      <c r="G118" s="240" t="s">
        <v>414</v>
      </c>
      <c r="H118" s="2" t="s">
        <v>16</v>
      </c>
      <c r="I118" s="406"/>
    </row>
    <row r="119" spans="1:9" ht="32.25" customHeight="1" x14ac:dyDescent="0.25">
      <c r="A119" s="550" t="s">
        <v>530</v>
      </c>
      <c r="B119" s="340" t="s">
        <v>50</v>
      </c>
      <c r="C119" s="2" t="s">
        <v>10</v>
      </c>
      <c r="D119" s="340">
        <v>13</v>
      </c>
      <c r="E119" s="238" t="s">
        <v>196</v>
      </c>
      <c r="F119" s="239" t="s">
        <v>383</v>
      </c>
      <c r="G119" s="240" t="s">
        <v>438</v>
      </c>
      <c r="H119" s="2"/>
      <c r="I119" s="402">
        <f>SUM(I120)</f>
        <v>64456</v>
      </c>
    </row>
    <row r="120" spans="1:9" ht="64.5" customHeight="1" x14ac:dyDescent="0.25">
      <c r="A120" s="83" t="s">
        <v>76</v>
      </c>
      <c r="B120" s="280" t="s">
        <v>50</v>
      </c>
      <c r="C120" s="2" t="s">
        <v>10</v>
      </c>
      <c r="D120" s="340">
        <v>13</v>
      </c>
      <c r="E120" s="238" t="s">
        <v>196</v>
      </c>
      <c r="F120" s="239" t="s">
        <v>383</v>
      </c>
      <c r="G120" s="240" t="s">
        <v>438</v>
      </c>
      <c r="H120" s="2" t="s">
        <v>13</v>
      </c>
      <c r="I120" s="403">
        <v>64456</v>
      </c>
    </row>
    <row r="121" spans="1:9" ht="16.5" customHeight="1" x14ac:dyDescent="0.25">
      <c r="A121" s="3" t="s">
        <v>177</v>
      </c>
      <c r="B121" s="340" t="s">
        <v>50</v>
      </c>
      <c r="C121" s="2" t="s">
        <v>10</v>
      </c>
      <c r="D121" s="340">
        <v>13</v>
      </c>
      <c r="E121" s="238" t="s">
        <v>196</v>
      </c>
      <c r="F121" s="239" t="s">
        <v>383</v>
      </c>
      <c r="G121" s="240" t="s">
        <v>413</v>
      </c>
      <c r="H121" s="2"/>
      <c r="I121" s="402">
        <f>SUM(I122)</f>
        <v>70000</v>
      </c>
    </row>
    <row r="122" spans="1:9" ht="30.75" customHeight="1" x14ac:dyDescent="0.25">
      <c r="A122" s="550" t="s">
        <v>537</v>
      </c>
      <c r="B122" s="280" t="s">
        <v>50</v>
      </c>
      <c r="C122" s="2" t="s">
        <v>10</v>
      </c>
      <c r="D122" s="340">
        <v>13</v>
      </c>
      <c r="E122" s="238" t="s">
        <v>196</v>
      </c>
      <c r="F122" s="239" t="s">
        <v>383</v>
      </c>
      <c r="G122" s="240" t="s">
        <v>413</v>
      </c>
      <c r="H122" s="2" t="s">
        <v>16</v>
      </c>
      <c r="I122" s="403">
        <v>70000</v>
      </c>
    </row>
    <row r="123" spans="1:9" ht="31.5" x14ac:dyDescent="0.25">
      <c r="A123" s="26" t="s">
        <v>126</v>
      </c>
      <c r="B123" s="29" t="s">
        <v>50</v>
      </c>
      <c r="C123" s="27" t="s">
        <v>10</v>
      </c>
      <c r="D123" s="29">
        <v>13</v>
      </c>
      <c r="E123" s="223" t="s">
        <v>197</v>
      </c>
      <c r="F123" s="224" t="s">
        <v>383</v>
      </c>
      <c r="G123" s="225" t="s">
        <v>384</v>
      </c>
      <c r="H123" s="27"/>
      <c r="I123" s="401">
        <f>SUM(I124)</f>
        <v>8116324</v>
      </c>
    </row>
    <row r="124" spans="1:9" ht="31.5" x14ac:dyDescent="0.25">
      <c r="A124" s="83" t="s">
        <v>127</v>
      </c>
      <c r="B124" s="340" t="s">
        <v>50</v>
      </c>
      <c r="C124" s="2" t="s">
        <v>10</v>
      </c>
      <c r="D124" s="340">
        <v>13</v>
      </c>
      <c r="E124" s="238" t="s">
        <v>198</v>
      </c>
      <c r="F124" s="239" t="s">
        <v>383</v>
      </c>
      <c r="G124" s="240" t="s">
        <v>384</v>
      </c>
      <c r="H124" s="2"/>
      <c r="I124" s="402">
        <f>SUM(I125+I129)</f>
        <v>8116324</v>
      </c>
    </row>
    <row r="125" spans="1:9" ht="31.5" x14ac:dyDescent="0.25">
      <c r="A125" s="3" t="s">
        <v>84</v>
      </c>
      <c r="B125" s="340" t="s">
        <v>50</v>
      </c>
      <c r="C125" s="2" t="s">
        <v>10</v>
      </c>
      <c r="D125" s="340">
        <v>13</v>
      </c>
      <c r="E125" s="238" t="s">
        <v>198</v>
      </c>
      <c r="F125" s="239" t="s">
        <v>383</v>
      </c>
      <c r="G125" s="240" t="s">
        <v>415</v>
      </c>
      <c r="H125" s="2"/>
      <c r="I125" s="402">
        <f>SUM(I126:I128)</f>
        <v>8116324</v>
      </c>
    </row>
    <row r="126" spans="1:9" ht="63" x14ac:dyDescent="0.25">
      <c r="A126" s="83" t="s">
        <v>76</v>
      </c>
      <c r="B126" s="340" t="s">
        <v>50</v>
      </c>
      <c r="C126" s="2" t="s">
        <v>10</v>
      </c>
      <c r="D126" s="340">
        <v>13</v>
      </c>
      <c r="E126" s="238" t="s">
        <v>198</v>
      </c>
      <c r="F126" s="239" t="s">
        <v>383</v>
      </c>
      <c r="G126" s="240" t="s">
        <v>415</v>
      </c>
      <c r="H126" s="2" t="s">
        <v>13</v>
      </c>
      <c r="I126" s="403">
        <v>4556991</v>
      </c>
    </row>
    <row r="127" spans="1:9" ht="30.75" customHeight="1" x14ac:dyDescent="0.25">
      <c r="A127" s="550" t="s">
        <v>537</v>
      </c>
      <c r="B127" s="280" t="s">
        <v>50</v>
      </c>
      <c r="C127" s="2" t="s">
        <v>10</v>
      </c>
      <c r="D127" s="340">
        <v>13</v>
      </c>
      <c r="E127" s="238" t="s">
        <v>198</v>
      </c>
      <c r="F127" s="239" t="s">
        <v>383</v>
      </c>
      <c r="G127" s="240" t="s">
        <v>415</v>
      </c>
      <c r="H127" s="2" t="s">
        <v>16</v>
      </c>
      <c r="I127" s="406">
        <v>3505426</v>
      </c>
    </row>
    <row r="128" spans="1:9" ht="17.25" customHeight="1" x14ac:dyDescent="0.25">
      <c r="A128" s="3" t="s">
        <v>18</v>
      </c>
      <c r="B128" s="340" t="s">
        <v>50</v>
      </c>
      <c r="C128" s="2" t="s">
        <v>10</v>
      </c>
      <c r="D128" s="340">
        <v>13</v>
      </c>
      <c r="E128" s="238" t="s">
        <v>198</v>
      </c>
      <c r="F128" s="239" t="s">
        <v>383</v>
      </c>
      <c r="G128" s="240" t="s">
        <v>415</v>
      </c>
      <c r="H128" s="2" t="s">
        <v>17</v>
      </c>
      <c r="I128" s="403">
        <v>53907</v>
      </c>
    </row>
    <row r="129" spans="1:9" ht="32.25" hidden="1" customHeight="1" x14ac:dyDescent="0.25">
      <c r="A129" s="3" t="s">
        <v>669</v>
      </c>
      <c r="B129" s="340" t="s">
        <v>50</v>
      </c>
      <c r="C129" s="2" t="s">
        <v>10</v>
      </c>
      <c r="D129" s="340">
        <v>13</v>
      </c>
      <c r="E129" s="238" t="s">
        <v>198</v>
      </c>
      <c r="F129" s="239" t="s">
        <v>383</v>
      </c>
      <c r="G129" s="240" t="s">
        <v>668</v>
      </c>
      <c r="H129" s="2"/>
      <c r="I129" s="402">
        <f>SUM(I130)</f>
        <v>0</v>
      </c>
    </row>
    <row r="130" spans="1:9" ht="32.25" hidden="1" customHeight="1" x14ac:dyDescent="0.25">
      <c r="A130" s="550" t="s">
        <v>537</v>
      </c>
      <c r="B130" s="340" t="s">
        <v>50</v>
      </c>
      <c r="C130" s="2" t="s">
        <v>10</v>
      </c>
      <c r="D130" s="340">
        <v>13</v>
      </c>
      <c r="E130" s="238" t="s">
        <v>198</v>
      </c>
      <c r="F130" s="239" t="s">
        <v>383</v>
      </c>
      <c r="G130" s="240" t="s">
        <v>668</v>
      </c>
      <c r="H130" s="2" t="s">
        <v>16</v>
      </c>
      <c r="I130" s="403"/>
    </row>
    <row r="131" spans="1:9" ht="31.5" x14ac:dyDescent="0.25">
      <c r="A131" s="278" t="s">
        <v>71</v>
      </c>
      <c r="B131" s="18" t="s">
        <v>50</v>
      </c>
      <c r="C131" s="14" t="s">
        <v>15</v>
      </c>
      <c r="D131" s="18"/>
      <c r="E131" s="284"/>
      <c r="F131" s="285"/>
      <c r="G131" s="286"/>
      <c r="H131" s="14"/>
      <c r="I131" s="399">
        <f>SUM(I132)</f>
        <v>2898197</v>
      </c>
    </row>
    <row r="132" spans="1:9" ht="34.5" customHeight="1" x14ac:dyDescent="0.25">
      <c r="A132" s="96" t="s">
        <v>694</v>
      </c>
      <c r="B132" s="25" t="s">
        <v>50</v>
      </c>
      <c r="C132" s="21" t="s">
        <v>15</v>
      </c>
      <c r="D132" s="55" t="s">
        <v>57</v>
      </c>
      <c r="E132" s="293"/>
      <c r="F132" s="294"/>
      <c r="G132" s="295"/>
      <c r="H132" s="21"/>
      <c r="I132" s="400">
        <f>SUM(I133)</f>
        <v>2898197</v>
      </c>
    </row>
    <row r="133" spans="1:9" ht="63" x14ac:dyDescent="0.25">
      <c r="A133" s="74" t="s">
        <v>128</v>
      </c>
      <c r="B133" s="29" t="s">
        <v>50</v>
      </c>
      <c r="C133" s="27" t="s">
        <v>15</v>
      </c>
      <c r="D133" s="41" t="s">
        <v>57</v>
      </c>
      <c r="E133" s="229" t="s">
        <v>199</v>
      </c>
      <c r="F133" s="230" t="s">
        <v>383</v>
      </c>
      <c r="G133" s="231" t="s">
        <v>384</v>
      </c>
      <c r="H133" s="27"/>
      <c r="I133" s="401">
        <f>SUM(I134,+I142)</f>
        <v>2898197</v>
      </c>
    </row>
    <row r="134" spans="1:9" ht="113.25" customHeight="1" x14ac:dyDescent="0.25">
      <c r="A134" s="75" t="s">
        <v>129</v>
      </c>
      <c r="B134" s="52" t="s">
        <v>50</v>
      </c>
      <c r="C134" s="2" t="s">
        <v>15</v>
      </c>
      <c r="D134" s="8" t="s">
        <v>57</v>
      </c>
      <c r="E134" s="253" t="s">
        <v>200</v>
      </c>
      <c r="F134" s="254" t="s">
        <v>383</v>
      </c>
      <c r="G134" s="255" t="s">
        <v>384</v>
      </c>
      <c r="H134" s="2"/>
      <c r="I134" s="402">
        <f>SUM(I135)</f>
        <v>2798197</v>
      </c>
    </row>
    <row r="135" spans="1:9" ht="47.25" x14ac:dyDescent="0.25">
      <c r="A135" s="75" t="s">
        <v>416</v>
      </c>
      <c r="B135" s="52" t="s">
        <v>50</v>
      </c>
      <c r="C135" s="2" t="s">
        <v>15</v>
      </c>
      <c r="D135" s="8" t="s">
        <v>57</v>
      </c>
      <c r="E135" s="253" t="s">
        <v>200</v>
      </c>
      <c r="F135" s="254" t="s">
        <v>10</v>
      </c>
      <c r="G135" s="255" t="s">
        <v>384</v>
      </c>
      <c r="H135" s="2"/>
      <c r="I135" s="402">
        <f>SUM(I136+I140)</f>
        <v>2798197</v>
      </c>
    </row>
    <row r="136" spans="1:9" ht="31.5" x14ac:dyDescent="0.25">
      <c r="A136" s="3" t="s">
        <v>84</v>
      </c>
      <c r="B136" s="340" t="s">
        <v>50</v>
      </c>
      <c r="C136" s="2" t="s">
        <v>15</v>
      </c>
      <c r="D136" s="8" t="s">
        <v>57</v>
      </c>
      <c r="E136" s="253" t="s">
        <v>200</v>
      </c>
      <c r="F136" s="254" t="s">
        <v>10</v>
      </c>
      <c r="G136" s="255" t="s">
        <v>415</v>
      </c>
      <c r="H136" s="2"/>
      <c r="I136" s="402">
        <f>SUM(I137:I139)</f>
        <v>2798197</v>
      </c>
    </row>
    <row r="137" spans="1:9" ht="63" x14ac:dyDescent="0.25">
      <c r="A137" s="83" t="s">
        <v>76</v>
      </c>
      <c r="B137" s="340" t="s">
        <v>50</v>
      </c>
      <c r="C137" s="2" t="s">
        <v>15</v>
      </c>
      <c r="D137" s="8" t="s">
        <v>57</v>
      </c>
      <c r="E137" s="253" t="s">
        <v>200</v>
      </c>
      <c r="F137" s="254" t="s">
        <v>10</v>
      </c>
      <c r="G137" s="255" t="s">
        <v>415</v>
      </c>
      <c r="H137" s="2" t="s">
        <v>13</v>
      </c>
      <c r="I137" s="403">
        <v>2733197</v>
      </c>
    </row>
    <row r="138" spans="1:9" ht="33.75" customHeight="1" x14ac:dyDescent="0.25">
      <c r="A138" s="550" t="s">
        <v>537</v>
      </c>
      <c r="B138" s="280" t="s">
        <v>50</v>
      </c>
      <c r="C138" s="2" t="s">
        <v>15</v>
      </c>
      <c r="D138" s="8" t="s">
        <v>57</v>
      </c>
      <c r="E138" s="253" t="s">
        <v>200</v>
      </c>
      <c r="F138" s="254" t="s">
        <v>10</v>
      </c>
      <c r="G138" s="255" t="s">
        <v>415</v>
      </c>
      <c r="H138" s="2" t="s">
        <v>16</v>
      </c>
      <c r="I138" s="403">
        <v>64000</v>
      </c>
    </row>
    <row r="139" spans="1:9" ht="16.5" customHeight="1" x14ac:dyDescent="0.25">
      <c r="A139" s="3" t="s">
        <v>18</v>
      </c>
      <c r="B139" s="340" t="s">
        <v>50</v>
      </c>
      <c r="C139" s="2" t="s">
        <v>15</v>
      </c>
      <c r="D139" s="8" t="s">
        <v>57</v>
      </c>
      <c r="E139" s="253" t="s">
        <v>200</v>
      </c>
      <c r="F139" s="254" t="s">
        <v>10</v>
      </c>
      <c r="G139" s="255" t="s">
        <v>415</v>
      </c>
      <c r="H139" s="2" t="s">
        <v>17</v>
      </c>
      <c r="I139" s="403">
        <v>1000</v>
      </c>
    </row>
    <row r="140" spans="1:9" s="576" customFormat="1" ht="47.25" hidden="1" x14ac:dyDescent="0.25">
      <c r="A140" s="3" t="s">
        <v>510</v>
      </c>
      <c r="B140" s="578" t="s">
        <v>50</v>
      </c>
      <c r="C140" s="2" t="s">
        <v>15</v>
      </c>
      <c r="D140" s="8" t="s">
        <v>57</v>
      </c>
      <c r="E140" s="253" t="s">
        <v>200</v>
      </c>
      <c r="F140" s="254" t="s">
        <v>10</v>
      </c>
      <c r="G140" s="255" t="s">
        <v>508</v>
      </c>
      <c r="H140" s="2"/>
      <c r="I140" s="402">
        <f>SUM(I141)</f>
        <v>0</v>
      </c>
    </row>
    <row r="141" spans="1:9" s="576" customFormat="1" ht="31.5" hidden="1" x14ac:dyDescent="0.25">
      <c r="A141" s="550" t="s">
        <v>537</v>
      </c>
      <c r="B141" s="578" t="s">
        <v>50</v>
      </c>
      <c r="C141" s="2" t="s">
        <v>15</v>
      </c>
      <c r="D141" s="8" t="s">
        <v>57</v>
      </c>
      <c r="E141" s="253" t="s">
        <v>200</v>
      </c>
      <c r="F141" s="254" t="s">
        <v>10</v>
      </c>
      <c r="G141" s="255" t="s">
        <v>508</v>
      </c>
      <c r="H141" s="2" t="s">
        <v>16</v>
      </c>
      <c r="I141" s="403"/>
    </row>
    <row r="142" spans="1:9" ht="111.75" customHeight="1" x14ac:dyDescent="0.25">
      <c r="A142" s="337" t="s">
        <v>511</v>
      </c>
      <c r="B142" s="52" t="s">
        <v>50</v>
      </c>
      <c r="C142" s="43" t="s">
        <v>15</v>
      </c>
      <c r="D142" s="59" t="s">
        <v>57</v>
      </c>
      <c r="E142" s="232" t="s">
        <v>507</v>
      </c>
      <c r="F142" s="233" t="s">
        <v>383</v>
      </c>
      <c r="G142" s="234" t="s">
        <v>384</v>
      </c>
      <c r="H142" s="2"/>
      <c r="I142" s="402">
        <f>SUM(I143)</f>
        <v>100000</v>
      </c>
    </row>
    <row r="143" spans="1:9" ht="48" customHeight="1" x14ac:dyDescent="0.25">
      <c r="A143" s="100" t="s">
        <v>509</v>
      </c>
      <c r="B143" s="52" t="s">
        <v>50</v>
      </c>
      <c r="C143" s="43" t="s">
        <v>15</v>
      </c>
      <c r="D143" s="59" t="s">
        <v>57</v>
      </c>
      <c r="E143" s="232" t="s">
        <v>507</v>
      </c>
      <c r="F143" s="233" t="s">
        <v>10</v>
      </c>
      <c r="G143" s="234" t="s">
        <v>384</v>
      </c>
      <c r="H143" s="2"/>
      <c r="I143" s="402">
        <f>SUM(I144)</f>
        <v>100000</v>
      </c>
    </row>
    <row r="144" spans="1:9" ht="48" customHeight="1" x14ac:dyDescent="0.25">
      <c r="A144" s="3" t="s">
        <v>510</v>
      </c>
      <c r="B144" s="52" t="s">
        <v>50</v>
      </c>
      <c r="C144" s="43" t="s">
        <v>15</v>
      </c>
      <c r="D144" s="59" t="s">
        <v>57</v>
      </c>
      <c r="E144" s="232" t="s">
        <v>507</v>
      </c>
      <c r="F144" s="233" t="s">
        <v>10</v>
      </c>
      <c r="G144" s="240" t="s">
        <v>508</v>
      </c>
      <c r="H144" s="2"/>
      <c r="I144" s="402">
        <f>SUM(I145)</f>
        <v>100000</v>
      </c>
    </row>
    <row r="145" spans="1:9" ht="31.5" customHeight="1" x14ac:dyDescent="0.25">
      <c r="A145" s="550" t="s">
        <v>537</v>
      </c>
      <c r="B145" s="52" t="s">
        <v>50</v>
      </c>
      <c r="C145" s="43" t="s">
        <v>15</v>
      </c>
      <c r="D145" s="59" t="s">
        <v>57</v>
      </c>
      <c r="E145" s="232" t="s">
        <v>507</v>
      </c>
      <c r="F145" s="233" t="s">
        <v>10</v>
      </c>
      <c r="G145" s="240" t="s">
        <v>508</v>
      </c>
      <c r="H145" s="2" t="s">
        <v>16</v>
      </c>
      <c r="I145" s="403">
        <v>100000</v>
      </c>
    </row>
    <row r="146" spans="1:9" ht="15.75" x14ac:dyDescent="0.25">
      <c r="A146" s="278" t="s">
        <v>25</v>
      </c>
      <c r="B146" s="18" t="s">
        <v>50</v>
      </c>
      <c r="C146" s="14" t="s">
        <v>20</v>
      </c>
      <c r="D146" s="18"/>
      <c r="E146" s="284"/>
      <c r="F146" s="285"/>
      <c r="G146" s="286"/>
      <c r="H146" s="14"/>
      <c r="I146" s="399">
        <f>SUM(I147+I153+I167)</f>
        <v>11804852</v>
      </c>
    </row>
    <row r="147" spans="1:9" ht="15.75" x14ac:dyDescent="0.25">
      <c r="A147" s="96" t="s">
        <v>236</v>
      </c>
      <c r="B147" s="25" t="s">
        <v>50</v>
      </c>
      <c r="C147" s="21" t="s">
        <v>20</v>
      </c>
      <c r="D147" s="55" t="s">
        <v>35</v>
      </c>
      <c r="E147" s="293"/>
      <c r="F147" s="294"/>
      <c r="G147" s="295"/>
      <c r="H147" s="21"/>
      <c r="I147" s="400">
        <f>SUM(I148)</f>
        <v>450000</v>
      </c>
    </row>
    <row r="148" spans="1:9" ht="63" x14ac:dyDescent="0.25">
      <c r="A148" s="74" t="s">
        <v>132</v>
      </c>
      <c r="B148" s="29" t="s">
        <v>50</v>
      </c>
      <c r="C148" s="27" t="s">
        <v>20</v>
      </c>
      <c r="D148" s="29" t="s">
        <v>35</v>
      </c>
      <c r="E148" s="223" t="s">
        <v>417</v>
      </c>
      <c r="F148" s="224" t="s">
        <v>383</v>
      </c>
      <c r="G148" s="225" t="s">
        <v>384</v>
      </c>
      <c r="H148" s="27"/>
      <c r="I148" s="401">
        <f>SUM(I149)</f>
        <v>450000</v>
      </c>
    </row>
    <row r="149" spans="1:9" ht="81" customHeight="1" x14ac:dyDescent="0.25">
      <c r="A149" s="75" t="s">
        <v>172</v>
      </c>
      <c r="B149" s="52" t="s">
        <v>50</v>
      </c>
      <c r="C149" s="43" t="s">
        <v>20</v>
      </c>
      <c r="D149" s="52" t="s">
        <v>35</v>
      </c>
      <c r="E149" s="226" t="s">
        <v>207</v>
      </c>
      <c r="F149" s="227" t="s">
        <v>383</v>
      </c>
      <c r="G149" s="228" t="s">
        <v>384</v>
      </c>
      <c r="H149" s="43"/>
      <c r="I149" s="402">
        <f>SUM(I150)</f>
        <v>450000</v>
      </c>
    </row>
    <row r="150" spans="1:9" ht="33.75" customHeight="1" x14ac:dyDescent="0.25">
      <c r="A150" s="75" t="s">
        <v>418</v>
      </c>
      <c r="B150" s="52" t="s">
        <v>50</v>
      </c>
      <c r="C150" s="43" t="s">
        <v>20</v>
      </c>
      <c r="D150" s="52" t="s">
        <v>35</v>
      </c>
      <c r="E150" s="226" t="s">
        <v>207</v>
      </c>
      <c r="F150" s="227" t="s">
        <v>10</v>
      </c>
      <c r="G150" s="228" t="s">
        <v>384</v>
      </c>
      <c r="H150" s="43"/>
      <c r="I150" s="402">
        <f>SUM(I151)</f>
        <v>450000</v>
      </c>
    </row>
    <row r="151" spans="1:9" ht="15.75" customHeight="1" x14ac:dyDescent="0.25">
      <c r="A151" s="75" t="s">
        <v>173</v>
      </c>
      <c r="B151" s="52" t="s">
        <v>50</v>
      </c>
      <c r="C151" s="43" t="s">
        <v>20</v>
      </c>
      <c r="D151" s="52" t="s">
        <v>35</v>
      </c>
      <c r="E151" s="226" t="s">
        <v>207</v>
      </c>
      <c r="F151" s="227" t="s">
        <v>10</v>
      </c>
      <c r="G151" s="228" t="s">
        <v>419</v>
      </c>
      <c r="H151" s="43"/>
      <c r="I151" s="402">
        <f>SUM(I152)</f>
        <v>450000</v>
      </c>
    </row>
    <row r="152" spans="1:9" ht="31.5" x14ac:dyDescent="0.25">
      <c r="A152" s="550" t="s">
        <v>537</v>
      </c>
      <c r="B152" s="340" t="s">
        <v>50</v>
      </c>
      <c r="C152" s="43" t="s">
        <v>20</v>
      </c>
      <c r="D152" s="52" t="s">
        <v>35</v>
      </c>
      <c r="E152" s="226" t="s">
        <v>207</v>
      </c>
      <c r="F152" s="227" t="s">
        <v>10</v>
      </c>
      <c r="G152" s="228" t="s">
        <v>419</v>
      </c>
      <c r="H152" s="2" t="s">
        <v>16</v>
      </c>
      <c r="I152" s="404">
        <v>450000</v>
      </c>
    </row>
    <row r="153" spans="1:9" ht="15.75" x14ac:dyDescent="0.25">
      <c r="A153" s="96" t="s">
        <v>131</v>
      </c>
      <c r="B153" s="25" t="s">
        <v>50</v>
      </c>
      <c r="C153" s="21" t="s">
        <v>20</v>
      </c>
      <c r="D153" s="25" t="s">
        <v>32</v>
      </c>
      <c r="E153" s="97"/>
      <c r="F153" s="287"/>
      <c r="G153" s="288"/>
      <c r="H153" s="21"/>
      <c r="I153" s="400">
        <f>SUM(I154)</f>
        <v>9627933</v>
      </c>
    </row>
    <row r="154" spans="1:9" ht="63" x14ac:dyDescent="0.25">
      <c r="A154" s="74" t="s">
        <v>132</v>
      </c>
      <c r="B154" s="29" t="s">
        <v>50</v>
      </c>
      <c r="C154" s="27" t="s">
        <v>20</v>
      </c>
      <c r="D154" s="29" t="s">
        <v>32</v>
      </c>
      <c r="E154" s="223" t="s">
        <v>417</v>
      </c>
      <c r="F154" s="224" t="s">
        <v>383</v>
      </c>
      <c r="G154" s="225" t="s">
        <v>384</v>
      </c>
      <c r="H154" s="27"/>
      <c r="I154" s="401">
        <f>SUM(I155+I163)</f>
        <v>9627933</v>
      </c>
    </row>
    <row r="155" spans="1:9" ht="81" customHeight="1" x14ac:dyDescent="0.25">
      <c r="A155" s="75" t="s">
        <v>133</v>
      </c>
      <c r="B155" s="52" t="s">
        <v>50</v>
      </c>
      <c r="C155" s="43" t="s">
        <v>20</v>
      </c>
      <c r="D155" s="52" t="s">
        <v>32</v>
      </c>
      <c r="E155" s="226" t="s">
        <v>202</v>
      </c>
      <c r="F155" s="227" t="s">
        <v>383</v>
      </c>
      <c r="G155" s="228" t="s">
        <v>384</v>
      </c>
      <c r="H155" s="43"/>
      <c r="I155" s="402">
        <f>SUM(I156)</f>
        <v>9577053</v>
      </c>
    </row>
    <row r="156" spans="1:9" ht="47.25" customHeight="1" x14ac:dyDescent="0.25">
      <c r="A156" s="75" t="s">
        <v>420</v>
      </c>
      <c r="B156" s="52" t="s">
        <v>50</v>
      </c>
      <c r="C156" s="43" t="s">
        <v>20</v>
      </c>
      <c r="D156" s="52" t="s">
        <v>32</v>
      </c>
      <c r="E156" s="226" t="s">
        <v>202</v>
      </c>
      <c r="F156" s="227" t="s">
        <v>10</v>
      </c>
      <c r="G156" s="228" t="s">
        <v>384</v>
      </c>
      <c r="H156" s="43"/>
      <c r="I156" s="402">
        <f>SUM(I161+I157+I159)</f>
        <v>9577053</v>
      </c>
    </row>
    <row r="157" spans="1:9" ht="30" hidden="1" customHeight="1" x14ac:dyDescent="0.25">
      <c r="A157" s="75" t="s">
        <v>422</v>
      </c>
      <c r="B157" s="52" t="s">
        <v>50</v>
      </c>
      <c r="C157" s="43" t="s">
        <v>20</v>
      </c>
      <c r="D157" s="52" t="s">
        <v>32</v>
      </c>
      <c r="E157" s="226" t="s">
        <v>202</v>
      </c>
      <c r="F157" s="227" t="s">
        <v>10</v>
      </c>
      <c r="G157" s="228" t="s">
        <v>423</v>
      </c>
      <c r="H157" s="43"/>
      <c r="I157" s="402">
        <f>SUM(I158)</f>
        <v>0</v>
      </c>
    </row>
    <row r="158" spans="1:9" ht="19.5" hidden="1" customHeight="1" x14ac:dyDescent="0.25">
      <c r="A158" s="75" t="s">
        <v>21</v>
      </c>
      <c r="B158" s="52" t="s">
        <v>50</v>
      </c>
      <c r="C158" s="43" t="s">
        <v>20</v>
      </c>
      <c r="D158" s="52" t="s">
        <v>32</v>
      </c>
      <c r="E158" s="102" t="s">
        <v>202</v>
      </c>
      <c r="F158" s="269" t="s">
        <v>10</v>
      </c>
      <c r="G158" s="270" t="s">
        <v>423</v>
      </c>
      <c r="H158" s="43" t="s">
        <v>66</v>
      </c>
      <c r="I158" s="404"/>
    </row>
    <row r="159" spans="1:9" ht="47.25" x14ac:dyDescent="0.25">
      <c r="A159" s="75" t="s">
        <v>424</v>
      </c>
      <c r="B159" s="52" t="s">
        <v>50</v>
      </c>
      <c r="C159" s="43" t="s">
        <v>20</v>
      </c>
      <c r="D159" s="52" t="s">
        <v>32</v>
      </c>
      <c r="E159" s="226" t="s">
        <v>202</v>
      </c>
      <c r="F159" s="227" t="s">
        <v>10</v>
      </c>
      <c r="G159" s="228" t="s">
        <v>425</v>
      </c>
      <c r="H159" s="43"/>
      <c r="I159" s="402">
        <f>SUM(I160)</f>
        <v>8411955</v>
      </c>
    </row>
    <row r="160" spans="1:9" ht="18" customHeight="1" x14ac:dyDescent="0.25">
      <c r="A160" s="75" t="s">
        <v>21</v>
      </c>
      <c r="B160" s="52" t="s">
        <v>50</v>
      </c>
      <c r="C160" s="43" t="s">
        <v>20</v>
      </c>
      <c r="D160" s="52" t="s">
        <v>32</v>
      </c>
      <c r="E160" s="226" t="s">
        <v>202</v>
      </c>
      <c r="F160" s="227" t="s">
        <v>10</v>
      </c>
      <c r="G160" s="228" t="s">
        <v>425</v>
      </c>
      <c r="H160" s="43" t="s">
        <v>66</v>
      </c>
      <c r="I160" s="621">
        <v>8411955</v>
      </c>
    </row>
    <row r="161" spans="1:12" ht="33.75" customHeight="1" x14ac:dyDescent="0.25">
      <c r="A161" s="75" t="s">
        <v>134</v>
      </c>
      <c r="B161" s="52" t="s">
        <v>50</v>
      </c>
      <c r="C161" s="43" t="s">
        <v>20</v>
      </c>
      <c r="D161" s="52" t="s">
        <v>32</v>
      </c>
      <c r="E161" s="226" t="s">
        <v>202</v>
      </c>
      <c r="F161" s="227" t="s">
        <v>10</v>
      </c>
      <c r="G161" s="228" t="s">
        <v>421</v>
      </c>
      <c r="H161" s="43"/>
      <c r="I161" s="402">
        <f>SUM(I162)</f>
        <v>1165098</v>
      </c>
      <c r="J161" s="460"/>
      <c r="K161" s="376"/>
      <c r="L161" s="376"/>
    </row>
    <row r="162" spans="1:12" ht="33.75" customHeight="1" x14ac:dyDescent="0.25">
      <c r="A162" s="75" t="s">
        <v>171</v>
      </c>
      <c r="B162" s="52" t="s">
        <v>50</v>
      </c>
      <c r="C162" s="43" t="s">
        <v>20</v>
      </c>
      <c r="D162" s="52" t="s">
        <v>32</v>
      </c>
      <c r="E162" s="226" t="s">
        <v>202</v>
      </c>
      <c r="F162" s="227" t="s">
        <v>10</v>
      </c>
      <c r="G162" s="228" t="s">
        <v>421</v>
      </c>
      <c r="H162" s="43" t="s">
        <v>170</v>
      </c>
      <c r="I162" s="404">
        <v>1165098</v>
      </c>
    </row>
    <row r="163" spans="1:12" ht="78.75" x14ac:dyDescent="0.25">
      <c r="A163" s="75" t="s">
        <v>235</v>
      </c>
      <c r="B163" s="52" t="s">
        <v>50</v>
      </c>
      <c r="C163" s="43" t="s">
        <v>20</v>
      </c>
      <c r="D163" s="117" t="s">
        <v>32</v>
      </c>
      <c r="E163" s="226" t="s">
        <v>233</v>
      </c>
      <c r="F163" s="227" t="s">
        <v>383</v>
      </c>
      <c r="G163" s="228" t="s">
        <v>384</v>
      </c>
      <c r="H163" s="43"/>
      <c r="I163" s="402">
        <f>SUM(I164)</f>
        <v>50880</v>
      </c>
    </row>
    <row r="164" spans="1:12" ht="47.25" x14ac:dyDescent="0.25">
      <c r="A164" s="75" t="s">
        <v>426</v>
      </c>
      <c r="B164" s="52" t="s">
        <v>50</v>
      </c>
      <c r="C164" s="43" t="s">
        <v>20</v>
      </c>
      <c r="D164" s="117" t="s">
        <v>32</v>
      </c>
      <c r="E164" s="226" t="s">
        <v>233</v>
      </c>
      <c r="F164" s="227" t="s">
        <v>10</v>
      </c>
      <c r="G164" s="228" t="s">
        <v>384</v>
      </c>
      <c r="H164" s="43"/>
      <c r="I164" s="402">
        <f>SUM(I165)</f>
        <v>50880</v>
      </c>
    </row>
    <row r="165" spans="1:12" ht="31.5" x14ac:dyDescent="0.25">
      <c r="A165" s="75" t="s">
        <v>234</v>
      </c>
      <c r="B165" s="52" t="s">
        <v>50</v>
      </c>
      <c r="C165" s="43" t="s">
        <v>20</v>
      </c>
      <c r="D165" s="117" t="s">
        <v>32</v>
      </c>
      <c r="E165" s="226" t="s">
        <v>233</v>
      </c>
      <c r="F165" s="227" t="s">
        <v>10</v>
      </c>
      <c r="G165" s="228" t="s">
        <v>427</v>
      </c>
      <c r="H165" s="43"/>
      <c r="I165" s="402">
        <f>SUM(I166)</f>
        <v>50880</v>
      </c>
    </row>
    <row r="166" spans="1:12" ht="31.5" customHeight="1" x14ac:dyDescent="0.25">
      <c r="A166" s="554" t="s">
        <v>537</v>
      </c>
      <c r="B166" s="280" t="s">
        <v>50</v>
      </c>
      <c r="C166" s="43" t="s">
        <v>20</v>
      </c>
      <c r="D166" s="117" t="s">
        <v>32</v>
      </c>
      <c r="E166" s="226" t="s">
        <v>233</v>
      </c>
      <c r="F166" s="227" t="s">
        <v>10</v>
      </c>
      <c r="G166" s="228" t="s">
        <v>427</v>
      </c>
      <c r="H166" s="43" t="s">
        <v>16</v>
      </c>
      <c r="I166" s="404">
        <v>50880</v>
      </c>
    </row>
    <row r="167" spans="1:12" ht="15.75" x14ac:dyDescent="0.25">
      <c r="A167" s="96" t="s">
        <v>26</v>
      </c>
      <c r="B167" s="25" t="s">
        <v>50</v>
      </c>
      <c r="C167" s="21" t="s">
        <v>20</v>
      </c>
      <c r="D167" s="25">
        <v>12</v>
      </c>
      <c r="E167" s="97"/>
      <c r="F167" s="287"/>
      <c r="G167" s="288"/>
      <c r="H167" s="21"/>
      <c r="I167" s="400">
        <f>SUM(I168,I178,I187+I173)</f>
        <v>1726919</v>
      </c>
    </row>
    <row r="168" spans="1:12" ht="47.25" x14ac:dyDescent="0.25">
      <c r="A168" s="26" t="s">
        <v>124</v>
      </c>
      <c r="B168" s="29" t="s">
        <v>50</v>
      </c>
      <c r="C168" s="27" t="s">
        <v>20</v>
      </c>
      <c r="D168" s="29">
        <v>12</v>
      </c>
      <c r="E168" s="223" t="s">
        <v>408</v>
      </c>
      <c r="F168" s="224" t="s">
        <v>383</v>
      </c>
      <c r="G168" s="225" t="s">
        <v>384</v>
      </c>
      <c r="H168" s="27"/>
      <c r="I168" s="401">
        <f>SUM(I169)</f>
        <v>100000</v>
      </c>
    </row>
    <row r="169" spans="1:12" ht="79.5" customHeight="1" x14ac:dyDescent="0.25">
      <c r="A169" s="53" t="s">
        <v>125</v>
      </c>
      <c r="B169" s="52" t="s">
        <v>50</v>
      </c>
      <c r="C169" s="2" t="s">
        <v>20</v>
      </c>
      <c r="D169" s="340">
        <v>12</v>
      </c>
      <c r="E169" s="238" t="s">
        <v>192</v>
      </c>
      <c r="F169" s="239" t="s">
        <v>383</v>
      </c>
      <c r="G169" s="240" t="s">
        <v>384</v>
      </c>
      <c r="H169" s="2"/>
      <c r="I169" s="402">
        <f>SUM(I170)</f>
        <v>100000</v>
      </c>
    </row>
    <row r="170" spans="1:12" ht="47.25" x14ac:dyDescent="0.25">
      <c r="A170" s="53" t="s">
        <v>409</v>
      </c>
      <c r="B170" s="52" t="s">
        <v>50</v>
      </c>
      <c r="C170" s="2" t="s">
        <v>20</v>
      </c>
      <c r="D170" s="340">
        <v>12</v>
      </c>
      <c r="E170" s="238" t="s">
        <v>192</v>
      </c>
      <c r="F170" s="239" t="s">
        <v>10</v>
      </c>
      <c r="G170" s="240" t="s">
        <v>384</v>
      </c>
      <c r="H170" s="2"/>
      <c r="I170" s="402">
        <f>SUM(I171)</f>
        <v>100000</v>
      </c>
    </row>
    <row r="171" spans="1:12" ht="16.5" customHeight="1" x14ac:dyDescent="0.25">
      <c r="A171" s="83" t="s">
        <v>411</v>
      </c>
      <c r="B171" s="340" t="s">
        <v>50</v>
      </c>
      <c r="C171" s="2" t="s">
        <v>20</v>
      </c>
      <c r="D171" s="340">
        <v>12</v>
      </c>
      <c r="E171" s="238" t="s">
        <v>192</v>
      </c>
      <c r="F171" s="239" t="s">
        <v>10</v>
      </c>
      <c r="G171" s="240" t="s">
        <v>410</v>
      </c>
      <c r="H171" s="2"/>
      <c r="I171" s="402">
        <f>SUM(I172)</f>
        <v>100000</v>
      </c>
    </row>
    <row r="172" spans="1:12" ht="33" customHeight="1" x14ac:dyDescent="0.25">
      <c r="A172" s="550" t="s">
        <v>537</v>
      </c>
      <c r="B172" s="280" t="s">
        <v>50</v>
      </c>
      <c r="C172" s="2" t="s">
        <v>20</v>
      </c>
      <c r="D172" s="340">
        <v>12</v>
      </c>
      <c r="E172" s="238" t="s">
        <v>192</v>
      </c>
      <c r="F172" s="239" t="s">
        <v>10</v>
      </c>
      <c r="G172" s="240" t="s">
        <v>410</v>
      </c>
      <c r="H172" s="2" t="s">
        <v>16</v>
      </c>
      <c r="I172" s="403">
        <v>100000</v>
      </c>
    </row>
    <row r="173" spans="1:12" s="588" customFormat="1" ht="47.25" x14ac:dyDescent="0.25">
      <c r="A173" s="26" t="s">
        <v>137</v>
      </c>
      <c r="B173" s="29" t="s">
        <v>50</v>
      </c>
      <c r="C173" s="27" t="s">
        <v>20</v>
      </c>
      <c r="D173" s="29">
        <v>12</v>
      </c>
      <c r="E173" s="223" t="s">
        <v>428</v>
      </c>
      <c r="F173" s="224" t="s">
        <v>383</v>
      </c>
      <c r="G173" s="225" t="s">
        <v>384</v>
      </c>
      <c r="H173" s="27"/>
      <c r="I173" s="401">
        <f>SUM(I174)</f>
        <v>15000</v>
      </c>
    </row>
    <row r="174" spans="1:12" s="588" customFormat="1" ht="63" x14ac:dyDescent="0.25">
      <c r="A174" s="7" t="s">
        <v>138</v>
      </c>
      <c r="B174" s="289" t="s">
        <v>50</v>
      </c>
      <c r="C174" s="5" t="s">
        <v>20</v>
      </c>
      <c r="D174" s="590">
        <v>12</v>
      </c>
      <c r="E174" s="238" t="s">
        <v>203</v>
      </c>
      <c r="F174" s="239" t="s">
        <v>383</v>
      </c>
      <c r="G174" s="240" t="s">
        <v>384</v>
      </c>
      <c r="H174" s="2"/>
      <c r="I174" s="402">
        <f>SUM(I175)</f>
        <v>15000</v>
      </c>
    </row>
    <row r="175" spans="1:12" s="588" customFormat="1" ht="35.25" customHeight="1" x14ac:dyDescent="0.25">
      <c r="A175" s="551" t="s">
        <v>429</v>
      </c>
      <c r="B175" s="6" t="s">
        <v>50</v>
      </c>
      <c r="C175" s="5" t="s">
        <v>20</v>
      </c>
      <c r="D175" s="590">
        <v>12</v>
      </c>
      <c r="E175" s="238" t="s">
        <v>203</v>
      </c>
      <c r="F175" s="239" t="s">
        <v>10</v>
      </c>
      <c r="G175" s="240" t="s">
        <v>384</v>
      </c>
      <c r="H175" s="268"/>
      <c r="I175" s="402">
        <f>SUM(I176)</f>
        <v>15000</v>
      </c>
    </row>
    <row r="176" spans="1:12" s="588" customFormat="1" ht="15.75" customHeight="1" x14ac:dyDescent="0.25">
      <c r="A176" s="60" t="s">
        <v>97</v>
      </c>
      <c r="B176" s="589" t="s">
        <v>50</v>
      </c>
      <c r="C176" s="5" t="s">
        <v>20</v>
      </c>
      <c r="D176" s="590">
        <v>12</v>
      </c>
      <c r="E176" s="238" t="s">
        <v>203</v>
      </c>
      <c r="F176" s="239" t="s">
        <v>10</v>
      </c>
      <c r="G176" s="240" t="s">
        <v>430</v>
      </c>
      <c r="H176" s="58"/>
      <c r="I176" s="402">
        <f>SUM(I177)</f>
        <v>15000</v>
      </c>
    </row>
    <row r="177" spans="1:9" s="588" customFormat="1" ht="30" customHeight="1" x14ac:dyDescent="0.25">
      <c r="A177" s="548" t="s">
        <v>537</v>
      </c>
      <c r="B177" s="6" t="s">
        <v>50</v>
      </c>
      <c r="C177" s="5" t="s">
        <v>20</v>
      </c>
      <c r="D177" s="590">
        <v>12</v>
      </c>
      <c r="E177" s="238" t="s">
        <v>203</v>
      </c>
      <c r="F177" s="239" t="s">
        <v>10</v>
      </c>
      <c r="G177" s="240" t="s">
        <v>430</v>
      </c>
      <c r="H177" s="58" t="s">
        <v>16</v>
      </c>
      <c r="I177" s="404">
        <v>15000</v>
      </c>
    </row>
    <row r="178" spans="1:9" ht="52.5" customHeight="1" x14ac:dyDescent="0.25">
      <c r="A178" s="74" t="s">
        <v>178</v>
      </c>
      <c r="B178" s="29" t="s">
        <v>50</v>
      </c>
      <c r="C178" s="27" t="s">
        <v>20</v>
      </c>
      <c r="D178" s="29">
        <v>12</v>
      </c>
      <c r="E178" s="223" t="s">
        <v>561</v>
      </c>
      <c r="F178" s="224" t="s">
        <v>383</v>
      </c>
      <c r="G178" s="225" t="s">
        <v>384</v>
      </c>
      <c r="H178" s="27"/>
      <c r="I178" s="401">
        <f>SUM(I179)</f>
        <v>1601919</v>
      </c>
    </row>
    <row r="179" spans="1:9" ht="80.25" customHeight="1" x14ac:dyDescent="0.25">
      <c r="A179" s="75" t="s">
        <v>179</v>
      </c>
      <c r="B179" s="52" t="s">
        <v>50</v>
      </c>
      <c r="C179" s="43" t="s">
        <v>20</v>
      </c>
      <c r="D179" s="52">
        <v>12</v>
      </c>
      <c r="E179" s="226" t="s">
        <v>206</v>
      </c>
      <c r="F179" s="227" t="s">
        <v>383</v>
      </c>
      <c r="G179" s="228" t="s">
        <v>384</v>
      </c>
      <c r="H179" s="43"/>
      <c r="I179" s="402">
        <f>SUM(I180)</f>
        <v>1601919</v>
      </c>
    </row>
    <row r="180" spans="1:9" ht="33" customHeight="1" x14ac:dyDescent="0.25">
      <c r="A180" s="75" t="s">
        <v>440</v>
      </c>
      <c r="B180" s="52" t="s">
        <v>50</v>
      </c>
      <c r="C180" s="43" t="s">
        <v>20</v>
      </c>
      <c r="D180" s="52">
        <v>12</v>
      </c>
      <c r="E180" s="226" t="s">
        <v>206</v>
      </c>
      <c r="F180" s="227" t="s">
        <v>10</v>
      </c>
      <c r="G180" s="228" t="s">
        <v>384</v>
      </c>
      <c r="H180" s="43"/>
      <c r="I180" s="402">
        <f>SUM(I181+I183+I185)</f>
        <v>1601919</v>
      </c>
    </row>
    <row r="181" spans="1:9" ht="49.5" customHeight="1" x14ac:dyDescent="0.25">
      <c r="A181" s="75" t="s">
        <v>661</v>
      </c>
      <c r="B181" s="52" t="s">
        <v>50</v>
      </c>
      <c r="C181" s="43" t="s">
        <v>20</v>
      </c>
      <c r="D181" s="52">
        <v>12</v>
      </c>
      <c r="E181" s="226" t="s">
        <v>206</v>
      </c>
      <c r="F181" s="227" t="s">
        <v>10</v>
      </c>
      <c r="G181" s="374">
        <v>13600</v>
      </c>
      <c r="H181" s="43"/>
      <c r="I181" s="402">
        <f>SUM(I182:I182)</f>
        <v>1121343</v>
      </c>
    </row>
    <row r="182" spans="1:9" ht="17.25" customHeight="1" x14ac:dyDescent="0.25">
      <c r="A182" s="75" t="s">
        <v>21</v>
      </c>
      <c r="B182" s="52" t="s">
        <v>50</v>
      </c>
      <c r="C182" s="43" t="s">
        <v>20</v>
      </c>
      <c r="D182" s="52">
        <v>12</v>
      </c>
      <c r="E182" s="226" t="s">
        <v>206</v>
      </c>
      <c r="F182" s="227" t="s">
        <v>10</v>
      </c>
      <c r="G182" s="374">
        <v>13600</v>
      </c>
      <c r="H182" s="43" t="s">
        <v>66</v>
      </c>
      <c r="I182" s="404">
        <v>1121343</v>
      </c>
    </row>
    <row r="183" spans="1:9" ht="33.75" customHeight="1" x14ac:dyDescent="0.25">
      <c r="A183" s="75" t="s">
        <v>662</v>
      </c>
      <c r="B183" s="52" t="s">
        <v>50</v>
      </c>
      <c r="C183" s="43" t="s">
        <v>20</v>
      </c>
      <c r="D183" s="52">
        <v>12</v>
      </c>
      <c r="E183" s="226" t="s">
        <v>206</v>
      </c>
      <c r="F183" s="227" t="s">
        <v>10</v>
      </c>
      <c r="G183" s="228" t="s">
        <v>569</v>
      </c>
      <c r="H183" s="43"/>
      <c r="I183" s="402">
        <f>SUM(I184:I184)</f>
        <v>480576</v>
      </c>
    </row>
    <row r="184" spans="1:9" ht="18" customHeight="1" x14ac:dyDescent="0.25">
      <c r="A184" s="548" t="s">
        <v>21</v>
      </c>
      <c r="B184" s="52" t="s">
        <v>50</v>
      </c>
      <c r="C184" s="43" t="s">
        <v>20</v>
      </c>
      <c r="D184" s="52">
        <v>12</v>
      </c>
      <c r="E184" s="226" t="s">
        <v>206</v>
      </c>
      <c r="F184" s="227" t="s">
        <v>10</v>
      </c>
      <c r="G184" s="228" t="s">
        <v>569</v>
      </c>
      <c r="H184" s="43" t="s">
        <v>66</v>
      </c>
      <c r="I184" s="404">
        <v>480576</v>
      </c>
    </row>
    <row r="185" spans="1:9" s="462" customFormat="1" ht="33" hidden="1" customHeight="1" x14ac:dyDescent="0.25">
      <c r="A185" s="75" t="s">
        <v>671</v>
      </c>
      <c r="B185" s="52" t="s">
        <v>50</v>
      </c>
      <c r="C185" s="43" t="s">
        <v>20</v>
      </c>
      <c r="D185" s="52">
        <v>12</v>
      </c>
      <c r="E185" s="226" t="s">
        <v>206</v>
      </c>
      <c r="F185" s="227" t="s">
        <v>10</v>
      </c>
      <c r="G185" s="228" t="s">
        <v>670</v>
      </c>
      <c r="H185" s="43"/>
      <c r="I185" s="402">
        <f>SUM(I186)</f>
        <v>0</v>
      </c>
    </row>
    <row r="186" spans="1:9" s="462" customFormat="1" ht="30.75" hidden="1" customHeight="1" x14ac:dyDescent="0.25">
      <c r="A186" s="548" t="s">
        <v>537</v>
      </c>
      <c r="B186" s="52" t="s">
        <v>50</v>
      </c>
      <c r="C186" s="43" t="s">
        <v>20</v>
      </c>
      <c r="D186" s="52">
        <v>12</v>
      </c>
      <c r="E186" s="226" t="s">
        <v>206</v>
      </c>
      <c r="F186" s="227" t="s">
        <v>10</v>
      </c>
      <c r="G186" s="228" t="s">
        <v>670</v>
      </c>
      <c r="H186" s="43" t="s">
        <v>16</v>
      </c>
      <c r="I186" s="404"/>
    </row>
    <row r="187" spans="1:9" ht="31.5" x14ac:dyDescent="0.25">
      <c r="A187" s="64" t="s">
        <v>135</v>
      </c>
      <c r="B187" s="32" t="s">
        <v>50</v>
      </c>
      <c r="C187" s="28" t="s">
        <v>20</v>
      </c>
      <c r="D187" s="28" t="s">
        <v>74</v>
      </c>
      <c r="E187" s="217" t="s">
        <v>204</v>
      </c>
      <c r="F187" s="218" t="s">
        <v>383</v>
      </c>
      <c r="G187" s="219" t="s">
        <v>384</v>
      </c>
      <c r="H187" s="27"/>
      <c r="I187" s="401">
        <f>SUM(I188)</f>
        <v>10000</v>
      </c>
    </row>
    <row r="188" spans="1:9" ht="63.75" customHeight="1" x14ac:dyDescent="0.25">
      <c r="A188" s="83" t="s">
        <v>136</v>
      </c>
      <c r="B188" s="354" t="s">
        <v>50</v>
      </c>
      <c r="C188" s="5" t="s">
        <v>20</v>
      </c>
      <c r="D188" s="354">
        <v>12</v>
      </c>
      <c r="E188" s="238" t="s">
        <v>205</v>
      </c>
      <c r="F188" s="239" t="s">
        <v>383</v>
      </c>
      <c r="G188" s="240" t="s">
        <v>384</v>
      </c>
      <c r="H188" s="268"/>
      <c r="I188" s="402">
        <f>SUM(I189)</f>
        <v>10000</v>
      </c>
    </row>
    <row r="189" spans="1:9" ht="63" x14ac:dyDescent="0.25">
      <c r="A189" s="83" t="s">
        <v>431</v>
      </c>
      <c r="B189" s="354" t="s">
        <v>50</v>
      </c>
      <c r="C189" s="5" t="s">
        <v>20</v>
      </c>
      <c r="D189" s="354">
        <v>12</v>
      </c>
      <c r="E189" s="238" t="s">
        <v>205</v>
      </c>
      <c r="F189" s="239" t="s">
        <v>10</v>
      </c>
      <c r="G189" s="240" t="s">
        <v>384</v>
      </c>
      <c r="H189" s="268"/>
      <c r="I189" s="402">
        <f>SUM(I190)</f>
        <v>10000</v>
      </c>
    </row>
    <row r="190" spans="1:9" ht="31.5" x14ac:dyDescent="0.25">
      <c r="A190" s="3" t="s">
        <v>433</v>
      </c>
      <c r="B190" s="354" t="s">
        <v>50</v>
      </c>
      <c r="C190" s="5" t="s">
        <v>20</v>
      </c>
      <c r="D190" s="354">
        <v>12</v>
      </c>
      <c r="E190" s="238" t="s">
        <v>205</v>
      </c>
      <c r="F190" s="239" t="s">
        <v>10</v>
      </c>
      <c r="G190" s="240" t="s">
        <v>432</v>
      </c>
      <c r="H190" s="268"/>
      <c r="I190" s="402">
        <f>SUM(I191)</f>
        <v>10000</v>
      </c>
    </row>
    <row r="191" spans="1:9" ht="16.5" customHeight="1" x14ac:dyDescent="0.25">
      <c r="A191" s="83" t="s">
        <v>18</v>
      </c>
      <c r="B191" s="354" t="s">
        <v>50</v>
      </c>
      <c r="C191" s="5" t="s">
        <v>20</v>
      </c>
      <c r="D191" s="354">
        <v>12</v>
      </c>
      <c r="E191" s="238" t="s">
        <v>205</v>
      </c>
      <c r="F191" s="239" t="s">
        <v>10</v>
      </c>
      <c r="G191" s="240" t="s">
        <v>432</v>
      </c>
      <c r="H191" s="268" t="s">
        <v>17</v>
      </c>
      <c r="I191" s="404">
        <v>10000</v>
      </c>
    </row>
    <row r="192" spans="1:9" ht="15.75" x14ac:dyDescent="0.25">
      <c r="A192" s="16" t="s">
        <v>139</v>
      </c>
      <c r="B192" s="19" t="s">
        <v>50</v>
      </c>
      <c r="C192" s="17" t="s">
        <v>98</v>
      </c>
      <c r="D192" s="19"/>
      <c r="E192" s="284"/>
      <c r="F192" s="285"/>
      <c r="G192" s="286"/>
      <c r="H192" s="274"/>
      <c r="I192" s="399">
        <f>SUM(I193+I199)</f>
        <v>3076258</v>
      </c>
    </row>
    <row r="193" spans="1:9" s="9" customFormat="1" ht="15.75" x14ac:dyDescent="0.25">
      <c r="A193" s="20" t="s">
        <v>229</v>
      </c>
      <c r="B193" s="282" t="s">
        <v>50</v>
      </c>
      <c r="C193" s="24" t="s">
        <v>98</v>
      </c>
      <c r="D193" s="275" t="s">
        <v>10</v>
      </c>
      <c r="E193" s="265"/>
      <c r="F193" s="266"/>
      <c r="G193" s="267"/>
      <c r="H193" s="23"/>
      <c r="I193" s="400">
        <f>SUM(I194)</f>
        <v>19578</v>
      </c>
    </row>
    <row r="194" spans="1:9" ht="47.25" x14ac:dyDescent="0.25">
      <c r="A194" s="26" t="s">
        <v>178</v>
      </c>
      <c r="B194" s="32" t="s">
        <v>50</v>
      </c>
      <c r="C194" s="28" t="s">
        <v>98</v>
      </c>
      <c r="D194" s="119" t="s">
        <v>10</v>
      </c>
      <c r="E194" s="223" t="s">
        <v>434</v>
      </c>
      <c r="F194" s="224" t="s">
        <v>383</v>
      </c>
      <c r="G194" s="225" t="s">
        <v>384</v>
      </c>
      <c r="H194" s="30"/>
      <c r="I194" s="401">
        <f>SUM(I195)</f>
        <v>19578</v>
      </c>
    </row>
    <row r="195" spans="1:9" ht="78.75" x14ac:dyDescent="0.25">
      <c r="A195" s="3" t="s">
        <v>231</v>
      </c>
      <c r="B195" s="354" t="s">
        <v>50</v>
      </c>
      <c r="C195" s="5" t="s">
        <v>98</v>
      </c>
      <c r="D195" s="118" t="s">
        <v>10</v>
      </c>
      <c r="E195" s="238" t="s">
        <v>230</v>
      </c>
      <c r="F195" s="239" t="s">
        <v>383</v>
      </c>
      <c r="G195" s="240" t="s">
        <v>384</v>
      </c>
      <c r="H195" s="58"/>
      <c r="I195" s="402">
        <f>SUM(I196)</f>
        <v>19578</v>
      </c>
    </row>
    <row r="196" spans="1:9" ht="47.25" x14ac:dyDescent="0.25">
      <c r="A196" s="60" t="s">
        <v>541</v>
      </c>
      <c r="B196" s="118" t="s">
        <v>50</v>
      </c>
      <c r="C196" s="5" t="s">
        <v>98</v>
      </c>
      <c r="D196" s="118" t="s">
        <v>10</v>
      </c>
      <c r="E196" s="238" t="s">
        <v>230</v>
      </c>
      <c r="F196" s="239" t="s">
        <v>10</v>
      </c>
      <c r="G196" s="240" t="s">
        <v>384</v>
      </c>
      <c r="H196" s="58"/>
      <c r="I196" s="402">
        <f>SUM(I197)</f>
        <v>19578</v>
      </c>
    </row>
    <row r="197" spans="1:9" ht="33" customHeight="1" x14ac:dyDescent="0.25">
      <c r="A197" s="104" t="s">
        <v>436</v>
      </c>
      <c r="B197" s="299" t="s">
        <v>50</v>
      </c>
      <c r="C197" s="5" t="s">
        <v>98</v>
      </c>
      <c r="D197" s="118" t="s">
        <v>10</v>
      </c>
      <c r="E197" s="238" t="s">
        <v>230</v>
      </c>
      <c r="F197" s="239" t="s">
        <v>10</v>
      </c>
      <c r="G197" s="240" t="s">
        <v>437</v>
      </c>
      <c r="H197" s="58"/>
      <c r="I197" s="402">
        <f>SUM(I198)</f>
        <v>19578</v>
      </c>
    </row>
    <row r="198" spans="1:9" ht="17.25" customHeight="1" x14ac:dyDescent="0.25">
      <c r="A198" s="75" t="s">
        <v>21</v>
      </c>
      <c r="B198" s="297" t="s">
        <v>50</v>
      </c>
      <c r="C198" s="5" t="s">
        <v>98</v>
      </c>
      <c r="D198" s="118" t="s">
        <v>10</v>
      </c>
      <c r="E198" s="238" t="s">
        <v>230</v>
      </c>
      <c r="F198" s="239" t="s">
        <v>10</v>
      </c>
      <c r="G198" s="240" t="s">
        <v>437</v>
      </c>
      <c r="H198" s="58" t="s">
        <v>66</v>
      </c>
      <c r="I198" s="404">
        <v>19578</v>
      </c>
    </row>
    <row r="199" spans="1:9" ht="15.75" x14ac:dyDescent="0.25">
      <c r="A199" s="20" t="s">
        <v>140</v>
      </c>
      <c r="B199" s="282" t="s">
        <v>50</v>
      </c>
      <c r="C199" s="24" t="s">
        <v>98</v>
      </c>
      <c r="D199" s="21" t="s">
        <v>12</v>
      </c>
      <c r="E199" s="265"/>
      <c r="F199" s="266"/>
      <c r="G199" s="267"/>
      <c r="H199" s="23"/>
      <c r="I199" s="400">
        <f>SUM(I200)</f>
        <v>3056680</v>
      </c>
    </row>
    <row r="200" spans="1:9" s="42" customFormat="1" ht="47.25" x14ac:dyDescent="0.25">
      <c r="A200" s="26" t="s">
        <v>178</v>
      </c>
      <c r="B200" s="32" t="s">
        <v>50</v>
      </c>
      <c r="C200" s="28" t="s">
        <v>98</v>
      </c>
      <c r="D200" s="119" t="s">
        <v>12</v>
      </c>
      <c r="E200" s="223" t="s">
        <v>434</v>
      </c>
      <c r="F200" s="224" t="s">
        <v>383</v>
      </c>
      <c r="G200" s="225" t="s">
        <v>384</v>
      </c>
      <c r="H200" s="30"/>
      <c r="I200" s="401">
        <f>SUM(I201+I205)</f>
        <v>3056680</v>
      </c>
    </row>
    <row r="201" spans="1:9" s="42" customFormat="1" ht="78.75" x14ac:dyDescent="0.25">
      <c r="A201" s="53" t="s">
        <v>231</v>
      </c>
      <c r="B201" s="297" t="s">
        <v>50</v>
      </c>
      <c r="C201" s="5" t="s">
        <v>98</v>
      </c>
      <c r="D201" s="118" t="s">
        <v>12</v>
      </c>
      <c r="E201" s="238" t="s">
        <v>230</v>
      </c>
      <c r="F201" s="239" t="s">
        <v>383</v>
      </c>
      <c r="G201" s="240" t="s">
        <v>384</v>
      </c>
      <c r="H201" s="268"/>
      <c r="I201" s="402">
        <f>SUM(I202)</f>
        <v>1874482</v>
      </c>
    </row>
    <row r="202" spans="1:9" s="42" customFormat="1" ht="47.25" x14ac:dyDescent="0.25">
      <c r="A202" s="104" t="s">
        <v>435</v>
      </c>
      <c r="B202" s="299" t="s">
        <v>50</v>
      </c>
      <c r="C202" s="5" t="s">
        <v>98</v>
      </c>
      <c r="D202" s="118" t="s">
        <v>12</v>
      </c>
      <c r="E202" s="238" t="s">
        <v>230</v>
      </c>
      <c r="F202" s="239" t="s">
        <v>10</v>
      </c>
      <c r="G202" s="240" t="s">
        <v>384</v>
      </c>
      <c r="H202" s="268"/>
      <c r="I202" s="402">
        <f>SUM(I203)</f>
        <v>1874482</v>
      </c>
    </row>
    <row r="203" spans="1:9" s="42" customFormat="1" ht="33.75" customHeight="1" x14ac:dyDescent="0.25">
      <c r="A203" s="104" t="s">
        <v>500</v>
      </c>
      <c r="B203" s="299" t="s">
        <v>50</v>
      </c>
      <c r="C203" s="5" t="s">
        <v>98</v>
      </c>
      <c r="D203" s="118" t="s">
        <v>12</v>
      </c>
      <c r="E203" s="238" t="s">
        <v>230</v>
      </c>
      <c r="F203" s="239" t="s">
        <v>10</v>
      </c>
      <c r="G203" s="240" t="s">
        <v>501</v>
      </c>
      <c r="H203" s="268"/>
      <c r="I203" s="402">
        <f>SUM(I204)</f>
        <v>1874482</v>
      </c>
    </row>
    <row r="204" spans="1:9" s="42" customFormat="1" ht="18" customHeight="1" x14ac:dyDescent="0.25">
      <c r="A204" s="75" t="s">
        <v>21</v>
      </c>
      <c r="B204" s="297" t="s">
        <v>50</v>
      </c>
      <c r="C204" s="5" t="s">
        <v>98</v>
      </c>
      <c r="D204" s="118" t="s">
        <v>12</v>
      </c>
      <c r="E204" s="238" t="s">
        <v>230</v>
      </c>
      <c r="F204" s="239" t="s">
        <v>10</v>
      </c>
      <c r="G204" s="240" t="s">
        <v>501</v>
      </c>
      <c r="H204" s="268" t="s">
        <v>66</v>
      </c>
      <c r="I204" s="404">
        <v>1874482</v>
      </c>
    </row>
    <row r="205" spans="1:9" s="42" customFormat="1" ht="81" customHeight="1" x14ac:dyDescent="0.25">
      <c r="A205" s="337" t="s">
        <v>179</v>
      </c>
      <c r="B205" s="297" t="s">
        <v>50</v>
      </c>
      <c r="C205" s="5" t="s">
        <v>98</v>
      </c>
      <c r="D205" s="354" t="s">
        <v>12</v>
      </c>
      <c r="E205" s="238" t="s">
        <v>206</v>
      </c>
      <c r="F205" s="239" t="s">
        <v>383</v>
      </c>
      <c r="G205" s="240" t="s">
        <v>384</v>
      </c>
      <c r="H205" s="58"/>
      <c r="I205" s="402">
        <f>SUM(I206)</f>
        <v>1182198</v>
      </c>
    </row>
    <row r="206" spans="1:9" s="42" customFormat="1" ht="34.5" customHeight="1" x14ac:dyDescent="0.25">
      <c r="A206" s="3" t="s">
        <v>440</v>
      </c>
      <c r="B206" s="297" t="s">
        <v>50</v>
      </c>
      <c r="C206" s="5" t="s">
        <v>98</v>
      </c>
      <c r="D206" s="354" t="s">
        <v>12</v>
      </c>
      <c r="E206" s="238" t="s">
        <v>206</v>
      </c>
      <c r="F206" s="239" t="s">
        <v>10</v>
      </c>
      <c r="G206" s="240" t="s">
        <v>384</v>
      </c>
      <c r="H206" s="58" t="s">
        <v>66</v>
      </c>
      <c r="I206" s="402">
        <f>SUM(I207+I209+I211)</f>
        <v>1182198</v>
      </c>
    </row>
    <row r="207" spans="1:9" s="42" customFormat="1" ht="34.5" customHeight="1" x14ac:dyDescent="0.25">
      <c r="A207" s="60" t="s">
        <v>759</v>
      </c>
      <c r="B207" s="297" t="s">
        <v>50</v>
      </c>
      <c r="C207" s="5" t="s">
        <v>98</v>
      </c>
      <c r="D207" s="575" t="s">
        <v>12</v>
      </c>
      <c r="E207" s="238" t="s">
        <v>206</v>
      </c>
      <c r="F207" s="239" t="s">
        <v>10</v>
      </c>
      <c r="G207" s="349">
        <v>11500</v>
      </c>
      <c r="H207" s="58"/>
      <c r="I207" s="402">
        <f>SUM(I208)</f>
        <v>1123088</v>
      </c>
    </row>
    <row r="208" spans="1:9" s="42" customFormat="1" ht="34.5" customHeight="1" x14ac:dyDescent="0.25">
      <c r="A208" s="75" t="s">
        <v>171</v>
      </c>
      <c r="B208" s="297" t="s">
        <v>50</v>
      </c>
      <c r="C208" s="5" t="s">
        <v>98</v>
      </c>
      <c r="D208" s="575" t="s">
        <v>12</v>
      </c>
      <c r="E208" s="238" t="s">
        <v>206</v>
      </c>
      <c r="F208" s="239" t="s">
        <v>10</v>
      </c>
      <c r="G208" s="349">
        <v>11500</v>
      </c>
      <c r="H208" s="58" t="s">
        <v>170</v>
      </c>
      <c r="I208" s="404">
        <v>1123088</v>
      </c>
    </row>
    <row r="209" spans="1:9" s="42" customFormat="1" ht="33.75" customHeight="1" x14ac:dyDescent="0.25">
      <c r="A209" s="60" t="s">
        <v>753</v>
      </c>
      <c r="B209" s="354" t="s">
        <v>50</v>
      </c>
      <c r="C209" s="5" t="s">
        <v>98</v>
      </c>
      <c r="D209" s="354" t="s">
        <v>12</v>
      </c>
      <c r="E209" s="238" t="s">
        <v>206</v>
      </c>
      <c r="F209" s="239" t="s">
        <v>10</v>
      </c>
      <c r="G209" s="349" t="s">
        <v>752</v>
      </c>
      <c r="H209" s="58"/>
      <c r="I209" s="402">
        <f>SUM(I210)</f>
        <v>59110</v>
      </c>
    </row>
    <row r="210" spans="1:9" s="42" customFormat="1" ht="32.25" customHeight="1" x14ac:dyDescent="0.25">
      <c r="A210" s="75" t="s">
        <v>171</v>
      </c>
      <c r="B210" s="354" t="s">
        <v>50</v>
      </c>
      <c r="C210" s="5" t="s">
        <v>98</v>
      </c>
      <c r="D210" s="354" t="s">
        <v>12</v>
      </c>
      <c r="E210" s="238" t="s">
        <v>206</v>
      </c>
      <c r="F210" s="239" t="s">
        <v>10</v>
      </c>
      <c r="G210" s="349" t="s">
        <v>752</v>
      </c>
      <c r="H210" s="58" t="s">
        <v>170</v>
      </c>
      <c r="I210" s="404">
        <v>59110</v>
      </c>
    </row>
    <row r="211" spans="1:9" s="42" customFormat="1" ht="32.25" hidden="1" customHeight="1" x14ac:dyDescent="0.25">
      <c r="A211" s="579" t="s">
        <v>761</v>
      </c>
      <c r="B211" s="577" t="s">
        <v>50</v>
      </c>
      <c r="C211" s="5" t="s">
        <v>98</v>
      </c>
      <c r="D211" s="577" t="s">
        <v>12</v>
      </c>
      <c r="E211" s="238" t="s">
        <v>206</v>
      </c>
      <c r="F211" s="239" t="s">
        <v>10</v>
      </c>
      <c r="G211" s="222" t="s">
        <v>760</v>
      </c>
      <c r="H211" s="58"/>
      <c r="I211" s="402">
        <f>SUM(I212:I213)</f>
        <v>0</v>
      </c>
    </row>
    <row r="212" spans="1:9" s="42" customFormat="1" ht="32.25" hidden="1" customHeight="1" x14ac:dyDescent="0.25">
      <c r="A212" s="83" t="s">
        <v>537</v>
      </c>
      <c r="B212" s="577" t="s">
        <v>50</v>
      </c>
      <c r="C212" s="5" t="s">
        <v>98</v>
      </c>
      <c r="D212" s="577" t="s">
        <v>12</v>
      </c>
      <c r="E212" s="238" t="s">
        <v>206</v>
      </c>
      <c r="F212" s="239" t="s">
        <v>10</v>
      </c>
      <c r="G212" s="222" t="s">
        <v>760</v>
      </c>
      <c r="H212" s="58" t="s">
        <v>16</v>
      </c>
      <c r="I212" s="404"/>
    </row>
    <row r="213" spans="1:9" s="42" customFormat="1" ht="32.25" hidden="1" customHeight="1" x14ac:dyDescent="0.25">
      <c r="A213" s="75" t="s">
        <v>171</v>
      </c>
      <c r="B213" s="584" t="s">
        <v>50</v>
      </c>
      <c r="C213" s="5" t="s">
        <v>98</v>
      </c>
      <c r="D213" s="584" t="s">
        <v>12</v>
      </c>
      <c r="E213" s="238" t="s">
        <v>206</v>
      </c>
      <c r="F213" s="239" t="s">
        <v>10</v>
      </c>
      <c r="G213" s="222" t="s">
        <v>760</v>
      </c>
      <c r="H213" s="58" t="s">
        <v>170</v>
      </c>
      <c r="I213" s="404"/>
    </row>
    <row r="214" spans="1:9" s="42" customFormat="1" ht="16.5" customHeight="1" x14ac:dyDescent="0.25">
      <c r="A214" s="112" t="s">
        <v>566</v>
      </c>
      <c r="B214" s="18" t="s">
        <v>50</v>
      </c>
      <c r="C214" s="371" t="s">
        <v>32</v>
      </c>
      <c r="D214" s="18"/>
      <c r="E214" s="247"/>
      <c r="F214" s="248"/>
      <c r="G214" s="249"/>
      <c r="H214" s="14"/>
      <c r="I214" s="399">
        <f>SUM(I215)</f>
        <v>189783</v>
      </c>
    </row>
    <row r="215" spans="1:9" s="42" customFormat="1" ht="16.5" customHeight="1" x14ac:dyDescent="0.25">
      <c r="A215" s="108" t="s">
        <v>567</v>
      </c>
      <c r="B215" s="25" t="s">
        <v>50</v>
      </c>
      <c r="C215" s="55" t="s">
        <v>32</v>
      </c>
      <c r="D215" s="21" t="s">
        <v>29</v>
      </c>
      <c r="E215" s="265"/>
      <c r="F215" s="266"/>
      <c r="G215" s="267"/>
      <c r="H215" s="21"/>
      <c r="I215" s="400">
        <f>SUM(I216)</f>
        <v>189783</v>
      </c>
    </row>
    <row r="216" spans="1:9" ht="16.5" customHeight="1" x14ac:dyDescent="0.25">
      <c r="A216" s="74" t="s">
        <v>176</v>
      </c>
      <c r="B216" s="29" t="s">
        <v>50</v>
      </c>
      <c r="C216" s="27" t="s">
        <v>32</v>
      </c>
      <c r="D216" s="29" t="s">
        <v>29</v>
      </c>
      <c r="E216" s="223" t="s">
        <v>195</v>
      </c>
      <c r="F216" s="224" t="s">
        <v>383</v>
      </c>
      <c r="G216" s="225" t="s">
        <v>384</v>
      </c>
      <c r="H216" s="27"/>
      <c r="I216" s="401">
        <f>SUM(I217)</f>
        <v>189783</v>
      </c>
    </row>
    <row r="217" spans="1:9" ht="16.5" customHeight="1" x14ac:dyDescent="0.25">
      <c r="A217" s="83" t="s">
        <v>175</v>
      </c>
      <c r="B217" s="340" t="s">
        <v>50</v>
      </c>
      <c r="C217" s="2" t="s">
        <v>32</v>
      </c>
      <c r="D217" s="340" t="s">
        <v>29</v>
      </c>
      <c r="E217" s="238" t="s">
        <v>196</v>
      </c>
      <c r="F217" s="239" t="s">
        <v>383</v>
      </c>
      <c r="G217" s="240" t="s">
        <v>384</v>
      </c>
      <c r="H217" s="2"/>
      <c r="I217" s="402">
        <f>SUM(I218)</f>
        <v>189783</v>
      </c>
    </row>
    <row r="218" spans="1:9" ht="31.5" customHeight="1" x14ac:dyDescent="0.25">
      <c r="A218" s="83" t="s">
        <v>630</v>
      </c>
      <c r="B218" s="340" t="s">
        <v>50</v>
      </c>
      <c r="C218" s="2" t="s">
        <v>32</v>
      </c>
      <c r="D218" s="340" t="s">
        <v>29</v>
      </c>
      <c r="E218" s="238" t="s">
        <v>196</v>
      </c>
      <c r="F218" s="239" t="s">
        <v>383</v>
      </c>
      <c r="G218" s="349">
        <v>12700</v>
      </c>
      <c r="H218" s="2"/>
      <c r="I218" s="402">
        <f>SUM(I219)</f>
        <v>189783</v>
      </c>
    </row>
    <row r="219" spans="1:9" ht="31.5" customHeight="1" x14ac:dyDescent="0.25">
      <c r="A219" s="83" t="s">
        <v>537</v>
      </c>
      <c r="B219" s="340" t="s">
        <v>50</v>
      </c>
      <c r="C219" s="2" t="s">
        <v>32</v>
      </c>
      <c r="D219" s="340" t="s">
        <v>29</v>
      </c>
      <c r="E219" s="238" t="s">
        <v>196</v>
      </c>
      <c r="F219" s="239" t="s">
        <v>383</v>
      </c>
      <c r="G219" s="349">
        <v>12700</v>
      </c>
      <c r="H219" s="2" t="s">
        <v>16</v>
      </c>
      <c r="I219" s="404">
        <v>189783</v>
      </c>
    </row>
    <row r="220" spans="1:9" s="42" customFormat="1" ht="16.5" customHeight="1" x14ac:dyDescent="0.25">
      <c r="A220" s="112" t="s">
        <v>37</v>
      </c>
      <c r="B220" s="18" t="s">
        <v>50</v>
      </c>
      <c r="C220" s="18">
        <v>10</v>
      </c>
      <c r="D220" s="18"/>
      <c r="E220" s="247"/>
      <c r="F220" s="248"/>
      <c r="G220" s="249"/>
      <c r="H220" s="14"/>
      <c r="I220" s="399">
        <f>SUM(I221)</f>
        <v>13111285</v>
      </c>
    </row>
    <row r="221" spans="1:9" ht="15.75" x14ac:dyDescent="0.25">
      <c r="A221" s="108" t="s">
        <v>42</v>
      </c>
      <c r="B221" s="25" t="s">
        <v>50</v>
      </c>
      <c r="C221" s="25">
        <v>10</v>
      </c>
      <c r="D221" s="21" t="s">
        <v>20</v>
      </c>
      <c r="E221" s="265"/>
      <c r="F221" s="266"/>
      <c r="G221" s="267"/>
      <c r="H221" s="21"/>
      <c r="I221" s="400">
        <f>SUM(I222+I231)</f>
        <v>13111285</v>
      </c>
    </row>
    <row r="222" spans="1:9" ht="47.25" x14ac:dyDescent="0.25">
      <c r="A222" s="101" t="s">
        <v>110</v>
      </c>
      <c r="B222" s="29" t="s">
        <v>50</v>
      </c>
      <c r="C222" s="29">
        <v>10</v>
      </c>
      <c r="D222" s="27" t="s">
        <v>20</v>
      </c>
      <c r="E222" s="217" t="s">
        <v>180</v>
      </c>
      <c r="F222" s="218" t="s">
        <v>383</v>
      </c>
      <c r="G222" s="219" t="s">
        <v>384</v>
      </c>
      <c r="H222" s="27"/>
      <c r="I222" s="401">
        <f>SUM(I223)</f>
        <v>12525385</v>
      </c>
    </row>
    <row r="223" spans="1:9" ht="78.75" x14ac:dyDescent="0.25">
      <c r="A223" s="60" t="s">
        <v>111</v>
      </c>
      <c r="B223" s="340" t="s">
        <v>50</v>
      </c>
      <c r="C223" s="6">
        <v>10</v>
      </c>
      <c r="D223" s="2" t="s">
        <v>20</v>
      </c>
      <c r="E223" s="220" t="s">
        <v>210</v>
      </c>
      <c r="F223" s="221" t="s">
        <v>383</v>
      </c>
      <c r="G223" s="222" t="s">
        <v>384</v>
      </c>
      <c r="H223" s="2"/>
      <c r="I223" s="402">
        <f>SUM(I224+I227)</f>
        <v>12525385</v>
      </c>
    </row>
    <row r="224" spans="1:9" ht="47.25" x14ac:dyDescent="0.25">
      <c r="A224" s="60" t="s">
        <v>391</v>
      </c>
      <c r="B224" s="340" t="s">
        <v>50</v>
      </c>
      <c r="C224" s="6">
        <v>10</v>
      </c>
      <c r="D224" s="2" t="s">
        <v>20</v>
      </c>
      <c r="E224" s="220" t="s">
        <v>210</v>
      </c>
      <c r="F224" s="221" t="s">
        <v>10</v>
      </c>
      <c r="G224" s="222" t="s">
        <v>384</v>
      </c>
      <c r="H224" s="2"/>
      <c r="I224" s="402">
        <f>SUM(I225)</f>
        <v>7227236</v>
      </c>
    </row>
    <row r="225" spans="1:11" ht="33.75" customHeight="1" x14ac:dyDescent="0.25">
      <c r="A225" s="60" t="s">
        <v>365</v>
      </c>
      <c r="B225" s="340" t="s">
        <v>50</v>
      </c>
      <c r="C225" s="6">
        <v>10</v>
      </c>
      <c r="D225" s="2" t="s">
        <v>20</v>
      </c>
      <c r="E225" s="220" t="s">
        <v>210</v>
      </c>
      <c r="F225" s="221" t="s">
        <v>10</v>
      </c>
      <c r="G225" s="222" t="s">
        <v>483</v>
      </c>
      <c r="H225" s="2"/>
      <c r="I225" s="402">
        <f>SUM(I226:I226)</f>
        <v>7227236</v>
      </c>
    </row>
    <row r="226" spans="1:11" ht="15.75" x14ac:dyDescent="0.25">
      <c r="A226" s="60" t="s">
        <v>40</v>
      </c>
      <c r="B226" s="340" t="s">
        <v>50</v>
      </c>
      <c r="C226" s="6">
        <v>10</v>
      </c>
      <c r="D226" s="2" t="s">
        <v>20</v>
      </c>
      <c r="E226" s="220" t="s">
        <v>210</v>
      </c>
      <c r="F226" s="221" t="s">
        <v>10</v>
      </c>
      <c r="G226" s="222" t="s">
        <v>483</v>
      </c>
      <c r="H226" s="2" t="s">
        <v>39</v>
      </c>
      <c r="I226" s="404">
        <v>7227236</v>
      </c>
    </row>
    <row r="227" spans="1:11" s="586" customFormat="1" ht="31.5" x14ac:dyDescent="0.25">
      <c r="A227" s="60" t="s">
        <v>795</v>
      </c>
      <c r="B227" s="587" t="s">
        <v>50</v>
      </c>
      <c r="C227" s="6">
        <v>10</v>
      </c>
      <c r="D227" s="2" t="s">
        <v>20</v>
      </c>
      <c r="E227" s="220" t="s">
        <v>210</v>
      </c>
      <c r="F227" s="221" t="s">
        <v>12</v>
      </c>
      <c r="G227" s="222" t="s">
        <v>384</v>
      </c>
      <c r="H227" s="2"/>
      <c r="I227" s="402">
        <f>SUM(I228)</f>
        <v>5298149</v>
      </c>
    </row>
    <row r="228" spans="1:11" s="586" customFormat="1" ht="65.25" customHeight="1" x14ac:dyDescent="0.25">
      <c r="A228" s="60" t="s">
        <v>796</v>
      </c>
      <c r="B228" s="587" t="s">
        <v>50</v>
      </c>
      <c r="C228" s="6">
        <v>10</v>
      </c>
      <c r="D228" s="2" t="s">
        <v>20</v>
      </c>
      <c r="E228" s="220" t="s">
        <v>210</v>
      </c>
      <c r="F228" s="221" t="s">
        <v>12</v>
      </c>
      <c r="G228" s="222" t="s">
        <v>797</v>
      </c>
      <c r="H228" s="2"/>
      <c r="I228" s="402">
        <f>SUM(I229:I230)</f>
        <v>5298149</v>
      </c>
    </row>
    <row r="229" spans="1:11" s="618" customFormat="1" ht="33.75" customHeight="1" x14ac:dyDescent="0.25">
      <c r="A229" s="83" t="s">
        <v>537</v>
      </c>
      <c r="B229" s="619" t="s">
        <v>50</v>
      </c>
      <c r="C229" s="6">
        <v>10</v>
      </c>
      <c r="D229" s="2" t="s">
        <v>20</v>
      </c>
      <c r="E229" s="220" t="s">
        <v>210</v>
      </c>
      <c r="F229" s="221" t="s">
        <v>12</v>
      </c>
      <c r="G229" s="222" t="s">
        <v>797</v>
      </c>
      <c r="H229" s="2" t="s">
        <v>16</v>
      </c>
      <c r="I229" s="404">
        <v>82757</v>
      </c>
    </row>
    <row r="230" spans="1:11" s="586" customFormat="1" ht="15.75" x14ac:dyDescent="0.25">
      <c r="A230" s="60" t="s">
        <v>40</v>
      </c>
      <c r="B230" s="587" t="s">
        <v>50</v>
      </c>
      <c r="C230" s="6">
        <v>10</v>
      </c>
      <c r="D230" s="2" t="s">
        <v>20</v>
      </c>
      <c r="E230" s="220" t="s">
        <v>210</v>
      </c>
      <c r="F230" s="221" t="s">
        <v>12</v>
      </c>
      <c r="G230" s="222" t="s">
        <v>797</v>
      </c>
      <c r="H230" s="2" t="s">
        <v>39</v>
      </c>
      <c r="I230" s="404">
        <v>5215392</v>
      </c>
    </row>
    <row r="231" spans="1:11" ht="47.25" x14ac:dyDescent="0.25">
      <c r="A231" s="98" t="s">
        <v>178</v>
      </c>
      <c r="B231" s="29" t="s">
        <v>50</v>
      </c>
      <c r="C231" s="29">
        <v>10</v>
      </c>
      <c r="D231" s="27" t="s">
        <v>20</v>
      </c>
      <c r="E231" s="217" t="s">
        <v>434</v>
      </c>
      <c r="F231" s="218" t="s">
        <v>383</v>
      </c>
      <c r="G231" s="219" t="s">
        <v>384</v>
      </c>
      <c r="H231" s="27"/>
      <c r="I231" s="401">
        <f>SUM(I232)</f>
        <v>585900</v>
      </c>
    </row>
    <row r="232" spans="1:11" ht="82.5" customHeight="1" x14ac:dyDescent="0.25">
      <c r="A232" s="60" t="s">
        <v>179</v>
      </c>
      <c r="B232" s="340" t="s">
        <v>50</v>
      </c>
      <c r="C232" s="340">
        <v>10</v>
      </c>
      <c r="D232" s="2" t="s">
        <v>20</v>
      </c>
      <c r="E232" s="220" t="s">
        <v>206</v>
      </c>
      <c r="F232" s="221" t="s">
        <v>383</v>
      </c>
      <c r="G232" s="222" t="s">
        <v>384</v>
      </c>
      <c r="H232" s="2"/>
      <c r="I232" s="402">
        <f>SUM(I233)</f>
        <v>585900</v>
      </c>
    </row>
    <row r="233" spans="1:11" ht="34.5" customHeight="1" x14ac:dyDescent="0.25">
      <c r="A233" s="60" t="s">
        <v>440</v>
      </c>
      <c r="B233" s="340" t="s">
        <v>50</v>
      </c>
      <c r="C233" s="340">
        <v>10</v>
      </c>
      <c r="D233" s="2" t="s">
        <v>20</v>
      </c>
      <c r="E233" s="220" t="s">
        <v>206</v>
      </c>
      <c r="F233" s="221" t="s">
        <v>10</v>
      </c>
      <c r="G233" s="222" t="s">
        <v>384</v>
      </c>
      <c r="H233" s="2"/>
      <c r="I233" s="402">
        <f>SUM(I235)</f>
        <v>585900</v>
      </c>
    </row>
    <row r="234" spans="1:11" ht="15.75" x14ac:dyDescent="0.25">
      <c r="A234" s="60" t="s">
        <v>586</v>
      </c>
      <c r="B234" s="340" t="s">
        <v>50</v>
      </c>
      <c r="C234" s="340">
        <v>10</v>
      </c>
      <c r="D234" s="2" t="s">
        <v>20</v>
      </c>
      <c r="E234" s="220" t="s">
        <v>206</v>
      </c>
      <c r="F234" s="221" t="s">
        <v>10</v>
      </c>
      <c r="G234" s="222" t="s">
        <v>585</v>
      </c>
      <c r="H234" s="2"/>
      <c r="I234" s="402">
        <f>SUM(I235)</f>
        <v>585900</v>
      </c>
    </row>
    <row r="235" spans="1:11" ht="15.75" x14ac:dyDescent="0.25">
      <c r="A235" s="102" t="s">
        <v>40</v>
      </c>
      <c r="B235" s="52" t="s">
        <v>50</v>
      </c>
      <c r="C235" s="340">
        <v>10</v>
      </c>
      <c r="D235" s="2" t="s">
        <v>20</v>
      </c>
      <c r="E235" s="220" t="s">
        <v>206</v>
      </c>
      <c r="F235" s="221" t="s">
        <v>10</v>
      </c>
      <c r="G235" s="222" t="s">
        <v>585</v>
      </c>
      <c r="H235" s="2" t="s">
        <v>39</v>
      </c>
      <c r="I235" s="404">
        <v>585900</v>
      </c>
    </row>
    <row r="236" spans="1:11" s="42" customFormat="1" ht="31.5" customHeight="1" x14ac:dyDescent="0.25">
      <c r="A236" s="409" t="s">
        <v>55</v>
      </c>
      <c r="B236" s="410" t="s">
        <v>56</v>
      </c>
      <c r="C236" s="411"/>
      <c r="D236" s="412"/>
      <c r="E236" s="413"/>
      <c r="F236" s="414"/>
      <c r="G236" s="415"/>
      <c r="H236" s="416"/>
      <c r="I236" s="417">
        <f>SUM(I237+I288+I268+I281)</f>
        <v>26390407</v>
      </c>
      <c r="J236" s="464"/>
      <c r="K236" s="464"/>
    </row>
    <row r="237" spans="1:11" s="42" customFormat="1" ht="16.5" customHeight="1" x14ac:dyDescent="0.25">
      <c r="A237" s="279" t="s">
        <v>9</v>
      </c>
      <c r="B237" s="296" t="s">
        <v>56</v>
      </c>
      <c r="C237" s="14" t="s">
        <v>10</v>
      </c>
      <c r="D237" s="14"/>
      <c r="E237" s="290"/>
      <c r="F237" s="291"/>
      <c r="G237" s="292"/>
      <c r="H237" s="14"/>
      <c r="I237" s="399">
        <f>SUM(I238+I255)</f>
        <v>19047729</v>
      </c>
    </row>
    <row r="238" spans="1:11" ht="31.5" x14ac:dyDescent="0.25">
      <c r="A238" s="96" t="s">
        <v>69</v>
      </c>
      <c r="B238" s="25" t="s">
        <v>56</v>
      </c>
      <c r="C238" s="21" t="s">
        <v>10</v>
      </c>
      <c r="D238" s="21" t="s">
        <v>68</v>
      </c>
      <c r="E238" s="214"/>
      <c r="F238" s="215"/>
      <c r="G238" s="216"/>
      <c r="H238" s="22"/>
      <c r="I238" s="400">
        <f>SUM(I239,I244,I249)</f>
        <v>3190633</v>
      </c>
    </row>
    <row r="239" spans="1:11" ht="47.25" x14ac:dyDescent="0.25">
      <c r="A239" s="74" t="s">
        <v>105</v>
      </c>
      <c r="B239" s="29" t="s">
        <v>56</v>
      </c>
      <c r="C239" s="27" t="s">
        <v>10</v>
      </c>
      <c r="D239" s="27" t="s">
        <v>68</v>
      </c>
      <c r="E239" s="217" t="s">
        <v>386</v>
      </c>
      <c r="F239" s="218" t="s">
        <v>383</v>
      </c>
      <c r="G239" s="219" t="s">
        <v>384</v>
      </c>
      <c r="H239" s="27"/>
      <c r="I239" s="401">
        <f>SUM(I240)</f>
        <v>539567</v>
      </c>
    </row>
    <row r="240" spans="1:11" ht="63" x14ac:dyDescent="0.25">
      <c r="A240" s="75" t="s">
        <v>116</v>
      </c>
      <c r="B240" s="52" t="s">
        <v>56</v>
      </c>
      <c r="C240" s="2" t="s">
        <v>10</v>
      </c>
      <c r="D240" s="2" t="s">
        <v>68</v>
      </c>
      <c r="E240" s="220" t="s">
        <v>387</v>
      </c>
      <c r="F240" s="221" t="s">
        <v>383</v>
      </c>
      <c r="G240" s="222" t="s">
        <v>384</v>
      </c>
      <c r="H240" s="43"/>
      <c r="I240" s="402">
        <f>SUM(I241)</f>
        <v>539567</v>
      </c>
    </row>
    <row r="241" spans="1:9" ht="47.25" x14ac:dyDescent="0.25">
      <c r="A241" s="75" t="s">
        <v>390</v>
      </c>
      <c r="B241" s="52" t="s">
        <v>56</v>
      </c>
      <c r="C241" s="2" t="s">
        <v>10</v>
      </c>
      <c r="D241" s="2" t="s">
        <v>68</v>
      </c>
      <c r="E241" s="220" t="s">
        <v>387</v>
      </c>
      <c r="F241" s="221" t="s">
        <v>10</v>
      </c>
      <c r="G241" s="222" t="s">
        <v>384</v>
      </c>
      <c r="H241" s="43"/>
      <c r="I241" s="402">
        <f>SUM(I242)</f>
        <v>539567</v>
      </c>
    </row>
    <row r="242" spans="1:9" ht="15.75" x14ac:dyDescent="0.25">
      <c r="A242" s="75" t="s">
        <v>107</v>
      </c>
      <c r="B242" s="52" t="s">
        <v>56</v>
      </c>
      <c r="C242" s="2" t="s">
        <v>10</v>
      </c>
      <c r="D242" s="2" t="s">
        <v>68</v>
      </c>
      <c r="E242" s="220" t="s">
        <v>387</v>
      </c>
      <c r="F242" s="221" t="s">
        <v>10</v>
      </c>
      <c r="G242" s="222" t="s">
        <v>389</v>
      </c>
      <c r="H242" s="43"/>
      <c r="I242" s="402">
        <f>SUM(I243)</f>
        <v>539567</v>
      </c>
    </row>
    <row r="243" spans="1:9" ht="31.5" x14ac:dyDescent="0.25">
      <c r="A243" s="550" t="s">
        <v>537</v>
      </c>
      <c r="B243" s="280" t="s">
        <v>56</v>
      </c>
      <c r="C243" s="2" t="s">
        <v>10</v>
      </c>
      <c r="D243" s="2" t="s">
        <v>68</v>
      </c>
      <c r="E243" s="220" t="s">
        <v>387</v>
      </c>
      <c r="F243" s="221" t="s">
        <v>10</v>
      </c>
      <c r="G243" s="222" t="s">
        <v>389</v>
      </c>
      <c r="H243" s="2" t="s">
        <v>16</v>
      </c>
      <c r="I243" s="404">
        <v>539567</v>
      </c>
    </row>
    <row r="244" spans="1:9" s="36" customFormat="1" ht="63" x14ac:dyDescent="0.25">
      <c r="A244" s="74" t="s">
        <v>128</v>
      </c>
      <c r="B244" s="29" t="s">
        <v>56</v>
      </c>
      <c r="C244" s="27" t="s">
        <v>10</v>
      </c>
      <c r="D244" s="27" t="s">
        <v>68</v>
      </c>
      <c r="E244" s="217" t="s">
        <v>199</v>
      </c>
      <c r="F244" s="218" t="s">
        <v>383</v>
      </c>
      <c r="G244" s="219" t="s">
        <v>384</v>
      </c>
      <c r="H244" s="27"/>
      <c r="I244" s="401">
        <f>SUM(I245)</f>
        <v>26000</v>
      </c>
    </row>
    <row r="245" spans="1:9" s="36" customFormat="1" ht="110.25" x14ac:dyDescent="0.25">
      <c r="A245" s="75" t="s">
        <v>144</v>
      </c>
      <c r="B245" s="52" t="s">
        <v>56</v>
      </c>
      <c r="C245" s="2" t="s">
        <v>10</v>
      </c>
      <c r="D245" s="2" t="s">
        <v>68</v>
      </c>
      <c r="E245" s="220" t="s">
        <v>201</v>
      </c>
      <c r="F245" s="221" t="s">
        <v>383</v>
      </c>
      <c r="G245" s="222" t="s">
        <v>384</v>
      </c>
      <c r="H245" s="2"/>
      <c r="I245" s="402">
        <f>SUM(I246)</f>
        <v>26000</v>
      </c>
    </row>
    <row r="246" spans="1:9" s="36" customFormat="1" ht="47.25" x14ac:dyDescent="0.25">
      <c r="A246" s="75" t="s">
        <v>403</v>
      </c>
      <c r="B246" s="52" t="s">
        <v>56</v>
      </c>
      <c r="C246" s="2" t="s">
        <v>10</v>
      </c>
      <c r="D246" s="2" t="s">
        <v>68</v>
      </c>
      <c r="E246" s="220" t="s">
        <v>201</v>
      </c>
      <c r="F246" s="221" t="s">
        <v>10</v>
      </c>
      <c r="G246" s="222" t="s">
        <v>384</v>
      </c>
      <c r="H246" s="2"/>
      <c r="I246" s="402">
        <f>SUM(I247)</f>
        <v>26000</v>
      </c>
    </row>
    <row r="247" spans="1:9" s="36" customFormat="1" ht="31.5" x14ac:dyDescent="0.25">
      <c r="A247" s="3" t="s">
        <v>99</v>
      </c>
      <c r="B247" s="340" t="s">
        <v>56</v>
      </c>
      <c r="C247" s="2" t="s">
        <v>10</v>
      </c>
      <c r="D247" s="2" t="s">
        <v>68</v>
      </c>
      <c r="E247" s="220" t="s">
        <v>201</v>
      </c>
      <c r="F247" s="221" t="s">
        <v>10</v>
      </c>
      <c r="G247" s="222" t="s">
        <v>404</v>
      </c>
      <c r="H247" s="2"/>
      <c r="I247" s="402">
        <f>SUM(I248)</f>
        <v>26000</v>
      </c>
    </row>
    <row r="248" spans="1:9" s="36" customFormat="1" ht="31.5" x14ac:dyDescent="0.25">
      <c r="A248" s="550" t="s">
        <v>537</v>
      </c>
      <c r="B248" s="280" t="s">
        <v>56</v>
      </c>
      <c r="C248" s="2" t="s">
        <v>10</v>
      </c>
      <c r="D248" s="2" t="s">
        <v>68</v>
      </c>
      <c r="E248" s="220" t="s">
        <v>201</v>
      </c>
      <c r="F248" s="221" t="s">
        <v>10</v>
      </c>
      <c r="G248" s="222" t="s">
        <v>404</v>
      </c>
      <c r="H248" s="2" t="s">
        <v>16</v>
      </c>
      <c r="I248" s="403">
        <v>26000</v>
      </c>
    </row>
    <row r="249" spans="1:9" ht="47.25" x14ac:dyDescent="0.25">
      <c r="A249" s="26" t="s">
        <v>120</v>
      </c>
      <c r="B249" s="29" t="s">
        <v>56</v>
      </c>
      <c r="C249" s="27" t="s">
        <v>10</v>
      </c>
      <c r="D249" s="27" t="s">
        <v>68</v>
      </c>
      <c r="E249" s="217" t="s">
        <v>208</v>
      </c>
      <c r="F249" s="218" t="s">
        <v>383</v>
      </c>
      <c r="G249" s="219" t="s">
        <v>384</v>
      </c>
      <c r="H249" s="27"/>
      <c r="I249" s="401">
        <f>SUM(I250)</f>
        <v>2625066</v>
      </c>
    </row>
    <row r="250" spans="1:9" ht="63" x14ac:dyDescent="0.25">
      <c r="A250" s="3" t="s">
        <v>121</v>
      </c>
      <c r="B250" s="340" t="s">
        <v>56</v>
      </c>
      <c r="C250" s="2" t="s">
        <v>10</v>
      </c>
      <c r="D250" s="2" t="s">
        <v>68</v>
      </c>
      <c r="E250" s="220" t="s">
        <v>209</v>
      </c>
      <c r="F250" s="221" t="s">
        <v>383</v>
      </c>
      <c r="G250" s="222" t="s">
        <v>384</v>
      </c>
      <c r="H250" s="2"/>
      <c r="I250" s="402">
        <f>SUM(I251)</f>
        <v>2625066</v>
      </c>
    </row>
    <row r="251" spans="1:9" ht="78.75" x14ac:dyDescent="0.25">
      <c r="A251" s="3" t="s">
        <v>405</v>
      </c>
      <c r="B251" s="340" t="s">
        <v>56</v>
      </c>
      <c r="C251" s="2" t="s">
        <v>10</v>
      </c>
      <c r="D251" s="2" t="s">
        <v>68</v>
      </c>
      <c r="E251" s="220" t="s">
        <v>209</v>
      </c>
      <c r="F251" s="221" t="s">
        <v>10</v>
      </c>
      <c r="G251" s="222" t="s">
        <v>384</v>
      </c>
      <c r="H251" s="2"/>
      <c r="I251" s="402">
        <f>SUM(I252)</f>
        <v>2625066</v>
      </c>
    </row>
    <row r="252" spans="1:9" ht="31.5" x14ac:dyDescent="0.25">
      <c r="A252" s="3" t="s">
        <v>75</v>
      </c>
      <c r="B252" s="340" t="s">
        <v>56</v>
      </c>
      <c r="C252" s="2" t="s">
        <v>10</v>
      </c>
      <c r="D252" s="2" t="s">
        <v>68</v>
      </c>
      <c r="E252" s="220" t="s">
        <v>209</v>
      </c>
      <c r="F252" s="221" t="s">
        <v>10</v>
      </c>
      <c r="G252" s="222" t="s">
        <v>388</v>
      </c>
      <c r="H252" s="2"/>
      <c r="I252" s="402">
        <f>SUM(I253:I254)</f>
        <v>2625066</v>
      </c>
    </row>
    <row r="253" spans="1:9" ht="63" x14ac:dyDescent="0.25">
      <c r="A253" s="83" t="s">
        <v>76</v>
      </c>
      <c r="B253" s="340" t="s">
        <v>56</v>
      </c>
      <c r="C253" s="2" t="s">
        <v>10</v>
      </c>
      <c r="D253" s="2" t="s">
        <v>68</v>
      </c>
      <c r="E253" s="220" t="s">
        <v>209</v>
      </c>
      <c r="F253" s="221" t="s">
        <v>10</v>
      </c>
      <c r="G253" s="222" t="s">
        <v>388</v>
      </c>
      <c r="H253" s="2" t="s">
        <v>13</v>
      </c>
      <c r="I253" s="403">
        <v>2622066</v>
      </c>
    </row>
    <row r="254" spans="1:9" ht="15.75" x14ac:dyDescent="0.25">
      <c r="A254" s="3" t="s">
        <v>18</v>
      </c>
      <c r="B254" s="340" t="s">
        <v>56</v>
      </c>
      <c r="C254" s="2" t="s">
        <v>10</v>
      </c>
      <c r="D254" s="2" t="s">
        <v>68</v>
      </c>
      <c r="E254" s="220" t="s">
        <v>209</v>
      </c>
      <c r="F254" s="221" t="s">
        <v>10</v>
      </c>
      <c r="G254" s="222" t="s">
        <v>388</v>
      </c>
      <c r="H254" s="2" t="s">
        <v>17</v>
      </c>
      <c r="I254" s="403">
        <v>3000</v>
      </c>
    </row>
    <row r="255" spans="1:9" s="533" customFormat="1" ht="15.75" x14ac:dyDescent="0.25">
      <c r="A255" s="20" t="s">
        <v>23</v>
      </c>
      <c r="B255" s="25" t="s">
        <v>56</v>
      </c>
      <c r="C255" s="21" t="s">
        <v>10</v>
      </c>
      <c r="D255" s="21">
        <v>13</v>
      </c>
      <c r="E255" s="265"/>
      <c r="F255" s="266"/>
      <c r="G255" s="267"/>
      <c r="H255" s="21"/>
      <c r="I255" s="400">
        <f>SUM(I264+I256)</f>
        <v>15857096</v>
      </c>
    </row>
    <row r="256" spans="1:9" s="607" customFormat="1" ht="47.25" x14ac:dyDescent="0.25">
      <c r="A256" s="26" t="s">
        <v>120</v>
      </c>
      <c r="B256" s="29" t="s">
        <v>56</v>
      </c>
      <c r="C256" s="27" t="s">
        <v>10</v>
      </c>
      <c r="D256" s="29">
        <v>13</v>
      </c>
      <c r="E256" s="217" t="s">
        <v>208</v>
      </c>
      <c r="F256" s="218" t="s">
        <v>383</v>
      </c>
      <c r="G256" s="219" t="s">
        <v>384</v>
      </c>
      <c r="H256" s="27"/>
      <c r="I256" s="401">
        <f>SUM(I257)</f>
        <v>1790181</v>
      </c>
    </row>
    <row r="257" spans="1:9" s="607" customFormat="1" ht="63" x14ac:dyDescent="0.25">
      <c r="A257" s="3" t="s">
        <v>121</v>
      </c>
      <c r="B257" s="608" t="s">
        <v>56</v>
      </c>
      <c r="C257" s="2" t="s">
        <v>10</v>
      </c>
      <c r="D257" s="608">
        <v>13</v>
      </c>
      <c r="E257" s="220" t="s">
        <v>209</v>
      </c>
      <c r="F257" s="221" t="s">
        <v>383</v>
      </c>
      <c r="G257" s="222" t="s">
        <v>384</v>
      </c>
      <c r="H257" s="2"/>
      <c r="I257" s="402">
        <f>SUM(I258)</f>
        <v>1790181</v>
      </c>
    </row>
    <row r="258" spans="1:9" s="607" customFormat="1" ht="78.75" x14ac:dyDescent="0.25">
      <c r="A258" s="3" t="s">
        <v>405</v>
      </c>
      <c r="B258" s="608" t="s">
        <v>56</v>
      </c>
      <c r="C258" s="2" t="s">
        <v>10</v>
      </c>
      <c r="D258" s="608">
        <v>13</v>
      </c>
      <c r="E258" s="220" t="s">
        <v>209</v>
      </c>
      <c r="F258" s="221" t="s">
        <v>10</v>
      </c>
      <c r="G258" s="222" t="s">
        <v>384</v>
      </c>
      <c r="H258" s="2"/>
      <c r="I258" s="402">
        <f>SUM(I259+I261)</f>
        <v>1790181</v>
      </c>
    </row>
    <row r="259" spans="1:9" s="618" customFormat="1" ht="35.25" customHeight="1" x14ac:dyDescent="0.25">
      <c r="A259" s="60" t="s">
        <v>155</v>
      </c>
      <c r="B259" s="619" t="s">
        <v>56</v>
      </c>
      <c r="C259" s="2" t="s">
        <v>10</v>
      </c>
      <c r="D259" s="619">
        <v>13</v>
      </c>
      <c r="E259" s="220" t="s">
        <v>209</v>
      </c>
      <c r="F259" s="221" t="s">
        <v>10</v>
      </c>
      <c r="G259" s="222" t="s">
        <v>463</v>
      </c>
      <c r="H259" s="2"/>
      <c r="I259" s="402">
        <f>SUM(I260)</f>
        <v>27881</v>
      </c>
    </row>
    <row r="260" spans="1:9" s="618" customFormat="1" ht="63" x14ac:dyDescent="0.25">
      <c r="A260" s="100" t="s">
        <v>76</v>
      </c>
      <c r="B260" s="619" t="s">
        <v>56</v>
      </c>
      <c r="C260" s="2" t="s">
        <v>10</v>
      </c>
      <c r="D260" s="619">
        <v>13</v>
      </c>
      <c r="E260" s="220" t="s">
        <v>209</v>
      </c>
      <c r="F260" s="221" t="s">
        <v>10</v>
      </c>
      <c r="G260" s="222" t="s">
        <v>463</v>
      </c>
      <c r="H260" s="2" t="s">
        <v>13</v>
      </c>
      <c r="I260" s="404">
        <v>27881</v>
      </c>
    </row>
    <row r="261" spans="1:9" s="607" customFormat="1" ht="31.5" x14ac:dyDescent="0.25">
      <c r="A261" s="3" t="s">
        <v>84</v>
      </c>
      <c r="B261" s="608" t="s">
        <v>56</v>
      </c>
      <c r="C261" s="2" t="s">
        <v>10</v>
      </c>
      <c r="D261" s="608">
        <v>13</v>
      </c>
      <c r="E261" s="220" t="s">
        <v>209</v>
      </c>
      <c r="F261" s="221" t="s">
        <v>10</v>
      </c>
      <c r="G261" s="222" t="s">
        <v>415</v>
      </c>
      <c r="H261" s="2"/>
      <c r="I261" s="402">
        <f>SUM(I262:I263)</f>
        <v>1762300</v>
      </c>
    </row>
    <row r="262" spans="1:9" s="607" customFormat="1" ht="63" x14ac:dyDescent="0.25">
      <c r="A262" s="83" t="s">
        <v>76</v>
      </c>
      <c r="B262" s="608" t="s">
        <v>56</v>
      </c>
      <c r="C262" s="2" t="s">
        <v>10</v>
      </c>
      <c r="D262" s="608">
        <v>13</v>
      </c>
      <c r="E262" s="220" t="s">
        <v>209</v>
      </c>
      <c r="F262" s="221" t="s">
        <v>10</v>
      </c>
      <c r="G262" s="222" t="s">
        <v>415</v>
      </c>
      <c r="H262" s="2" t="s">
        <v>13</v>
      </c>
      <c r="I262" s="403">
        <v>1717300</v>
      </c>
    </row>
    <row r="263" spans="1:9" s="607" customFormat="1" ht="31.5" x14ac:dyDescent="0.25">
      <c r="A263" s="550" t="s">
        <v>537</v>
      </c>
      <c r="B263" s="608" t="s">
        <v>56</v>
      </c>
      <c r="C263" s="2" t="s">
        <v>10</v>
      </c>
      <c r="D263" s="608">
        <v>13</v>
      </c>
      <c r="E263" s="220" t="s">
        <v>209</v>
      </c>
      <c r="F263" s="221" t="s">
        <v>10</v>
      </c>
      <c r="G263" s="222" t="s">
        <v>415</v>
      </c>
      <c r="H263" s="2" t="s">
        <v>16</v>
      </c>
      <c r="I263" s="403">
        <v>45000</v>
      </c>
    </row>
    <row r="264" spans="1:9" ht="31.5" x14ac:dyDescent="0.25">
      <c r="A264" s="74" t="s">
        <v>24</v>
      </c>
      <c r="B264" s="29" t="s">
        <v>56</v>
      </c>
      <c r="C264" s="27" t="s">
        <v>10</v>
      </c>
      <c r="D264" s="29">
        <v>13</v>
      </c>
      <c r="E264" s="223" t="s">
        <v>193</v>
      </c>
      <c r="F264" s="224" t="s">
        <v>383</v>
      </c>
      <c r="G264" s="225" t="s">
        <v>384</v>
      </c>
      <c r="H264" s="27"/>
      <c r="I264" s="401">
        <f>SUM(I265)</f>
        <v>14066915</v>
      </c>
    </row>
    <row r="265" spans="1:9" ht="31.5" x14ac:dyDescent="0.25">
      <c r="A265" s="83" t="s">
        <v>83</v>
      </c>
      <c r="B265" s="340" t="s">
        <v>56</v>
      </c>
      <c r="C265" s="2" t="s">
        <v>10</v>
      </c>
      <c r="D265" s="340">
        <v>13</v>
      </c>
      <c r="E265" s="238" t="s">
        <v>194</v>
      </c>
      <c r="F265" s="239" t="s">
        <v>383</v>
      </c>
      <c r="G265" s="240" t="s">
        <v>384</v>
      </c>
      <c r="H265" s="2"/>
      <c r="I265" s="402">
        <f>SUM(I266)</f>
        <v>14066915</v>
      </c>
    </row>
    <row r="266" spans="1:9" ht="30.75" customHeight="1" x14ac:dyDescent="0.25">
      <c r="A266" s="3" t="s">
        <v>101</v>
      </c>
      <c r="B266" s="340" t="s">
        <v>56</v>
      </c>
      <c r="C266" s="2" t="s">
        <v>10</v>
      </c>
      <c r="D266" s="340">
        <v>13</v>
      </c>
      <c r="E266" s="238" t="s">
        <v>194</v>
      </c>
      <c r="F266" s="239" t="s">
        <v>383</v>
      </c>
      <c r="G266" s="240" t="s">
        <v>412</v>
      </c>
      <c r="H266" s="2"/>
      <c r="I266" s="402">
        <f>SUM(I267)</f>
        <v>14066915</v>
      </c>
    </row>
    <row r="267" spans="1:9" ht="15.75" customHeight="1" x14ac:dyDescent="0.25">
      <c r="A267" s="3" t="s">
        <v>18</v>
      </c>
      <c r="B267" s="340" t="s">
        <v>56</v>
      </c>
      <c r="C267" s="2" t="s">
        <v>10</v>
      </c>
      <c r="D267" s="340">
        <v>13</v>
      </c>
      <c r="E267" s="238" t="s">
        <v>194</v>
      </c>
      <c r="F267" s="239" t="s">
        <v>383</v>
      </c>
      <c r="G267" s="240" t="s">
        <v>412</v>
      </c>
      <c r="H267" s="2" t="s">
        <v>17</v>
      </c>
      <c r="I267" s="403">
        <v>14066915</v>
      </c>
    </row>
    <row r="268" spans="1:9" s="618" customFormat="1" ht="15.75" x14ac:dyDescent="0.25">
      <c r="A268" s="112" t="s">
        <v>33</v>
      </c>
      <c r="B268" s="18" t="s">
        <v>56</v>
      </c>
      <c r="C268" s="14" t="s">
        <v>35</v>
      </c>
      <c r="D268" s="14"/>
      <c r="E268" s="211"/>
      <c r="F268" s="212"/>
      <c r="G268" s="213"/>
      <c r="H268" s="14"/>
      <c r="I268" s="399">
        <f>SUM(I269+I275)</f>
        <v>370580</v>
      </c>
    </row>
    <row r="269" spans="1:9" s="618" customFormat="1" ht="15.75" x14ac:dyDescent="0.25">
      <c r="A269" s="108" t="s">
        <v>34</v>
      </c>
      <c r="B269" s="25" t="s">
        <v>56</v>
      </c>
      <c r="C269" s="21" t="s">
        <v>35</v>
      </c>
      <c r="D269" s="21" t="s">
        <v>10</v>
      </c>
      <c r="E269" s="214"/>
      <c r="F269" s="215"/>
      <c r="G269" s="216"/>
      <c r="H269" s="21"/>
      <c r="I269" s="400">
        <f t="shared" ref="I269:I273" si="0">SUM(I270)</f>
        <v>55921</v>
      </c>
    </row>
    <row r="270" spans="1:9" s="618" customFormat="1" ht="31.5" x14ac:dyDescent="0.25">
      <c r="A270" s="98" t="s">
        <v>150</v>
      </c>
      <c r="B270" s="29" t="s">
        <v>56</v>
      </c>
      <c r="C270" s="27" t="s">
        <v>35</v>
      </c>
      <c r="D270" s="27" t="s">
        <v>10</v>
      </c>
      <c r="E270" s="217" t="s">
        <v>221</v>
      </c>
      <c r="F270" s="218" t="s">
        <v>383</v>
      </c>
      <c r="G270" s="219" t="s">
        <v>384</v>
      </c>
      <c r="H270" s="30"/>
      <c r="I270" s="401">
        <f t="shared" si="0"/>
        <v>55921</v>
      </c>
    </row>
    <row r="271" spans="1:9" s="618" customFormat="1" ht="48" customHeight="1" x14ac:dyDescent="0.25">
      <c r="A271" s="100" t="s">
        <v>156</v>
      </c>
      <c r="B271" s="619" t="s">
        <v>56</v>
      </c>
      <c r="C271" s="2" t="s">
        <v>35</v>
      </c>
      <c r="D271" s="2" t="s">
        <v>10</v>
      </c>
      <c r="E271" s="220" t="s">
        <v>224</v>
      </c>
      <c r="F271" s="221" t="s">
        <v>383</v>
      </c>
      <c r="G271" s="222" t="s">
        <v>384</v>
      </c>
      <c r="H271" s="2"/>
      <c r="I271" s="402">
        <f t="shared" si="0"/>
        <v>55921</v>
      </c>
    </row>
    <row r="272" spans="1:9" s="618" customFormat="1" ht="31.5" x14ac:dyDescent="0.25">
      <c r="A272" s="100" t="s">
        <v>464</v>
      </c>
      <c r="B272" s="619" t="s">
        <v>56</v>
      </c>
      <c r="C272" s="2" t="s">
        <v>35</v>
      </c>
      <c r="D272" s="2" t="s">
        <v>10</v>
      </c>
      <c r="E272" s="220" t="s">
        <v>224</v>
      </c>
      <c r="F272" s="221" t="s">
        <v>10</v>
      </c>
      <c r="G272" s="222" t="s">
        <v>384</v>
      </c>
      <c r="H272" s="2"/>
      <c r="I272" s="402">
        <f t="shared" si="0"/>
        <v>55921</v>
      </c>
    </row>
    <row r="273" spans="1:10" s="618" customFormat="1" ht="63" x14ac:dyDescent="0.25">
      <c r="A273" s="615" t="s">
        <v>843</v>
      </c>
      <c r="B273" s="619" t="s">
        <v>56</v>
      </c>
      <c r="C273" s="2" t="s">
        <v>35</v>
      </c>
      <c r="D273" s="2" t="s">
        <v>10</v>
      </c>
      <c r="E273" s="220" t="s">
        <v>224</v>
      </c>
      <c r="F273" s="221" t="s">
        <v>10</v>
      </c>
      <c r="G273" s="222" t="s">
        <v>842</v>
      </c>
      <c r="H273" s="2"/>
      <c r="I273" s="402">
        <f t="shared" si="0"/>
        <v>55921</v>
      </c>
    </row>
    <row r="274" spans="1:10" s="618" customFormat="1" ht="15.75" x14ac:dyDescent="0.25">
      <c r="A274" s="60" t="s">
        <v>40</v>
      </c>
      <c r="B274" s="619" t="s">
        <v>56</v>
      </c>
      <c r="C274" s="2" t="s">
        <v>35</v>
      </c>
      <c r="D274" s="2" t="s">
        <v>10</v>
      </c>
      <c r="E274" s="220" t="s">
        <v>224</v>
      </c>
      <c r="F274" s="221" t="s">
        <v>10</v>
      </c>
      <c r="G274" s="222" t="s">
        <v>842</v>
      </c>
      <c r="H274" s="2" t="s">
        <v>39</v>
      </c>
      <c r="I274" s="404">
        <v>55921</v>
      </c>
    </row>
    <row r="275" spans="1:10" s="622" customFormat="1" ht="15.75" x14ac:dyDescent="0.25">
      <c r="A275" s="108" t="s">
        <v>36</v>
      </c>
      <c r="B275" s="25" t="s">
        <v>56</v>
      </c>
      <c r="C275" s="21" t="s">
        <v>35</v>
      </c>
      <c r="D275" s="21" t="s">
        <v>20</v>
      </c>
      <c r="E275" s="214"/>
      <c r="F275" s="215"/>
      <c r="G275" s="216"/>
      <c r="H275" s="21"/>
      <c r="I275" s="400">
        <f>SUM(I276)</f>
        <v>314659</v>
      </c>
    </row>
    <row r="276" spans="1:10" s="622" customFormat="1" ht="31.5" x14ac:dyDescent="0.25">
      <c r="A276" s="98" t="s">
        <v>150</v>
      </c>
      <c r="B276" s="29" t="s">
        <v>56</v>
      </c>
      <c r="C276" s="27" t="s">
        <v>35</v>
      </c>
      <c r="D276" s="27" t="s">
        <v>20</v>
      </c>
      <c r="E276" s="217" t="s">
        <v>221</v>
      </c>
      <c r="F276" s="218" t="s">
        <v>383</v>
      </c>
      <c r="G276" s="219" t="s">
        <v>384</v>
      </c>
      <c r="H276" s="27"/>
      <c r="I276" s="401">
        <f>SUM(I277)</f>
        <v>314659</v>
      </c>
    </row>
    <row r="277" spans="1:10" s="622" customFormat="1" ht="47.25" x14ac:dyDescent="0.25">
      <c r="A277" s="60" t="s">
        <v>157</v>
      </c>
      <c r="B277" s="624" t="s">
        <v>56</v>
      </c>
      <c r="C277" s="2" t="s">
        <v>35</v>
      </c>
      <c r="D277" s="2" t="s">
        <v>20</v>
      </c>
      <c r="E277" s="220" t="s">
        <v>465</v>
      </c>
      <c r="F277" s="221" t="s">
        <v>383</v>
      </c>
      <c r="G277" s="222" t="s">
        <v>384</v>
      </c>
      <c r="H277" s="2"/>
      <c r="I277" s="402">
        <f>SUM(I278)</f>
        <v>314659</v>
      </c>
    </row>
    <row r="278" spans="1:10" s="622" customFormat="1" ht="16.5" customHeight="1" x14ac:dyDescent="0.25">
      <c r="A278" s="104" t="s">
        <v>564</v>
      </c>
      <c r="B278" s="624" t="s">
        <v>56</v>
      </c>
      <c r="C278" s="2" t="s">
        <v>35</v>
      </c>
      <c r="D278" s="2" t="s">
        <v>20</v>
      </c>
      <c r="E278" s="220" t="s">
        <v>225</v>
      </c>
      <c r="F278" s="221" t="s">
        <v>12</v>
      </c>
      <c r="G278" s="222" t="s">
        <v>384</v>
      </c>
      <c r="H278" s="2"/>
      <c r="I278" s="402">
        <f>SUM(I279)</f>
        <v>314659</v>
      </c>
    </row>
    <row r="279" spans="1:10" s="622" customFormat="1" ht="31.5" x14ac:dyDescent="0.25">
      <c r="A279" s="104" t="s">
        <v>563</v>
      </c>
      <c r="B279" s="624" t="s">
        <v>56</v>
      </c>
      <c r="C279" s="2" t="s">
        <v>35</v>
      </c>
      <c r="D279" s="2" t="s">
        <v>20</v>
      </c>
      <c r="E279" s="220" t="s">
        <v>225</v>
      </c>
      <c r="F279" s="221" t="s">
        <v>12</v>
      </c>
      <c r="G279" s="222" t="s">
        <v>562</v>
      </c>
      <c r="H279" s="2"/>
      <c r="I279" s="402">
        <f>SUM(I280)</f>
        <v>314659</v>
      </c>
    </row>
    <row r="280" spans="1:10" s="622" customFormat="1" ht="15.75" x14ac:dyDescent="0.25">
      <c r="A280" s="104" t="s">
        <v>21</v>
      </c>
      <c r="B280" s="624" t="s">
        <v>56</v>
      </c>
      <c r="C280" s="2" t="s">
        <v>35</v>
      </c>
      <c r="D280" s="2" t="s">
        <v>20</v>
      </c>
      <c r="E280" s="220" t="s">
        <v>225</v>
      </c>
      <c r="F280" s="221" t="s">
        <v>12</v>
      </c>
      <c r="G280" s="222" t="s">
        <v>562</v>
      </c>
      <c r="H280" s="2" t="s">
        <v>66</v>
      </c>
      <c r="I280" s="404">
        <v>314659</v>
      </c>
    </row>
    <row r="281" spans="1:10" s="36" customFormat="1" ht="15.75" x14ac:dyDescent="0.25">
      <c r="A281" s="112" t="s">
        <v>37</v>
      </c>
      <c r="B281" s="18" t="s">
        <v>56</v>
      </c>
      <c r="C281" s="18">
        <v>10</v>
      </c>
      <c r="D281" s="18"/>
      <c r="E281" s="284"/>
      <c r="F281" s="285"/>
      <c r="G281" s="286"/>
      <c r="H281" s="14"/>
      <c r="I281" s="399">
        <f t="shared" ref="I281:I286" si="1">SUM(I282)</f>
        <v>394609</v>
      </c>
      <c r="J281" s="465"/>
    </row>
    <row r="282" spans="1:10" s="618" customFormat="1" ht="15.75" x14ac:dyDescent="0.25">
      <c r="A282" s="108" t="s">
        <v>42</v>
      </c>
      <c r="B282" s="25" t="s">
        <v>56</v>
      </c>
      <c r="C282" s="25">
        <v>10</v>
      </c>
      <c r="D282" s="21" t="s">
        <v>20</v>
      </c>
      <c r="E282" s="265"/>
      <c r="F282" s="266"/>
      <c r="G282" s="267"/>
      <c r="H282" s="21"/>
      <c r="I282" s="400">
        <f t="shared" si="1"/>
        <v>394609</v>
      </c>
    </row>
    <row r="283" spans="1:10" s="618" customFormat="1" ht="31.5" x14ac:dyDescent="0.25">
      <c r="A283" s="101" t="s">
        <v>163</v>
      </c>
      <c r="B283" s="29" t="s">
        <v>56</v>
      </c>
      <c r="C283" s="29">
        <v>10</v>
      </c>
      <c r="D283" s="27" t="s">
        <v>20</v>
      </c>
      <c r="E283" s="217" t="s">
        <v>441</v>
      </c>
      <c r="F283" s="218" t="s">
        <v>383</v>
      </c>
      <c r="G283" s="219" t="s">
        <v>384</v>
      </c>
      <c r="H283" s="27"/>
      <c r="I283" s="401">
        <f t="shared" si="1"/>
        <v>394609</v>
      </c>
    </row>
    <row r="284" spans="1:10" s="618" customFormat="1" ht="47.25" x14ac:dyDescent="0.25">
      <c r="A284" s="60" t="s">
        <v>164</v>
      </c>
      <c r="B284" s="619" t="s">
        <v>56</v>
      </c>
      <c r="C284" s="619">
        <v>10</v>
      </c>
      <c r="D284" s="2" t="s">
        <v>20</v>
      </c>
      <c r="E284" s="220" t="s">
        <v>215</v>
      </c>
      <c r="F284" s="221" t="s">
        <v>383</v>
      </c>
      <c r="G284" s="222" t="s">
        <v>384</v>
      </c>
      <c r="H284" s="2"/>
      <c r="I284" s="402">
        <f t="shared" si="1"/>
        <v>394609</v>
      </c>
    </row>
    <row r="285" spans="1:10" s="618" customFormat="1" ht="15.75" x14ac:dyDescent="0.25">
      <c r="A285" s="60" t="s">
        <v>442</v>
      </c>
      <c r="B285" s="619" t="s">
        <v>56</v>
      </c>
      <c r="C285" s="6">
        <v>10</v>
      </c>
      <c r="D285" s="2" t="s">
        <v>20</v>
      </c>
      <c r="E285" s="220" t="s">
        <v>215</v>
      </c>
      <c r="F285" s="221" t="s">
        <v>10</v>
      </c>
      <c r="G285" s="222" t="s">
        <v>384</v>
      </c>
      <c r="H285" s="2"/>
      <c r="I285" s="402">
        <f t="shared" si="1"/>
        <v>394609</v>
      </c>
    </row>
    <row r="286" spans="1:10" s="618" customFormat="1" ht="15.75" x14ac:dyDescent="0.25">
      <c r="A286" s="100" t="s">
        <v>165</v>
      </c>
      <c r="B286" s="619" t="s">
        <v>56</v>
      </c>
      <c r="C286" s="619">
        <v>10</v>
      </c>
      <c r="D286" s="2" t="s">
        <v>20</v>
      </c>
      <c r="E286" s="220" t="s">
        <v>215</v>
      </c>
      <c r="F286" s="221" t="s">
        <v>10</v>
      </c>
      <c r="G286" s="222" t="s">
        <v>484</v>
      </c>
      <c r="H286" s="2"/>
      <c r="I286" s="402">
        <f t="shared" si="1"/>
        <v>394609</v>
      </c>
    </row>
    <row r="287" spans="1:10" s="618" customFormat="1" ht="15.75" x14ac:dyDescent="0.25">
      <c r="A287" s="60" t="s">
        <v>40</v>
      </c>
      <c r="B287" s="619" t="s">
        <v>56</v>
      </c>
      <c r="C287" s="619">
        <v>10</v>
      </c>
      <c r="D287" s="2" t="s">
        <v>20</v>
      </c>
      <c r="E287" s="220" t="s">
        <v>215</v>
      </c>
      <c r="F287" s="221" t="s">
        <v>10</v>
      </c>
      <c r="G287" s="222" t="s">
        <v>484</v>
      </c>
      <c r="H287" s="2" t="s">
        <v>39</v>
      </c>
      <c r="I287" s="404">
        <v>394609</v>
      </c>
    </row>
    <row r="288" spans="1:10" ht="47.25" x14ac:dyDescent="0.25">
      <c r="A288" s="112" t="s">
        <v>46</v>
      </c>
      <c r="B288" s="18" t="s">
        <v>56</v>
      </c>
      <c r="C288" s="18">
        <v>14</v>
      </c>
      <c r="D288" s="18"/>
      <c r="E288" s="247"/>
      <c r="F288" s="248"/>
      <c r="G288" s="249"/>
      <c r="H288" s="14"/>
      <c r="I288" s="399">
        <f>SUM(I289+I295)</f>
        <v>6577489</v>
      </c>
    </row>
    <row r="289" spans="1:9" ht="31.5" x14ac:dyDescent="0.25">
      <c r="A289" s="108" t="s">
        <v>47</v>
      </c>
      <c r="B289" s="25" t="s">
        <v>56</v>
      </c>
      <c r="C289" s="25">
        <v>14</v>
      </c>
      <c r="D289" s="21" t="s">
        <v>10</v>
      </c>
      <c r="E289" s="214"/>
      <c r="F289" s="215"/>
      <c r="G289" s="216"/>
      <c r="H289" s="21"/>
      <c r="I289" s="400">
        <f>SUM(I290)</f>
        <v>6577489</v>
      </c>
    </row>
    <row r="290" spans="1:9" ht="47.25" x14ac:dyDescent="0.25">
      <c r="A290" s="101" t="s">
        <v>120</v>
      </c>
      <c r="B290" s="29" t="s">
        <v>56</v>
      </c>
      <c r="C290" s="29">
        <v>14</v>
      </c>
      <c r="D290" s="27" t="s">
        <v>10</v>
      </c>
      <c r="E290" s="217" t="s">
        <v>208</v>
      </c>
      <c r="F290" s="218" t="s">
        <v>383</v>
      </c>
      <c r="G290" s="219" t="s">
        <v>384</v>
      </c>
      <c r="H290" s="27"/>
      <c r="I290" s="401">
        <f>SUM(I291)</f>
        <v>6577489</v>
      </c>
    </row>
    <row r="291" spans="1:9" ht="63" x14ac:dyDescent="0.25">
      <c r="A291" s="100" t="s">
        <v>169</v>
      </c>
      <c r="B291" s="340" t="s">
        <v>56</v>
      </c>
      <c r="C291" s="340">
        <v>14</v>
      </c>
      <c r="D291" s="2" t="s">
        <v>10</v>
      </c>
      <c r="E291" s="220" t="s">
        <v>212</v>
      </c>
      <c r="F291" s="221" t="s">
        <v>383</v>
      </c>
      <c r="G291" s="222" t="s">
        <v>384</v>
      </c>
      <c r="H291" s="2"/>
      <c r="I291" s="402">
        <f>SUM(I292)</f>
        <v>6577489</v>
      </c>
    </row>
    <row r="292" spans="1:9" ht="34.5" customHeight="1" x14ac:dyDescent="0.25">
      <c r="A292" s="100" t="s">
        <v>490</v>
      </c>
      <c r="B292" s="340" t="s">
        <v>56</v>
      </c>
      <c r="C292" s="340">
        <v>14</v>
      </c>
      <c r="D292" s="2" t="s">
        <v>10</v>
      </c>
      <c r="E292" s="220" t="s">
        <v>212</v>
      </c>
      <c r="F292" s="221" t="s">
        <v>12</v>
      </c>
      <c r="G292" s="222" t="s">
        <v>384</v>
      </c>
      <c r="H292" s="2"/>
      <c r="I292" s="402">
        <f>SUM(I293)</f>
        <v>6577489</v>
      </c>
    </row>
    <row r="293" spans="1:9" ht="47.25" x14ac:dyDescent="0.25">
      <c r="A293" s="100" t="s">
        <v>492</v>
      </c>
      <c r="B293" s="340" t="s">
        <v>56</v>
      </c>
      <c r="C293" s="340">
        <v>14</v>
      </c>
      <c r="D293" s="2" t="s">
        <v>10</v>
      </c>
      <c r="E293" s="220" t="s">
        <v>212</v>
      </c>
      <c r="F293" s="221" t="s">
        <v>12</v>
      </c>
      <c r="G293" s="222" t="s">
        <v>491</v>
      </c>
      <c r="H293" s="2"/>
      <c r="I293" s="402">
        <f>SUM(I294)</f>
        <v>6577489</v>
      </c>
    </row>
    <row r="294" spans="1:9" ht="15.75" x14ac:dyDescent="0.25">
      <c r="A294" s="100" t="s">
        <v>21</v>
      </c>
      <c r="B294" s="340" t="s">
        <v>56</v>
      </c>
      <c r="C294" s="340">
        <v>14</v>
      </c>
      <c r="D294" s="2" t="s">
        <v>10</v>
      </c>
      <c r="E294" s="220" t="s">
        <v>212</v>
      </c>
      <c r="F294" s="221" t="s">
        <v>12</v>
      </c>
      <c r="G294" s="222" t="s">
        <v>491</v>
      </c>
      <c r="H294" s="2" t="s">
        <v>66</v>
      </c>
      <c r="I294" s="404">
        <v>6577489</v>
      </c>
    </row>
    <row r="295" spans="1:9" ht="15.75" hidden="1" x14ac:dyDescent="0.25">
      <c r="A295" s="108" t="s">
        <v>174</v>
      </c>
      <c r="B295" s="25" t="s">
        <v>56</v>
      </c>
      <c r="C295" s="25">
        <v>14</v>
      </c>
      <c r="D295" s="21" t="s">
        <v>15</v>
      </c>
      <c r="E295" s="214"/>
      <c r="F295" s="215"/>
      <c r="G295" s="216"/>
      <c r="H295" s="22"/>
      <c r="I295" s="400">
        <f>SUM(I296)</f>
        <v>0</v>
      </c>
    </row>
    <row r="296" spans="1:9" ht="47.25" hidden="1" x14ac:dyDescent="0.25">
      <c r="A296" s="101" t="s">
        <v>120</v>
      </c>
      <c r="B296" s="29" t="s">
        <v>56</v>
      </c>
      <c r="C296" s="29">
        <v>14</v>
      </c>
      <c r="D296" s="27" t="s">
        <v>15</v>
      </c>
      <c r="E296" s="217" t="s">
        <v>208</v>
      </c>
      <c r="F296" s="218" t="s">
        <v>383</v>
      </c>
      <c r="G296" s="219" t="s">
        <v>384</v>
      </c>
      <c r="H296" s="27"/>
      <c r="I296" s="401">
        <f>SUM(I297)</f>
        <v>0</v>
      </c>
    </row>
    <row r="297" spans="1:9" ht="63" hidden="1" x14ac:dyDescent="0.25">
      <c r="A297" s="100" t="s">
        <v>169</v>
      </c>
      <c r="B297" s="340" t="s">
        <v>56</v>
      </c>
      <c r="C297" s="340">
        <v>14</v>
      </c>
      <c r="D297" s="2" t="s">
        <v>15</v>
      </c>
      <c r="E297" s="220" t="s">
        <v>212</v>
      </c>
      <c r="F297" s="221" t="s">
        <v>383</v>
      </c>
      <c r="G297" s="222" t="s">
        <v>384</v>
      </c>
      <c r="H297" s="71"/>
      <c r="I297" s="402">
        <f>SUM(I298)</f>
        <v>0</v>
      </c>
    </row>
    <row r="298" spans="1:9" ht="34.5" hidden="1" customHeight="1" x14ac:dyDescent="0.25">
      <c r="A298" s="346" t="s">
        <v>528</v>
      </c>
      <c r="B298" s="283" t="s">
        <v>56</v>
      </c>
      <c r="C298" s="340">
        <v>14</v>
      </c>
      <c r="D298" s="2" t="s">
        <v>15</v>
      </c>
      <c r="E298" s="259" t="s">
        <v>212</v>
      </c>
      <c r="F298" s="260" t="s">
        <v>20</v>
      </c>
      <c r="G298" s="261" t="s">
        <v>384</v>
      </c>
      <c r="H298" s="347"/>
      <c r="I298" s="402">
        <f>SUM(I299)</f>
        <v>0</v>
      </c>
    </row>
    <row r="299" spans="1:9" ht="31.5" hidden="1" x14ac:dyDescent="0.25">
      <c r="A299" s="103" t="s">
        <v>750</v>
      </c>
      <c r="B299" s="283" t="s">
        <v>56</v>
      </c>
      <c r="C299" s="340">
        <v>14</v>
      </c>
      <c r="D299" s="2" t="s">
        <v>15</v>
      </c>
      <c r="E299" s="259" t="s">
        <v>212</v>
      </c>
      <c r="F299" s="260" t="s">
        <v>20</v>
      </c>
      <c r="G299" s="261" t="s">
        <v>529</v>
      </c>
      <c r="H299" s="347"/>
      <c r="I299" s="402">
        <f>SUM(I300)</f>
        <v>0</v>
      </c>
    </row>
    <row r="300" spans="1:9" ht="15.75" hidden="1" x14ac:dyDescent="0.25">
      <c r="A300" s="110" t="s">
        <v>21</v>
      </c>
      <c r="B300" s="49" t="s">
        <v>56</v>
      </c>
      <c r="C300" s="340">
        <v>14</v>
      </c>
      <c r="D300" s="2" t="s">
        <v>15</v>
      </c>
      <c r="E300" s="259" t="s">
        <v>212</v>
      </c>
      <c r="F300" s="260" t="s">
        <v>20</v>
      </c>
      <c r="G300" s="261" t="s">
        <v>529</v>
      </c>
      <c r="H300" s="35" t="s">
        <v>66</v>
      </c>
      <c r="I300" s="387"/>
    </row>
    <row r="301" spans="1:9" ht="18.75" customHeight="1" x14ac:dyDescent="0.25">
      <c r="A301" s="422" t="s">
        <v>53</v>
      </c>
      <c r="B301" s="423" t="s">
        <v>54</v>
      </c>
      <c r="C301" s="424"/>
      <c r="D301" s="425"/>
      <c r="E301" s="426"/>
      <c r="F301" s="427"/>
      <c r="G301" s="428"/>
      <c r="H301" s="429"/>
      <c r="I301" s="417">
        <f>SUM(I302)</f>
        <v>1225686</v>
      </c>
    </row>
    <row r="302" spans="1:9" ht="18.75" customHeight="1" x14ac:dyDescent="0.25">
      <c r="A302" s="279" t="s">
        <v>9</v>
      </c>
      <c r="B302" s="296" t="s">
        <v>54</v>
      </c>
      <c r="C302" s="14" t="s">
        <v>10</v>
      </c>
      <c r="D302" s="14"/>
      <c r="E302" s="290"/>
      <c r="F302" s="291"/>
      <c r="G302" s="292"/>
      <c r="H302" s="14"/>
      <c r="I302" s="399">
        <f>SUM(I303)</f>
        <v>1225686</v>
      </c>
    </row>
    <row r="303" spans="1:9" ht="47.25" x14ac:dyDescent="0.25">
      <c r="A303" s="20" t="s">
        <v>14</v>
      </c>
      <c r="B303" s="25" t="s">
        <v>54</v>
      </c>
      <c r="C303" s="21" t="s">
        <v>10</v>
      </c>
      <c r="D303" s="21" t="s">
        <v>15</v>
      </c>
      <c r="E303" s="214"/>
      <c r="F303" s="215"/>
      <c r="G303" s="216"/>
      <c r="H303" s="22"/>
      <c r="I303" s="400">
        <f>SUM(I304,I309)</f>
        <v>1225686</v>
      </c>
    </row>
    <row r="304" spans="1:9" ht="47.25" x14ac:dyDescent="0.25">
      <c r="A304" s="74" t="s">
        <v>105</v>
      </c>
      <c r="B304" s="29" t="s">
        <v>54</v>
      </c>
      <c r="C304" s="27" t="s">
        <v>10</v>
      </c>
      <c r="D304" s="27" t="s">
        <v>15</v>
      </c>
      <c r="E304" s="229" t="s">
        <v>386</v>
      </c>
      <c r="F304" s="230" t="s">
        <v>383</v>
      </c>
      <c r="G304" s="231" t="s">
        <v>384</v>
      </c>
      <c r="H304" s="27"/>
      <c r="I304" s="401">
        <f>SUM(I305)</f>
        <v>53000</v>
      </c>
    </row>
    <row r="305" spans="1:11" ht="63" x14ac:dyDescent="0.25">
      <c r="A305" s="75" t="s">
        <v>106</v>
      </c>
      <c r="B305" s="52" t="s">
        <v>54</v>
      </c>
      <c r="C305" s="2" t="s">
        <v>10</v>
      </c>
      <c r="D305" s="2" t="s">
        <v>15</v>
      </c>
      <c r="E305" s="232" t="s">
        <v>387</v>
      </c>
      <c r="F305" s="233" t="s">
        <v>383</v>
      </c>
      <c r="G305" s="234" t="s">
        <v>384</v>
      </c>
      <c r="H305" s="43"/>
      <c r="I305" s="402">
        <f>SUM(I306)</f>
        <v>53000</v>
      </c>
    </row>
    <row r="306" spans="1:11" ht="47.25" x14ac:dyDescent="0.25">
      <c r="A306" s="75" t="s">
        <v>390</v>
      </c>
      <c r="B306" s="52" t="s">
        <v>54</v>
      </c>
      <c r="C306" s="2" t="s">
        <v>10</v>
      </c>
      <c r="D306" s="2" t="s">
        <v>15</v>
      </c>
      <c r="E306" s="232" t="s">
        <v>387</v>
      </c>
      <c r="F306" s="233" t="s">
        <v>10</v>
      </c>
      <c r="G306" s="234" t="s">
        <v>384</v>
      </c>
      <c r="H306" s="43"/>
      <c r="I306" s="402">
        <f>SUM(I307)</f>
        <v>53000</v>
      </c>
    </row>
    <row r="307" spans="1:11" ht="16.5" customHeight="1" x14ac:dyDescent="0.25">
      <c r="A307" s="75" t="s">
        <v>107</v>
      </c>
      <c r="B307" s="52" t="s">
        <v>54</v>
      </c>
      <c r="C307" s="2" t="s">
        <v>10</v>
      </c>
      <c r="D307" s="2" t="s">
        <v>15</v>
      </c>
      <c r="E307" s="232" t="s">
        <v>387</v>
      </c>
      <c r="F307" s="233" t="s">
        <v>10</v>
      </c>
      <c r="G307" s="234" t="s">
        <v>389</v>
      </c>
      <c r="H307" s="43"/>
      <c r="I307" s="402">
        <f>SUM(I308)</f>
        <v>53000</v>
      </c>
    </row>
    <row r="308" spans="1:11" ht="30.75" customHeight="1" x14ac:dyDescent="0.25">
      <c r="A308" s="549" t="s">
        <v>537</v>
      </c>
      <c r="B308" s="280" t="s">
        <v>54</v>
      </c>
      <c r="C308" s="2" t="s">
        <v>10</v>
      </c>
      <c r="D308" s="2" t="s">
        <v>15</v>
      </c>
      <c r="E308" s="232" t="s">
        <v>387</v>
      </c>
      <c r="F308" s="233" t="s">
        <v>10</v>
      </c>
      <c r="G308" s="234" t="s">
        <v>389</v>
      </c>
      <c r="H308" s="2" t="s">
        <v>16</v>
      </c>
      <c r="I308" s="404">
        <v>53000</v>
      </c>
    </row>
    <row r="309" spans="1:11" ht="31.5" x14ac:dyDescent="0.25">
      <c r="A309" s="26" t="s">
        <v>108</v>
      </c>
      <c r="B309" s="29" t="s">
        <v>54</v>
      </c>
      <c r="C309" s="27" t="s">
        <v>10</v>
      </c>
      <c r="D309" s="27" t="s">
        <v>15</v>
      </c>
      <c r="E309" s="217" t="s">
        <v>213</v>
      </c>
      <c r="F309" s="218" t="s">
        <v>383</v>
      </c>
      <c r="G309" s="219" t="s">
        <v>384</v>
      </c>
      <c r="H309" s="27"/>
      <c r="I309" s="401">
        <f>SUM(I310+I313)</f>
        <v>1172686</v>
      </c>
    </row>
    <row r="310" spans="1:11" ht="31.5" x14ac:dyDescent="0.25">
      <c r="A310" s="3" t="s">
        <v>109</v>
      </c>
      <c r="B310" s="340" t="s">
        <v>54</v>
      </c>
      <c r="C310" s="2" t="s">
        <v>10</v>
      </c>
      <c r="D310" s="2" t="s">
        <v>15</v>
      </c>
      <c r="E310" s="220" t="s">
        <v>214</v>
      </c>
      <c r="F310" s="221" t="s">
        <v>383</v>
      </c>
      <c r="G310" s="222" t="s">
        <v>384</v>
      </c>
      <c r="H310" s="2"/>
      <c r="I310" s="402">
        <f>SUM(I311)</f>
        <v>697604</v>
      </c>
    </row>
    <row r="311" spans="1:11" ht="31.5" x14ac:dyDescent="0.25">
      <c r="A311" s="3" t="s">
        <v>75</v>
      </c>
      <c r="B311" s="340" t="s">
        <v>54</v>
      </c>
      <c r="C311" s="2" t="s">
        <v>10</v>
      </c>
      <c r="D311" s="2" t="s">
        <v>15</v>
      </c>
      <c r="E311" s="220" t="s">
        <v>214</v>
      </c>
      <c r="F311" s="221" t="s">
        <v>383</v>
      </c>
      <c r="G311" s="222" t="s">
        <v>388</v>
      </c>
      <c r="H311" s="2"/>
      <c r="I311" s="402">
        <f>SUM(I312)</f>
        <v>697604</v>
      </c>
    </row>
    <row r="312" spans="1:11" ht="63" x14ac:dyDescent="0.25">
      <c r="A312" s="83" t="s">
        <v>76</v>
      </c>
      <c r="B312" s="340" t="s">
        <v>54</v>
      </c>
      <c r="C312" s="2" t="s">
        <v>10</v>
      </c>
      <c r="D312" s="2" t="s">
        <v>15</v>
      </c>
      <c r="E312" s="220" t="s">
        <v>214</v>
      </c>
      <c r="F312" s="221" t="s">
        <v>383</v>
      </c>
      <c r="G312" s="222" t="s">
        <v>388</v>
      </c>
      <c r="H312" s="2" t="s">
        <v>13</v>
      </c>
      <c r="I312" s="403">
        <v>697604</v>
      </c>
    </row>
    <row r="313" spans="1:11" s="488" customFormat="1" ht="15.75" x14ac:dyDescent="0.25">
      <c r="A313" s="83" t="s">
        <v>659</v>
      </c>
      <c r="B313" s="490" t="s">
        <v>54</v>
      </c>
      <c r="C313" s="2" t="s">
        <v>10</v>
      </c>
      <c r="D313" s="2" t="s">
        <v>15</v>
      </c>
      <c r="E313" s="220" t="s">
        <v>657</v>
      </c>
      <c r="F313" s="221" t="s">
        <v>383</v>
      </c>
      <c r="G313" s="222" t="s">
        <v>384</v>
      </c>
      <c r="H313" s="2"/>
      <c r="I313" s="405">
        <f>SUM(I314)</f>
        <v>475082</v>
      </c>
    </row>
    <row r="314" spans="1:11" s="488" customFormat="1" ht="31.5" x14ac:dyDescent="0.25">
      <c r="A314" s="83" t="s">
        <v>660</v>
      </c>
      <c r="B314" s="490" t="s">
        <v>54</v>
      </c>
      <c r="C314" s="2" t="s">
        <v>10</v>
      </c>
      <c r="D314" s="2" t="s">
        <v>15</v>
      </c>
      <c r="E314" s="220" t="s">
        <v>657</v>
      </c>
      <c r="F314" s="221" t="s">
        <v>383</v>
      </c>
      <c r="G314" s="222" t="s">
        <v>658</v>
      </c>
      <c r="H314" s="2"/>
      <c r="I314" s="405">
        <f>SUM(I315:I316)</f>
        <v>475082</v>
      </c>
    </row>
    <row r="315" spans="1:11" s="488" customFormat="1" ht="63" x14ac:dyDescent="0.25">
      <c r="A315" s="83" t="s">
        <v>76</v>
      </c>
      <c r="B315" s="490" t="s">
        <v>54</v>
      </c>
      <c r="C315" s="2" t="s">
        <v>10</v>
      </c>
      <c r="D315" s="2" t="s">
        <v>15</v>
      </c>
      <c r="E315" s="220" t="s">
        <v>657</v>
      </c>
      <c r="F315" s="221" t="s">
        <v>383</v>
      </c>
      <c r="G315" s="222" t="s">
        <v>658</v>
      </c>
      <c r="H315" s="2" t="s">
        <v>13</v>
      </c>
      <c r="I315" s="403">
        <v>450082</v>
      </c>
    </row>
    <row r="316" spans="1:11" s="488" customFormat="1" ht="31.5" x14ac:dyDescent="0.25">
      <c r="A316" s="549" t="s">
        <v>537</v>
      </c>
      <c r="B316" s="490" t="s">
        <v>54</v>
      </c>
      <c r="C316" s="2" t="s">
        <v>10</v>
      </c>
      <c r="D316" s="2" t="s">
        <v>15</v>
      </c>
      <c r="E316" s="220" t="s">
        <v>657</v>
      </c>
      <c r="F316" s="221" t="s">
        <v>383</v>
      </c>
      <c r="G316" s="222" t="s">
        <v>658</v>
      </c>
      <c r="H316" s="2" t="s">
        <v>16</v>
      </c>
      <c r="I316" s="403">
        <v>25000</v>
      </c>
    </row>
    <row r="317" spans="1:11" ht="30" customHeight="1" x14ac:dyDescent="0.25">
      <c r="A317" s="430" t="s">
        <v>51</v>
      </c>
      <c r="B317" s="431" t="s">
        <v>52</v>
      </c>
      <c r="C317" s="424"/>
      <c r="D317" s="432"/>
      <c r="E317" s="433"/>
      <c r="F317" s="434"/>
      <c r="G317" s="428"/>
      <c r="H317" s="429"/>
      <c r="I317" s="417">
        <f>SUM(I325+I505+I318)</f>
        <v>337982314</v>
      </c>
      <c r="J317" s="449"/>
      <c r="K317" s="449"/>
    </row>
    <row r="318" spans="1:11" ht="16.5" hidden="1" customHeight="1" x14ac:dyDescent="0.25">
      <c r="A318" s="278" t="s">
        <v>25</v>
      </c>
      <c r="B318" s="18" t="s">
        <v>52</v>
      </c>
      <c r="C318" s="14" t="s">
        <v>20</v>
      </c>
      <c r="D318" s="18"/>
      <c r="E318" s="284"/>
      <c r="F318" s="285"/>
      <c r="G318" s="286"/>
      <c r="H318" s="14"/>
      <c r="I318" s="399">
        <f t="shared" ref="I318:I323" si="2">SUM(I319)</f>
        <v>0</v>
      </c>
    </row>
    <row r="319" spans="1:11" ht="17.25" hidden="1" customHeight="1" x14ac:dyDescent="0.25">
      <c r="A319" s="96" t="s">
        <v>26</v>
      </c>
      <c r="B319" s="25" t="s">
        <v>52</v>
      </c>
      <c r="C319" s="21" t="s">
        <v>20</v>
      </c>
      <c r="D319" s="25">
        <v>12</v>
      </c>
      <c r="E319" s="97"/>
      <c r="F319" s="287"/>
      <c r="G319" s="288"/>
      <c r="H319" s="21"/>
      <c r="I319" s="400">
        <f t="shared" si="2"/>
        <v>0</v>
      </c>
    </row>
    <row r="320" spans="1:11" ht="47.25" hidden="1" x14ac:dyDescent="0.25">
      <c r="A320" s="26" t="s">
        <v>137</v>
      </c>
      <c r="B320" s="29" t="s">
        <v>52</v>
      </c>
      <c r="C320" s="27" t="s">
        <v>20</v>
      </c>
      <c r="D320" s="29">
        <v>12</v>
      </c>
      <c r="E320" s="223" t="s">
        <v>428</v>
      </c>
      <c r="F320" s="224" t="s">
        <v>383</v>
      </c>
      <c r="G320" s="225" t="s">
        <v>384</v>
      </c>
      <c r="H320" s="27"/>
      <c r="I320" s="401">
        <f t="shared" si="2"/>
        <v>0</v>
      </c>
    </row>
    <row r="321" spans="1:10" ht="63" hidden="1" x14ac:dyDescent="0.25">
      <c r="A321" s="7" t="s">
        <v>138</v>
      </c>
      <c r="B321" s="289" t="s">
        <v>52</v>
      </c>
      <c r="C321" s="5" t="s">
        <v>20</v>
      </c>
      <c r="D321" s="354">
        <v>12</v>
      </c>
      <c r="E321" s="238" t="s">
        <v>203</v>
      </c>
      <c r="F321" s="239" t="s">
        <v>383</v>
      </c>
      <c r="G321" s="240" t="s">
        <v>384</v>
      </c>
      <c r="H321" s="2"/>
      <c r="I321" s="402">
        <f t="shared" si="2"/>
        <v>0</v>
      </c>
    </row>
    <row r="322" spans="1:10" ht="35.25" hidden="1" customHeight="1" x14ac:dyDescent="0.25">
      <c r="A322" s="551" t="s">
        <v>429</v>
      </c>
      <c r="B322" s="6" t="s">
        <v>52</v>
      </c>
      <c r="C322" s="5" t="s">
        <v>20</v>
      </c>
      <c r="D322" s="354">
        <v>12</v>
      </c>
      <c r="E322" s="238" t="s">
        <v>203</v>
      </c>
      <c r="F322" s="239" t="s">
        <v>10</v>
      </c>
      <c r="G322" s="240" t="s">
        <v>384</v>
      </c>
      <c r="H322" s="268"/>
      <c r="I322" s="402">
        <f t="shared" si="2"/>
        <v>0</v>
      </c>
    </row>
    <row r="323" spans="1:10" ht="15.75" hidden="1" customHeight="1" x14ac:dyDescent="0.25">
      <c r="A323" s="60" t="s">
        <v>97</v>
      </c>
      <c r="B323" s="340" t="s">
        <v>52</v>
      </c>
      <c r="C323" s="5" t="s">
        <v>20</v>
      </c>
      <c r="D323" s="354">
        <v>12</v>
      </c>
      <c r="E323" s="238" t="s">
        <v>203</v>
      </c>
      <c r="F323" s="239" t="s">
        <v>10</v>
      </c>
      <c r="G323" s="240" t="s">
        <v>430</v>
      </c>
      <c r="H323" s="58"/>
      <c r="I323" s="402">
        <f t="shared" si="2"/>
        <v>0</v>
      </c>
    </row>
    <row r="324" spans="1:10" ht="30" hidden="1" customHeight="1" x14ac:dyDescent="0.25">
      <c r="A324" s="548" t="s">
        <v>537</v>
      </c>
      <c r="B324" s="6" t="s">
        <v>52</v>
      </c>
      <c r="C324" s="5" t="s">
        <v>20</v>
      </c>
      <c r="D324" s="354">
        <v>12</v>
      </c>
      <c r="E324" s="238" t="s">
        <v>203</v>
      </c>
      <c r="F324" s="239" t="s">
        <v>10</v>
      </c>
      <c r="G324" s="240" t="s">
        <v>430</v>
      </c>
      <c r="H324" s="58" t="s">
        <v>16</v>
      </c>
      <c r="I324" s="404"/>
    </row>
    <row r="325" spans="1:10" ht="15.75" x14ac:dyDescent="0.25">
      <c r="A325" s="278" t="s">
        <v>27</v>
      </c>
      <c r="B325" s="18" t="s">
        <v>52</v>
      </c>
      <c r="C325" s="14" t="s">
        <v>29</v>
      </c>
      <c r="D325" s="18"/>
      <c r="E325" s="284"/>
      <c r="F325" s="285"/>
      <c r="G325" s="286"/>
      <c r="H325" s="14"/>
      <c r="I325" s="399">
        <f>SUM(I326+I355+I437+I462+I472)</f>
        <v>332180802</v>
      </c>
    </row>
    <row r="326" spans="1:10" ht="15.75" x14ac:dyDescent="0.25">
      <c r="A326" s="96" t="s">
        <v>28</v>
      </c>
      <c r="B326" s="25" t="s">
        <v>52</v>
      </c>
      <c r="C326" s="21" t="s">
        <v>29</v>
      </c>
      <c r="D326" s="21" t="s">
        <v>10</v>
      </c>
      <c r="E326" s="265"/>
      <c r="F326" s="266"/>
      <c r="G326" s="267"/>
      <c r="H326" s="21"/>
      <c r="I326" s="400">
        <f>SUM(I327,I350)</f>
        <v>40440121</v>
      </c>
      <c r="J326" s="449"/>
    </row>
    <row r="327" spans="1:10" ht="31.5" x14ac:dyDescent="0.25">
      <c r="A327" s="26" t="s">
        <v>141</v>
      </c>
      <c r="B327" s="32" t="s">
        <v>52</v>
      </c>
      <c r="C327" s="28" t="s">
        <v>29</v>
      </c>
      <c r="D327" s="28" t="s">
        <v>10</v>
      </c>
      <c r="E327" s="217" t="s">
        <v>441</v>
      </c>
      <c r="F327" s="218" t="s">
        <v>383</v>
      </c>
      <c r="G327" s="219" t="s">
        <v>384</v>
      </c>
      <c r="H327" s="30"/>
      <c r="I327" s="401">
        <f>SUM(I328)</f>
        <v>40292121</v>
      </c>
    </row>
    <row r="328" spans="1:10" ht="47.25" x14ac:dyDescent="0.25">
      <c r="A328" s="3" t="s">
        <v>142</v>
      </c>
      <c r="B328" s="354" t="s">
        <v>52</v>
      </c>
      <c r="C328" s="5" t="s">
        <v>29</v>
      </c>
      <c r="D328" s="5" t="s">
        <v>10</v>
      </c>
      <c r="E328" s="220" t="s">
        <v>215</v>
      </c>
      <c r="F328" s="221" t="s">
        <v>383</v>
      </c>
      <c r="G328" s="222" t="s">
        <v>384</v>
      </c>
      <c r="H328" s="58"/>
      <c r="I328" s="402">
        <f>SUM(I329)</f>
        <v>40292121</v>
      </c>
    </row>
    <row r="329" spans="1:10" ht="15.75" x14ac:dyDescent="0.25">
      <c r="A329" s="3" t="s">
        <v>442</v>
      </c>
      <c r="B329" s="354" t="s">
        <v>52</v>
      </c>
      <c r="C329" s="5" t="s">
        <v>29</v>
      </c>
      <c r="D329" s="5" t="s">
        <v>10</v>
      </c>
      <c r="E329" s="220" t="s">
        <v>215</v>
      </c>
      <c r="F329" s="221" t="s">
        <v>10</v>
      </c>
      <c r="G329" s="222" t="s">
        <v>384</v>
      </c>
      <c r="H329" s="58"/>
      <c r="I329" s="402">
        <f>SUM(I335+I338+I344+I340+I342+I330+I333+I348)</f>
        <v>40292121</v>
      </c>
    </row>
    <row r="330" spans="1:10" s="610" customFormat="1" ht="63" x14ac:dyDescent="0.25">
      <c r="A330" s="3" t="s">
        <v>846</v>
      </c>
      <c r="B330" s="612" t="s">
        <v>52</v>
      </c>
      <c r="C330" s="5" t="s">
        <v>29</v>
      </c>
      <c r="D330" s="5" t="s">
        <v>10</v>
      </c>
      <c r="E330" s="220" t="s">
        <v>215</v>
      </c>
      <c r="F330" s="221" t="s">
        <v>10</v>
      </c>
      <c r="G330" s="222" t="s">
        <v>839</v>
      </c>
      <c r="H330" s="58"/>
      <c r="I330" s="402">
        <f>SUM(I331:I332)</f>
        <v>1518900</v>
      </c>
    </row>
    <row r="331" spans="1:10" s="610" customFormat="1" ht="63" x14ac:dyDescent="0.25">
      <c r="A331" s="100" t="s">
        <v>76</v>
      </c>
      <c r="B331" s="612" t="s">
        <v>52</v>
      </c>
      <c r="C331" s="5" t="s">
        <v>29</v>
      </c>
      <c r="D331" s="5" t="s">
        <v>10</v>
      </c>
      <c r="E331" s="220" t="s">
        <v>215</v>
      </c>
      <c r="F331" s="221" t="s">
        <v>10</v>
      </c>
      <c r="G331" s="222" t="s">
        <v>839</v>
      </c>
      <c r="H331" s="58" t="s">
        <v>13</v>
      </c>
      <c r="I331" s="404">
        <v>1042672</v>
      </c>
    </row>
    <row r="332" spans="1:10" s="610" customFormat="1" ht="15.75" x14ac:dyDescent="0.25">
      <c r="A332" s="60" t="s">
        <v>40</v>
      </c>
      <c r="B332" s="612" t="s">
        <v>52</v>
      </c>
      <c r="C332" s="5" t="s">
        <v>29</v>
      </c>
      <c r="D332" s="5" t="s">
        <v>10</v>
      </c>
      <c r="E332" s="220" t="s">
        <v>215</v>
      </c>
      <c r="F332" s="221" t="s">
        <v>10</v>
      </c>
      <c r="G332" s="222" t="s">
        <v>839</v>
      </c>
      <c r="H332" s="58" t="s">
        <v>39</v>
      </c>
      <c r="I332" s="404">
        <v>476228</v>
      </c>
    </row>
    <row r="333" spans="1:10" s="610" customFormat="1" ht="94.5" x14ac:dyDescent="0.25">
      <c r="A333" s="3" t="s">
        <v>847</v>
      </c>
      <c r="B333" s="612" t="s">
        <v>52</v>
      </c>
      <c r="C333" s="5" t="s">
        <v>29</v>
      </c>
      <c r="D333" s="5" t="s">
        <v>10</v>
      </c>
      <c r="E333" s="220" t="s">
        <v>215</v>
      </c>
      <c r="F333" s="221" t="s">
        <v>10</v>
      </c>
      <c r="G333" s="222" t="s">
        <v>840</v>
      </c>
      <c r="H333" s="58"/>
      <c r="I333" s="402">
        <f>SUM(I334)</f>
        <v>193420</v>
      </c>
    </row>
    <row r="334" spans="1:10" s="610" customFormat="1" ht="31.5" x14ac:dyDescent="0.25">
      <c r="A334" s="549" t="s">
        <v>537</v>
      </c>
      <c r="B334" s="612" t="s">
        <v>52</v>
      </c>
      <c r="C334" s="5" t="s">
        <v>29</v>
      </c>
      <c r="D334" s="5" t="s">
        <v>10</v>
      </c>
      <c r="E334" s="220" t="s">
        <v>215</v>
      </c>
      <c r="F334" s="221" t="s">
        <v>10</v>
      </c>
      <c r="G334" s="222" t="s">
        <v>840</v>
      </c>
      <c r="H334" s="58" t="s">
        <v>16</v>
      </c>
      <c r="I334" s="404">
        <v>193420</v>
      </c>
    </row>
    <row r="335" spans="1:10" ht="94.5" x14ac:dyDescent="0.25">
      <c r="A335" s="3" t="s">
        <v>443</v>
      </c>
      <c r="B335" s="354" t="s">
        <v>52</v>
      </c>
      <c r="C335" s="5" t="s">
        <v>29</v>
      </c>
      <c r="D335" s="5" t="s">
        <v>10</v>
      </c>
      <c r="E335" s="220" t="s">
        <v>215</v>
      </c>
      <c r="F335" s="221" t="s">
        <v>10</v>
      </c>
      <c r="G335" s="222" t="s">
        <v>444</v>
      </c>
      <c r="H335" s="2"/>
      <c r="I335" s="402">
        <f>SUM(I336:I337)</f>
        <v>20270518</v>
      </c>
    </row>
    <row r="336" spans="1:10" ht="63" x14ac:dyDescent="0.25">
      <c r="A336" s="100" t="s">
        <v>76</v>
      </c>
      <c r="B336" s="340" t="s">
        <v>52</v>
      </c>
      <c r="C336" s="5" t="s">
        <v>29</v>
      </c>
      <c r="D336" s="5" t="s">
        <v>10</v>
      </c>
      <c r="E336" s="220" t="s">
        <v>215</v>
      </c>
      <c r="F336" s="221" t="s">
        <v>10</v>
      </c>
      <c r="G336" s="222" t="s">
        <v>444</v>
      </c>
      <c r="H336" s="268" t="s">
        <v>13</v>
      </c>
      <c r="I336" s="404">
        <v>20059051</v>
      </c>
    </row>
    <row r="337" spans="1:9" ht="31.5" x14ac:dyDescent="0.25">
      <c r="A337" s="548" t="s">
        <v>537</v>
      </c>
      <c r="B337" s="6" t="s">
        <v>52</v>
      </c>
      <c r="C337" s="5" t="s">
        <v>29</v>
      </c>
      <c r="D337" s="5" t="s">
        <v>10</v>
      </c>
      <c r="E337" s="220" t="s">
        <v>215</v>
      </c>
      <c r="F337" s="221" t="s">
        <v>10</v>
      </c>
      <c r="G337" s="222" t="s">
        <v>444</v>
      </c>
      <c r="H337" s="268" t="s">
        <v>16</v>
      </c>
      <c r="I337" s="404">
        <v>211467</v>
      </c>
    </row>
    <row r="338" spans="1:9" ht="31.5" hidden="1" x14ac:dyDescent="0.25">
      <c r="A338" s="555" t="s">
        <v>534</v>
      </c>
      <c r="B338" s="6" t="s">
        <v>52</v>
      </c>
      <c r="C338" s="5" t="s">
        <v>29</v>
      </c>
      <c r="D338" s="5" t="s">
        <v>10</v>
      </c>
      <c r="E338" s="220" t="s">
        <v>215</v>
      </c>
      <c r="F338" s="221" t="s">
        <v>10</v>
      </c>
      <c r="G338" s="222" t="s">
        <v>533</v>
      </c>
      <c r="H338" s="268"/>
      <c r="I338" s="402">
        <f>SUM(I339)</f>
        <v>0</v>
      </c>
    </row>
    <row r="339" spans="1:9" ht="31.5" hidden="1" x14ac:dyDescent="0.25">
      <c r="A339" s="548" t="s">
        <v>537</v>
      </c>
      <c r="B339" s="6" t="s">
        <v>52</v>
      </c>
      <c r="C339" s="5" t="s">
        <v>29</v>
      </c>
      <c r="D339" s="5" t="s">
        <v>10</v>
      </c>
      <c r="E339" s="220" t="s">
        <v>215</v>
      </c>
      <c r="F339" s="221" t="s">
        <v>10</v>
      </c>
      <c r="G339" s="222" t="s">
        <v>533</v>
      </c>
      <c r="H339" s="268" t="s">
        <v>16</v>
      </c>
      <c r="I339" s="404"/>
    </row>
    <row r="340" spans="1:9" s="586" customFormat="1" ht="78.75" x14ac:dyDescent="0.25">
      <c r="A340" s="506" t="s">
        <v>813</v>
      </c>
      <c r="B340" s="6" t="s">
        <v>52</v>
      </c>
      <c r="C340" s="2" t="s">
        <v>29</v>
      </c>
      <c r="D340" s="5" t="s">
        <v>10</v>
      </c>
      <c r="E340" s="220" t="s">
        <v>215</v>
      </c>
      <c r="F340" s="221" t="s">
        <v>10</v>
      </c>
      <c r="G340" s="222" t="s">
        <v>798</v>
      </c>
      <c r="H340" s="2"/>
      <c r="I340" s="402">
        <f>SUM(I341)</f>
        <v>1629354</v>
      </c>
    </row>
    <row r="341" spans="1:9" s="586" customFormat="1" ht="31.5" x14ac:dyDescent="0.25">
      <c r="A341" s="548" t="s">
        <v>537</v>
      </c>
      <c r="B341" s="6" t="s">
        <v>52</v>
      </c>
      <c r="C341" s="2" t="s">
        <v>29</v>
      </c>
      <c r="D341" s="5" t="s">
        <v>10</v>
      </c>
      <c r="E341" s="220" t="s">
        <v>215</v>
      </c>
      <c r="F341" s="221" t="s">
        <v>10</v>
      </c>
      <c r="G341" s="222" t="s">
        <v>798</v>
      </c>
      <c r="H341" s="2" t="s">
        <v>16</v>
      </c>
      <c r="I341" s="404">
        <v>1629354</v>
      </c>
    </row>
    <row r="342" spans="1:9" s="586" customFormat="1" ht="78.75" x14ac:dyDescent="0.25">
      <c r="A342" s="506" t="s">
        <v>814</v>
      </c>
      <c r="B342" s="6" t="s">
        <v>52</v>
      </c>
      <c r="C342" s="2" t="s">
        <v>29</v>
      </c>
      <c r="D342" s="5" t="s">
        <v>10</v>
      </c>
      <c r="E342" s="220" t="s">
        <v>215</v>
      </c>
      <c r="F342" s="221" t="s">
        <v>10</v>
      </c>
      <c r="G342" s="222" t="s">
        <v>799</v>
      </c>
      <c r="H342" s="2"/>
      <c r="I342" s="402">
        <f>SUM(I343)</f>
        <v>1086236</v>
      </c>
    </row>
    <row r="343" spans="1:9" s="586" customFormat="1" ht="31.5" x14ac:dyDescent="0.25">
      <c r="A343" s="548" t="s">
        <v>537</v>
      </c>
      <c r="B343" s="6" t="s">
        <v>52</v>
      </c>
      <c r="C343" s="2" t="s">
        <v>29</v>
      </c>
      <c r="D343" s="5" t="s">
        <v>10</v>
      </c>
      <c r="E343" s="220" t="s">
        <v>215</v>
      </c>
      <c r="F343" s="221" t="s">
        <v>10</v>
      </c>
      <c r="G343" s="222" t="s">
        <v>799</v>
      </c>
      <c r="H343" s="2" t="s">
        <v>16</v>
      </c>
      <c r="I343" s="404">
        <v>1086236</v>
      </c>
    </row>
    <row r="344" spans="1:9" ht="31.5" x14ac:dyDescent="0.25">
      <c r="A344" s="3" t="s">
        <v>84</v>
      </c>
      <c r="B344" s="354" t="s">
        <v>52</v>
      </c>
      <c r="C344" s="5" t="s">
        <v>29</v>
      </c>
      <c r="D344" s="5" t="s">
        <v>10</v>
      </c>
      <c r="E344" s="220" t="s">
        <v>215</v>
      </c>
      <c r="F344" s="221" t="s">
        <v>10</v>
      </c>
      <c r="G344" s="222" t="s">
        <v>415</v>
      </c>
      <c r="H344" s="58"/>
      <c r="I344" s="402">
        <f>SUM(I345:I347)</f>
        <v>15571893</v>
      </c>
    </row>
    <row r="345" spans="1:9" ht="63" x14ac:dyDescent="0.25">
      <c r="A345" s="100" t="s">
        <v>76</v>
      </c>
      <c r="B345" s="340" t="s">
        <v>52</v>
      </c>
      <c r="C345" s="5" t="s">
        <v>29</v>
      </c>
      <c r="D345" s="5" t="s">
        <v>10</v>
      </c>
      <c r="E345" s="220" t="s">
        <v>215</v>
      </c>
      <c r="F345" s="221" t="s">
        <v>10</v>
      </c>
      <c r="G345" s="222" t="s">
        <v>415</v>
      </c>
      <c r="H345" s="58" t="s">
        <v>13</v>
      </c>
      <c r="I345" s="404">
        <v>6506545</v>
      </c>
    </row>
    <row r="346" spans="1:9" ht="31.5" x14ac:dyDescent="0.25">
      <c r="A346" s="548" t="s">
        <v>537</v>
      </c>
      <c r="B346" s="6" t="s">
        <v>52</v>
      </c>
      <c r="C346" s="5" t="s">
        <v>29</v>
      </c>
      <c r="D346" s="5" t="s">
        <v>10</v>
      </c>
      <c r="E346" s="220" t="s">
        <v>215</v>
      </c>
      <c r="F346" s="221" t="s">
        <v>10</v>
      </c>
      <c r="G346" s="222" t="s">
        <v>415</v>
      </c>
      <c r="H346" s="58" t="s">
        <v>16</v>
      </c>
      <c r="I346" s="404">
        <v>8522986</v>
      </c>
    </row>
    <row r="347" spans="1:9" ht="15.75" x14ac:dyDescent="0.25">
      <c r="A347" s="3" t="s">
        <v>18</v>
      </c>
      <c r="B347" s="354" t="s">
        <v>52</v>
      </c>
      <c r="C347" s="5" t="s">
        <v>29</v>
      </c>
      <c r="D347" s="5" t="s">
        <v>10</v>
      </c>
      <c r="E347" s="220" t="s">
        <v>215</v>
      </c>
      <c r="F347" s="221" t="s">
        <v>10</v>
      </c>
      <c r="G347" s="222" t="s">
        <v>415</v>
      </c>
      <c r="H347" s="58" t="s">
        <v>17</v>
      </c>
      <c r="I347" s="404">
        <v>542362</v>
      </c>
    </row>
    <row r="348" spans="1:9" s="610" customFormat="1" ht="31.5" x14ac:dyDescent="0.25">
      <c r="A348" s="3" t="s">
        <v>532</v>
      </c>
      <c r="B348" s="612" t="s">
        <v>52</v>
      </c>
      <c r="C348" s="5" t="s">
        <v>29</v>
      </c>
      <c r="D348" s="5" t="s">
        <v>10</v>
      </c>
      <c r="E348" s="220" t="s">
        <v>215</v>
      </c>
      <c r="F348" s="221" t="s">
        <v>10</v>
      </c>
      <c r="G348" s="222" t="s">
        <v>531</v>
      </c>
      <c r="H348" s="58"/>
      <c r="I348" s="402">
        <f>SUM(I349)</f>
        <v>21800</v>
      </c>
    </row>
    <row r="349" spans="1:9" s="610" customFormat="1" ht="31.5" x14ac:dyDescent="0.25">
      <c r="A349" s="548" t="s">
        <v>537</v>
      </c>
      <c r="B349" s="612" t="s">
        <v>52</v>
      </c>
      <c r="C349" s="5" t="s">
        <v>29</v>
      </c>
      <c r="D349" s="5" t="s">
        <v>10</v>
      </c>
      <c r="E349" s="220" t="s">
        <v>215</v>
      </c>
      <c r="F349" s="221" t="s">
        <v>10</v>
      </c>
      <c r="G349" s="222" t="s">
        <v>531</v>
      </c>
      <c r="H349" s="58" t="s">
        <v>16</v>
      </c>
      <c r="I349" s="404">
        <v>21800</v>
      </c>
    </row>
    <row r="350" spans="1:9" ht="63" x14ac:dyDescent="0.25">
      <c r="A350" s="74" t="s">
        <v>128</v>
      </c>
      <c r="B350" s="29" t="s">
        <v>52</v>
      </c>
      <c r="C350" s="27" t="s">
        <v>29</v>
      </c>
      <c r="D350" s="41" t="s">
        <v>10</v>
      </c>
      <c r="E350" s="229" t="s">
        <v>199</v>
      </c>
      <c r="F350" s="230" t="s">
        <v>383</v>
      </c>
      <c r="G350" s="231" t="s">
        <v>384</v>
      </c>
      <c r="H350" s="27"/>
      <c r="I350" s="401">
        <f>SUM(I351)</f>
        <v>148000</v>
      </c>
    </row>
    <row r="351" spans="1:9" ht="110.25" x14ac:dyDescent="0.25">
      <c r="A351" s="75" t="s">
        <v>144</v>
      </c>
      <c r="B351" s="52" t="s">
        <v>52</v>
      </c>
      <c r="C351" s="2" t="s">
        <v>29</v>
      </c>
      <c r="D351" s="8" t="s">
        <v>10</v>
      </c>
      <c r="E351" s="253" t="s">
        <v>201</v>
      </c>
      <c r="F351" s="254" t="s">
        <v>383</v>
      </c>
      <c r="G351" s="255" t="s">
        <v>384</v>
      </c>
      <c r="H351" s="2"/>
      <c r="I351" s="402">
        <f>SUM(I352)</f>
        <v>148000</v>
      </c>
    </row>
    <row r="352" spans="1:9" ht="47.25" x14ac:dyDescent="0.25">
      <c r="A352" s="75" t="s">
        <v>403</v>
      </c>
      <c r="B352" s="52" t="s">
        <v>52</v>
      </c>
      <c r="C352" s="2" t="s">
        <v>29</v>
      </c>
      <c r="D352" s="8" t="s">
        <v>10</v>
      </c>
      <c r="E352" s="253" t="s">
        <v>201</v>
      </c>
      <c r="F352" s="254" t="s">
        <v>10</v>
      </c>
      <c r="G352" s="255" t="s">
        <v>384</v>
      </c>
      <c r="H352" s="2"/>
      <c r="I352" s="402">
        <f>SUM(I353)</f>
        <v>148000</v>
      </c>
    </row>
    <row r="353" spans="1:10" ht="31.5" x14ac:dyDescent="0.25">
      <c r="A353" s="3" t="s">
        <v>99</v>
      </c>
      <c r="B353" s="340" t="s">
        <v>52</v>
      </c>
      <c r="C353" s="2" t="s">
        <v>29</v>
      </c>
      <c r="D353" s="8" t="s">
        <v>10</v>
      </c>
      <c r="E353" s="253" t="s">
        <v>201</v>
      </c>
      <c r="F353" s="254" t="s">
        <v>10</v>
      </c>
      <c r="G353" s="255" t="s">
        <v>404</v>
      </c>
      <c r="H353" s="2"/>
      <c r="I353" s="402">
        <f>SUM(I354)</f>
        <v>148000</v>
      </c>
    </row>
    <row r="354" spans="1:10" ht="33.75" customHeight="1" x14ac:dyDescent="0.25">
      <c r="A354" s="550" t="s">
        <v>537</v>
      </c>
      <c r="B354" s="280" t="s">
        <v>52</v>
      </c>
      <c r="C354" s="2" t="s">
        <v>29</v>
      </c>
      <c r="D354" s="8" t="s">
        <v>10</v>
      </c>
      <c r="E354" s="253" t="s">
        <v>201</v>
      </c>
      <c r="F354" s="254" t="s">
        <v>10</v>
      </c>
      <c r="G354" s="255" t="s">
        <v>404</v>
      </c>
      <c r="H354" s="2" t="s">
        <v>16</v>
      </c>
      <c r="I354" s="403">
        <v>148000</v>
      </c>
    </row>
    <row r="355" spans="1:10" ht="15.75" x14ac:dyDescent="0.25">
      <c r="A355" s="96" t="s">
        <v>30</v>
      </c>
      <c r="B355" s="25" t="s">
        <v>52</v>
      </c>
      <c r="C355" s="21" t="s">
        <v>29</v>
      </c>
      <c r="D355" s="21" t="s">
        <v>12</v>
      </c>
      <c r="E355" s="265"/>
      <c r="F355" s="266"/>
      <c r="G355" s="267"/>
      <c r="H355" s="21"/>
      <c r="I355" s="400">
        <f>SUM(I356+I427+I432)</f>
        <v>265724635</v>
      </c>
      <c r="J355" s="449"/>
    </row>
    <row r="356" spans="1:10" ht="31.5" x14ac:dyDescent="0.25">
      <c r="A356" s="26" t="s">
        <v>141</v>
      </c>
      <c r="B356" s="29" t="s">
        <v>52</v>
      </c>
      <c r="C356" s="27" t="s">
        <v>29</v>
      </c>
      <c r="D356" s="27" t="s">
        <v>12</v>
      </c>
      <c r="E356" s="217" t="s">
        <v>441</v>
      </c>
      <c r="F356" s="218" t="s">
        <v>383</v>
      </c>
      <c r="G356" s="219" t="s">
        <v>384</v>
      </c>
      <c r="H356" s="27"/>
      <c r="I356" s="401">
        <f>SUM(I357+I423)</f>
        <v>264421044</v>
      </c>
    </row>
    <row r="357" spans="1:10" ht="50.25" customHeight="1" x14ac:dyDescent="0.25">
      <c r="A357" s="60" t="s">
        <v>142</v>
      </c>
      <c r="B357" s="340" t="s">
        <v>52</v>
      </c>
      <c r="C357" s="2" t="s">
        <v>29</v>
      </c>
      <c r="D357" s="2" t="s">
        <v>12</v>
      </c>
      <c r="E357" s="220" t="s">
        <v>215</v>
      </c>
      <c r="F357" s="221" t="s">
        <v>383</v>
      </c>
      <c r="G357" s="222" t="s">
        <v>384</v>
      </c>
      <c r="H357" s="2"/>
      <c r="I357" s="402">
        <f>SUM(I358+I411+I417+I414+I420)</f>
        <v>264421044</v>
      </c>
    </row>
    <row r="358" spans="1:10" ht="15.75" x14ac:dyDescent="0.25">
      <c r="A358" s="60" t="s">
        <v>452</v>
      </c>
      <c r="B358" s="340" t="s">
        <v>52</v>
      </c>
      <c r="C358" s="2" t="s">
        <v>29</v>
      </c>
      <c r="D358" s="2" t="s">
        <v>12</v>
      </c>
      <c r="E358" s="220" t="s">
        <v>215</v>
      </c>
      <c r="F358" s="221" t="s">
        <v>12</v>
      </c>
      <c r="G358" s="222" t="s">
        <v>384</v>
      </c>
      <c r="H358" s="2"/>
      <c r="I358" s="402">
        <f>SUM(I364+I367+I372+I384+I389+I382+I398+I404+I402+I406+I370+I387+I380+I374+I376+I378+I392+I394+I396+I359+I362+I409)</f>
        <v>260645780</v>
      </c>
    </row>
    <row r="359" spans="1:10" s="610" customFormat="1" ht="63" x14ac:dyDescent="0.25">
      <c r="A359" s="3" t="s">
        <v>846</v>
      </c>
      <c r="B359" s="612" t="s">
        <v>52</v>
      </c>
      <c r="C359" s="5" t="s">
        <v>29</v>
      </c>
      <c r="D359" s="2" t="s">
        <v>12</v>
      </c>
      <c r="E359" s="220" t="s">
        <v>215</v>
      </c>
      <c r="F359" s="221" t="s">
        <v>12</v>
      </c>
      <c r="G359" s="222" t="s">
        <v>839</v>
      </c>
      <c r="H359" s="58"/>
      <c r="I359" s="402">
        <f>SUM(I360:I361)</f>
        <v>9914707</v>
      </c>
    </row>
    <row r="360" spans="1:10" s="610" customFormat="1" ht="63" x14ac:dyDescent="0.25">
      <c r="A360" s="100" t="s">
        <v>76</v>
      </c>
      <c r="B360" s="612" t="s">
        <v>52</v>
      </c>
      <c r="C360" s="5" t="s">
        <v>29</v>
      </c>
      <c r="D360" s="2" t="s">
        <v>12</v>
      </c>
      <c r="E360" s="220" t="s">
        <v>215</v>
      </c>
      <c r="F360" s="221" t="s">
        <v>12</v>
      </c>
      <c r="G360" s="222" t="s">
        <v>839</v>
      </c>
      <c r="H360" s="58" t="s">
        <v>13</v>
      </c>
      <c r="I360" s="404">
        <v>7131344</v>
      </c>
    </row>
    <row r="361" spans="1:10" s="610" customFormat="1" ht="15.75" x14ac:dyDescent="0.25">
      <c r="A361" s="60" t="s">
        <v>40</v>
      </c>
      <c r="B361" s="612" t="s">
        <v>52</v>
      </c>
      <c r="C361" s="5" t="s">
        <v>29</v>
      </c>
      <c r="D361" s="2" t="s">
        <v>12</v>
      </c>
      <c r="E361" s="220" t="s">
        <v>215</v>
      </c>
      <c r="F361" s="221" t="s">
        <v>12</v>
      </c>
      <c r="G361" s="222" t="s">
        <v>839</v>
      </c>
      <c r="H361" s="58" t="s">
        <v>39</v>
      </c>
      <c r="I361" s="404">
        <v>2783363</v>
      </c>
    </row>
    <row r="362" spans="1:10" s="610" customFormat="1" ht="94.5" x14ac:dyDescent="0.25">
      <c r="A362" s="3" t="s">
        <v>847</v>
      </c>
      <c r="B362" s="612" t="s">
        <v>52</v>
      </c>
      <c r="C362" s="5" t="s">
        <v>29</v>
      </c>
      <c r="D362" s="2" t="s">
        <v>12</v>
      </c>
      <c r="E362" s="220" t="s">
        <v>215</v>
      </c>
      <c r="F362" s="221" t="s">
        <v>12</v>
      </c>
      <c r="G362" s="222" t="s">
        <v>840</v>
      </c>
      <c r="H362" s="58"/>
      <c r="I362" s="402">
        <f>SUM(I363)</f>
        <v>205481</v>
      </c>
    </row>
    <row r="363" spans="1:10" s="610" customFormat="1" ht="31.5" x14ac:dyDescent="0.25">
      <c r="A363" s="549" t="s">
        <v>537</v>
      </c>
      <c r="B363" s="612" t="s">
        <v>52</v>
      </c>
      <c r="C363" s="5" t="s">
        <v>29</v>
      </c>
      <c r="D363" s="2" t="s">
        <v>12</v>
      </c>
      <c r="E363" s="220" t="s">
        <v>215</v>
      </c>
      <c r="F363" s="221" t="s">
        <v>12</v>
      </c>
      <c r="G363" s="222" t="s">
        <v>840</v>
      </c>
      <c r="H363" s="58" t="s">
        <v>16</v>
      </c>
      <c r="I363" s="404">
        <v>205481</v>
      </c>
    </row>
    <row r="364" spans="1:10" ht="94.5" x14ac:dyDescent="0.25">
      <c r="A364" s="556" t="s">
        <v>145</v>
      </c>
      <c r="B364" s="340" t="s">
        <v>52</v>
      </c>
      <c r="C364" s="2" t="s">
        <v>29</v>
      </c>
      <c r="D364" s="2" t="s">
        <v>12</v>
      </c>
      <c r="E364" s="220" t="s">
        <v>215</v>
      </c>
      <c r="F364" s="221" t="s">
        <v>12</v>
      </c>
      <c r="G364" s="222" t="s">
        <v>445</v>
      </c>
      <c r="H364" s="2"/>
      <c r="I364" s="402">
        <f>SUM(I365:I366)</f>
        <v>182722470</v>
      </c>
    </row>
    <row r="365" spans="1:10" ht="63" x14ac:dyDescent="0.25">
      <c r="A365" s="100" t="s">
        <v>76</v>
      </c>
      <c r="B365" s="340" t="s">
        <v>52</v>
      </c>
      <c r="C365" s="2" t="s">
        <v>29</v>
      </c>
      <c r="D365" s="2" t="s">
        <v>12</v>
      </c>
      <c r="E365" s="220" t="s">
        <v>215</v>
      </c>
      <c r="F365" s="221" t="s">
        <v>12</v>
      </c>
      <c r="G365" s="222" t="s">
        <v>445</v>
      </c>
      <c r="H365" s="2" t="s">
        <v>13</v>
      </c>
      <c r="I365" s="404">
        <v>178128523</v>
      </c>
    </row>
    <row r="366" spans="1:10" ht="31.5" x14ac:dyDescent="0.25">
      <c r="A366" s="548" t="s">
        <v>537</v>
      </c>
      <c r="B366" s="6" t="s">
        <v>52</v>
      </c>
      <c r="C366" s="2" t="s">
        <v>29</v>
      </c>
      <c r="D366" s="2" t="s">
        <v>12</v>
      </c>
      <c r="E366" s="220" t="s">
        <v>215</v>
      </c>
      <c r="F366" s="221" t="s">
        <v>12</v>
      </c>
      <c r="G366" s="222" t="s">
        <v>445</v>
      </c>
      <c r="H366" s="2" t="s">
        <v>16</v>
      </c>
      <c r="I366" s="404">
        <v>4593947</v>
      </c>
    </row>
    <row r="367" spans="1:10" ht="31.5" x14ac:dyDescent="0.25">
      <c r="A367" s="555" t="s">
        <v>544</v>
      </c>
      <c r="B367" s="6" t="s">
        <v>52</v>
      </c>
      <c r="C367" s="2" t="s">
        <v>29</v>
      </c>
      <c r="D367" s="2" t="s">
        <v>12</v>
      </c>
      <c r="E367" s="220" t="s">
        <v>215</v>
      </c>
      <c r="F367" s="221" t="s">
        <v>12</v>
      </c>
      <c r="G367" s="222" t="s">
        <v>543</v>
      </c>
      <c r="H367" s="2"/>
      <c r="I367" s="402">
        <f>SUM(I368:I369)</f>
        <v>99432</v>
      </c>
    </row>
    <row r="368" spans="1:10" ht="63" x14ac:dyDescent="0.25">
      <c r="A368" s="100" t="s">
        <v>76</v>
      </c>
      <c r="B368" s="6" t="s">
        <v>52</v>
      </c>
      <c r="C368" s="2" t="s">
        <v>29</v>
      </c>
      <c r="D368" s="2" t="s">
        <v>12</v>
      </c>
      <c r="E368" s="220" t="s">
        <v>215</v>
      </c>
      <c r="F368" s="221" t="s">
        <v>12</v>
      </c>
      <c r="G368" s="222" t="s">
        <v>543</v>
      </c>
      <c r="H368" s="2" t="s">
        <v>13</v>
      </c>
      <c r="I368" s="404">
        <v>76232</v>
      </c>
    </row>
    <row r="369" spans="1:9" ht="15.75" x14ac:dyDescent="0.25">
      <c r="A369" s="60" t="s">
        <v>40</v>
      </c>
      <c r="B369" s="6" t="s">
        <v>52</v>
      </c>
      <c r="C369" s="2" t="s">
        <v>29</v>
      </c>
      <c r="D369" s="2" t="s">
        <v>12</v>
      </c>
      <c r="E369" s="220" t="s">
        <v>215</v>
      </c>
      <c r="F369" s="221" t="s">
        <v>12</v>
      </c>
      <c r="G369" s="222" t="s">
        <v>543</v>
      </c>
      <c r="H369" s="2" t="s">
        <v>39</v>
      </c>
      <c r="I369" s="404">
        <v>23200</v>
      </c>
    </row>
    <row r="370" spans="1:9" ht="47.25" x14ac:dyDescent="0.25">
      <c r="A370" s="556" t="s">
        <v>627</v>
      </c>
      <c r="B370" s="6" t="s">
        <v>52</v>
      </c>
      <c r="C370" s="2" t="s">
        <v>29</v>
      </c>
      <c r="D370" s="2" t="s">
        <v>12</v>
      </c>
      <c r="E370" s="220" t="s">
        <v>215</v>
      </c>
      <c r="F370" s="221" t="s">
        <v>12</v>
      </c>
      <c r="G370" s="222" t="s">
        <v>626</v>
      </c>
      <c r="H370" s="2"/>
      <c r="I370" s="402">
        <f>SUM(I371)</f>
        <v>436961</v>
      </c>
    </row>
    <row r="371" spans="1:9" ht="31.5" x14ac:dyDescent="0.25">
      <c r="A371" s="548" t="s">
        <v>537</v>
      </c>
      <c r="B371" s="6" t="s">
        <v>52</v>
      </c>
      <c r="C371" s="2" t="s">
        <v>29</v>
      </c>
      <c r="D371" s="2" t="s">
        <v>12</v>
      </c>
      <c r="E371" s="220" t="s">
        <v>215</v>
      </c>
      <c r="F371" s="221" t="s">
        <v>12</v>
      </c>
      <c r="G371" s="222" t="s">
        <v>626</v>
      </c>
      <c r="H371" s="2" t="s">
        <v>16</v>
      </c>
      <c r="I371" s="404">
        <v>436961</v>
      </c>
    </row>
    <row r="372" spans="1:9" ht="63" x14ac:dyDescent="0.25">
      <c r="A372" s="555" t="s">
        <v>598</v>
      </c>
      <c r="B372" s="6" t="s">
        <v>52</v>
      </c>
      <c r="C372" s="2" t="s">
        <v>29</v>
      </c>
      <c r="D372" s="2" t="s">
        <v>12</v>
      </c>
      <c r="E372" s="220" t="s">
        <v>215</v>
      </c>
      <c r="F372" s="221" t="s">
        <v>12</v>
      </c>
      <c r="G372" s="222" t="s">
        <v>542</v>
      </c>
      <c r="H372" s="2"/>
      <c r="I372" s="402">
        <f>SUM(I373)</f>
        <v>374785</v>
      </c>
    </row>
    <row r="373" spans="1:9" ht="31.5" x14ac:dyDescent="0.25">
      <c r="A373" s="548" t="s">
        <v>537</v>
      </c>
      <c r="B373" s="6" t="s">
        <v>52</v>
      </c>
      <c r="C373" s="2" t="s">
        <v>29</v>
      </c>
      <c r="D373" s="2" t="s">
        <v>12</v>
      </c>
      <c r="E373" s="220" t="s">
        <v>215</v>
      </c>
      <c r="F373" s="221" t="s">
        <v>12</v>
      </c>
      <c r="G373" s="222" t="s">
        <v>542</v>
      </c>
      <c r="H373" s="2" t="s">
        <v>16</v>
      </c>
      <c r="I373" s="404">
        <v>374785</v>
      </c>
    </row>
    <row r="374" spans="1:9" s="505" customFormat="1" ht="63" x14ac:dyDescent="0.25">
      <c r="A374" s="506" t="s">
        <v>815</v>
      </c>
      <c r="B374" s="6" t="s">
        <v>52</v>
      </c>
      <c r="C374" s="2" t="s">
        <v>29</v>
      </c>
      <c r="D374" s="2" t="s">
        <v>12</v>
      </c>
      <c r="E374" s="220" t="s">
        <v>215</v>
      </c>
      <c r="F374" s="221" t="s">
        <v>12</v>
      </c>
      <c r="G374" s="222" t="s">
        <v>716</v>
      </c>
      <c r="H374" s="2"/>
      <c r="I374" s="402">
        <f>SUM(I375)</f>
        <v>1592562</v>
      </c>
    </row>
    <row r="375" spans="1:9" s="505" customFormat="1" ht="31.5" x14ac:dyDescent="0.25">
      <c r="A375" s="548" t="s">
        <v>537</v>
      </c>
      <c r="B375" s="6" t="s">
        <v>52</v>
      </c>
      <c r="C375" s="2" t="s">
        <v>29</v>
      </c>
      <c r="D375" s="2" t="s">
        <v>12</v>
      </c>
      <c r="E375" s="220" t="s">
        <v>215</v>
      </c>
      <c r="F375" s="221" t="s">
        <v>12</v>
      </c>
      <c r="G375" s="222" t="s">
        <v>716</v>
      </c>
      <c r="H375" s="2" t="s">
        <v>16</v>
      </c>
      <c r="I375" s="404">
        <v>1592562</v>
      </c>
    </row>
    <row r="376" spans="1:9" s="507" customFormat="1" ht="63" x14ac:dyDescent="0.25">
      <c r="A376" s="506" t="s">
        <v>816</v>
      </c>
      <c r="B376" s="6" t="s">
        <v>52</v>
      </c>
      <c r="C376" s="2" t="s">
        <v>29</v>
      </c>
      <c r="D376" s="2" t="s">
        <v>12</v>
      </c>
      <c r="E376" s="220" t="s">
        <v>215</v>
      </c>
      <c r="F376" s="221" t="s">
        <v>12</v>
      </c>
      <c r="G376" s="222" t="s">
        <v>717</v>
      </c>
      <c r="H376" s="2"/>
      <c r="I376" s="402">
        <f>SUM(I377)</f>
        <v>1567376</v>
      </c>
    </row>
    <row r="377" spans="1:9" s="507" customFormat="1" ht="31.5" x14ac:dyDescent="0.25">
      <c r="A377" s="548" t="s">
        <v>537</v>
      </c>
      <c r="B377" s="6" t="s">
        <v>52</v>
      </c>
      <c r="C377" s="2" t="s">
        <v>29</v>
      </c>
      <c r="D377" s="2" t="s">
        <v>12</v>
      </c>
      <c r="E377" s="220" t="s">
        <v>215</v>
      </c>
      <c r="F377" s="221" t="s">
        <v>12</v>
      </c>
      <c r="G377" s="222" t="s">
        <v>717</v>
      </c>
      <c r="H377" s="2" t="s">
        <v>16</v>
      </c>
      <c r="I377" s="404">
        <v>1567376</v>
      </c>
    </row>
    <row r="378" spans="1:9" s="507" customFormat="1" ht="63" x14ac:dyDescent="0.25">
      <c r="A378" s="506" t="s">
        <v>817</v>
      </c>
      <c r="B378" s="6" t="s">
        <v>52</v>
      </c>
      <c r="C378" s="2" t="s">
        <v>29</v>
      </c>
      <c r="D378" s="2" t="s">
        <v>12</v>
      </c>
      <c r="E378" s="220" t="s">
        <v>215</v>
      </c>
      <c r="F378" s="221" t="s">
        <v>12</v>
      </c>
      <c r="G378" s="222" t="s">
        <v>718</v>
      </c>
      <c r="H378" s="2"/>
      <c r="I378" s="402">
        <f>SUM(I379)</f>
        <v>787236</v>
      </c>
    </row>
    <row r="379" spans="1:9" s="507" customFormat="1" ht="31.5" x14ac:dyDescent="0.25">
      <c r="A379" s="548" t="s">
        <v>537</v>
      </c>
      <c r="B379" s="6" t="s">
        <v>52</v>
      </c>
      <c r="C379" s="2" t="s">
        <v>29</v>
      </c>
      <c r="D379" s="2" t="s">
        <v>12</v>
      </c>
      <c r="E379" s="220" t="s">
        <v>215</v>
      </c>
      <c r="F379" s="221" t="s">
        <v>12</v>
      </c>
      <c r="G379" s="222" t="s">
        <v>718</v>
      </c>
      <c r="H379" s="2" t="s">
        <v>16</v>
      </c>
      <c r="I379" s="404">
        <v>787236</v>
      </c>
    </row>
    <row r="380" spans="1:9" s="501" customFormat="1" ht="47.25" x14ac:dyDescent="0.25">
      <c r="A380" s="551" t="s">
        <v>691</v>
      </c>
      <c r="B380" s="6" t="s">
        <v>52</v>
      </c>
      <c r="C380" s="2" t="s">
        <v>29</v>
      </c>
      <c r="D380" s="2" t="s">
        <v>12</v>
      </c>
      <c r="E380" s="220" t="s">
        <v>215</v>
      </c>
      <c r="F380" s="221" t="s">
        <v>12</v>
      </c>
      <c r="G380" s="222" t="s">
        <v>690</v>
      </c>
      <c r="H380" s="2"/>
      <c r="I380" s="402">
        <f>SUM(I381)</f>
        <v>10709894</v>
      </c>
    </row>
    <row r="381" spans="1:9" s="501" customFormat="1" ht="63" x14ac:dyDescent="0.25">
      <c r="A381" s="100" t="s">
        <v>76</v>
      </c>
      <c r="B381" s="6" t="s">
        <v>52</v>
      </c>
      <c r="C381" s="2" t="s">
        <v>29</v>
      </c>
      <c r="D381" s="2" t="s">
        <v>12</v>
      </c>
      <c r="E381" s="220" t="s">
        <v>215</v>
      </c>
      <c r="F381" s="221" t="s">
        <v>12</v>
      </c>
      <c r="G381" s="222" t="s">
        <v>690</v>
      </c>
      <c r="H381" s="2" t="s">
        <v>13</v>
      </c>
      <c r="I381" s="404">
        <v>10709894</v>
      </c>
    </row>
    <row r="382" spans="1:9" ht="47.25" x14ac:dyDescent="0.25">
      <c r="A382" s="557" t="s">
        <v>679</v>
      </c>
      <c r="B382" s="340" t="s">
        <v>52</v>
      </c>
      <c r="C382" s="5" t="s">
        <v>29</v>
      </c>
      <c r="D382" s="5" t="s">
        <v>12</v>
      </c>
      <c r="E382" s="220" t="s">
        <v>215</v>
      </c>
      <c r="F382" s="221" t="s">
        <v>12</v>
      </c>
      <c r="G382" s="222" t="s">
        <v>678</v>
      </c>
      <c r="H382" s="2"/>
      <c r="I382" s="402">
        <f>SUM(I383)</f>
        <v>4463385</v>
      </c>
    </row>
    <row r="383" spans="1:9" ht="31.5" x14ac:dyDescent="0.25">
      <c r="A383" s="548" t="s">
        <v>537</v>
      </c>
      <c r="B383" s="340" t="s">
        <v>52</v>
      </c>
      <c r="C383" s="5" t="s">
        <v>29</v>
      </c>
      <c r="D383" s="5" t="s">
        <v>12</v>
      </c>
      <c r="E383" s="220" t="s">
        <v>215</v>
      </c>
      <c r="F383" s="221" t="s">
        <v>12</v>
      </c>
      <c r="G383" s="222" t="s">
        <v>678</v>
      </c>
      <c r="H383" s="2" t="s">
        <v>16</v>
      </c>
      <c r="I383" s="404">
        <v>4463385</v>
      </c>
    </row>
    <row r="384" spans="1:9" ht="31.5" x14ac:dyDescent="0.25">
      <c r="A384" s="558" t="s">
        <v>446</v>
      </c>
      <c r="B384" s="6" t="s">
        <v>52</v>
      </c>
      <c r="C384" s="2" t="s">
        <v>29</v>
      </c>
      <c r="D384" s="2" t="s">
        <v>12</v>
      </c>
      <c r="E384" s="220" t="s">
        <v>215</v>
      </c>
      <c r="F384" s="221" t="s">
        <v>12</v>
      </c>
      <c r="G384" s="222" t="s">
        <v>447</v>
      </c>
      <c r="H384" s="2"/>
      <c r="I384" s="402">
        <f>SUM(I385:I386)</f>
        <v>896858</v>
      </c>
    </row>
    <row r="385" spans="1:9" ht="63" x14ac:dyDescent="0.25">
      <c r="A385" s="100" t="s">
        <v>76</v>
      </c>
      <c r="B385" s="340" t="s">
        <v>52</v>
      </c>
      <c r="C385" s="2" t="s">
        <v>29</v>
      </c>
      <c r="D385" s="2" t="s">
        <v>12</v>
      </c>
      <c r="E385" s="220" t="s">
        <v>215</v>
      </c>
      <c r="F385" s="221" t="s">
        <v>12</v>
      </c>
      <c r="G385" s="222" t="s">
        <v>447</v>
      </c>
      <c r="H385" s="2" t="s">
        <v>13</v>
      </c>
      <c r="I385" s="404">
        <v>702528</v>
      </c>
    </row>
    <row r="386" spans="1:9" ht="15.75" x14ac:dyDescent="0.25">
      <c r="A386" s="60" t="s">
        <v>40</v>
      </c>
      <c r="B386" s="340" t="s">
        <v>52</v>
      </c>
      <c r="C386" s="2" t="s">
        <v>29</v>
      </c>
      <c r="D386" s="2" t="s">
        <v>12</v>
      </c>
      <c r="E386" s="220" t="s">
        <v>215</v>
      </c>
      <c r="F386" s="221" t="s">
        <v>12</v>
      </c>
      <c r="G386" s="222" t="s">
        <v>447</v>
      </c>
      <c r="H386" s="268" t="s">
        <v>39</v>
      </c>
      <c r="I386" s="404">
        <v>194330</v>
      </c>
    </row>
    <row r="387" spans="1:9" ht="47.25" x14ac:dyDescent="0.25">
      <c r="A387" s="556" t="s">
        <v>629</v>
      </c>
      <c r="B387" s="6" t="s">
        <v>52</v>
      </c>
      <c r="C387" s="43" t="s">
        <v>29</v>
      </c>
      <c r="D387" s="43" t="s">
        <v>12</v>
      </c>
      <c r="E387" s="256" t="s">
        <v>215</v>
      </c>
      <c r="F387" s="257" t="s">
        <v>12</v>
      </c>
      <c r="G387" s="258" t="s">
        <v>628</v>
      </c>
      <c r="H387" s="43"/>
      <c r="I387" s="402">
        <f>SUM(I388)</f>
        <v>672557</v>
      </c>
    </row>
    <row r="388" spans="1:9" ht="31.5" x14ac:dyDescent="0.25">
      <c r="A388" s="559" t="s">
        <v>537</v>
      </c>
      <c r="B388" s="6" t="s">
        <v>52</v>
      </c>
      <c r="C388" s="58" t="s">
        <v>29</v>
      </c>
      <c r="D388" s="43" t="s">
        <v>12</v>
      </c>
      <c r="E388" s="256" t="s">
        <v>215</v>
      </c>
      <c r="F388" s="257" t="s">
        <v>12</v>
      </c>
      <c r="G388" s="258" t="s">
        <v>628</v>
      </c>
      <c r="H388" s="43" t="s">
        <v>16</v>
      </c>
      <c r="I388" s="404">
        <v>672557</v>
      </c>
    </row>
    <row r="389" spans="1:9" ht="63" x14ac:dyDescent="0.25">
      <c r="A389" s="558" t="s">
        <v>588</v>
      </c>
      <c r="B389" s="6" t="s">
        <v>52</v>
      </c>
      <c r="C389" s="43" t="s">
        <v>29</v>
      </c>
      <c r="D389" s="43" t="s">
        <v>12</v>
      </c>
      <c r="E389" s="256" t="s">
        <v>215</v>
      </c>
      <c r="F389" s="257" t="s">
        <v>12</v>
      </c>
      <c r="G389" s="258" t="s">
        <v>448</v>
      </c>
      <c r="H389" s="43"/>
      <c r="I389" s="402">
        <f>SUM(I390+I391)</f>
        <v>2943303</v>
      </c>
    </row>
    <row r="390" spans="1:9" ht="31.5" x14ac:dyDescent="0.25">
      <c r="A390" s="559" t="s">
        <v>537</v>
      </c>
      <c r="B390" s="6" t="s">
        <v>52</v>
      </c>
      <c r="C390" s="58" t="s">
        <v>29</v>
      </c>
      <c r="D390" s="43" t="s">
        <v>12</v>
      </c>
      <c r="E390" s="256" t="s">
        <v>215</v>
      </c>
      <c r="F390" s="257" t="s">
        <v>12</v>
      </c>
      <c r="G390" s="258" t="s">
        <v>448</v>
      </c>
      <c r="H390" s="43" t="s">
        <v>16</v>
      </c>
      <c r="I390" s="404">
        <v>2776278</v>
      </c>
    </row>
    <row r="391" spans="1:9" s="497" customFormat="1" ht="15.75" x14ac:dyDescent="0.25">
      <c r="A391" s="60" t="s">
        <v>40</v>
      </c>
      <c r="B391" s="6" t="s">
        <v>52</v>
      </c>
      <c r="C391" s="58" t="s">
        <v>29</v>
      </c>
      <c r="D391" s="43" t="s">
        <v>12</v>
      </c>
      <c r="E391" s="256" t="s">
        <v>215</v>
      </c>
      <c r="F391" s="257" t="s">
        <v>12</v>
      </c>
      <c r="G391" s="258" t="s">
        <v>448</v>
      </c>
      <c r="H391" s="43" t="s">
        <v>39</v>
      </c>
      <c r="I391" s="404">
        <v>167025</v>
      </c>
    </row>
    <row r="392" spans="1:9" s="507" customFormat="1" ht="63" x14ac:dyDescent="0.25">
      <c r="A392" s="506" t="s">
        <v>818</v>
      </c>
      <c r="B392" s="6" t="s">
        <v>52</v>
      </c>
      <c r="C392" s="2" t="s">
        <v>29</v>
      </c>
      <c r="D392" s="2" t="s">
        <v>12</v>
      </c>
      <c r="E392" s="220" t="s">
        <v>215</v>
      </c>
      <c r="F392" s="221" t="s">
        <v>12</v>
      </c>
      <c r="G392" s="222" t="s">
        <v>719</v>
      </c>
      <c r="H392" s="2"/>
      <c r="I392" s="402">
        <f>SUM(I393)</f>
        <v>2614655</v>
      </c>
    </row>
    <row r="393" spans="1:9" s="507" customFormat="1" ht="31.5" x14ac:dyDescent="0.25">
      <c r="A393" s="548" t="s">
        <v>537</v>
      </c>
      <c r="B393" s="6" t="s">
        <v>52</v>
      </c>
      <c r="C393" s="2" t="s">
        <v>29</v>
      </c>
      <c r="D393" s="2" t="s">
        <v>12</v>
      </c>
      <c r="E393" s="220" t="s">
        <v>215</v>
      </c>
      <c r="F393" s="221" t="s">
        <v>12</v>
      </c>
      <c r="G393" s="222" t="s">
        <v>719</v>
      </c>
      <c r="H393" s="2" t="s">
        <v>16</v>
      </c>
      <c r="I393" s="404">
        <v>2614655</v>
      </c>
    </row>
    <row r="394" spans="1:9" s="507" customFormat="1" ht="63" x14ac:dyDescent="0.25">
      <c r="A394" s="506" t="s">
        <v>819</v>
      </c>
      <c r="B394" s="6" t="s">
        <v>52</v>
      </c>
      <c r="C394" s="2" t="s">
        <v>29</v>
      </c>
      <c r="D394" s="2" t="s">
        <v>12</v>
      </c>
      <c r="E394" s="220" t="s">
        <v>215</v>
      </c>
      <c r="F394" s="221" t="s">
        <v>12</v>
      </c>
      <c r="G394" s="222" t="s">
        <v>720</v>
      </c>
      <c r="H394" s="2"/>
      <c r="I394" s="402">
        <f>SUM(I395)</f>
        <v>5412920</v>
      </c>
    </row>
    <row r="395" spans="1:9" s="507" customFormat="1" ht="31.5" x14ac:dyDescent="0.25">
      <c r="A395" s="548" t="s">
        <v>537</v>
      </c>
      <c r="B395" s="6" t="s">
        <v>52</v>
      </c>
      <c r="C395" s="2" t="s">
        <v>29</v>
      </c>
      <c r="D395" s="2" t="s">
        <v>12</v>
      </c>
      <c r="E395" s="220" t="s">
        <v>215</v>
      </c>
      <c r="F395" s="221" t="s">
        <v>12</v>
      </c>
      <c r="G395" s="222" t="s">
        <v>720</v>
      </c>
      <c r="H395" s="2" t="s">
        <v>16</v>
      </c>
      <c r="I395" s="404">
        <v>5412920</v>
      </c>
    </row>
    <row r="396" spans="1:9" s="507" customFormat="1" ht="63" x14ac:dyDescent="0.25">
      <c r="A396" s="506" t="s">
        <v>820</v>
      </c>
      <c r="B396" s="6" t="s">
        <v>52</v>
      </c>
      <c r="C396" s="2" t="s">
        <v>29</v>
      </c>
      <c r="D396" s="2" t="s">
        <v>12</v>
      </c>
      <c r="E396" s="220" t="s">
        <v>215</v>
      </c>
      <c r="F396" s="221" t="s">
        <v>12</v>
      </c>
      <c r="G396" s="222" t="s">
        <v>721</v>
      </c>
      <c r="H396" s="2"/>
      <c r="I396" s="402">
        <f>SUM(I397)</f>
        <v>525951</v>
      </c>
    </row>
    <row r="397" spans="1:9" s="507" customFormat="1" ht="31.5" x14ac:dyDescent="0.25">
      <c r="A397" s="548" t="s">
        <v>537</v>
      </c>
      <c r="B397" s="6" t="s">
        <v>52</v>
      </c>
      <c r="C397" s="2" t="s">
        <v>29</v>
      </c>
      <c r="D397" s="2" t="s">
        <v>12</v>
      </c>
      <c r="E397" s="220" t="s">
        <v>215</v>
      </c>
      <c r="F397" s="221" t="s">
        <v>12</v>
      </c>
      <c r="G397" s="222" t="s">
        <v>721</v>
      </c>
      <c r="H397" s="2" t="s">
        <v>16</v>
      </c>
      <c r="I397" s="404">
        <v>525951</v>
      </c>
    </row>
    <row r="398" spans="1:9" ht="31.5" x14ac:dyDescent="0.25">
      <c r="A398" s="60" t="s">
        <v>84</v>
      </c>
      <c r="B398" s="340" t="s">
        <v>52</v>
      </c>
      <c r="C398" s="5" t="s">
        <v>29</v>
      </c>
      <c r="D398" s="5" t="s">
        <v>12</v>
      </c>
      <c r="E398" s="220" t="s">
        <v>215</v>
      </c>
      <c r="F398" s="221" t="s">
        <v>12</v>
      </c>
      <c r="G398" s="222" t="s">
        <v>415</v>
      </c>
      <c r="H398" s="2"/>
      <c r="I398" s="402">
        <f>SUM(I399:I401)</f>
        <v>29660314</v>
      </c>
    </row>
    <row r="399" spans="1:9" ht="63" x14ac:dyDescent="0.25">
      <c r="A399" s="100" t="s">
        <v>76</v>
      </c>
      <c r="B399" s="340" t="s">
        <v>52</v>
      </c>
      <c r="C399" s="5" t="s">
        <v>29</v>
      </c>
      <c r="D399" s="5" t="s">
        <v>12</v>
      </c>
      <c r="E399" s="220" t="s">
        <v>215</v>
      </c>
      <c r="F399" s="221" t="s">
        <v>12</v>
      </c>
      <c r="G399" s="222" t="s">
        <v>415</v>
      </c>
      <c r="H399" s="2" t="s">
        <v>13</v>
      </c>
      <c r="I399" s="403">
        <v>2328087</v>
      </c>
    </row>
    <row r="400" spans="1:9" ht="31.5" x14ac:dyDescent="0.25">
      <c r="A400" s="548" t="s">
        <v>537</v>
      </c>
      <c r="B400" s="6" t="s">
        <v>52</v>
      </c>
      <c r="C400" s="5" t="s">
        <v>29</v>
      </c>
      <c r="D400" s="5" t="s">
        <v>12</v>
      </c>
      <c r="E400" s="220" t="s">
        <v>215</v>
      </c>
      <c r="F400" s="221" t="s">
        <v>12</v>
      </c>
      <c r="G400" s="222" t="s">
        <v>415</v>
      </c>
      <c r="H400" s="2" t="s">
        <v>16</v>
      </c>
      <c r="I400" s="406">
        <v>24925419</v>
      </c>
    </row>
    <row r="401" spans="1:9" ht="15.75" x14ac:dyDescent="0.25">
      <c r="A401" s="60" t="s">
        <v>18</v>
      </c>
      <c r="B401" s="340" t="s">
        <v>52</v>
      </c>
      <c r="C401" s="43" t="s">
        <v>29</v>
      </c>
      <c r="D401" s="43" t="s">
        <v>12</v>
      </c>
      <c r="E401" s="256" t="s">
        <v>215</v>
      </c>
      <c r="F401" s="257" t="s">
        <v>12</v>
      </c>
      <c r="G401" s="258" t="s">
        <v>415</v>
      </c>
      <c r="H401" s="43" t="s">
        <v>17</v>
      </c>
      <c r="I401" s="403">
        <v>2406808</v>
      </c>
    </row>
    <row r="402" spans="1:9" ht="31.5" x14ac:dyDescent="0.25">
      <c r="A402" s="380" t="s">
        <v>532</v>
      </c>
      <c r="B402" s="340" t="s">
        <v>52</v>
      </c>
      <c r="C402" s="43" t="s">
        <v>29</v>
      </c>
      <c r="D402" s="43" t="s">
        <v>12</v>
      </c>
      <c r="E402" s="256" t="s">
        <v>215</v>
      </c>
      <c r="F402" s="257" t="s">
        <v>12</v>
      </c>
      <c r="G402" s="258" t="s">
        <v>531</v>
      </c>
      <c r="H402" s="43"/>
      <c r="I402" s="402">
        <f>SUM(I403)</f>
        <v>3299952</v>
      </c>
    </row>
    <row r="403" spans="1:9" ht="31.5" x14ac:dyDescent="0.25">
      <c r="A403" s="100" t="s">
        <v>537</v>
      </c>
      <c r="B403" s="340" t="s">
        <v>52</v>
      </c>
      <c r="C403" s="43" t="s">
        <v>29</v>
      </c>
      <c r="D403" s="43" t="s">
        <v>12</v>
      </c>
      <c r="E403" s="256" t="s">
        <v>215</v>
      </c>
      <c r="F403" s="257" t="s">
        <v>12</v>
      </c>
      <c r="G403" s="258" t="s">
        <v>531</v>
      </c>
      <c r="H403" s="43" t="s">
        <v>16</v>
      </c>
      <c r="I403" s="403">
        <v>3299952</v>
      </c>
    </row>
    <row r="404" spans="1:9" ht="15.75" hidden="1" x14ac:dyDescent="0.25">
      <c r="A404" s="60" t="s">
        <v>536</v>
      </c>
      <c r="B404" s="340" t="s">
        <v>52</v>
      </c>
      <c r="C404" s="2" t="s">
        <v>29</v>
      </c>
      <c r="D404" s="2" t="s">
        <v>12</v>
      </c>
      <c r="E404" s="220" t="s">
        <v>215</v>
      </c>
      <c r="F404" s="221" t="s">
        <v>12</v>
      </c>
      <c r="G404" s="258" t="s">
        <v>535</v>
      </c>
      <c r="H404" s="2"/>
      <c r="I404" s="402">
        <f>SUM(I405)</f>
        <v>0</v>
      </c>
    </row>
    <row r="405" spans="1:9" ht="31.5" hidden="1" x14ac:dyDescent="0.25">
      <c r="A405" s="559" t="s">
        <v>537</v>
      </c>
      <c r="B405" s="6" t="s">
        <v>52</v>
      </c>
      <c r="C405" s="58" t="s">
        <v>29</v>
      </c>
      <c r="D405" s="43" t="s">
        <v>12</v>
      </c>
      <c r="E405" s="256" t="s">
        <v>215</v>
      </c>
      <c r="F405" s="257" t="s">
        <v>12</v>
      </c>
      <c r="G405" s="258" t="s">
        <v>535</v>
      </c>
      <c r="H405" s="43" t="s">
        <v>16</v>
      </c>
      <c r="I405" s="404"/>
    </row>
    <row r="406" spans="1:9" ht="31.5" x14ac:dyDescent="0.25">
      <c r="A406" s="560" t="s">
        <v>621</v>
      </c>
      <c r="B406" s="6" t="s">
        <v>52</v>
      </c>
      <c r="C406" s="58" t="s">
        <v>29</v>
      </c>
      <c r="D406" s="43" t="s">
        <v>12</v>
      </c>
      <c r="E406" s="256" t="s">
        <v>215</v>
      </c>
      <c r="F406" s="257" t="s">
        <v>12</v>
      </c>
      <c r="G406" s="258" t="s">
        <v>620</v>
      </c>
      <c r="H406" s="43"/>
      <c r="I406" s="402">
        <f>SUM(I407:I408)</f>
        <v>1542485</v>
      </c>
    </row>
    <row r="407" spans="1:9" ht="31.5" x14ac:dyDescent="0.25">
      <c r="A407" s="560" t="s">
        <v>537</v>
      </c>
      <c r="B407" s="6" t="s">
        <v>52</v>
      </c>
      <c r="C407" s="58" t="s">
        <v>29</v>
      </c>
      <c r="D407" s="43" t="s">
        <v>12</v>
      </c>
      <c r="E407" s="256" t="s">
        <v>215</v>
      </c>
      <c r="F407" s="257" t="s">
        <v>12</v>
      </c>
      <c r="G407" s="258" t="s">
        <v>620</v>
      </c>
      <c r="H407" s="43" t="s">
        <v>16</v>
      </c>
      <c r="I407" s="404">
        <v>1450010</v>
      </c>
    </row>
    <row r="408" spans="1:9" s="583" customFormat="1" ht="15.75" x14ac:dyDescent="0.25">
      <c r="A408" s="60" t="s">
        <v>40</v>
      </c>
      <c r="B408" s="6" t="s">
        <v>52</v>
      </c>
      <c r="C408" s="58" t="s">
        <v>29</v>
      </c>
      <c r="D408" s="43" t="s">
        <v>12</v>
      </c>
      <c r="E408" s="256" t="s">
        <v>215</v>
      </c>
      <c r="F408" s="257" t="s">
        <v>12</v>
      </c>
      <c r="G408" s="258" t="s">
        <v>620</v>
      </c>
      <c r="H408" s="43" t="s">
        <v>39</v>
      </c>
      <c r="I408" s="404">
        <v>92475</v>
      </c>
    </row>
    <row r="409" spans="1:9" s="610" customFormat="1" ht="15.75" x14ac:dyDescent="0.25">
      <c r="A409" s="60" t="s">
        <v>450</v>
      </c>
      <c r="B409" s="6" t="s">
        <v>52</v>
      </c>
      <c r="C409" s="58" t="s">
        <v>29</v>
      </c>
      <c r="D409" s="43" t="s">
        <v>12</v>
      </c>
      <c r="E409" s="256" t="s">
        <v>215</v>
      </c>
      <c r="F409" s="257" t="s">
        <v>12</v>
      </c>
      <c r="G409" s="258" t="s">
        <v>451</v>
      </c>
      <c r="H409" s="43"/>
      <c r="I409" s="402">
        <f>SUM(I410)</f>
        <v>202496</v>
      </c>
    </row>
    <row r="410" spans="1:9" s="610" customFormat="1" ht="31.5" x14ac:dyDescent="0.25">
      <c r="A410" s="560" t="s">
        <v>537</v>
      </c>
      <c r="B410" s="6" t="s">
        <v>52</v>
      </c>
      <c r="C410" s="58" t="s">
        <v>29</v>
      </c>
      <c r="D410" s="43" t="s">
        <v>12</v>
      </c>
      <c r="E410" s="256" t="s">
        <v>215</v>
      </c>
      <c r="F410" s="257" t="s">
        <v>12</v>
      </c>
      <c r="G410" s="258" t="s">
        <v>451</v>
      </c>
      <c r="H410" s="43" t="s">
        <v>16</v>
      </c>
      <c r="I410" s="404">
        <v>202496</v>
      </c>
    </row>
    <row r="411" spans="1:9" s="467" customFormat="1" ht="15.75" customHeight="1" x14ac:dyDescent="0.25">
      <c r="A411" s="60" t="s">
        <v>651</v>
      </c>
      <c r="B411" s="468" t="s">
        <v>52</v>
      </c>
      <c r="C411" s="2" t="s">
        <v>29</v>
      </c>
      <c r="D411" s="2" t="s">
        <v>12</v>
      </c>
      <c r="E411" s="220" t="s">
        <v>215</v>
      </c>
      <c r="F411" s="221" t="s">
        <v>646</v>
      </c>
      <c r="G411" s="222" t="s">
        <v>384</v>
      </c>
      <c r="H411" s="2"/>
      <c r="I411" s="402">
        <f>SUM(I412)</f>
        <v>1348280</v>
      </c>
    </row>
    <row r="412" spans="1:9" s="467" customFormat="1" ht="65.25" customHeight="1" x14ac:dyDescent="0.25">
      <c r="A412" s="60" t="s">
        <v>755</v>
      </c>
      <c r="B412" s="468" t="s">
        <v>52</v>
      </c>
      <c r="C412" s="2" t="s">
        <v>29</v>
      </c>
      <c r="D412" s="2" t="s">
        <v>12</v>
      </c>
      <c r="E412" s="220" t="s">
        <v>215</v>
      </c>
      <c r="F412" s="221" t="s">
        <v>646</v>
      </c>
      <c r="G412" s="222" t="s">
        <v>647</v>
      </c>
      <c r="H412" s="2"/>
      <c r="I412" s="402">
        <f>SUM(I413)</f>
        <v>1348280</v>
      </c>
    </row>
    <row r="413" spans="1:9" s="467" customFormat="1" ht="32.25" customHeight="1" x14ac:dyDescent="0.25">
      <c r="A413" s="560" t="s">
        <v>537</v>
      </c>
      <c r="B413" s="468" t="s">
        <v>52</v>
      </c>
      <c r="C413" s="2" t="s">
        <v>29</v>
      </c>
      <c r="D413" s="2" t="s">
        <v>12</v>
      </c>
      <c r="E413" s="220" t="s">
        <v>215</v>
      </c>
      <c r="F413" s="221" t="s">
        <v>646</v>
      </c>
      <c r="G413" s="222" t="s">
        <v>647</v>
      </c>
      <c r="H413" s="2" t="s">
        <v>16</v>
      </c>
      <c r="I413" s="404">
        <v>1348280</v>
      </c>
    </row>
    <row r="414" spans="1:9" s="595" customFormat="1" ht="17.25" customHeight="1" x14ac:dyDescent="0.25">
      <c r="A414" s="560" t="s">
        <v>653</v>
      </c>
      <c r="B414" s="596" t="s">
        <v>52</v>
      </c>
      <c r="C414" s="2" t="s">
        <v>29</v>
      </c>
      <c r="D414" s="2" t="s">
        <v>12</v>
      </c>
      <c r="E414" s="220" t="s">
        <v>215</v>
      </c>
      <c r="F414" s="221" t="s">
        <v>648</v>
      </c>
      <c r="G414" s="222" t="s">
        <v>384</v>
      </c>
      <c r="H414" s="2"/>
      <c r="I414" s="402">
        <f>SUM(I415)</f>
        <v>1542866</v>
      </c>
    </row>
    <row r="415" spans="1:9" s="592" customFormat="1" ht="47.25" customHeight="1" x14ac:dyDescent="0.25">
      <c r="A415" s="560" t="s">
        <v>665</v>
      </c>
      <c r="B415" s="593" t="s">
        <v>52</v>
      </c>
      <c r="C415" s="2" t="s">
        <v>29</v>
      </c>
      <c r="D415" s="2" t="s">
        <v>12</v>
      </c>
      <c r="E415" s="220" t="s">
        <v>215</v>
      </c>
      <c r="F415" s="221" t="s">
        <v>648</v>
      </c>
      <c r="G415" s="222" t="s">
        <v>664</v>
      </c>
      <c r="H415" s="2"/>
      <c r="I415" s="402">
        <f>SUM(I416)</f>
        <v>1542866</v>
      </c>
    </row>
    <row r="416" spans="1:9" s="592" customFormat="1" ht="32.25" customHeight="1" x14ac:dyDescent="0.25">
      <c r="A416" s="560" t="s">
        <v>537</v>
      </c>
      <c r="B416" s="593" t="s">
        <v>52</v>
      </c>
      <c r="C416" s="2" t="s">
        <v>29</v>
      </c>
      <c r="D416" s="2" t="s">
        <v>12</v>
      </c>
      <c r="E416" s="220" t="s">
        <v>215</v>
      </c>
      <c r="F416" s="221" t="s">
        <v>648</v>
      </c>
      <c r="G416" s="222" t="s">
        <v>664</v>
      </c>
      <c r="H416" s="2" t="s">
        <v>16</v>
      </c>
      <c r="I416" s="404">
        <v>1542866</v>
      </c>
    </row>
    <row r="417" spans="1:10" s="467" customFormat="1" ht="15.75" customHeight="1" x14ac:dyDescent="0.25">
      <c r="A417" s="60" t="s">
        <v>652</v>
      </c>
      <c r="B417" s="468" t="s">
        <v>52</v>
      </c>
      <c r="C417" s="2" t="s">
        <v>29</v>
      </c>
      <c r="D417" s="2" t="s">
        <v>12</v>
      </c>
      <c r="E417" s="220" t="s">
        <v>215</v>
      </c>
      <c r="F417" s="221" t="s">
        <v>649</v>
      </c>
      <c r="G417" s="222" t="s">
        <v>384</v>
      </c>
      <c r="H417" s="2"/>
      <c r="I417" s="402">
        <f>SUM(I418)</f>
        <v>359918</v>
      </c>
    </row>
    <row r="418" spans="1:10" s="467" customFormat="1" ht="31.5" x14ac:dyDescent="0.25">
      <c r="A418" s="60" t="s">
        <v>754</v>
      </c>
      <c r="B418" s="468" t="s">
        <v>52</v>
      </c>
      <c r="C418" s="2" t="s">
        <v>29</v>
      </c>
      <c r="D418" s="2" t="s">
        <v>12</v>
      </c>
      <c r="E418" s="220" t="s">
        <v>215</v>
      </c>
      <c r="F418" s="221" t="s">
        <v>649</v>
      </c>
      <c r="G418" s="222" t="s">
        <v>650</v>
      </c>
      <c r="H418" s="2"/>
      <c r="I418" s="402">
        <f>SUM(I419)</f>
        <v>359918</v>
      </c>
    </row>
    <row r="419" spans="1:10" s="467" customFormat="1" ht="31.5" customHeight="1" x14ac:dyDescent="0.25">
      <c r="A419" s="560" t="s">
        <v>537</v>
      </c>
      <c r="B419" s="468" t="s">
        <v>52</v>
      </c>
      <c r="C419" s="2" t="s">
        <v>29</v>
      </c>
      <c r="D419" s="2" t="s">
        <v>12</v>
      </c>
      <c r="E419" s="220" t="s">
        <v>215</v>
      </c>
      <c r="F419" s="221" t="s">
        <v>649</v>
      </c>
      <c r="G419" s="222" t="s">
        <v>650</v>
      </c>
      <c r="H419" s="2" t="s">
        <v>16</v>
      </c>
      <c r="I419" s="404">
        <v>359918</v>
      </c>
    </row>
    <row r="420" spans="1:10" s="618" customFormat="1" ht="31.5" customHeight="1" x14ac:dyDescent="0.25">
      <c r="A420" s="60" t="s">
        <v>857</v>
      </c>
      <c r="B420" s="619" t="s">
        <v>52</v>
      </c>
      <c r="C420" s="2" t="s">
        <v>29</v>
      </c>
      <c r="D420" s="2" t="s">
        <v>12</v>
      </c>
      <c r="E420" s="220" t="s">
        <v>215</v>
      </c>
      <c r="F420" s="221" t="s">
        <v>858</v>
      </c>
      <c r="G420" s="222" t="s">
        <v>384</v>
      </c>
      <c r="H420" s="2"/>
      <c r="I420" s="402">
        <f>SUM(I421)</f>
        <v>524200</v>
      </c>
    </row>
    <row r="421" spans="1:10" s="618" customFormat="1" ht="31.5" customHeight="1" x14ac:dyDescent="0.25">
      <c r="A421" s="560" t="s">
        <v>859</v>
      </c>
      <c r="B421" s="619" t="s">
        <v>52</v>
      </c>
      <c r="C421" s="2" t="s">
        <v>29</v>
      </c>
      <c r="D421" s="2" t="s">
        <v>12</v>
      </c>
      <c r="E421" s="220" t="s">
        <v>215</v>
      </c>
      <c r="F421" s="221" t="s">
        <v>858</v>
      </c>
      <c r="G421" s="222" t="s">
        <v>860</v>
      </c>
      <c r="H421" s="2"/>
      <c r="I421" s="402">
        <f>SUM(I422)</f>
        <v>524200</v>
      </c>
    </row>
    <row r="422" spans="1:10" s="618" customFormat="1" ht="63" customHeight="1" x14ac:dyDescent="0.25">
      <c r="A422" s="100" t="s">
        <v>76</v>
      </c>
      <c r="B422" s="619" t="s">
        <v>52</v>
      </c>
      <c r="C422" s="2" t="s">
        <v>29</v>
      </c>
      <c r="D422" s="2" t="s">
        <v>12</v>
      </c>
      <c r="E422" s="220" t="s">
        <v>215</v>
      </c>
      <c r="F422" s="221" t="s">
        <v>858</v>
      </c>
      <c r="G422" s="222" t="s">
        <v>860</v>
      </c>
      <c r="H422" s="2" t="s">
        <v>13</v>
      </c>
      <c r="I422" s="404">
        <v>524200</v>
      </c>
    </row>
    <row r="423" spans="1:10" ht="63" hidden="1" x14ac:dyDescent="0.25">
      <c r="A423" s="102" t="s">
        <v>147</v>
      </c>
      <c r="B423" s="52" t="s">
        <v>52</v>
      </c>
      <c r="C423" s="43" t="s">
        <v>29</v>
      </c>
      <c r="D423" s="43" t="s">
        <v>12</v>
      </c>
      <c r="E423" s="256" t="s">
        <v>217</v>
      </c>
      <c r="F423" s="257" t="s">
        <v>383</v>
      </c>
      <c r="G423" s="258" t="s">
        <v>384</v>
      </c>
      <c r="H423" s="43"/>
      <c r="I423" s="402">
        <f>SUM(I424)</f>
        <v>0</v>
      </c>
    </row>
    <row r="424" spans="1:10" ht="31.5" hidden="1" x14ac:dyDescent="0.25">
      <c r="A424" s="102" t="s">
        <v>449</v>
      </c>
      <c r="B424" s="52" t="s">
        <v>52</v>
      </c>
      <c r="C424" s="43" t="s">
        <v>29</v>
      </c>
      <c r="D424" s="43" t="s">
        <v>12</v>
      </c>
      <c r="E424" s="256" t="s">
        <v>217</v>
      </c>
      <c r="F424" s="257" t="s">
        <v>10</v>
      </c>
      <c r="G424" s="258" t="s">
        <v>384</v>
      </c>
      <c r="H424" s="43"/>
      <c r="I424" s="402">
        <f>SUM(I425)</f>
        <v>0</v>
      </c>
    </row>
    <row r="425" spans="1:10" ht="15.75" hidden="1" x14ac:dyDescent="0.25">
      <c r="A425" s="547" t="s">
        <v>450</v>
      </c>
      <c r="B425" s="52" t="s">
        <v>52</v>
      </c>
      <c r="C425" s="43" t="s">
        <v>29</v>
      </c>
      <c r="D425" s="43" t="s">
        <v>12</v>
      </c>
      <c r="E425" s="256" t="s">
        <v>217</v>
      </c>
      <c r="F425" s="257" t="s">
        <v>10</v>
      </c>
      <c r="G425" s="258" t="s">
        <v>451</v>
      </c>
      <c r="H425" s="43"/>
      <c r="I425" s="402">
        <f>SUM(I426)</f>
        <v>0</v>
      </c>
    </row>
    <row r="426" spans="1:10" ht="31.5" hidden="1" x14ac:dyDescent="0.25">
      <c r="A426" s="548" t="s">
        <v>537</v>
      </c>
      <c r="B426" s="6" t="s">
        <v>52</v>
      </c>
      <c r="C426" s="2" t="s">
        <v>29</v>
      </c>
      <c r="D426" s="2" t="s">
        <v>12</v>
      </c>
      <c r="E426" s="220" t="s">
        <v>217</v>
      </c>
      <c r="F426" s="221" t="s">
        <v>10</v>
      </c>
      <c r="G426" s="222" t="s">
        <v>451</v>
      </c>
      <c r="H426" s="2" t="s">
        <v>16</v>
      </c>
      <c r="I426" s="466"/>
    </row>
    <row r="427" spans="1:10" s="36" customFormat="1" ht="63" x14ac:dyDescent="0.25">
      <c r="A427" s="101" t="s">
        <v>128</v>
      </c>
      <c r="B427" s="29" t="s">
        <v>52</v>
      </c>
      <c r="C427" s="27" t="s">
        <v>29</v>
      </c>
      <c r="D427" s="41" t="s">
        <v>12</v>
      </c>
      <c r="E427" s="229" t="s">
        <v>199</v>
      </c>
      <c r="F427" s="230" t="s">
        <v>383</v>
      </c>
      <c r="G427" s="231" t="s">
        <v>384</v>
      </c>
      <c r="H427" s="27"/>
      <c r="I427" s="401">
        <f>SUM(I428)</f>
        <v>1197020</v>
      </c>
    </row>
    <row r="428" spans="1:10" s="36" customFormat="1" ht="110.25" x14ac:dyDescent="0.25">
      <c r="A428" s="102" t="s">
        <v>144</v>
      </c>
      <c r="B428" s="52" t="s">
        <v>52</v>
      </c>
      <c r="C428" s="2" t="s">
        <v>29</v>
      </c>
      <c r="D428" s="34" t="s">
        <v>12</v>
      </c>
      <c r="E428" s="259" t="s">
        <v>201</v>
      </c>
      <c r="F428" s="260" t="s">
        <v>383</v>
      </c>
      <c r="G428" s="261" t="s">
        <v>384</v>
      </c>
      <c r="H428" s="2"/>
      <c r="I428" s="402">
        <f>SUM(I429)</f>
        <v>1197020</v>
      </c>
    </row>
    <row r="429" spans="1:10" s="36" customFormat="1" ht="47.25" x14ac:dyDescent="0.25">
      <c r="A429" s="102" t="s">
        <v>403</v>
      </c>
      <c r="B429" s="52" t="s">
        <v>52</v>
      </c>
      <c r="C429" s="2" t="s">
        <v>29</v>
      </c>
      <c r="D429" s="34" t="s">
        <v>12</v>
      </c>
      <c r="E429" s="259" t="s">
        <v>201</v>
      </c>
      <c r="F429" s="260" t="s">
        <v>10</v>
      </c>
      <c r="G429" s="261" t="s">
        <v>384</v>
      </c>
      <c r="H429" s="2"/>
      <c r="I429" s="402">
        <f>SUM(I430)</f>
        <v>1197020</v>
      </c>
    </row>
    <row r="430" spans="1:10" s="36" customFormat="1" ht="31.5" x14ac:dyDescent="0.25">
      <c r="A430" s="60" t="s">
        <v>99</v>
      </c>
      <c r="B430" s="340" t="s">
        <v>52</v>
      </c>
      <c r="C430" s="2" t="s">
        <v>29</v>
      </c>
      <c r="D430" s="34" t="s">
        <v>12</v>
      </c>
      <c r="E430" s="259" t="s">
        <v>201</v>
      </c>
      <c r="F430" s="260" t="s">
        <v>10</v>
      </c>
      <c r="G430" s="261" t="s">
        <v>404</v>
      </c>
      <c r="H430" s="2"/>
      <c r="I430" s="402">
        <f>SUM(I431)</f>
        <v>1197020</v>
      </c>
    </row>
    <row r="431" spans="1:10" s="36" customFormat="1" ht="31.5" x14ac:dyDescent="0.25">
      <c r="A431" s="548" t="s">
        <v>537</v>
      </c>
      <c r="B431" s="6" t="s">
        <v>52</v>
      </c>
      <c r="C431" s="2" t="s">
        <v>29</v>
      </c>
      <c r="D431" s="34" t="s">
        <v>12</v>
      </c>
      <c r="E431" s="259" t="s">
        <v>201</v>
      </c>
      <c r="F431" s="260" t="s">
        <v>10</v>
      </c>
      <c r="G431" s="261" t="s">
        <v>404</v>
      </c>
      <c r="H431" s="2" t="s">
        <v>16</v>
      </c>
      <c r="I431" s="406">
        <v>1197020</v>
      </c>
      <c r="J431" s="63"/>
    </row>
    <row r="432" spans="1:10" s="36" customFormat="1" ht="47.25" x14ac:dyDescent="0.25">
      <c r="A432" s="113" t="s">
        <v>114</v>
      </c>
      <c r="B432" s="29" t="s">
        <v>52</v>
      </c>
      <c r="C432" s="27" t="s">
        <v>29</v>
      </c>
      <c r="D432" s="41" t="s">
        <v>12</v>
      </c>
      <c r="E432" s="229" t="s">
        <v>186</v>
      </c>
      <c r="F432" s="230" t="s">
        <v>383</v>
      </c>
      <c r="G432" s="231" t="s">
        <v>384</v>
      </c>
      <c r="H432" s="27"/>
      <c r="I432" s="401">
        <f>SUM(I433)</f>
        <v>106571</v>
      </c>
      <c r="J432" s="63"/>
    </row>
    <row r="433" spans="1:10" s="36" customFormat="1" ht="63" x14ac:dyDescent="0.25">
      <c r="A433" s="7" t="s">
        <v>680</v>
      </c>
      <c r="B433" s="6" t="s">
        <v>52</v>
      </c>
      <c r="C433" s="2" t="s">
        <v>29</v>
      </c>
      <c r="D433" s="34" t="s">
        <v>12</v>
      </c>
      <c r="E433" s="259" t="s">
        <v>683</v>
      </c>
      <c r="F433" s="260" t="s">
        <v>383</v>
      </c>
      <c r="G433" s="261" t="s">
        <v>384</v>
      </c>
      <c r="H433" s="2"/>
      <c r="I433" s="402">
        <f>SUM(I434)</f>
        <v>106571</v>
      </c>
      <c r="J433" s="63"/>
    </row>
    <row r="434" spans="1:10" s="36" customFormat="1" ht="31.5" x14ac:dyDescent="0.25">
      <c r="A434" s="7" t="s">
        <v>681</v>
      </c>
      <c r="B434" s="6" t="s">
        <v>52</v>
      </c>
      <c r="C434" s="2" t="s">
        <v>29</v>
      </c>
      <c r="D434" s="34" t="s">
        <v>12</v>
      </c>
      <c r="E434" s="259" t="s">
        <v>683</v>
      </c>
      <c r="F434" s="260" t="s">
        <v>10</v>
      </c>
      <c r="G434" s="261" t="s">
        <v>384</v>
      </c>
      <c r="H434" s="2"/>
      <c r="I434" s="402">
        <f>SUM(I435)</f>
        <v>106571</v>
      </c>
      <c r="J434" s="63"/>
    </row>
    <row r="435" spans="1:10" s="36" customFormat="1" ht="18" customHeight="1" x14ac:dyDescent="0.25">
      <c r="A435" s="7" t="s">
        <v>682</v>
      </c>
      <c r="B435" s="6" t="s">
        <v>52</v>
      </c>
      <c r="C435" s="2" t="s">
        <v>29</v>
      </c>
      <c r="D435" s="34" t="s">
        <v>12</v>
      </c>
      <c r="E435" s="259" t="s">
        <v>683</v>
      </c>
      <c r="F435" s="260" t="s">
        <v>10</v>
      </c>
      <c r="G435" s="261" t="s">
        <v>684</v>
      </c>
      <c r="H435" s="2"/>
      <c r="I435" s="402">
        <f>SUM(I436)</f>
        <v>106571</v>
      </c>
      <c r="J435" s="63"/>
    </row>
    <row r="436" spans="1:10" s="36" customFormat="1" ht="31.5" x14ac:dyDescent="0.25">
      <c r="A436" s="7" t="s">
        <v>537</v>
      </c>
      <c r="B436" s="6" t="s">
        <v>52</v>
      </c>
      <c r="C436" s="2" t="s">
        <v>29</v>
      </c>
      <c r="D436" s="34" t="s">
        <v>12</v>
      </c>
      <c r="E436" s="259" t="s">
        <v>683</v>
      </c>
      <c r="F436" s="260" t="s">
        <v>10</v>
      </c>
      <c r="G436" s="261" t="s">
        <v>684</v>
      </c>
      <c r="H436" s="2" t="s">
        <v>16</v>
      </c>
      <c r="I436" s="403">
        <v>106571</v>
      </c>
      <c r="J436" s="63"/>
    </row>
    <row r="437" spans="1:10" s="36" customFormat="1" ht="15.75" x14ac:dyDescent="0.25">
      <c r="A437" s="108" t="s">
        <v>565</v>
      </c>
      <c r="B437" s="25" t="s">
        <v>52</v>
      </c>
      <c r="C437" s="21" t="s">
        <v>29</v>
      </c>
      <c r="D437" s="21" t="s">
        <v>15</v>
      </c>
      <c r="E437" s="265"/>
      <c r="F437" s="266"/>
      <c r="G437" s="267"/>
      <c r="H437" s="21"/>
      <c r="I437" s="400">
        <f>SUM(I438+I456)</f>
        <v>12787099</v>
      </c>
    </row>
    <row r="438" spans="1:10" s="36" customFormat="1" ht="31.5" x14ac:dyDescent="0.25">
      <c r="A438" s="26" t="s">
        <v>141</v>
      </c>
      <c r="B438" s="29" t="s">
        <v>52</v>
      </c>
      <c r="C438" s="27" t="s">
        <v>29</v>
      </c>
      <c r="D438" s="27" t="s">
        <v>15</v>
      </c>
      <c r="E438" s="217" t="s">
        <v>441</v>
      </c>
      <c r="F438" s="218" t="s">
        <v>383</v>
      </c>
      <c r="G438" s="219" t="s">
        <v>384</v>
      </c>
      <c r="H438" s="27"/>
      <c r="I438" s="401">
        <f>SUM(I439+I452)</f>
        <v>12312099</v>
      </c>
    </row>
    <row r="439" spans="1:10" s="36" customFormat="1" ht="63" customHeight="1" x14ac:dyDescent="0.25">
      <c r="A439" s="60" t="s">
        <v>146</v>
      </c>
      <c r="B439" s="340" t="s">
        <v>52</v>
      </c>
      <c r="C439" s="43" t="s">
        <v>29</v>
      </c>
      <c r="D439" s="43" t="s">
        <v>15</v>
      </c>
      <c r="E439" s="256" t="s">
        <v>216</v>
      </c>
      <c r="F439" s="257" t="s">
        <v>383</v>
      </c>
      <c r="G439" s="258" t="s">
        <v>384</v>
      </c>
      <c r="H439" s="43"/>
      <c r="I439" s="402">
        <f>SUM(I440)</f>
        <v>12312099</v>
      </c>
    </row>
    <row r="440" spans="1:10" s="36" customFormat="1" ht="31.5" x14ac:dyDescent="0.25">
      <c r="A440" s="60" t="s">
        <v>455</v>
      </c>
      <c r="B440" s="340" t="s">
        <v>52</v>
      </c>
      <c r="C440" s="43" t="s">
        <v>29</v>
      </c>
      <c r="D440" s="43" t="s">
        <v>15</v>
      </c>
      <c r="E440" s="256" t="s">
        <v>216</v>
      </c>
      <c r="F440" s="257" t="s">
        <v>10</v>
      </c>
      <c r="G440" s="258" t="s">
        <v>384</v>
      </c>
      <c r="H440" s="43"/>
      <c r="I440" s="402">
        <f>SUM(I441+I443+I445+I450)</f>
        <v>12312099</v>
      </c>
    </row>
    <row r="441" spans="1:10" s="610" customFormat="1" ht="63" x14ac:dyDescent="0.25">
      <c r="A441" s="3" t="s">
        <v>846</v>
      </c>
      <c r="B441" s="612" t="s">
        <v>52</v>
      </c>
      <c r="C441" s="43" t="s">
        <v>29</v>
      </c>
      <c r="D441" s="43" t="s">
        <v>15</v>
      </c>
      <c r="E441" s="256" t="s">
        <v>216</v>
      </c>
      <c r="F441" s="257" t="s">
        <v>10</v>
      </c>
      <c r="G441" s="222" t="s">
        <v>839</v>
      </c>
      <c r="H441" s="58"/>
      <c r="I441" s="402">
        <f>SUM(I442)</f>
        <v>435195</v>
      </c>
    </row>
    <row r="442" spans="1:10" s="610" customFormat="1" ht="31.5" x14ac:dyDescent="0.25">
      <c r="A442" s="88" t="s">
        <v>804</v>
      </c>
      <c r="B442" s="612" t="s">
        <v>52</v>
      </c>
      <c r="C442" s="43" t="s">
        <v>29</v>
      </c>
      <c r="D442" s="43" t="s">
        <v>15</v>
      </c>
      <c r="E442" s="256" t="s">
        <v>216</v>
      </c>
      <c r="F442" s="257" t="s">
        <v>10</v>
      </c>
      <c r="G442" s="222" t="s">
        <v>839</v>
      </c>
      <c r="H442" s="58" t="s">
        <v>805</v>
      </c>
      <c r="I442" s="404">
        <v>435195</v>
      </c>
    </row>
    <row r="443" spans="1:10" s="610" customFormat="1" ht="94.5" x14ac:dyDescent="0.25">
      <c r="A443" s="3" t="s">
        <v>847</v>
      </c>
      <c r="B443" s="612" t="s">
        <v>52</v>
      </c>
      <c r="C443" s="43" t="s">
        <v>29</v>
      </c>
      <c r="D443" s="43" t="s">
        <v>15</v>
      </c>
      <c r="E443" s="256" t="s">
        <v>216</v>
      </c>
      <c r="F443" s="257" t="s">
        <v>10</v>
      </c>
      <c r="G443" s="222" t="s">
        <v>840</v>
      </c>
      <c r="H443" s="58"/>
      <c r="I443" s="402">
        <f>SUM(I444)</f>
        <v>39775</v>
      </c>
    </row>
    <row r="444" spans="1:10" s="610" customFormat="1" ht="31.5" x14ac:dyDescent="0.25">
      <c r="A444" s="88" t="s">
        <v>804</v>
      </c>
      <c r="B444" s="612" t="s">
        <v>52</v>
      </c>
      <c r="C444" s="43" t="s">
        <v>29</v>
      </c>
      <c r="D444" s="43" t="s">
        <v>15</v>
      </c>
      <c r="E444" s="256" t="s">
        <v>216</v>
      </c>
      <c r="F444" s="257" t="s">
        <v>10</v>
      </c>
      <c r="G444" s="222" t="s">
        <v>840</v>
      </c>
      <c r="H444" s="58" t="s">
        <v>805</v>
      </c>
      <c r="I444" s="404">
        <v>39775</v>
      </c>
    </row>
    <row r="445" spans="1:10" s="36" customFormat="1" ht="31.5" x14ac:dyDescent="0.25">
      <c r="A445" s="60" t="s">
        <v>84</v>
      </c>
      <c r="B445" s="340" t="s">
        <v>52</v>
      </c>
      <c r="C445" s="43" t="s">
        <v>29</v>
      </c>
      <c r="D445" s="43" t="s">
        <v>15</v>
      </c>
      <c r="E445" s="256" t="s">
        <v>216</v>
      </c>
      <c r="F445" s="257" t="s">
        <v>10</v>
      </c>
      <c r="G445" s="258" t="s">
        <v>415</v>
      </c>
      <c r="H445" s="43"/>
      <c r="I445" s="402">
        <f>SUM(I446:I449)</f>
        <v>10735709</v>
      </c>
    </row>
    <row r="446" spans="1:10" s="36" customFormat="1" ht="63" x14ac:dyDescent="0.25">
      <c r="A446" s="100" t="s">
        <v>76</v>
      </c>
      <c r="B446" s="602" t="s">
        <v>52</v>
      </c>
      <c r="C446" s="43" t="s">
        <v>29</v>
      </c>
      <c r="D446" s="43" t="s">
        <v>15</v>
      </c>
      <c r="E446" s="256" t="s">
        <v>216</v>
      </c>
      <c r="F446" s="257" t="s">
        <v>10</v>
      </c>
      <c r="G446" s="258" t="s">
        <v>415</v>
      </c>
      <c r="H446" s="43" t="s">
        <v>13</v>
      </c>
      <c r="I446" s="404">
        <v>1843783</v>
      </c>
    </row>
    <row r="447" spans="1:10" s="36" customFormat="1" ht="31.5" x14ac:dyDescent="0.25">
      <c r="A447" s="548" t="s">
        <v>537</v>
      </c>
      <c r="B447" s="602" t="s">
        <v>52</v>
      </c>
      <c r="C447" s="43" t="s">
        <v>29</v>
      </c>
      <c r="D447" s="43" t="s">
        <v>15</v>
      </c>
      <c r="E447" s="256" t="s">
        <v>216</v>
      </c>
      <c r="F447" s="257" t="s">
        <v>10</v>
      </c>
      <c r="G447" s="258" t="s">
        <v>415</v>
      </c>
      <c r="H447" s="43" t="s">
        <v>16</v>
      </c>
      <c r="I447" s="404">
        <v>893554</v>
      </c>
    </row>
    <row r="448" spans="1:10" s="36" customFormat="1" ht="31.5" x14ac:dyDescent="0.25">
      <c r="A448" s="88" t="s">
        <v>804</v>
      </c>
      <c r="B448" s="611" t="s">
        <v>52</v>
      </c>
      <c r="C448" s="43" t="s">
        <v>29</v>
      </c>
      <c r="D448" s="43" t="s">
        <v>15</v>
      </c>
      <c r="E448" s="256" t="s">
        <v>216</v>
      </c>
      <c r="F448" s="257" t="s">
        <v>10</v>
      </c>
      <c r="G448" s="258" t="s">
        <v>415</v>
      </c>
      <c r="H448" s="43" t="s">
        <v>805</v>
      </c>
      <c r="I448" s="404">
        <v>7739113</v>
      </c>
    </row>
    <row r="449" spans="1:9" s="36" customFormat="1" ht="15.75" x14ac:dyDescent="0.25">
      <c r="A449" s="60" t="s">
        <v>18</v>
      </c>
      <c r="B449" s="340" t="s">
        <v>52</v>
      </c>
      <c r="C449" s="43" t="s">
        <v>29</v>
      </c>
      <c r="D449" s="43" t="s">
        <v>15</v>
      </c>
      <c r="E449" s="256" t="s">
        <v>216</v>
      </c>
      <c r="F449" s="257" t="s">
        <v>10</v>
      </c>
      <c r="G449" s="258" t="s">
        <v>415</v>
      </c>
      <c r="H449" s="43" t="s">
        <v>17</v>
      </c>
      <c r="I449" s="404">
        <v>259259</v>
      </c>
    </row>
    <row r="450" spans="1:9" s="36" customFormat="1" ht="47.25" x14ac:dyDescent="0.25">
      <c r="A450" s="60" t="s">
        <v>807</v>
      </c>
      <c r="B450" s="570" t="s">
        <v>52</v>
      </c>
      <c r="C450" s="43" t="s">
        <v>29</v>
      </c>
      <c r="D450" s="43" t="s">
        <v>15</v>
      </c>
      <c r="E450" s="256" t="s">
        <v>216</v>
      </c>
      <c r="F450" s="257" t="s">
        <v>10</v>
      </c>
      <c r="G450" s="258" t="s">
        <v>806</v>
      </c>
      <c r="H450" s="43"/>
      <c r="I450" s="402">
        <f>SUM(I451)</f>
        <v>1101420</v>
      </c>
    </row>
    <row r="451" spans="1:9" s="36" customFormat="1" ht="31.5" customHeight="1" x14ac:dyDescent="0.25">
      <c r="A451" s="100" t="s">
        <v>804</v>
      </c>
      <c r="B451" s="570" t="s">
        <v>52</v>
      </c>
      <c r="C451" s="43" t="s">
        <v>29</v>
      </c>
      <c r="D451" s="43" t="s">
        <v>15</v>
      </c>
      <c r="E451" s="256" t="s">
        <v>216</v>
      </c>
      <c r="F451" s="257" t="s">
        <v>10</v>
      </c>
      <c r="G451" s="258" t="s">
        <v>806</v>
      </c>
      <c r="H451" s="43" t="s">
        <v>805</v>
      </c>
      <c r="I451" s="404">
        <v>1101420</v>
      </c>
    </row>
    <row r="452" spans="1:9" s="36" customFormat="1" ht="61.5" hidden="1" customHeight="1" x14ac:dyDescent="0.25">
      <c r="A452" s="102" t="s">
        <v>147</v>
      </c>
      <c r="B452" s="498" t="s">
        <v>52</v>
      </c>
      <c r="C452" s="43" t="s">
        <v>29</v>
      </c>
      <c r="D452" s="43" t="s">
        <v>15</v>
      </c>
      <c r="E452" s="256" t="s">
        <v>217</v>
      </c>
      <c r="F452" s="257" t="s">
        <v>383</v>
      </c>
      <c r="G452" s="258" t="s">
        <v>384</v>
      </c>
      <c r="H452" s="43"/>
      <c r="I452" s="402">
        <f>SUM(I453)</f>
        <v>0</v>
      </c>
    </row>
    <row r="453" spans="1:9" s="36" customFormat="1" ht="31.5" hidden="1" customHeight="1" x14ac:dyDescent="0.25">
      <c r="A453" s="102" t="s">
        <v>449</v>
      </c>
      <c r="B453" s="498" t="s">
        <v>52</v>
      </c>
      <c r="C453" s="43" t="s">
        <v>29</v>
      </c>
      <c r="D453" s="43" t="s">
        <v>15</v>
      </c>
      <c r="E453" s="256" t="s">
        <v>217</v>
      </c>
      <c r="F453" s="257" t="s">
        <v>10</v>
      </c>
      <c r="G453" s="258" t="s">
        <v>384</v>
      </c>
      <c r="H453" s="43"/>
      <c r="I453" s="402">
        <f>SUM(I454)</f>
        <v>0</v>
      </c>
    </row>
    <row r="454" spans="1:9" s="36" customFormat="1" ht="18" hidden="1" customHeight="1" x14ac:dyDescent="0.25">
      <c r="A454" s="547" t="s">
        <v>450</v>
      </c>
      <c r="B454" s="498" t="s">
        <v>52</v>
      </c>
      <c r="C454" s="43" t="s">
        <v>29</v>
      </c>
      <c r="D454" s="43" t="s">
        <v>15</v>
      </c>
      <c r="E454" s="256" t="s">
        <v>217</v>
      </c>
      <c r="F454" s="257" t="s">
        <v>10</v>
      </c>
      <c r="G454" s="258" t="s">
        <v>451</v>
      </c>
      <c r="H454" s="43"/>
      <c r="I454" s="402">
        <f>SUM(I455)</f>
        <v>0</v>
      </c>
    </row>
    <row r="455" spans="1:9" s="36" customFormat="1" ht="31.5" hidden="1" customHeight="1" x14ac:dyDescent="0.25">
      <c r="A455" s="548" t="s">
        <v>537</v>
      </c>
      <c r="B455" s="498" t="s">
        <v>52</v>
      </c>
      <c r="C455" s="43" t="s">
        <v>29</v>
      </c>
      <c r="D455" s="43" t="s">
        <v>15</v>
      </c>
      <c r="E455" s="256" t="s">
        <v>217</v>
      </c>
      <c r="F455" s="221" t="s">
        <v>10</v>
      </c>
      <c r="G455" s="222" t="s">
        <v>451</v>
      </c>
      <c r="H455" s="43" t="s">
        <v>16</v>
      </c>
      <c r="I455" s="404"/>
    </row>
    <row r="456" spans="1:9" s="36" customFormat="1" ht="63" x14ac:dyDescent="0.25">
      <c r="A456" s="101" t="s">
        <v>128</v>
      </c>
      <c r="B456" s="29" t="s">
        <v>52</v>
      </c>
      <c r="C456" s="27" t="s">
        <v>29</v>
      </c>
      <c r="D456" s="41" t="s">
        <v>15</v>
      </c>
      <c r="E456" s="229" t="s">
        <v>199</v>
      </c>
      <c r="F456" s="230" t="s">
        <v>383</v>
      </c>
      <c r="G456" s="231" t="s">
        <v>384</v>
      </c>
      <c r="H456" s="27"/>
      <c r="I456" s="401">
        <f>SUM(I457)</f>
        <v>475000</v>
      </c>
    </row>
    <row r="457" spans="1:9" s="36" customFormat="1" ht="110.25" x14ac:dyDescent="0.25">
      <c r="A457" s="102" t="s">
        <v>144</v>
      </c>
      <c r="B457" s="52" t="s">
        <v>52</v>
      </c>
      <c r="C457" s="2" t="s">
        <v>29</v>
      </c>
      <c r="D457" s="34" t="s">
        <v>15</v>
      </c>
      <c r="E457" s="259" t="s">
        <v>201</v>
      </c>
      <c r="F457" s="260" t="s">
        <v>383</v>
      </c>
      <c r="G457" s="261" t="s">
        <v>384</v>
      </c>
      <c r="H457" s="2"/>
      <c r="I457" s="402">
        <f>SUM(I458)</f>
        <v>475000</v>
      </c>
    </row>
    <row r="458" spans="1:9" s="36" customFormat="1" ht="47.25" x14ac:dyDescent="0.25">
      <c r="A458" s="102" t="s">
        <v>403</v>
      </c>
      <c r="B458" s="52" t="s">
        <v>52</v>
      </c>
      <c r="C458" s="2" t="s">
        <v>29</v>
      </c>
      <c r="D458" s="34" t="s">
        <v>15</v>
      </c>
      <c r="E458" s="259" t="s">
        <v>201</v>
      </c>
      <c r="F458" s="260" t="s">
        <v>10</v>
      </c>
      <c r="G458" s="261" t="s">
        <v>384</v>
      </c>
      <c r="H458" s="2"/>
      <c r="I458" s="402">
        <f>SUM(I459)</f>
        <v>475000</v>
      </c>
    </row>
    <row r="459" spans="1:9" s="36" customFormat="1" ht="31.5" x14ac:dyDescent="0.25">
      <c r="A459" s="100" t="s">
        <v>804</v>
      </c>
      <c r="B459" s="340" t="s">
        <v>52</v>
      </c>
      <c r="C459" s="2" t="s">
        <v>29</v>
      </c>
      <c r="D459" s="34" t="s">
        <v>15</v>
      </c>
      <c r="E459" s="259" t="s">
        <v>201</v>
      </c>
      <c r="F459" s="260" t="s">
        <v>10</v>
      </c>
      <c r="G459" s="261" t="s">
        <v>404</v>
      </c>
      <c r="H459" s="2"/>
      <c r="I459" s="402">
        <f>SUM(I460:I461)</f>
        <v>475000</v>
      </c>
    </row>
    <row r="460" spans="1:9" ht="31.5" x14ac:dyDescent="0.25">
      <c r="A460" s="548" t="s">
        <v>537</v>
      </c>
      <c r="B460" s="6" t="s">
        <v>52</v>
      </c>
      <c r="C460" s="2" t="s">
        <v>29</v>
      </c>
      <c r="D460" s="34" t="s">
        <v>15</v>
      </c>
      <c r="E460" s="259" t="s">
        <v>201</v>
      </c>
      <c r="F460" s="260" t="s">
        <v>10</v>
      </c>
      <c r="G460" s="261" t="s">
        <v>404</v>
      </c>
      <c r="H460" s="2" t="s">
        <v>16</v>
      </c>
      <c r="I460" s="403">
        <v>16800</v>
      </c>
    </row>
    <row r="461" spans="1:9" s="610" customFormat="1" ht="31.5" x14ac:dyDescent="0.25">
      <c r="A461" s="100" t="s">
        <v>804</v>
      </c>
      <c r="B461" s="6" t="s">
        <v>52</v>
      </c>
      <c r="C461" s="2" t="s">
        <v>29</v>
      </c>
      <c r="D461" s="34" t="s">
        <v>15</v>
      </c>
      <c r="E461" s="259" t="s">
        <v>201</v>
      </c>
      <c r="F461" s="260" t="s">
        <v>10</v>
      </c>
      <c r="G461" s="261" t="s">
        <v>404</v>
      </c>
      <c r="H461" s="2" t="s">
        <v>805</v>
      </c>
      <c r="I461" s="403">
        <v>458200</v>
      </c>
    </row>
    <row r="462" spans="1:9" ht="15.75" x14ac:dyDescent="0.25">
      <c r="A462" s="108" t="s">
        <v>570</v>
      </c>
      <c r="B462" s="25" t="s">
        <v>52</v>
      </c>
      <c r="C462" s="21" t="s">
        <v>29</v>
      </c>
      <c r="D462" s="21" t="s">
        <v>29</v>
      </c>
      <c r="E462" s="265"/>
      <c r="F462" s="266"/>
      <c r="G462" s="267"/>
      <c r="H462" s="21"/>
      <c r="I462" s="400">
        <f>SUM(I463)</f>
        <v>1031192</v>
      </c>
    </row>
    <row r="463" spans="1:9" ht="63" x14ac:dyDescent="0.25">
      <c r="A463" s="101" t="s">
        <v>151</v>
      </c>
      <c r="B463" s="29" t="s">
        <v>52</v>
      </c>
      <c r="C463" s="27" t="s">
        <v>29</v>
      </c>
      <c r="D463" s="27" t="s">
        <v>29</v>
      </c>
      <c r="E463" s="217" t="s">
        <v>456</v>
      </c>
      <c r="F463" s="218" t="s">
        <v>383</v>
      </c>
      <c r="G463" s="219" t="s">
        <v>384</v>
      </c>
      <c r="H463" s="27"/>
      <c r="I463" s="401">
        <f>SUM(I464)</f>
        <v>1031192</v>
      </c>
    </row>
    <row r="464" spans="1:9" ht="78.75" x14ac:dyDescent="0.25">
      <c r="A464" s="102" t="s">
        <v>153</v>
      </c>
      <c r="B464" s="52" t="s">
        <v>52</v>
      </c>
      <c r="C464" s="43" t="s">
        <v>29</v>
      </c>
      <c r="D464" s="43" t="s">
        <v>29</v>
      </c>
      <c r="E464" s="256" t="s">
        <v>219</v>
      </c>
      <c r="F464" s="257" t="s">
        <v>383</v>
      </c>
      <c r="G464" s="258" t="s">
        <v>384</v>
      </c>
      <c r="H464" s="43"/>
      <c r="I464" s="402">
        <f>SUM(I465)</f>
        <v>1031192</v>
      </c>
    </row>
    <row r="465" spans="1:9" ht="31.5" x14ac:dyDescent="0.25">
      <c r="A465" s="102" t="s">
        <v>459</v>
      </c>
      <c r="B465" s="52" t="s">
        <v>52</v>
      </c>
      <c r="C465" s="43" t="s">
        <v>29</v>
      </c>
      <c r="D465" s="43" t="s">
        <v>29</v>
      </c>
      <c r="E465" s="256" t="s">
        <v>219</v>
      </c>
      <c r="F465" s="257" t="s">
        <v>10</v>
      </c>
      <c r="G465" s="258" t="s">
        <v>384</v>
      </c>
      <c r="H465" s="43"/>
      <c r="I465" s="402">
        <f>SUM(I466+I469)</f>
        <v>1031192</v>
      </c>
    </row>
    <row r="466" spans="1:9" ht="31.5" x14ac:dyDescent="0.25">
      <c r="A466" s="100" t="s">
        <v>460</v>
      </c>
      <c r="B466" s="340" t="s">
        <v>52</v>
      </c>
      <c r="C466" s="2" t="s">
        <v>29</v>
      </c>
      <c r="D466" s="2" t="s">
        <v>29</v>
      </c>
      <c r="E466" s="256" t="s">
        <v>219</v>
      </c>
      <c r="F466" s="221" t="s">
        <v>10</v>
      </c>
      <c r="G466" s="222" t="s">
        <v>461</v>
      </c>
      <c r="H466" s="2"/>
      <c r="I466" s="402">
        <f>SUM(I467:I468)</f>
        <v>788400</v>
      </c>
    </row>
    <row r="467" spans="1:9" ht="31.5" x14ac:dyDescent="0.25">
      <c r="A467" s="548" t="s">
        <v>537</v>
      </c>
      <c r="B467" s="6" t="s">
        <v>52</v>
      </c>
      <c r="C467" s="2" t="s">
        <v>29</v>
      </c>
      <c r="D467" s="2" t="s">
        <v>29</v>
      </c>
      <c r="E467" s="256" t="s">
        <v>219</v>
      </c>
      <c r="F467" s="221" t="s">
        <v>10</v>
      </c>
      <c r="G467" s="222" t="s">
        <v>461</v>
      </c>
      <c r="H467" s="2" t="s">
        <v>16</v>
      </c>
      <c r="I467" s="404">
        <v>788400</v>
      </c>
    </row>
    <row r="468" spans="1:9" s="497" customFormat="1" ht="15.75" hidden="1" x14ac:dyDescent="0.25">
      <c r="A468" s="60" t="s">
        <v>40</v>
      </c>
      <c r="B468" s="6" t="s">
        <v>52</v>
      </c>
      <c r="C468" s="2" t="s">
        <v>29</v>
      </c>
      <c r="D468" s="2" t="s">
        <v>29</v>
      </c>
      <c r="E468" s="256" t="s">
        <v>219</v>
      </c>
      <c r="F468" s="221" t="s">
        <v>10</v>
      </c>
      <c r="G468" s="222" t="s">
        <v>461</v>
      </c>
      <c r="H468" s="2" t="s">
        <v>39</v>
      </c>
      <c r="I468" s="404"/>
    </row>
    <row r="469" spans="1:9" ht="15.75" x14ac:dyDescent="0.25">
      <c r="A469" s="551" t="s">
        <v>546</v>
      </c>
      <c r="B469" s="6" t="s">
        <v>52</v>
      </c>
      <c r="C469" s="2" t="s">
        <v>29</v>
      </c>
      <c r="D469" s="2" t="s">
        <v>29</v>
      </c>
      <c r="E469" s="256" t="s">
        <v>219</v>
      </c>
      <c r="F469" s="221" t="s">
        <v>10</v>
      </c>
      <c r="G469" s="222" t="s">
        <v>545</v>
      </c>
      <c r="H469" s="2"/>
      <c r="I469" s="402">
        <f>SUM(I470:I471)</f>
        <v>242792</v>
      </c>
    </row>
    <row r="470" spans="1:9" ht="31.5" x14ac:dyDescent="0.25">
      <c r="A470" s="548" t="s">
        <v>537</v>
      </c>
      <c r="B470" s="6" t="s">
        <v>52</v>
      </c>
      <c r="C470" s="2" t="s">
        <v>29</v>
      </c>
      <c r="D470" s="2" t="s">
        <v>29</v>
      </c>
      <c r="E470" s="256" t="s">
        <v>219</v>
      </c>
      <c r="F470" s="221" t="s">
        <v>10</v>
      </c>
      <c r="G470" s="222" t="s">
        <v>545</v>
      </c>
      <c r="H470" s="2" t="s">
        <v>16</v>
      </c>
      <c r="I470" s="404">
        <v>172792</v>
      </c>
    </row>
    <row r="471" spans="1:9" s="497" customFormat="1" ht="31.5" x14ac:dyDescent="0.25">
      <c r="A471" s="100" t="s">
        <v>804</v>
      </c>
      <c r="B471" s="6" t="s">
        <v>52</v>
      </c>
      <c r="C471" s="2" t="s">
        <v>29</v>
      </c>
      <c r="D471" s="2" t="s">
        <v>29</v>
      </c>
      <c r="E471" s="256" t="s">
        <v>219</v>
      </c>
      <c r="F471" s="221" t="s">
        <v>10</v>
      </c>
      <c r="G471" s="222" t="s">
        <v>545</v>
      </c>
      <c r="H471" s="2" t="s">
        <v>805</v>
      </c>
      <c r="I471" s="404">
        <v>70000</v>
      </c>
    </row>
    <row r="472" spans="1:9" ht="15.75" x14ac:dyDescent="0.25">
      <c r="A472" s="108" t="s">
        <v>31</v>
      </c>
      <c r="B472" s="25" t="s">
        <v>52</v>
      </c>
      <c r="C472" s="21" t="s">
        <v>29</v>
      </c>
      <c r="D472" s="21" t="s">
        <v>32</v>
      </c>
      <c r="E472" s="265"/>
      <c r="F472" s="266"/>
      <c r="G472" s="267"/>
      <c r="H472" s="21"/>
      <c r="I472" s="400">
        <f>SUM(I478,I473,I500,I495)</f>
        <v>12197755</v>
      </c>
    </row>
    <row r="473" spans="1:9" s="63" customFormat="1" ht="47.25" x14ac:dyDescent="0.25">
      <c r="A473" s="101" t="s">
        <v>110</v>
      </c>
      <c r="B473" s="29" t="s">
        <v>52</v>
      </c>
      <c r="C473" s="27" t="s">
        <v>29</v>
      </c>
      <c r="D473" s="27" t="s">
        <v>32</v>
      </c>
      <c r="E473" s="217" t="s">
        <v>180</v>
      </c>
      <c r="F473" s="218" t="s">
        <v>383</v>
      </c>
      <c r="G473" s="219" t="s">
        <v>384</v>
      </c>
      <c r="H473" s="27"/>
      <c r="I473" s="401">
        <f>SUM(I474)</f>
        <v>3000</v>
      </c>
    </row>
    <row r="474" spans="1:9" s="36" customFormat="1" ht="78.75" x14ac:dyDescent="0.25">
      <c r="A474" s="103" t="s">
        <v>111</v>
      </c>
      <c r="B474" s="283" t="s">
        <v>52</v>
      </c>
      <c r="C474" s="69" t="s">
        <v>29</v>
      </c>
      <c r="D474" s="34" t="s">
        <v>32</v>
      </c>
      <c r="E474" s="259" t="s">
        <v>210</v>
      </c>
      <c r="F474" s="260" t="s">
        <v>383</v>
      </c>
      <c r="G474" s="261" t="s">
        <v>384</v>
      </c>
      <c r="H474" s="70"/>
      <c r="I474" s="405">
        <f>SUM(I475)</f>
        <v>3000</v>
      </c>
    </row>
    <row r="475" spans="1:9" s="36" customFormat="1" ht="47.25" x14ac:dyDescent="0.25">
      <c r="A475" s="103" t="s">
        <v>391</v>
      </c>
      <c r="B475" s="283" t="s">
        <v>52</v>
      </c>
      <c r="C475" s="69" t="s">
        <v>29</v>
      </c>
      <c r="D475" s="34" t="s">
        <v>32</v>
      </c>
      <c r="E475" s="259" t="s">
        <v>210</v>
      </c>
      <c r="F475" s="260" t="s">
        <v>10</v>
      </c>
      <c r="G475" s="261" t="s">
        <v>384</v>
      </c>
      <c r="H475" s="70"/>
      <c r="I475" s="405">
        <f>SUM(I476)</f>
        <v>3000</v>
      </c>
    </row>
    <row r="476" spans="1:9" s="36" customFormat="1" ht="31.5" x14ac:dyDescent="0.25">
      <c r="A476" s="547" t="s">
        <v>102</v>
      </c>
      <c r="B476" s="52" t="s">
        <v>52</v>
      </c>
      <c r="C476" s="69" t="s">
        <v>29</v>
      </c>
      <c r="D476" s="34" t="s">
        <v>32</v>
      </c>
      <c r="E476" s="259" t="s">
        <v>210</v>
      </c>
      <c r="F476" s="260" t="s">
        <v>10</v>
      </c>
      <c r="G476" s="261" t="s">
        <v>393</v>
      </c>
      <c r="H476" s="2"/>
      <c r="I476" s="402">
        <f>SUM(I477)</f>
        <v>3000</v>
      </c>
    </row>
    <row r="477" spans="1:9" s="36" customFormat="1" ht="31.5" x14ac:dyDescent="0.25">
      <c r="A477" s="553" t="s">
        <v>537</v>
      </c>
      <c r="B477" s="283" t="s">
        <v>52</v>
      </c>
      <c r="C477" s="69" t="s">
        <v>29</v>
      </c>
      <c r="D477" s="34" t="s">
        <v>32</v>
      </c>
      <c r="E477" s="259" t="s">
        <v>210</v>
      </c>
      <c r="F477" s="260" t="s">
        <v>10</v>
      </c>
      <c r="G477" s="261" t="s">
        <v>393</v>
      </c>
      <c r="H477" s="70" t="s">
        <v>16</v>
      </c>
      <c r="I477" s="406">
        <v>3000</v>
      </c>
    </row>
    <row r="478" spans="1:9" ht="31.5" x14ac:dyDescent="0.25">
      <c r="A478" s="98" t="s">
        <v>141</v>
      </c>
      <c r="B478" s="29" t="s">
        <v>52</v>
      </c>
      <c r="C478" s="27" t="s">
        <v>29</v>
      </c>
      <c r="D478" s="27" t="s">
        <v>32</v>
      </c>
      <c r="E478" s="217" t="s">
        <v>441</v>
      </c>
      <c r="F478" s="218" t="s">
        <v>383</v>
      </c>
      <c r="G478" s="219" t="s">
        <v>384</v>
      </c>
      <c r="H478" s="27"/>
      <c r="I478" s="401">
        <f>SUM(I483+I479)</f>
        <v>12166055</v>
      </c>
    </row>
    <row r="479" spans="1:9" s="462" customFormat="1" ht="63" x14ac:dyDescent="0.25">
      <c r="A479" s="102" t="s">
        <v>147</v>
      </c>
      <c r="B479" s="52" t="s">
        <v>52</v>
      </c>
      <c r="C479" s="2" t="s">
        <v>29</v>
      </c>
      <c r="D479" s="2" t="s">
        <v>32</v>
      </c>
      <c r="E479" s="256" t="s">
        <v>217</v>
      </c>
      <c r="F479" s="257" t="s">
        <v>383</v>
      </c>
      <c r="G479" s="258" t="s">
        <v>384</v>
      </c>
      <c r="H479" s="43"/>
      <c r="I479" s="402">
        <f>SUM(I480)</f>
        <v>100000</v>
      </c>
    </row>
    <row r="480" spans="1:9" s="462" customFormat="1" ht="31.5" x14ac:dyDescent="0.25">
      <c r="A480" s="102" t="s">
        <v>449</v>
      </c>
      <c r="B480" s="52" t="s">
        <v>52</v>
      </c>
      <c r="C480" s="2" t="s">
        <v>29</v>
      </c>
      <c r="D480" s="2" t="s">
        <v>32</v>
      </c>
      <c r="E480" s="256" t="s">
        <v>217</v>
      </c>
      <c r="F480" s="257" t="s">
        <v>10</v>
      </c>
      <c r="G480" s="258" t="s">
        <v>384</v>
      </c>
      <c r="H480" s="43"/>
      <c r="I480" s="402">
        <f>SUM(I481)</f>
        <v>100000</v>
      </c>
    </row>
    <row r="481" spans="1:9" s="462" customFormat="1" ht="15.75" x14ac:dyDescent="0.25">
      <c r="A481" s="547" t="s">
        <v>450</v>
      </c>
      <c r="B481" s="52" t="s">
        <v>52</v>
      </c>
      <c r="C481" s="2" t="s">
        <v>29</v>
      </c>
      <c r="D481" s="2" t="s">
        <v>32</v>
      </c>
      <c r="E481" s="256" t="s">
        <v>217</v>
      </c>
      <c r="F481" s="257" t="s">
        <v>10</v>
      </c>
      <c r="G481" s="258" t="s">
        <v>451</v>
      </c>
      <c r="H481" s="43"/>
      <c r="I481" s="402">
        <f>SUM(I482)</f>
        <v>100000</v>
      </c>
    </row>
    <row r="482" spans="1:9" s="462" customFormat="1" ht="31.5" x14ac:dyDescent="0.25">
      <c r="A482" s="548" t="s">
        <v>537</v>
      </c>
      <c r="B482" s="6" t="s">
        <v>52</v>
      </c>
      <c r="C482" s="2" t="s">
        <v>29</v>
      </c>
      <c r="D482" s="2" t="s">
        <v>32</v>
      </c>
      <c r="E482" s="220" t="s">
        <v>217</v>
      </c>
      <c r="F482" s="221" t="s">
        <v>10</v>
      </c>
      <c r="G482" s="222" t="s">
        <v>451</v>
      </c>
      <c r="H482" s="2" t="s">
        <v>16</v>
      </c>
      <c r="I482" s="404">
        <v>100000</v>
      </c>
    </row>
    <row r="483" spans="1:9" ht="63" x14ac:dyDescent="0.25">
      <c r="A483" s="60" t="s">
        <v>154</v>
      </c>
      <c r="B483" s="340" t="s">
        <v>52</v>
      </c>
      <c r="C483" s="2" t="s">
        <v>29</v>
      </c>
      <c r="D483" s="2" t="s">
        <v>32</v>
      </c>
      <c r="E483" s="220" t="s">
        <v>220</v>
      </c>
      <c r="F483" s="221" t="s">
        <v>383</v>
      </c>
      <c r="G483" s="222" t="s">
        <v>384</v>
      </c>
      <c r="H483" s="2"/>
      <c r="I483" s="402">
        <f>SUM(I484+I491)</f>
        <v>12066055</v>
      </c>
    </row>
    <row r="484" spans="1:9" ht="47.25" x14ac:dyDescent="0.25">
      <c r="A484" s="60" t="s">
        <v>462</v>
      </c>
      <c r="B484" s="340" t="s">
        <v>52</v>
      </c>
      <c r="C484" s="2" t="s">
        <v>29</v>
      </c>
      <c r="D484" s="2" t="s">
        <v>32</v>
      </c>
      <c r="E484" s="220" t="s">
        <v>220</v>
      </c>
      <c r="F484" s="221" t="s">
        <v>10</v>
      </c>
      <c r="G484" s="222" t="s">
        <v>384</v>
      </c>
      <c r="H484" s="2"/>
      <c r="I484" s="402">
        <f>SUM(I485+I487)</f>
        <v>10328065</v>
      </c>
    </row>
    <row r="485" spans="1:9" ht="35.25" customHeight="1" x14ac:dyDescent="0.25">
      <c r="A485" s="60" t="s">
        <v>155</v>
      </c>
      <c r="B485" s="340" t="s">
        <v>52</v>
      </c>
      <c r="C485" s="2" t="s">
        <v>29</v>
      </c>
      <c r="D485" s="2" t="s">
        <v>32</v>
      </c>
      <c r="E485" s="220" t="s">
        <v>220</v>
      </c>
      <c r="F485" s="221" t="s">
        <v>10</v>
      </c>
      <c r="G485" s="222" t="s">
        <v>463</v>
      </c>
      <c r="H485" s="2"/>
      <c r="I485" s="402">
        <f>SUM(I486)</f>
        <v>79421</v>
      </c>
    </row>
    <row r="486" spans="1:9" ht="63" x14ac:dyDescent="0.25">
      <c r="A486" s="100" t="s">
        <v>76</v>
      </c>
      <c r="B486" s="340" t="s">
        <v>52</v>
      </c>
      <c r="C486" s="2" t="s">
        <v>29</v>
      </c>
      <c r="D486" s="2" t="s">
        <v>32</v>
      </c>
      <c r="E486" s="220" t="s">
        <v>220</v>
      </c>
      <c r="F486" s="221" t="s">
        <v>10</v>
      </c>
      <c r="G486" s="222" t="s">
        <v>463</v>
      </c>
      <c r="H486" s="2" t="s">
        <v>13</v>
      </c>
      <c r="I486" s="404">
        <v>79421</v>
      </c>
    </row>
    <row r="487" spans="1:9" ht="31.5" x14ac:dyDescent="0.25">
      <c r="A487" s="60" t="s">
        <v>84</v>
      </c>
      <c r="B487" s="340" t="s">
        <v>52</v>
      </c>
      <c r="C487" s="43" t="s">
        <v>29</v>
      </c>
      <c r="D487" s="43" t="s">
        <v>32</v>
      </c>
      <c r="E487" s="256" t="s">
        <v>220</v>
      </c>
      <c r="F487" s="257" t="s">
        <v>10</v>
      </c>
      <c r="G487" s="258" t="s">
        <v>415</v>
      </c>
      <c r="H487" s="43"/>
      <c r="I487" s="402">
        <f>SUM(I488:I490)</f>
        <v>10248644</v>
      </c>
    </row>
    <row r="488" spans="1:9" ht="63" x14ac:dyDescent="0.25">
      <c r="A488" s="100" t="s">
        <v>76</v>
      </c>
      <c r="B488" s="340" t="s">
        <v>52</v>
      </c>
      <c r="C488" s="2" t="s">
        <v>29</v>
      </c>
      <c r="D488" s="2" t="s">
        <v>32</v>
      </c>
      <c r="E488" s="220" t="s">
        <v>220</v>
      </c>
      <c r="F488" s="221" t="s">
        <v>10</v>
      </c>
      <c r="G488" s="222" t="s">
        <v>415</v>
      </c>
      <c r="H488" s="2" t="s">
        <v>13</v>
      </c>
      <c r="I488" s="404">
        <v>8980924</v>
      </c>
    </row>
    <row r="489" spans="1:9" ht="31.5" x14ac:dyDescent="0.25">
      <c r="A489" s="548" t="s">
        <v>537</v>
      </c>
      <c r="B489" s="6" t="s">
        <v>52</v>
      </c>
      <c r="C489" s="2" t="s">
        <v>29</v>
      </c>
      <c r="D489" s="2" t="s">
        <v>32</v>
      </c>
      <c r="E489" s="220" t="s">
        <v>220</v>
      </c>
      <c r="F489" s="221" t="s">
        <v>10</v>
      </c>
      <c r="G489" s="222" t="s">
        <v>415</v>
      </c>
      <c r="H489" s="2" t="s">
        <v>16</v>
      </c>
      <c r="I489" s="466">
        <v>1263429</v>
      </c>
    </row>
    <row r="490" spans="1:9" ht="15.75" x14ac:dyDescent="0.25">
      <c r="A490" s="60" t="s">
        <v>18</v>
      </c>
      <c r="B490" s="340" t="s">
        <v>52</v>
      </c>
      <c r="C490" s="2" t="s">
        <v>29</v>
      </c>
      <c r="D490" s="2" t="s">
        <v>32</v>
      </c>
      <c r="E490" s="220" t="s">
        <v>220</v>
      </c>
      <c r="F490" s="221" t="s">
        <v>10</v>
      </c>
      <c r="G490" s="222" t="s">
        <v>415</v>
      </c>
      <c r="H490" s="2" t="s">
        <v>17</v>
      </c>
      <c r="I490" s="404">
        <v>4291</v>
      </c>
    </row>
    <row r="491" spans="1:9" ht="68.25" customHeight="1" x14ac:dyDescent="0.25">
      <c r="A491" s="60" t="s">
        <v>625</v>
      </c>
      <c r="B491" s="340" t="s">
        <v>52</v>
      </c>
      <c r="C491" s="2" t="s">
        <v>29</v>
      </c>
      <c r="D491" s="2" t="s">
        <v>32</v>
      </c>
      <c r="E491" s="220" t="s">
        <v>220</v>
      </c>
      <c r="F491" s="221" t="s">
        <v>12</v>
      </c>
      <c r="G491" s="222" t="s">
        <v>384</v>
      </c>
      <c r="H491" s="2"/>
      <c r="I491" s="402">
        <f>SUM(I492)</f>
        <v>1737990</v>
      </c>
    </row>
    <row r="492" spans="1:9" ht="31.5" x14ac:dyDescent="0.25">
      <c r="A492" s="60" t="s">
        <v>75</v>
      </c>
      <c r="B492" s="340" t="s">
        <v>52</v>
      </c>
      <c r="C492" s="2" t="s">
        <v>29</v>
      </c>
      <c r="D492" s="2" t="s">
        <v>32</v>
      </c>
      <c r="E492" s="220" t="s">
        <v>220</v>
      </c>
      <c r="F492" s="221" t="s">
        <v>12</v>
      </c>
      <c r="G492" s="222" t="s">
        <v>388</v>
      </c>
      <c r="H492" s="2"/>
      <c r="I492" s="402">
        <f>SUM(I493:I494)</f>
        <v>1737990</v>
      </c>
    </row>
    <row r="493" spans="1:9" ht="63" x14ac:dyDescent="0.25">
      <c r="A493" s="100" t="s">
        <v>76</v>
      </c>
      <c r="B493" s="340" t="s">
        <v>52</v>
      </c>
      <c r="C493" s="2" t="s">
        <v>29</v>
      </c>
      <c r="D493" s="2" t="s">
        <v>32</v>
      </c>
      <c r="E493" s="220" t="s">
        <v>220</v>
      </c>
      <c r="F493" s="221" t="s">
        <v>12</v>
      </c>
      <c r="G493" s="222" t="s">
        <v>388</v>
      </c>
      <c r="H493" s="2" t="s">
        <v>13</v>
      </c>
      <c r="I493" s="403">
        <v>1737990</v>
      </c>
    </row>
    <row r="494" spans="1:9" ht="31.5" hidden="1" x14ac:dyDescent="0.25">
      <c r="A494" s="553" t="s">
        <v>537</v>
      </c>
      <c r="B494" s="340" t="s">
        <v>52</v>
      </c>
      <c r="C494" s="2" t="s">
        <v>29</v>
      </c>
      <c r="D494" s="2" t="s">
        <v>32</v>
      </c>
      <c r="E494" s="220" t="s">
        <v>220</v>
      </c>
      <c r="F494" s="221" t="s">
        <v>12</v>
      </c>
      <c r="G494" s="222" t="s">
        <v>388</v>
      </c>
      <c r="H494" s="2" t="s">
        <v>16</v>
      </c>
      <c r="I494" s="403"/>
    </row>
    <row r="495" spans="1:9" s="583" customFormat="1" ht="47.25" hidden="1" x14ac:dyDescent="0.25">
      <c r="A495" s="101" t="s">
        <v>105</v>
      </c>
      <c r="B495" s="29" t="s">
        <v>52</v>
      </c>
      <c r="C495" s="27" t="s">
        <v>29</v>
      </c>
      <c r="D495" s="27" t="s">
        <v>32</v>
      </c>
      <c r="E495" s="217" t="s">
        <v>386</v>
      </c>
      <c r="F495" s="218" t="s">
        <v>383</v>
      </c>
      <c r="G495" s="219" t="s">
        <v>384</v>
      </c>
      <c r="H495" s="27"/>
      <c r="I495" s="401">
        <f>SUM(I496)</f>
        <v>0</v>
      </c>
    </row>
    <row r="496" spans="1:9" s="583" customFormat="1" ht="63" hidden="1" x14ac:dyDescent="0.25">
      <c r="A496" s="102" t="s">
        <v>116</v>
      </c>
      <c r="B496" s="52" t="s">
        <v>52</v>
      </c>
      <c r="C496" s="2" t="s">
        <v>29</v>
      </c>
      <c r="D496" s="2" t="s">
        <v>32</v>
      </c>
      <c r="E496" s="220" t="s">
        <v>183</v>
      </c>
      <c r="F496" s="221" t="s">
        <v>383</v>
      </c>
      <c r="G496" s="222" t="s">
        <v>384</v>
      </c>
      <c r="H496" s="43"/>
      <c r="I496" s="402">
        <f>SUM(I497)</f>
        <v>0</v>
      </c>
    </row>
    <row r="497" spans="1:10" s="583" customFormat="1" ht="47.25" hidden="1" x14ac:dyDescent="0.25">
      <c r="A497" s="102" t="s">
        <v>390</v>
      </c>
      <c r="B497" s="52" t="s">
        <v>52</v>
      </c>
      <c r="C497" s="2" t="s">
        <v>29</v>
      </c>
      <c r="D497" s="2" t="s">
        <v>32</v>
      </c>
      <c r="E497" s="220" t="s">
        <v>183</v>
      </c>
      <c r="F497" s="221" t="s">
        <v>10</v>
      </c>
      <c r="G497" s="222" t="s">
        <v>384</v>
      </c>
      <c r="H497" s="43"/>
      <c r="I497" s="402">
        <f>SUM(I498)</f>
        <v>0</v>
      </c>
    </row>
    <row r="498" spans="1:10" s="583" customFormat="1" ht="15.75" hidden="1" x14ac:dyDescent="0.25">
      <c r="A498" s="102" t="s">
        <v>107</v>
      </c>
      <c r="B498" s="52" t="s">
        <v>52</v>
      </c>
      <c r="C498" s="2" t="s">
        <v>29</v>
      </c>
      <c r="D498" s="2" t="s">
        <v>32</v>
      </c>
      <c r="E498" s="220" t="s">
        <v>183</v>
      </c>
      <c r="F498" s="221" t="s">
        <v>10</v>
      </c>
      <c r="G498" s="222" t="s">
        <v>389</v>
      </c>
      <c r="H498" s="43"/>
      <c r="I498" s="402">
        <f>SUM(I499)</f>
        <v>0</v>
      </c>
    </row>
    <row r="499" spans="1:10" s="583" customFormat="1" ht="31.5" hidden="1" x14ac:dyDescent="0.25">
      <c r="A499" s="548" t="s">
        <v>537</v>
      </c>
      <c r="B499" s="6" t="s">
        <v>52</v>
      </c>
      <c r="C499" s="2" t="s">
        <v>29</v>
      </c>
      <c r="D499" s="2" t="s">
        <v>32</v>
      </c>
      <c r="E499" s="220" t="s">
        <v>183</v>
      </c>
      <c r="F499" s="221" t="s">
        <v>10</v>
      </c>
      <c r="G499" s="222" t="s">
        <v>389</v>
      </c>
      <c r="H499" s="2" t="s">
        <v>16</v>
      </c>
      <c r="I499" s="404"/>
    </row>
    <row r="500" spans="1:10" s="36" customFormat="1" ht="63" x14ac:dyDescent="0.25">
      <c r="A500" s="101" t="s">
        <v>128</v>
      </c>
      <c r="B500" s="29" t="s">
        <v>52</v>
      </c>
      <c r="C500" s="27" t="s">
        <v>29</v>
      </c>
      <c r="D500" s="41" t="s">
        <v>32</v>
      </c>
      <c r="E500" s="229" t="s">
        <v>199</v>
      </c>
      <c r="F500" s="230" t="s">
        <v>383</v>
      </c>
      <c r="G500" s="231" t="s">
        <v>384</v>
      </c>
      <c r="H500" s="27"/>
      <c r="I500" s="401">
        <f>SUM(I501)</f>
        <v>28700</v>
      </c>
    </row>
    <row r="501" spans="1:10" s="36" customFormat="1" ht="110.25" x14ac:dyDescent="0.25">
      <c r="A501" s="102" t="s">
        <v>144</v>
      </c>
      <c r="B501" s="52" t="s">
        <v>52</v>
      </c>
      <c r="C501" s="2" t="s">
        <v>29</v>
      </c>
      <c r="D501" s="34" t="s">
        <v>32</v>
      </c>
      <c r="E501" s="259" t="s">
        <v>201</v>
      </c>
      <c r="F501" s="260" t="s">
        <v>383</v>
      </c>
      <c r="G501" s="261" t="s">
        <v>384</v>
      </c>
      <c r="H501" s="2"/>
      <c r="I501" s="402">
        <f>SUM(I502)</f>
        <v>28700</v>
      </c>
    </row>
    <row r="502" spans="1:10" s="36" customFormat="1" ht="47.25" x14ac:dyDescent="0.25">
      <c r="A502" s="102" t="s">
        <v>403</v>
      </c>
      <c r="B502" s="52" t="s">
        <v>52</v>
      </c>
      <c r="C502" s="2" t="s">
        <v>29</v>
      </c>
      <c r="D502" s="34" t="s">
        <v>32</v>
      </c>
      <c r="E502" s="259" t="s">
        <v>201</v>
      </c>
      <c r="F502" s="260" t="s">
        <v>10</v>
      </c>
      <c r="G502" s="261" t="s">
        <v>384</v>
      </c>
      <c r="H502" s="2"/>
      <c r="I502" s="402">
        <f>SUM(I503)</f>
        <v>28700</v>
      </c>
    </row>
    <row r="503" spans="1:10" s="36" customFormat="1" ht="31.5" x14ac:dyDescent="0.25">
      <c r="A503" s="60" t="s">
        <v>99</v>
      </c>
      <c r="B503" s="340" t="s">
        <v>52</v>
      </c>
      <c r="C503" s="2" t="s">
        <v>29</v>
      </c>
      <c r="D503" s="34" t="s">
        <v>32</v>
      </c>
      <c r="E503" s="259" t="s">
        <v>201</v>
      </c>
      <c r="F503" s="260" t="s">
        <v>10</v>
      </c>
      <c r="G503" s="261" t="s">
        <v>404</v>
      </c>
      <c r="H503" s="2"/>
      <c r="I503" s="402">
        <f>SUM(I504)</f>
        <v>28700</v>
      </c>
    </row>
    <row r="504" spans="1:10" s="36" customFormat="1" ht="31.5" x14ac:dyDescent="0.25">
      <c r="A504" s="548" t="s">
        <v>537</v>
      </c>
      <c r="B504" s="6" t="s">
        <v>52</v>
      </c>
      <c r="C504" s="2" t="s">
        <v>29</v>
      </c>
      <c r="D504" s="34" t="s">
        <v>32</v>
      </c>
      <c r="E504" s="259" t="s">
        <v>201</v>
      </c>
      <c r="F504" s="260" t="s">
        <v>10</v>
      </c>
      <c r="G504" s="261" t="s">
        <v>404</v>
      </c>
      <c r="H504" s="2" t="s">
        <v>16</v>
      </c>
      <c r="I504" s="403">
        <v>28700</v>
      </c>
    </row>
    <row r="505" spans="1:10" s="36" customFormat="1" ht="15.75" x14ac:dyDescent="0.25">
      <c r="A505" s="112" t="s">
        <v>37</v>
      </c>
      <c r="B505" s="18" t="s">
        <v>52</v>
      </c>
      <c r="C505" s="18">
        <v>10</v>
      </c>
      <c r="D505" s="18"/>
      <c r="E505" s="284"/>
      <c r="F505" s="285"/>
      <c r="G505" s="286"/>
      <c r="H505" s="14"/>
      <c r="I505" s="399">
        <f>SUM(I506+I541)</f>
        <v>5801512</v>
      </c>
      <c r="J505" s="465"/>
    </row>
    <row r="506" spans="1:10" s="36" customFormat="1" ht="15.75" x14ac:dyDescent="0.25">
      <c r="A506" s="108" t="s">
        <v>41</v>
      </c>
      <c r="B506" s="25" t="s">
        <v>52</v>
      </c>
      <c r="C506" s="25">
        <v>10</v>
      </c>
      <c r="D506" s="21" t="s">
        <v>15</v>
      </c>
      <c r="E506" s="265"/>
      <c r="F506" s="266"/>
      <c r="G506" s="267"/>
      <c r="H506" s="21"/>
      <c r="I506" s="400">
        <f>SUM(I507)</f>
        <v>5210377</v>
      </c>
    </row>
    <row r="507" spans="1:10" ht="31.5" x14ac:dyDescent="0.25">
      <c r="A507" s="101" t="s">
        <v>141</v>
      </c>
      <c r="B507" s="29" t="s">
        <v>52</v>
      </c>
      <c r="C507" s="29">
        <v>10</v>
      </c>
      <c r="D507" s="27" t="s">
        <v>15</v>
      </c>
      <c r="E507" s="217" t="s">
        <v>441</v>
      </c>
      <c r="F507" s="218" t="s">
        <v>383</v>
      </c>
      <c r="G507" s="219" t="s">
        <v>384</v>
      </c>
      <c r="H507" s="27"/>
      <c r="I507" s="401">
        <f>SUM(I508,I529)</f>
        <v>5210377</v>
      </c>
    </row>
    <row r="508" spans="1:10" ht="47.25" x14ac:dyDescent="0.25">
      <c r="A508" s="100" t="s">
        <v>142</v>
      </c>
      <c r="B508" s="340" t="s">
        <v>52</v>
      </c>
      <c r="C508" s="340">
        <v>10</v>
      </c>
      <c r="D508" s="2" t="s">
        <v>15</v>
      </c>
      <c r="E508" s="220" t="s">
        <v>215</v>
      </c>
      <c r="F508" s="221" t="s">
        <v>383</v>
      </c>
      <c r="G508" s="222" t="s">
        <v>384</v>
      </c>
      <c r="H508" s="2"/>
      <c r="I508" s="402">
        <f>SUM(I509+I519)</f>
        <v>5075020</v>
      </c>
    </row>
    <row r="509" spans="1:10" ht="15.75" x14ac:dyDescent="0.25">
      <c r="A509" s="100" t="s">
        <v>442</v>
      </c>
      <c r="B509" s="340" t="s">
        <v>52</v>
      </c>
      <c r="C509" s="340">
        <v>10</v>
      </c>
      <c r="D509" s="2" t="s">
        <v>15</v>
      </c>
      <c r="E509" s="220" t="s">
        <v>215</v>
      </c>
      <c r="F509" s="221" t="s">
        <v>10</v>
      </c>
      <c r="G509" s="222" t="s">
        <v>384</v>
      </c>
      <c r="H509" s="2"/>
      <c r="I509" s="402">
        <f>SUM(I510+I512+I515+I517)</f>
        <v>761333</v>
      </c>
    </row>
    <row r="510" spans="1:10" ht="31.5" x14ac:dyDescent="0.25">
      <c r="A510" s="100" t="s">
        <v>544</v>
      </c>
      <c r="B510" s="340" t="s">
        <v>52</v>
      </c>
      <c r="C510" s="340">
        <v>10</v>
      </c>
      <c r="D510" s="2" t="s">
        <v>15</v>
      </c>
      <c r="E510" s="220" t="s">
        <v>215</v>
      </c>
      <c r="F510" s="221" t="s">
        <v>10</v>
      </c>
      <c r="G510" s="222" t="s">
        <v>543</v>
      </c>
      <c r="H510" s="2"/>
      <c r="I510" s="402">
        <f>SUM(I511)</f>
        <v>23466</v>
      </c>
    </row>
    <row r="511" spans="1:10" ht="15.75" x14ac:dyDescent="0.25">
      <c r="A511" s="60" t="s">
        <v>40</v>
      </c>
      <c r="B511" s="340" t="s">
        <v>52</v>
      </c>
      <c r="C511" s="340">
        <v>10</v>
      </c>
      <c r="D511" s="2" t="s">
        <v>15</v>
      </c>
      <c r="E511" s="220" t="s">
        <v>215</v>
      </c>
      <c r="F511" s="221" t="s">
        <v>10</v>
      </c>
      <c r="G511" s="222" t="s">
        <v>543</v>
      </c>
      <c r="H511" s="2" t="s">
        <v>39</v>
      </c>
      <c r="I511" s="404">
        <v>23466</v>
      </c>
    </row>
    <row r="512" spans="1:10" ht="63.75" customHeight="1" x14ac:dyDescent="0.25">
      <c r="A512" s="60" t="s">
        <v>96</v>
      </c>
      <c r="B512" s="340" t="s">
        <v>52</v>
      </c>
      <c r="C512" s="340">
        <v>10</v>
      </c>
      <c r="D512" s="2" t="s">
        <v>15</v>
      </c>
      <c r="E512" s="220" t="s">
        <v>215</v>
      </c>
      <c r="F512" s="221" t="s">
        <v>10</v>
      </c>
      <c r="G512" s="222" t="s">
        <v>477</v>
      </c>
      <c r="H512" s="2"/>
      <c r="I512" s="402">
        <f>SUM(I513:I514)</f>
        <v>634583</v>
      </c>
    </row>
    <row r="513" spans="1:9" ht="31.5" hidden="1" x14ac:dyDescent="0.25">
      <c r="A513" s="548" t="s">
        <v>537</v>
      </c>
      <c r="B513" s="6" t="s">
        <v>52</v>
      </c>
      <c r="C513" s="340">
        <v>10</v>
      </c>
      <c r="D513" s="2" t="s">
        <v>15</v>
      </c>
      <c r="E513" s="220" t="s">
        <v>215</v>
      </c>
      <c r="F513" s="221" t="s">
        <v>10</v>
      </c>
      <c r="G513" s="222" t="s">
        <v>477</v>
      </c>
      <c r="H513" s="2" t="s">
        <v>16</v>
      </c>
      <c r="I513" s="404"/>
    </row>
    <row r="514" spans="1:9" ht="15.75" x14ac:dyDescent="0.25">
      <c r="A514" s="60" t="s">
        <v>40</v>
      </c>
      <c r="B514" s="340" t="s">
        <v>52</v>
      </c>
      <c r="C514" s="340">
        <v>10</v>
      </c>
      <c r="D514" s="2" t="s">
        <v>15</v>
      </c>
      <c r="E514" s="220" t="s">
        <v>215</v>
      </c>
      <c r="F514" s="221" t="s">
        <v>10</v>
      </c>
      <c r="G514" s="222" t="s">
        <v>477</v>
      </c>
      <c r="H514" s="2" t="s">
        <v>39</v>
      </c>
      <c r="I514" s="404">
        <v>634583</v>
      </c>
    </row>
    <row r="515" spans="1:9" ht="31.5" x14ac:dyDescent="0.25">
      <c r="A515" s="60" t="s">
        <v>446</v>
      </c>
      <c r="B515" s="340" t="s">
        <v>52</v>
      </c>
      <c r="C515" s="340">
        <v>10</v>
      </c>
      <c r="D515" s="2" t="s">
        <v>15</v>
      </c>
      <c r="E515" s="220" t="s">
        <v>215</v>
      </c>
      <c r="F515" s="221" t="s">
        <v>10</v>
      </c>
      <c r="G515" s="222" t="s">
        <v>447</v>
      </c>
      <c r="H515" s="2"/>
      <c r="I515" s="402">
        <f>SUM(I516)</f>
        <v>103284</v>
      </c>
    </row>
    <row r="516" spans="1:9" ht="15.75" x14ac:dyDescent="0.25">
      <c r="A516" s="60" t="s">
        <v>40</v>
      </c>
      <c r="B516" s="340" t="s">
        <v>52</v>
      </c>
      <c r="C516" s="340">
        <v>10</v>
      </c>
      <c r="D516" s="2" t="s">
        <v>15</v>
      </c>
      <c r="E516" s="220" t="s">
        <v>215</v>
      </c>
      <c r="F516" s="221" t="s">
        <v>10</v>
      </c>
      <c r="G516" s="222" t="s">
        <v>447</v>
      </c>
      <c r="H516" s="2" t="s">
        <v>39</v>
      </c>
      <c r="I516" s="404">
        <v>103284</v>
      </c>
    </row>
    <row r="517" spans="1:9" s="497" customFormat="1" ht="31.5" hidden="1" x14ac:dyDescent="0.25">
      <c r="A517" s="60" t="s">
        <v>593</v>
      </c>
      <c r="B517" s="498" t="s">
        <v>52</v>
      </c>
      <c r="C517" s="498">
        <v>10</v>
      </c>
      <c r="D517" s="2" t="s">
        <v>15</v>
      </c>
      <c r="E517" s="220" t="s">
        <v>215</v>
      </c>
      <c r="F517" s="221" t="s">
        <v>10</v>
      </c>
      <c r="G517" s="222" t="s">
        <v>685</v>
      </c>
      <c r="H517" s="2"/>
      <c r="I517" s="402">
        <f>SUM(I518)</f>
        <v>0</v>
      </c>
    </row>
    <row r="518" spans="1:9" s="497" customFormat="1" ht="15.75" hidden="1" x14ac:dyDescent="0.25">
      <c r="A518" s="60" t="s">
        <v>40</v>
      </c>
      <c r="B518" s="498" t="s">
        <v>52</v>
      </c>
      <c r="C518" s="498">
        <v>10</v>
      </c>
      <c r="D518" s="2" t="s">
        <v>15</v>
      </c>
      <c r="E518" s="220" t="s">
        <v>215</v>
      </c>
      <c r="F518" s="221" t="s">
        <v>10</v>
      </c>
      <c r="G518" s="222" t="s">
        <v>685</v>
      </c>
      <c r="H518" s="2" t="s">
        <v>39</v>
      </c>
      <c r="I518" s="404"/>
    </row>
    <row r="519" spans="1:9" ht="15.75" x14ac:dyDescent="0.25">
      <c r="A519" s="60" t="s">
        <v>452</v>
      </c>
      <c r="B519" s="340" t="s">
        <v>52</v>
      </c>
      <c r="C519" s="340">
        <v>10</v>
      </c>
      <c r="D519" s="2" t="s">
        <v>15</v>
      </c>
      <c r="E519" s="220" t="s">
        <v>215</v>
      </c>
      <c r="F519" s="221" t="s">
        <v>12</v>
      </c>
      <c r="G519" s="222" t="s">
        <v>384</v>
      </c>
      <c r="H519" s="2"/>
      <c r="I519" s="402">
        <f>SUM(I520+I522+I525+I527)</f>
        <v>4313687</v>
      </c>
    </row>
    <row r="520" spans="1:9" ht="31.5" x14ac:dyDescent="0.25">
      <c r="A520" s="100" t="s">
        <v>544</v>
      </c>
      <c r="B520" s="340" t="s">
        <v>52</v>
      </c>
      <c r="C520" s="340">
        <v>10</v>
      </c>
      <c r="D520" s="2" t="s">
        <v>15</v>
      </c>
      <c r="E520" s="220" t="s">
        <v>215</v>
      </c>
      <c r="F520" s="221" t="s">
        <v>12</v>
      </c>
      <c r="G520" s="222" t="s">
        <v>543</v>
      </c>
      <c r="H520" s="2"/>
      <c r="I520" s="402">
        <f>SUM(I521)</f>
        <v>36154</v>
      </c>
    </row>
    <row r="521" spans="1:9" ht="15.75" x14ac:dyDescent="0.25">
      <c r="A521" s="60" t="s">
        <v>40</v>
      </c>
      <c r="B521" s="340" t="s">
        <v>52</v>
      </c>
      <c r="C521" s="340">
        <v>10</v>
      </c>
      <c r="D521" s="2" t="s">
        <v>15</v>
      </c>
      <c r="E521" s="220" t="s">
        <v>215</v>
      </c>
      <c r="F521" s="221" t="s">
        <v>12</v>
      </c>
      <c r="G521" s="222" t="s">
        <v>543</v>
      </c>
      <c r="H521" s="2" t="s">
        <v>39</v>
      </c>
      <c r="I521" s="404">
        <v>36154</v>
      </c>
    </row>
    <row r="522" spans="1:9" ht="80.25" customHeight="1" x14ac:dyDescent="0.25">
      <c r="A522" s="60" t="s">
        <v>96</v>
      </c>
      <c r="B522" s="340" t="s">
        <v>52</v>
      </c>
      <c r="C522" s="340">
        <v>10</v>
      </c>
      <c r="D522" s="2" t="s">
        <v>15</v>
      </c>
      <c r="E522" s="220" t="s">
        <v>215</v>
      </c>
      <c r="F522" s="221" t="s">
        <v>12</v>
      </c>
      <c r="G522" s="222" t="s">
        <v>477</v>
      </c>
      <c r="H522" s="2"/>
      <c r="I522" s="402">
        <f>SUM(I523:I524)</f>
        <v>3897582</v>
      </c>
    </row>
    <row r="523" spans="1:9" ht="31.5" hidden="1" x14ac:dyDescent="0.25">
      <c r="A523" s="548" t="s">
        <v>537</v>
      </c>
      <c r="B523" s="6" t="s">
        <v>52</v>
      </c>
      <c r="C523" s="340">
        <v>10</v>
      </c>
      <c r="D523" s="2" t="s">
        <v>15</v>
      </c>
      <c r="E523" s="220" t="s">
        <v>215</v>
      </c>
      <c r="F523" s="221" t="s">
        <v>12</v>
      </c>
      <c r="G523" s="222" t="s">
        <v>477</v>
      </c>
      <c r="H523" s="2" t="s">
        <v>16</v>
      </c>
      <c r="I523" s="404"/>
    </row>
    <row r="524" spans="1:9" ht="15.75" x14ac:dyDescent="0.25">
      <c r="A524" s="60" t="s">
        <v>40</v>
      </c>
      <c r="B524" s="340" t="s">
        <v>52</v>
      </c>
      <c r="C524" s="340">
        <v>10</v>
      </c>
      <c r="D524" s="2" t="s">
        <v>15</v>
      </c>
      <c r="E524" s="220" t="s">
        <v>215</v>
      </c>
      <c r="F524" s="221" t="s">
        <v>12</v>
      </c>
      <c r="G524" s="222" t="s">
        <v>477</v>
      </c>
      <c r="H524" s="2" t="s">
        <v>39</v>
      </c>
      <c r="I524" s="404">
        <v>3897582</v>
      </c>
    </row>
    <row r="525" spans="1:9" ht="31.5" x14ac:dyDescent="0.25">
      <c r="A525" s="60" t="s">
        <v>446</v>
      </c>
      <c r="B525" s="340" t="s">
        <v>52</v>
      </c>
      <c r="C525" s="340">
        <v>10</v>
      </c>
      <c r="D525" s="2" t="s">
        <v>15</v>
      </c>
      <c r="E525" s="220" t="s">
        <v>215</v>
      </c>
      <c r="F525" s="221" t="s">
        <v>12</v>
      </c>
      <c r="G525" s="222" t="s">
        <v>447</v>
      </c>
      <c r="H525" s="2"/>
      <c r="I525" s="402">
        <f>SUM(I526)</f>
        <v>379951</v>
      </c>
    </row>
    <row r="526" spans="1:9" ht="15.75" x14ac:dyDescent="0.25">
      <c r="A526" s="60" t="s">
        <v>40</v>
      </c>
      <c r="B526" s="340" t="s">
        <v>52</v>
      </c>
      <c r="C526" s="340">
        <v>10</v>
      </c>
      <c r="D526" s="2" t="s">
        <v>15</v>
      </c>
      <c r="E526" s="220" t="s">
        <v>215</v>
      </c>
      <c r="F526" s="221" t="s">
        <v>12</v>
      </c>
      <c r="G526" s="222" t="s">
        <v>447</v>
      </c>
      <c r="H526" s="2" t="s">
        <v>39</v>
      </c>
      <c r="I526" s="404">
        <v>379951</v>
      </c>
    </row>
    <row r="527" spans="1:9" ht="31.5" hidden="1" x14ac:dyDescent="0.25">
      <c r="A527" s="380" t="s">
        <v>593</v>
      </c>
      <c r="B527" s="340" t="s">
        <v>52</v>
      </c>
      <c r="C527" s="340">
        <v>10</v>
      </c>
      <c r="D527" s="2" t="s">
        <v>15</v>
      </c>
      <c r="E527" s="220" t="s">
        <v>215</v>
      </c>
      <c r="F527" s="221" t="s">
        <v>12</v>
      </c>
      <c r="G527" s="258" t="s">
        <v>592</v>
      </c>
      <c r="H527" s="2"/>
      <c r="I527" s="402">
        <f>SUM(I528)</f>
        <v>0</v>
      </c>
    </row>
    <row r="528" spans="1:9" ht="15.75" hidden="1" x14ac:dyDescent="0.25">
      <c r="A528" s="60" t="s">
        <v>40</v>
      </c>
      <c r="B528" s="340" t="s">
        <v>52</v>
      </c>
      <c r="C528" s="340">
        <v>10</v>
      </c>
      <c r="D528" s="2" t="s">
        <v>15</v>
      </c>
      <c r="E528" s="220" t="s">
        <v>215</v>
      </c>
      <c r="F528" s="221" t="s">
        <v>12</v>
      </c>
      <c r="G528" s="258" t="s">
        <v>592</v>
      </c>
      <c r="H528" s="2" t="s">
        <v>39</v>
      </c>
      <c r="I528" s="404"/>
    </row>
    <row r="529" spans="1:9" ht="65.25" customHeight="1" x14ac:dyDescent="0.25">
      <c r="A529" s="60" t="s">
        <v>146</v>
      </c>
      <c r="B529" s="340" t="s">
        <v>52</v>
      </c>
      <c r="C529" s="340">
        <v>10</v>
      </c>
      <c r="D529" s="2" t="s">
        <v>15</v>
      </c>
      <c r="E529" s="220" t="s">
        <v>216</v>
      </c>
      <c r="F529" s="221" t="s">
        <v>383</v>
      </c>
      <c r="G529" s="222" t="s">
        <v>384</v>
      </c>
      <c r="H529" s="2"/>
      <c r="I529" s="402">
        <f>SUM(I530)</f>
        <v>135357</v>
      </c>
    </row>
    <row r="530" spans="1:9" ht="31.5" x14ac:dyDescent="0.25">
      <c r="A530" s="60" t="s">
        <v>455</v>
      </c>
      <c r="B530" s="340" t="s">
        <v>52</v>
      </c>
      <c r="C530" s="340">
        <v>10</v>
      </c>
      <c r="D530" s="2" t="s">
        <v>15</v>
      </c>
      <c r="E530" s="220" t="s">
        <v>216</v>
      </c>
      <c r="F530" s="221" t="s">
        <v>10</v>
      </c>
      <c r="G530" s="222" t="s">
        <v>384</v>
      </c>
      <c r="H530" s="2"/>
      <c r="I530" s="402">
        <f>SUM(I531+I533+I536+I539)</f>
        <v>135357</v>
      </c>
    </row>
    <row r="531" spans="1:9" ht="31.5" x14ac:dyDescent="0.25">
      <c r="A531" s="100" t="s">
        <v>544</v>
      </c>
      <c r="B531" s="340" t="s">
        <v>52</v>
      </c>
      <c r="C531" s="340">
        <v>10</v>
      </c>
      <c r="D531" s="2" t="s">
        <v>15</v>
      </c>
      <c r="E531" s="220" t="s">
        <v>216</v>
      </c>
      <c r="F531" s="221" t="s">
        <v>10</v>
      </c>
      <c r="G531" s="222" t="s">
        <v>543</v>
      </c>
      <c r="H531" s="2"/>
      <c r="I531" s="402">
        <f>SUM(I532)</f>
        <v>2124</v>
      </c>
    </row>
    <row r="532" spans="1:9" ht="15.75" x14ac:dyDescent="0.25">
      <c r="A532" s="100" t="s">
        <v>40</v>
      </c>
      <c r="B532" s="340" t="s">
        <v>52</v>
      </c>
      <c r="C532" s="340">
        <v>10</v>
      </c>
      <c r="D532" s="2" t="s">
        <v>15</v>
      </c>
      <c r="E532" s="220" t="s">
        <v>216</v>
      </c>
      <c r="F532" s="221" t="s">
        <v>10</v>
      </c>
      <c r="G532" s="222" t="s">
        <v>543</v>
      </c>
      <c r="H532" s="2" t="s">
        <v>39</v>
      </c>
      <c r="I532" s="404">
        <v>2124</v>
      </c>
    </row>
    <row r="533" spans="1:9" ht="65.25" customHeight="1" x14ac:dyDescent="0.25">
      <c r="A533" s="60" t="s">
        <v>96</v>
      </c>
      <c r="B533" s="340" t="s">
        <v>52</v>
      </c>
      <c r="C533" s="340">
        <v>10</v>
      </c>
      <c r="D533" s="2" t="s">
        <v>15</v>
      </c>
      <c r="E533" s="220" t="s">
        <v>216</v>
      </c>
      <c r="F533" s="300" t="s">
        <v>10</v>
      </c>
      <c r="G533" s="222" t="s">
        <v>477</v>
      </c>
      <c r="H533" s="2"/>
      <c r="I533" s="402">
        <f>SUM(I534:I535)</f>
        <v>116276</v>
      </c>
    </row>
    <row r="534" spans="1:9" ht="15.75" x14ac:dyDescent="0.25">
      <c r="A534" s="100" t="s">
        <v>40</v>
      </c>
      <c r="B534" s="340" t="s">
        <v>52</v>
      </c>
      <c r="C534" s="340">
        <v>10</v>
      </c>
      <c r="D534" s="2" t="s">
        <v>15</v>
      </c>
      <c r="E534" s="220" t="s">
        <v>216</v>
      </c>
      <c r="F534" s="301" t="s">
        <v>10</v>
      </c>
      <c r="G534" s="222" t="s">
        <v>477</v>
      </c>
      <c r="H534" s="2" t="s">
        <v>39</v>
      </c>
      <c r="I534" s="404">
        <v>116276</v>
      </c>
    </row>
    <row r="535" spans="1:9" s="613" customFormat="1" ht="31.5" hidden="1" x14ac:dyDescent="0.25">
      <c r="A535" s="100" t="s">
        <v>804</v>
      </c>
      <c r="B535" s="614" t="s">
        <v>52</v>
      </c>
      <c r="C535" s="614">
        <v>10</v>
      </c>
      <c r="D535" s="2" t="s">
        <v>15</v>
      </c>
      <c r="E535" s="220" t="s">
        <v>216</v>
      </c>
      <c r="F535" s="301" t="s">
        <v>10</v>
      </c>
      <c r="G535" s="222" t="s">
        <v>477</v>
      </c>
      <c r="H535" s="2" t="s">
        <v>805</v>
      </c>
      <c r="I535" s="404"/>
    </row>
    <row r="536" spans="1:9" ht="31.5" x14ac:dyDescent="0.25">
      <c r="A536" s="60" t="s">
        <v>446</v>
      </c>
      <c r="B536" s="340" t="s">
        <v>52</v>
      </c>
      <c r="C536" s="340">
        <v>10</v>
      </c>
      <c r="D536" s="2" t="s">
        <v>15</v>
      </c>
      <c r="E536" s="220" t="s">
        <v>216</v>
      </c>
      <c r="F536" s="221" t="s">
        <v>10</v>
      </c>
      <c r="G536" s="222" t="s">
        <v>447</v>
      </c>
      <c r="H536" s="2"/>
      <c r="I536" s="402">
        <f>SUM(I537:I538)</f>
        <v>16957</v>
      </c>
    </row>
    <row r="537" spans="1:9" ht="15.75" x14ac:dyDescent="0.25">
      <c r="A537" s="100" t="s">
        <v>40</v>
      </c>
      <c r="B537" s="340" t="s">
        <v>52</v>
      </c>
      <c r="C537" s="340">
        <v>10</v>
      </c>
      <c r="D537" s="2" t="s">
        <v>15</v>
      </c>
      <c r="E537" s="220" t="s">
        <v>216</v>
      </c>
      <c r="F537" s="221" t="s">
        <v>10</v>
      </c>
      <c r="G537" s="222" t="s">
        <v>447</v>
      </c>
      <c r="H537" s="2" t="s">
        <v>39</v>
      </c>
      <c r="I537" s="404">
        <v>5500</v>
      </c>
    </row>
    <row r="538" spans="1:9" s="613" customFormat="1" ht="31.5" x14ac:dyDescent="0.25">
      <c r="A538" s="100" t="s">
        <v>804</v>
      </c>
      <c r="B538" s="614" t="s">
        <v>52</v>
      </c>
      <c r="C538" s="614">
        <v>10</v>
      </c>
      <c r="D538" s="2" t="s">
        <v>15</v>
      </c>
      <c r="E538" s="220" t="s">
        <v>216</v>
      </c>
      <c r="F538" s="221" t="s">
        <v>10</v>
      </c>
      <c r="G538" s="222" t="s">
        <v>447</v>
      </c>
      <c r="H538" s="2" t="s">
        <v>805</v>
      </c>
      <c r="I538" s="404">
        <v>11457</v>
      </c>
    </row>
    <row r="539" spans="1:9" s="497" customFormat="1" ht="31.5" hidden="1" x14ac:dyDescent="0.25">
      <c r="A539" s="380" t="s">
        <v>593</v>
      </c>
      <c r="B539" s="498" t="s">
        <v>52</v>
      </c>
      <c r="C539" s="498">
        <v>10</v>
      </c>
      <c r="D539" s="2" t="s">
        <v>15</v>
      </c>
      <c r="E539" s="220" t="s">
        <v>216</v>
      </c>
      <c r="F539" s="221" t="s">
        <v>10</v>
      </c>
      <c r="G539" s="258" t="s">
        <v>592</v>
      </c>
      <c r="H539" s="2"/>
      <c r="I539" s="402">
        <f>SUM(I540)</f>
        <v>0</v>
      </c>
    </row>
    <row r="540" spans="1:9" s="497" customFormat="1" ht="15.75" hidden="1" x14ac:dyDescent="0.25">
      <c r="A540" s="60" t="s">
        <v>40</v>
      </c>
      <c r="B540" s="498" t="s">
        <v>52</v>
      </c>
      <c r="C540" s="498">
        <v>10</v>
      </c>
      <c r="D540" s="2" t="s">
        <v>15</v>
      </c>
      <c r="E540" s="220" t="s">
        <v>216</v>
      </c>
      <c r="F540" s="221" t="s">
        <v>10</v>
      </c>
      <c r="G540" s="258" t="s">
        <v>592</v>
      </c>
      <c r="H540" s="2" t="s">
        <v>39</v>
      </c>
      <c r="I540" s="404"/>
    </row>
    <row r="541" spans="1:9" ht="15.75" x14ac:dyDescent="0.25">
      <c r="A541" s="108" t="s">
        <v>42</v>
      </c>
      <c r="B541" s="25" t="s">
        <v>52</v>
      </c>
      <c r="C541" s="25">
        <v>10</v>
      </c>
      <c r="D541" s="21" t="s">
        <v>20</v>
      </c>
      <c r="E541" s="265"/>
      <c r="F541" s="266"/>
      <c r="G541" s="267"/>
      <c r="H541" s="21"/>
      <c r="I541" s="400">
        <f>SUM(I542)</f>
        <v>591135</v>
      </c>
    </row>
    <row r="542" spans="1:9" ht="31.5" x14ac:dyDescent="0.25">
      <c r="A542" s="101" t="s">
        <v>163</v>
      </c>
      <c r="B542" s="29" t="s">
        <v>52</v>
      </c>
      <c r="C542" s="29">
        <v>10</v>
      </c>
      <c r="D542" s="27" t="s">
        <v>20</v>
      </c>
      <c r="E542" s="217" t="s">
        <v>441</v>
      </c>
      <c r="F542" s="218" t="s">
        <v>383</v>
      </c>
      <c r="G542" s="219" t="s">
        <v>384</v>
      </c>
      <c r="H542" s="27"/>
      <c r="I542" s="401">
        <f>SUM(I543)</f>
        <v>591135</v>
      </c>
    </row>
    <row r="543" spans="1:9" ht="47.25" x14ac:dyDescent="0.25">
      <c r="A543" s="60" t="s">
        <v>164</v>
      </c>
      <c r="B543" s="340" t="s">
        <v>52</v>
      </c>
      <c r="C543" s="340">
        <v>10</v>
      </c>
      <c r="D543" s="2" t="s">
        <v>20</v>
      </c>
      <c r="E543" s="220" t="s">
        <v>215</v>
      </c>
      <c r="F543" s="221" t="s">
        <v>383</v>
      </c>
      <c r="G543" s="222" t="s">
        <v>384</v>
      </c>
      <c r="H543" s="2"/>
      <c r="I543" s="402">
        <f>SUM(I544)</f>
        <v>591135</v>
      </c>
    </row>
    <row r="544" spans="1:9" ht="15.75" x14ac:dyDescent="0.25">
      <c r="A544" s="60" t="s">
        <v>442</v>
      </c>
      <c r="B544" s="340" t="s">
        <v>52</v>
      </c>
      <c r="C544" s="6">
        <v>10</v>
      </c>
      <c r="D544" s="2" t="s">
        <v>20</v>
      </c>
      <c r="E544" s="220" t="s">
        <v>215</v>
      </c>
      <c r="F544" s="221" t="s">
        <v>10</v>
      </c>
      <c r="G544" s="222" t="s">
        <v>384</v>
      </c>
      <c r="H544" s="2"/>
      <c r="I544" s="402">
        <f>SUM(I545)</f>
        <v>591135</v>
      </c>
    </row>
    <row r="545" spans="1:11" ht="15.75" x14ac:dyDescent="0.25">
      <c r="A545" s="100" t="s">
        <v>165</v>
      </c>
      <c r="B545" s="340" t="s">
        <v>52</v>
      </c>
      <c r="C545" s="340">
        <v>10</v>
      </c>
      <c r="D545" s="2" t="s">
        <v>20</v>
      </c>
      <c r="E545" s="220" t="s">
        <v>215</v>
      </c>
      <c r="F545" s="221" t="s">
        <v>10</v>
      </c>
      <c r="G545" s="222" t="s">
        <v>484</v>
      </c>
      <c r="H545" s="2"/>
      <c r="I545" s="402">
        <f>SUM(I546:I546)</f>
        <v>591135</v>
      </c>
    </row>
    <row r="546" spans="1:11" ht="15.75" x14ac:dyDescent="0.25">
      <c r="A546" s="60" t="s">
        <v>40</v>
      </c>
      <c r="B546" s="340" t="s">
        <v>52</v>
      </c>
      <c r="C546" s="340">
        <v>10</v>
      </c>
      <c r="D546" s="2" t="s">
        <v>20</v>
      </c>
      <c r="E546" s="220" t="s">
        <v>215</v>
      </c>
      <c r="F546" s="221" t="s">
        <v>10</v>
      </c>
      <c r="G546" s="222" t="s">
        <v>484</v>
      </c>
      <c r="H546" s="2" t="s">
        <v>39</v>
      </c>
      <c r="I546" s="404">
        <v>591135</v>
      </c>
    </row>
    <row r="547" spans="1:11" s="36" customFormat="1" ht="31.5" x14ac:dyDescent="0.25">
      <c r="A547" s="430" t="s">
        <v>58</v>
      </c>
      <c r="B547" s="431" t="s">
        <v>59</v>
      </c>
      <c r="C547" s="424"/>
      <c r="D547" s="425"/>
      <c r="E547" s="426"/>
      <c r="F547" s="427"/>
      <c r="G547" s="428"/>
      <c r="H547" s="429"/>
      <c r="I547" s="417">
        <f>SUM(I548+I555+I576+I650+I663)</f>
        <v>45594022</v>
      </c>
      <c r="J547" s="465"/>
      <c r="K547" s="465"/>
    </row>
    <row r="548" spans="1:11" s="36" customFormat="1" ht="15.75" x14ac:dyDescent="0.25">
      <c r="A548" s="279" t="s">
        <v>9</v>
      </c>
      <c r="B548" s="296" t="s">
        <v>59</v>
      </c>
      <c r="C548" s="14" t="s">
        <v>10</v>
      </c>
      <c r="D548" s="14"/>
      <c r="E548" s="290"/>
      <c r="F548" s="291"/>
      <c r="G548" s="292"/>
      <c r="H548" s="14"/>
      <c r="I548" s="399">
        <f t="shared" ref="I548:I553" si="3">SUM(I549)</f>
        <v>51136</v>
      </c>
    </row>
    <row r="549" spans="1:11" s="36" customFormat="1" ht="15.75" x14ac:dyDescent="0.25">
      <c r="A549" s="96" t="s">
        <v>23</v>
      </c>
      <c r="B549" s="25" t="s">
        <v>59</v>
      </c>
      <c r="C549" s="21" t="s">
        <v>10</v>
      </c>
      <c r="D549" s="25">
        <v>13</v>
      </c>
      <c r="E549" s="97"/>
      <c r="F549" s="287"/>
      <c r="G549" s="288"/>
      <c r="H549" s="21"/>
      <c r="I549" s="400">
        <f>SUM(I550)</f>
        <v>51136</v>
      </c>
    </row>
    <row r="550" spans="1:11" ht="31.5" x14ac:dyDescent="0.25">
      <c r="A550" s="26" t="s">
        <v>150</v>
      </c>
      <c r="B550" s="29" t="s">
        <v>59</v>
      </c>
      <c r="C550" s="27" t="s">
        <v>10</v>
      </c>
      <c r="D550" s="29">
        <v>13</v>
      </c>
      <c r="E550" s="217" t="s">
        <v>221</v>
      </c>
      <c r="F550" s="218" t="s">
        <v>383</v>
      </c>
      <c r="G550" s="219" t="s">
        <v>384</v>
      </c>
      <c r="H550" s="30"/>
      <c r="I550" s="401">
        <f t="shared" si="3"/>
        <v>51136</v>
      </c>
    </row>
    <row r="551" spans="1:11" ht="32.25" customHeight="1" x14ac:dyDescent="0.25">
      <c r="A551" s="3" t="s">
        <v>157</v>
      </c>
      <c r="B551" s="340" t="s">
        <v>59</v>
      </c>
      <c r="C551" s="2" t="s">
        <v>10</v>
      </c>
      <c r="D551" s="2">
        <v>13</v>
      </c>
      <c r="E551" s="220" t="s">
        <v>465</v>
      </c>
      <c r="F551" s="221" t="s">
        <v>383</v>
      </c>
      <c r="G551" s="222" t="s">
        <v>384</v>
      </c>
      <c r="H551" s="2"/>
      <c r="I551" s="402">
        <f t="shared" si="3"/>
        <v>51136</v>
      </c>
    </row>
    <row r="552" spans="1:11" ht="15.75" x14ac:dyDescent="0.25">
      <c r="A552" s="68" t="s">
        <v>564</v>
      </c>
      <c r="B552" s="283" t="s">
        <v>59</v>
      </c>
      <c r="C552" s="2" t="s">
        <v>10</v>
      </c>
      <c r="D552" s="2">
        <v>13</v>
      </c>
      <c r="E552" s="220" t="s">
        <v>225</v>
      </c>
      <c r="F552" s="221" t="s">
        <v>12</v>
      </c>
      <c r="G552" s="222" t="s">
        <v>384</v>
      </c>
      <c r="H552" s="2"/>
      <c r="I552" s="402">
        <f t="shared" si="3"/>
        <v>51136</v>
      </c>
      <c r="J552" s="273"/>
    </row>
    <row r="553" spans="1:11" ht="31.5" x14ac:dyDescent="0.25">
      <c r="A553" s="555" t="s">
        <v>439</v>
      </c>
      <c r="B553" s="6" t="s">
        <v>59</v>
      </c>
      <c r="C553" s="2" t="s">
        <v>10</v>
      </c>
      <c r="D553" s="2">
        <v>13</v>
      </c>
      <c r="E553" s="220" t="s">
        <v>225</v>
      </c>
      <c r="F553" s="221" t="s">
        <v>12</v>
      </c>
      <c r="G553" s="240" t="s">
        <v>438</v>
      </c>
      <c r="H553" s="2"/>
      <c r="I553" s="402">
        <f t="shared" si="3"/>
        <v>51136</v>
      </c>
    </row>
    <row r="554" spans="1:11" ht="16.5" customHeight="1" x14ac:dyDescent="0.25">
      <c r="A554" s="7" t="s">
        <v>21</v>
      </c>
      <c r="B554" s="6" t="s">
        <v>59</v>
      </c>
      <c r="C554" s="2" t="s">
        <v>10</v>
      </c>
      <c r="D554" s="2">
        <v>13</v>
      </c>
      <c r="E554" s="220" t="s">
        <v>225</v>
      </c>
      <c r="F554" s="221" t="s">
        <v>12</v>
      </c>
      <c r="G554" s="240" t="s">
        <v>438</v>
      </c>
      <c r="H554" s="2" t="s">
        <v>66</v>
      </c>
      <c r="I554" s="404">
        <v>51136</v>
      </c>
    </row>
    <row r="555" spans="1:11" s="36" customFormat="1" ht="15.75" x14ac:dyDescent="0.25">
      <c r="A555" s="278" t="s">
        <v>27</v>
      </c>
      <c r="B555" s="18" t="s">
        <v>59</v>
      </c>
      <c r="C555" s="14" t="s">
        <v>29</v>
      </c>
      <c r="D555" s="18"/>
      <c r="E555" s="247"/>
      <c r="F555" s="248"/>
      <c r="G555" s="249"/>
      <c r="H555" s="14"/>
      <c r="I555" s="399">
        <f>SUM(+I556)</f>
        <v>1319600</v>
      </c>
    </row>
    <row r="556" spans="1:11" s="36" customFormat="1" ht="15.75" x14ac:dyDescent="0.25">
      <c r="A556" s="108" t="s">
        <v>570</v>
      </c>
      <c r="B556" s="25" t="s">
        <v>59</v>
      </c>
      <c r="C556" s="21" t="s">
        <v>29</v>
      </c>
      <c r="D556" s="21" t="s">
        <v>29</v>
      </c>
      <c r="E556" s="214"/>
      <c r="F556" s="215"/>
      <c r="G556" s="216"/>
      <c r="H556" s="21"/>
      <c r="I556" s="408">
        <f>SUM(I557+I571)</f>
        <v>1319600</v>
      </c>
    </row>
    <row r="557" spans="1:11" ht="63" x14ac:dyDescent="0.25">
      <c r="A557" s="101" t="s">
        <v>151</v>
      </c>
      <c r="B557" s="29" t="s">
        <v>59</v>
      </c>
      <c r="C557" s="27" t="s">
        <v>29</v>
      </c>
      <c r="D557" s="27" t="s">
        <v>29</v>
      </c>
      <c r="E557" s="217" t="s">
        <v>456</v>
      </c>
      <c r="F557" s="218" t="s">
        <v>383</v>
      </c>
      <c r="G557" s="219" t="s">
        <v>384</v>
      </c>
      <c r="H557" s="27"/>
      <c r="I557" s="401">
        <f>SUM(I558+I563)</f>
        <v>1294600</v>
      </c>
    </row>
    <row r="558" spans="1:11" ht="81" customHeight="1" x14ac:dyDescent="0.25">
      <c r="A558" s="104" t="s">
        <v>152</v>
      </c>
      <c r="B558" s="52" t="s">
        <v>59</v>
      </c>
      <c r="C558" s="43" t="s">
        <v>29</v>
      </c>
      <c r="D558" s="43" t="s">
        <v>29</v>
      </c>
      <c r="E558" s="256" t="s">
        <v>223</v>
      </c>
      <c r="F558" s="257" t="s">
        <v>383</v>
      </c>
      <c r="G558" s="258" t="s">
        <v>384</v>
      </c>
      <c r="H558" s="43"/>
      <c r="I558" s="402">
        <f>SUM(I559)</f>
        <v>148000</v>
      </c>
    </row>
    <row r="559" spans="1:11" ht="31.5" x14ac:dyDescent="0.25">
      <c r="A559" s="104" t="s">
        <v>457</v>
      </c>
      <c r="B559" s="52" t="s">
        <v>59</v>
      </c>
      <c r="C559" s="43" t="s">
        <v>29</v>
      </c>
      <c r="D559" s="43" t="s">
        <v>29</v>
      </c>
      <c r="E559" s="256" t="s">
        <v>223</v>
      </c>
      <c r="F559" s="257" t="s">
        <v>10</v>
      </c>
      <c r="G559" s="258" t="s">
        <v>384</v>
      </c>
      <c r="H559" s="43"/>
      <c r="I559" s="402">
        <f>SUM(I560)</f>
        <v>148000</v>
      </c>
    </row>
    <row r="560" spans="1:11" ht="15.75" x14ac:dyDescent="0.25">
      <c r="A560" s="60" t="s">
        <v>85</v>
      </c>
      <c r="B560" s="340" t="s">
        <v>59</v>
      </c>
      <c r="C560" s="43" t="s">
        <v>29</v>
      </c>
      <c r="D560" s="43" t="s">
        <v>29</v>
      </c>
      <c r="E560" s="256" t="s">
        <v>223</v>
      </c>
      <c r="F560" s="257" t="s">
        <v>10</v>
      </c>
      <c r="G560" s="258" t="s">
        <v>458</v>
      </c>
      <c r="H560" s="43"/>
      <c r="I560" s="402">
        <f>SUM(I561:I562)</f>
        <v>148000</v>
      </c>
    </row>
    <row r="561" spans="1:9" ht="31.5" x14ac:dyDescent="0.25">
      <c r="A561" s="548" t="s">
        <v>537</v>
      </c>
      <c r="B561" s="6" t="s">
        <v>59</v>
      </c>
      <c r="C561" s="43" t="s">
        <v>29</v>
      </c>
      <c r="D561" s="43" t="s">
        <v>29</v>
      </c>
      <c r="E561" s="256" t="s">
        <v>223</v>
      </c>
      <c r="F561" s="257" t="s">
        <v>10</v>
      </c>
      <c r="G561" s="258" t="s">
        <v>458</v>
      </c>
      <c r="H561" s="43" t="s">
        <v>16</v>
      </c>
      <c r="I561" s="404">
        <v>78000</v>
      </c>
    </row>
    <row r="562" spans="1:9" s="583" customFormat="1" ht="15.75" x14ac:dyDescent="0.25">
      <c r="A562" s="60" t="s">
        <v>40</v>
      </c>
      <c r="B562" s="6" t="s">
        <v>59</v>
      </c>
      <c r="C562" s="43" t="s">
        <v>29</v>
      </c>
      <c r="D562" s="43" t="s">
        <v>29</v>
      </c>
      <c r="E562" s="256" t="s">
        <v>223</v>
      </c>
      <c r="F562" s="257" t="s">
        <v>10</v>
      </c>
      <c r="G562" s="258" t="s">
        <v>458</v>
      </c>
      <c r="H562" s="43" t="s">
        <v>39</v>
      </c>
      <c r="I562" s="404">
        <v>70000</v>
      </c>
    </row>
    <row r="563" spans="1:9" ht="78.75" x14ac:dyDescent="0.25">
      <c r="A563" s="102" t="s">
        <v>153</v>
      </c>
      <c r="B563" s="52" t="s">
        <v>59</v>
      </c>
      <c r="C563" s="43" t="s">
        <v>29</v>
      </c>
      <c r="D563" s="43" t="s">
        <v>29</v>
      </c>
      <c r="E563" s="256" t="s">
        <v>219</v>
      </c>
      <c r="F563" s="257" t="s">
        <v>383</v>
      </c>
      <c r="G563" s="258" t="s">
        <v>384</v>
      </c>
      <c r="H563" s="43"/>
      <c r="I563" s="402">
        <f>SUM(I564)</f>
        <v>1146600</v>
      </c>
    </row>
    <row r="564" spans="1:9" ht="31.5" x14ac:dyDescent="0.25">
      <c r="A564" s="102" t="s">
        <v>459</v>
      </c>
      <c r="B564" s="52" t="s">
        <v>59</v>
      </c>
      <c r="C564" s="43" t="s">
        <v>29</v>
      </c>
      <c r="D564" s="43" t="s">
        <v>29</v>
      </c>
      <c r="E564" s="256" t="s">
        <v>219</v>
      </c>
      <c r="F564" s="257" t="s">
        <v>10</v>
      </c>
      <c r="G564" s="120" t="s">
        <v>384</v>
      </c>
      <c r="H564" s="43"/>
      <c r="I564" s="402">
        <f>SUM(I565+I567+I569)</f>
        <v>1146600</v>
      </c>
    </row>
    <row r="565" spans="1:9" ht="15.75" x14ac:dyDescent="0.25">
      <c r="A565" s="102" t="s">
        <v>548</v>
      </c>
      <c r="B565" s="52" t="s">
        <v>59</v>
      </c>
      <c r="C565" s="43" t="s">
        <v>29</v>
      </c>
      <c r="D565" s="43" t="s">
        <v>29</v>
      </c>
      <c r="E565" s="256" t="s">
        <v>219</v>
      </c>
      <c r="F565" s="257" t="s">
        <v>10</v>
      </c>
      <c r="G565" s="258" t="s">
        <v>547</v>
      </c>
      <c r="H565" s="43"/>
      <c r="I565" s="402">
        <f>SUM(I566)</f>
        <v>754650</v>
      </c>
    </row>
    <row r="566" spans="1:9" ht="15.75" x14ac:dyDescent="0.25">
      <c r="A566" s="60" t="s">
        <v>40</v>
      </c>
      <c r="B566" s="52" t="s">
        <v>59</v>
      </c>
      <c r="C566" s="43" t="s">
        <v>29</v>
      </c>
      <c r="D566" s="43" t="s">
        <v>29</v>
      </c>
      <c r="E566" s="256" t="s">
        <v>219</v>
      </c>
      <c r="F566" s="257" t="s">
        <v>10</v>
      </c>
      <c r="G566" s="258" t="s">
        <v>547</v>
      </c>
      <c r="H566" s="43" t="s">
        <v>39</v>
      </c>
      <c r="I566" s="404">
        <v>754650</v>
      </c>
    </row>
    <row r="567" spans="1:9" ht="31.5" x14ac:dyDescent="0.25">
      <c r="A567" s="100" t="s">
        <v>460</v>
      </c>
      <c r="B567" s="340" t="s">
        <v>59</v>
      </c>
      <c r="C567" s="2" t="s">
        <v>29</v>
      </c>
      <c r="D567" s="2" t="s">
        <v>29</v>
      </c>
      <c r="E567" s="256" t="s">
        <v>219</v>
      </c>
      <c r="F567" s="221" t="s">
        <v>10</v>
      </c>
      <c r="G567" s="222" t="s">
        <v>461</v>
      </c>
      <c r="H567" s="2"/>
      <c r="I567" s="402">
        <f>SUM(I568:I568)</f>
        <v>391950</v>
      </c>
    </row>
    <row r="568" spans="1:9" ht="15.75" x14ac:dyDescent="0.25">
      <c r="A568" s="60" t="s">
        <v>40</v>
      </c>
      <c r="B568" s="340" t="s">
        <v>59</v>
      </c>
      <c r="C568" s="2" t="s">
        <v>29</v>
      </c>
      <c r="D568" s="2" t="s">
        <v>29</v>
      </c>
      <c r="E568" s="256" t="s">
        <v>219</v>
      </c>
      <c r="F568" s="221" t="s">
        <v>10</v>
      </c>
      <c r="G568" s="222" t="s">
        <v>461</v>
      </c>
      <c r="H568" s="2" t="s">
        <v>39</v>
      </c>
      <c r="I568" s="404">
        <v>391950</v>
      </c>
    </row>
    <row r="569" spans="1:9" ht="15.75" hidden="1" x14ac:dyDescent="0.25">
      <c r="A569" s="60" t="s">
        <v>546</v>
      </c>
      <c r="B569" s="340" t="s">
        <v>59</v>
      </c>
      <c r="C569" s="2" t="s">
        <v>29</v>
      </c>
      <c r="D569" s="2" t="s">
        <v>29</v>
      </c>
      <c r="E569" s="256" t="s">
        <v>219</v>
      </c>
      <c r="F569" s="221" t="s">
        <v>10</v>
      </c>
      <c r="G569" s="222" t="s">
        <v>549</v>
      </c>
      <c r="H569" s="2"/>
      <c r="I569" s="402">
        <f>SUM(I570)</f>
        <v>0</v>
      </c>
    </row>
    <row r="570" spans="1:9" ht="31.5" hidden="1" x14ac:dyDescent="0.25">
      <c r="A570" s="548" t="s">
        <v>537</v>
      </c>
      <c r="B570" s="340" t="s">
        <v>59</v>
      </c>
      <c r="C570" s="2" t="s">
        <v>29</v>
      </c>
      <c r="D570" s="2" t="s">
        <v>29</v>
      </c>
      <c r="E570" s="256" t="s">
        <v>219</v>
      </c>
      <c r="F570" s="221" t="s">
        <v>10</v>
      </c>
      <c r="G570" s="222" t="s">
        <v>549</v>
      </c>
      <c r="H570" s="2" t="s">
        <v>16</v>
      </c>
      <c r="I570" s="404"/>
    </row>
    <row r="571" spans="1:9" s="63" customFormat="1" ht="47.25" x14ac:dyDescent="0.25">
      <c r="A571" s="101" t="s">
        <v>112</v>
      </c>
      <c r="B571" s="29" t="s">
        <v>59</v>
      </c>
      <c r="C571" s="27" t="s">
        <v>29</v>
      </c>
      <c r="D571" s="27" t="s">
        <v>29</v>
      </c>
      <c r="E571" s="217" t="s">
        <v>398</v>
      </c>
      <c r="F571" s="218" t="s">
        <v>383</v>
      </c>
      <c r="G571" s="219" t="s">
        <v>384</v>
      </c>
      <c r="H571" s="27"/>
      <c r="I571" s="401">
        <f>SUM(I572)</f>
        <v>25000</v>
      </c>
    </row>
    <row r="572" spans="1:9" s="63" customFormat="1" ht="63" x14ac:dyDescent="0.25">
      <c r="A572" s="102" t="s">
        <v>148</v>
      </c>
      <c r="B572" s="52" t="s">
        <v>59</v>
      </c>
      <c r="C572" s="34" t="s">
        <v>29</v>
      </c>
      <c r="D572" s="43" t="s">
        <v>29</v>
      </c>
      <c r="E572" s="256" t="s">
        <v>218</v>
      </c>
      <c r="F572" s="257" t="s">
        <v>383</v>
      </c>
      <c r="G572" s="258" t="s">
        <v>384</v>
      </c>
      <c r="H572" s="70"/>
      <c r="I572" s="405">
        <f>SUM(I573)</f>
        <v>25000</v>
      </c>
    </row>
    <row r="573" spans="1:9" s="63" customFormat="1" ht="31.5" x14ac:dyDescent="0.25">
      <c r="A573" s="102" t="s">
        <v>453</v>
      </c>
      <c r="B573" s="52" t="s">
        <v>59</v>
      </c>
      <c r="C573" s="34" t="s">
        <v>29</v>
      </c>
      <c r="D573" s="43" t="s">
        <v>29</v>
      </c>
      <c r="E573" s="256" t="s">
        <v>218</v>
      </c>
      <c r="F573" s="257" t="s">
        <v>10</v>
      </c>
      <c r="G573" s="258" t="s">
        <v>384</v>
      </c>
      <c r="H573" s="70"/>
      <c r="I573" s="405">
        <f>SUM(I574)</f>
        <v>25000</v>
      </c>
    </row>
    <row r="574" spans="1:9" s="36" customFormat="1" ht="31.5" x14ac:dyDescent="0.25">
      <c r="A574" s="103" t="s">
        <v>149</v>
      </c>
      <c r="B574" s="283" t="s">
        <v>59</v>
      </c>
      <c r="C574" s="34" t="s">
        <v>29</v>
      </c>
      <c r="D574" s="43" t="s">
        <v>29</v>
      </c>
      <c r="E574" s="256" t="s">
        <v>218</v>
      </c>
      <c r="F574" s="257" t="s">
        <v>10</v>
      </c>
      <c r="G574" s="258" t="s">
        <v>454</v>
      </c>
      <c r="H574" s="70"/>
      <c r="I574" s="405">
        <f>SUM(I575)</f>
        <v>25000</v>
      </c>
    </row>
    <row r="575" spans="1:9" s="36" customFormat="1" ht="31.5" x14ac:dyDescent="0.25">
      <c r="A575" s="553" t="s">
        <v>537</v>
      </c>
      <c r="B575" s="283" t="s">
        <v>59</v>
      </c>
      <c r="C575" s="43" t="s">
        <v>29</v>
      </c>
      <c r="D575" s="43" t="s">
        <v>29</v>
      </c>
      <c r="E575" s="256" t="s">
        <v>218</v>
      </c>
      <c r="F575" s="257" t="s">
        <v>10</v>
      </c>
      <c r="G575" s="258" t="s">
        <v>454</v>
      </c>
      <c r="H575" s="70" t="s">
        <v>16</v>
      </c>
      <c r="I575" s="406">
        <v>25000</v>
      </c>
    </row>
    <row r="576" spans="1:9" ht="15.75" x14ac:dyDescent="0.25">
      <c r="A576" s="112" t="s">
        <v>33</v>
      </c>
      <c r="B576" s="18" t="s">
        <v>59</v>
      </c>
      <c r="C576" s="14" t="s">
        <v>35</v>
      </c>
      <c r="D576" s="14"/>
      <c r="E576" s="211"/>
      <c r="F576" s="212"/>
      <c r="G576" s="213"/>
      <c r="H576" s="14"/>
      <c r="I576" s="399">
        <f>SUM(I577,I628)</f>
        <v>43308536</v>
      </c>
    </row>
    <row r="577" spans="1:9" ht="15.75" x14ac:dyDescent="0.25">
      <c r="A577" s="108" t="s">
        <v>34</v>
      </c>
      <c r="B577" s="25" t="s">
        <v>59</v>
      </c>
      <c r="C577" s="21" t="s">
        <v>35</v>
      </c>
      <c r="D577" s="21" t="s">
        <v>10</v>
      </c>
      <c r="E577" s="214"/>
      <c r="F577" s="215"/>
      <c r="G577" s="216"/>
      <c r="H577" s="21"/>
      <c r="I577" s="400">
        <f>SUM(I578+I618+I623+I613)</f>
        <v>35743298</v>
      </c>
    </row>
    <row r="578" spans="1:9" ht="31.5" x14ac:dyDescent="0.25">
      <c r="A578" s="98" t="s">
        <v>150</v>
      </c>
      <c r="B578" s="29" t="s">
        <v>59</v>
      </c>
      <c r="C578" s="27" t="s">
        <v>35</v>
      </c>
      <c r="D578" s="27" t="s">
        <v>10</v>
      </c>
      <c r="E578" s="217" t="s">
        <v>221</v>
      </c>
      <c r="F578" s="218" t="s">
        <v>383</v>
      </c>
      <c r="G578" s="219" t="s">
        <v>384</v>
      </c>
      <c r="H578" s="30"/>
      <c r="I578" s="401">
        <f>SUM(I579,I601)</f>
        <v>35664418</v>
      </c>
    </row>
    <row r="579" spans="1:9" ht="48" customHeight="1" x14ac:dyDescent="0.25">
      <c r="A579" s="100" t="s">
        <v>156</v>
      </c>
      <c r="B579" s="340" t="s">
        <v>59</v>
      </c>
      <c r="C579" s="2" t="s">
        <v>35</v>
      </c>
      <c r="D579" s="2" t="s">
        <v>10</v>
      </c>
      <c r="E579" s="220" t="s">
        <v>224</v>
      </c>
      <c r="F579" s="221" t="s">
        <v>383</v>
      </c>
      <c r="G579" s="222" t="s">
        <v>384</v>
      </c>
      <c r="H579" s="2"/>
      <c r="I579" s="402">
        <f>SUM(I580)</f>
        <v>21879756</v>
      </c>
    </row>
    <row r="580" spans="1:9" ht="31.5" x14ac:dyDescent="0.25">
      <c r="A580" s="100" t="s">
        <v>464</v>
      </c>
      <c r="B580" s="340" t="s">
        <v>59</v>
      </c>
      <c r="C580" s="2" t="s">
        <v>35</v>
      </c>
      <c r="D580" s="2" t="s">
        <v>10</v>
      </c>
      <c r="E580" s="220" t="s">
        <v>224</v>
      </c>
      <c r="F580" s="221" t="s">
        <v>10</v>
      </c>
      <c r="G580" s="222" t="s">
        <v>384</v>
      </c>
      <c r="H580" s="2"/>
      <c r="I580" s="402">
        <f>SUM(I595+I599+I589+I585+I587+I591+I593+I581)</f>
        <v>21879756</v>
      </c>
    </row>
    <row r="581" spans="1:9" s="613" customFormat="1" ht="63" x14ac:dyDescent="0.25">
      <c r="A581" s="615" t="s">
        <v>843</v>
      </c>
      <c r="B581" s="614" t="s">
        <v>59</v>
      </c>
      <c r="C581" s="2" t="s">
        <v>35</v>
      </c>
      <c r="D581" s="2" t="s">
        <v>10</v>
      </c>
      <c r="E581" s="220" t="s">
        <v>224</v>
      </c>
      <c r="F581" s="221" t="s">
        <v>10</v>
      </c>
      <c r="G581" s="222" t="s">
        <v>842</v>
      </c>
      <c r="H581" s="2"/>
      <c r="I581" s="402">
        <f>SUM(I582:I584)</f>
        <v>864954</v>
      </c>
    </row>
    <row r="582" spans="1:9" s="613" customFormat="1" ht="63" x14ac:dyDescent="0.25">
      <c r="A582" s="100" t="s">
        <v>76</v>
      </c>
      <c r="B582" s="614" t="s">
        <v>59</v>
      </c>
      <c r="C582" s="2" t="s">
        <v>35</v>
      </c>
      <c r="D582" s="2" t="s">
        <v>10</v>
      </c>
      <c r="E582" s="220" t="s">
        <v>224</v>
      </c>
      <c r="F582" s="221" t="s">
        <v>10</v>
      </c>
      <c r="G582" s="222" t="s">
        <v>842</v>
      </c>
      <c r="H582" s="2" t="s">
        <v>13</v>
      </c>
      <c r="I582" s="404">
        <v>485914</v>
      </c>
    </row>
    <row r="583" spans="1:9" s="613" customFormat="1" ht="31.5" x14ac:dyDescent="0.25">
      <c r="A583" s="548" t="s">
        <v>537</v>
      </c>
      <c r="B583" s="614" t="s">
        <v>59</v>
      </c>
      <c r="C583" s="2" t="s">
        <v>35</v>
      </c>
      <c r="D583" s="2" t="s">
        <v>10</v>
      </c>
      <c r="E583" s="220" t="s">
        <v>224</v>
      </c>
      <c r="F583" s="221" t="s">
        <v>10</v>
      </c>
      <c r="G583" s="222" t="s">
        <v>842</v>
      </c>
      <c r="H583" s="2" t="s">
        <v>16</v>
      </c>
      <c r="I583" s="404">
        <v>3647</v>
      </c>
    </row>
    <row r="584" spans="1:9" s="613" customFormat="1" ht="15.75" x14ac:dyDescent="0.25">
      <c r="A584" s="60" t="s">
        <v>40</v>
      </c>
      <c r="B584" s="614" t="s">
        <v>59</v>
      </c>
      <c r="C584" s="2" t="s">
        <v>35</v>
      </c>
      <c r="D584" s="2" t="s">
        <v>10</v>
      </c>
      <c r="E584" s="220" t="s">
        <v>224</v>
      </c>
      <c r="F584" s="221" t="s">
        <v>10</v>
      </c>
      <c r="G584" s="222" t="s">
        <v>842</v>
      </c>
      <c r="H584" s="2" t="s">
        <v>39</v>
      </c>
      <c r="I584" s="404">
        <v>375393</v>
      </c>
    </row>
    <row r="585" spans="1:9" s="586" customFormat="1" ht="78.75" x14ac:dyDescent="0.25">
      <c r="A585" s="506" t="s">
        <v>821</v>
      </c>
      <c r="B585" s="587" t="s">
        <v>59</v>
      </c>
      <c r="C585" s="2" t="s">
        <v>35</v>
      </c>
      <c r="D585" s="2" t="s">
        <v>10</v>
      </c>
      <c r="E585" s="220" t="s">
        <v>224</v>
      </c>
      <c r="F585" s="221" t="s">
        <v>10</v>
      </c>
      <c r="G585" s="222" t="s">
        <v>800</v>
      </c>
      <c r="H585" s="2"/>
      <c r="I585" s="402">
        <f>SUM(I586)</f>
        <v>1800000</v>
      </c>
    </row>
    <row r="586" spans="1:9" s="586" customFormat="1" ht="31.5" x14ac:dyDescent="0.25">
      <c r="A586" s="548" t="s">
        <v>537</v>
      </c>
      <c r="B586" s="587" t="s">
        <v>59</v>
      </c>
      <c r="C586" s="2" t="s">
        <v>35</v>
      </c>
      <c r="D586" s="2" t="s">
        <v>10</v>
      </c>
      <c r="E586" s="220" t="s">
        <v>224</v>
      </c>
      <c r="F586" s="221" t="s">
        <v>10</v>
      </c>
      <c r="G586" s="222" t="s">
        <v>800</v>
      </c>
      <c r="H586" s="2" t="s">
        <v>16</v>
      </c>
      <c r="I586" s="404">
        <v>1800000</v>
      </c>
    </row>
    <row r="587" spans="1:9" s="586" customFormat="1" ht="64.5" customHeight="1" x14ac:dyDescent="0.25">
      <c r="A587" s="506" t="s">
        <v>822</v>
      </c>
      <c r="B587" s="587" t="s">
        <v>59</v>
      </c>
      <c r="C587" s="2" t="s">
        <v>35</v>
      </c>
      <c r="D587" s="2" t="s">
        <v>10</v>
      </c>
      <c r="E587" s="220" t="s">
        <v>224</v>
      </c>
      <c r="F587" s="221" t="s">
        <v>10</v>
      </c>
      <c r="G587" s="222" t="s">
        <v>801</v>
      </c>
      <c r="H587" s="2"/>
      <c r="I587" s="402">
        <f>SUM(I588)</f>
        <v>1681032</v>
      </c>
    </row>
    <row r="588" spans="1:9" s="586" customFormat="1" ht="31.5" x14ac:dyDescent="0.25">
      <c r="A588" s="548" t="s">
        <v>537</v>
      </c>
      <c r="B588" s="587" t="s">
        <v>59</v>
      </c>
      <c r="C588" s="2" t="s">
        <v>35</v>
      </c>
      <c r="D588" s="2" t="s">
        <v>10</v>
      </c>
      <c r="E588" s="220" t="s">
        <v>224</v>
      </c>
      <c r="F588" s="221" t="s">
        <v>10</v>
      </c>
      <c r="G588" s="222" t="s">
        <v>801</v>
      </c>
      <c r="H588" s="2" t="s">
        <v>16</v>
      </c>
      <c r="I588" s="404">
        <v>1681032</v>
      </c>
    </row>
    <row r="589" spans="1:9" ht="47.25" x14ac:dyDescent="0.25">
      <c r="A589" s="100" t="s">
        <v>595</v>
      </c>
      <c r="B589" s="340" t="s">
        <v>59</v>
      </c>
      <c r="C589" s="2" t="s">
        <v>35</v>
      </c>
      <c r="D589" s="2" t="s">
        <v>10</v>
      </c>
      <c r="E589" s="220" t="s">
        <v>224</v>
      </c>
      <c r="F589" s="221" t="s">
        <v>10</v>
      </c>
      <c r="G589" s="222" t="s">
        <v>594</v>
      </c>
      <c r="H589" s="2"/>
      <c r="I589" s="402">
        <f>SUM(I590)</f>
        <v>525000</v>
      </c>
    </row>
    <row r="590" spans="1:9" ht="31.5" x14ac:dyDescent="0.25">
      <c r="A590" s="548" t="s">
        <v>537</v>
      </c>
      <c r="B590" s="340" t="s">
        <v>59</v>
      </c>
      <c r="C590" s="2" t="s">
        <v>35</v>
      </c>
      <c r="D590" s="2" t="s">
        <v>10</v>
      </c>
      <c r="E590" s="220" t="s">
        <v>224</v>
      </c>
      <c r="F590" s="221" t="s">
        <v>10</v>
      </c>
      <c r="G590" s="222" t="s">
        <v>594</v>
      </c>
      <c r="H590" s="2" t="s">
        <v>16</v>
      </c>
      <c r="I590" s="404">
        <v>525000</v>
      </c>
    </row>
    <row r="591" spans="1:9" s="586" customFormat="1" ht="78.75" x14ac:dyDescent="0.25">
      <c r="A591" s="506" t="s">
        <v>823</v>
      </c>
      <c r="B591" s="587" t="s">
        <v>59</v>
      </c>
      <c r="C591" s="2" t="s">
        <v>35</v>
      </c>
      <c r="D591" s="2" t="s">
        <v>10</v>
      </c>
      <c r="E591" s="220" t="s">
        <v>224</v>
      </c>
      <c r="F591" s="221" t="s">
        <v>10</v>
      </c>
      <c r="G591" s="222" t="s">
        <v>802</v>
      </c>
      <c r="H591" s="2"/>
      <c r="I591" s="402">
        <f>SUM(I592)</f>
        <v>2127605</v>
      </c>
    </row>
    <row r="592" spans="1:9" s="586" customFormat="1" ht="31.5" x14ac:dyDescent="0.25">
      <c r="A592" s="548" t="s">
        <v>537</v>
      </c>
      <c r="B592" s="587" t="s">
        <v>59</v>
      </c>
      <c r="C592" s="2" t="s">
        <v>35</v>
      </c>
      <c r="D592" s="2" t="s">
        <v>10</v>
      </c>
      <c r="E592" s="220" t="s">
        <v>224</v>
      </c>
      <c r="F592" s="221" t="s">
        <v>10</v>
      </c>
      <c r="G592" s="222" t="s">
        <v>802</v>
      </c>
      <c r="H592" s="2" t="s">
        <v>16</v>
      </c>
      <c r="I592" s="404">
        <v>2127605</v>
      </c>
    </row>
    <row r="593" spans="1:9" s="586" customFormat="1" ht="78.75" x14ac:dyDescent="0.25">
      <c r="A593" s="506" t="s">
        <v>824</v>
      </c>
      <c r="B593" s="587" t="s">
        <v>59</v>
      </c>
      <c r="C593" s="2" t="s">
        <v>35</v>
      </c>
      <c r="D593" s="2" t="s">
        <v>10</v>
      </c>
      <c r="E593" s="220" t="s">
        <v>224</v>
      </c>
      <c r="F593" s="221" t="s">
        <v>10</v>
      </c>
      <c r="G593" s="222" t="s">
        <v>803</v>
      </c>
      <c r="H593" s="2"/>
      <c r="I593" s="402">
        <f>SUM(I594)</f>
        <v>1120688</v>
      </c>
    </row>
    <row r="594" spans="1:9" s="586" customFormat="1" ht="31.5" x14ac:dyDescent="0.25">
      <c r="A594" s="548" t="s">
        <v>537</v>
      </c>
      <c r="B594" s="587" t="s">
        <v>59</v>
      </c>
      <c r="C594" s="2" t="s">
        <v>35</v>
      </c>
      <c r="D594" s="2" t="s">
        <v>10</v>
      </c>
      <c r="E594" s="220" t="s">
        <v>224</v>
      </c>
      <c r="F594" s="221" t="s">
        <v>10</v>
      </c>
      <c r="G594" s="222" t="s">
        <v>803</v>
      </c>
      <c r="H594" s="2" t="s">
        <v>16</v>
      </c>
      <c r="I594" s="404">
        <v>1120688</v>
      </c>
    </row>
    <row r="595" spans="1:9" ht="31.5" x14ac:dyDescent="0.25">
      <c r="A595" s="60" t="s">
        <v>84</v>
      </c>
      <c r="B595" s="340" t="s">
        <v>59</v>
      </c>
      <c r="C595" s="2" t="s">
        <v>35</v>
      </c>
      <c r="D595" s="2" t="s">
        <v>10</v>
      </c>
      <c r="E595" s="220" t="s">
        <v>224</v>
      </c>
      <c r="F595" s="221" t="s">
        <v>10</v>
      </c>
      <c r="G595" s="222" t="s">
        <v>415</v>
      </c>
      <c r="H595" s="2"/>
      <c r="I595" s="402">
        <f>SUM(I596:I598)</f>
        <v>13760477</v>
      </c>
    </row>
    <row r="596" spans="1:9" ht="63" x14ac:dyDescent="0.25">
      <c r="A596" s="100" t="s">
        <v>76</v>
      </c>
      <c r="B596" s="340" t="s">
        <v>59</v>
      </c>
      <c r="C596" s="2" t="s">
        <v>35</v>
      </c>
      <c r="D596" s="2" t="s">
        <v>10</v>
      </c>
      <c r="E596" s="220" t="s">
        <v>224</v>
      </c>
      <c r="F596" s="221" t="s">
        <v>10</v>
      </c>
      <c r="G596" s="222" t="s">
        <v>415</v>
      </c>
      <c r="H596" s="2" t="s">
        <v>13</v>
      </c>
      <c r="I596" s="404">
        <v>12702129</v>
      </c>
    </row>
    <row r="597" spans="1:9" ht="31.5" x14ac:dyDescent="0.25">
      <c r="A597" s="548" t="s">
        <v>537</v>
      </c>
      <c r="B597" s="6" t="s">
        <v>59</v>
      </c>
      <c r="C597" s="2" t="s">
        <v>35</v>
      </c>
      <c r="D597" s="2" t="s">
        <v>10</v>
      </c>
      <c r="E597" s="220" t="s">
        <v>224</v>
      </c>
      <c r="F597" s="221" t="s">
        <v>10</v>
      </c>
      <c r="G597" s="222" t="s">
        <v>415</v>
      </c>
      <c r="H597" s="2" t="s">
        <v>16</v>
      </c>
      <c r="I597" s="404">
        <v>1026284</v>
      </c>
    </row>
    <row r="598" spans="1:9" ht="15.75" x14ac:dyDescent="0.25">
      <c r="A598" s="60" t="s">
        <v>18</v>
      </c>
      <c r="B598" s="340" t="s">
        <v>59</v>
      </c>
      <c r="C598" s="2" t="s">
        <v>35</v>
      </c>
      <c r="D598" s="2" t="s">
        <v>10</v>
      </c>
      <c r="E598" s="220" t="s">
        <v>224</v>
      </c>
      <c r="F598" s="221" t="s">
        <v>10</v>
      </c>
      <c r="G598" s="222" t="s">
        <v>415</v>
      </c>
      <c r="H598" s="2" t="s">
        <v>17</v>
      </c>
      <c r="I598" s="404">
        <v>32064</v>
      </c>
    </row>
    <row r="599" spans="1:9" ht="15.75" hidden="1" x14ac:dyDescent="0.25">
      <c r="A599" s="60" t="s">
        <v>100</v>
      </c>
      <c r="B599" s="340" t="s">
        <v>59</v>
      </c>
      <c r="C599" s="2" t="s">
        <v>35</v>
      </c>
      <c r="D599" s="2" t="s">
        <v>10</v>
      </c>
      <c r="E599" s="220" t="s">
        <v>224</v>
      </c>
      <c r="F599" s="221" t="s">
        <v>10</v>
      </c>
      <c r="G599" s="222" t="s">
        <v>406</v>
      </c>
      <c r="H599" s="2"/>
      <c r="I599" s="402">
        <f>SUM(I600)</f>
        <v>0</v>
      </c>
    </row>
    <row r="600" spans="1:9" ht="31.5" hidden="1" x14ac:dyDescent="0.25">
      <c r="A600" s="548" t="s">
        <v>537</v>
      </c>
      <c r="B600" s="340" t="s">
        <v>59</v>
      </c>
      <c r="C600" s="2" t="s">
        <v>35</v>
      </c>
      <c r="D600" s="2" t="s">
        <v>10</v>
      </c>
      <c r="E600" s="220" t="s">
        <v>224</v>
      </c>
      <c r="F600" s="221" t="s">
        <v>10</v>
      </c>
      <c r="G600" s="222" t="s">
        <v>406</v>
      </c>
      <c r="H600" s="2" t="s">
        <v>16</v>
      </c>
      <c r="I600" s="404"/>
    </row>
    <row r="601" spans="1:9" ht="48" customHeight="1" x14ac:dyDescent="0.25">
      <c r="A601" s="60" t="s">
        <v>157</v>
      </c>
      <c r="B601" s="340" t="s">
        <v>59</v>
      </c>
      <c r="C601" s="2" t="s">
        <v>35</v>
      </c>
      <c r="D601" s="2" t="s">
        <v>10</v>
      </c>
      <c r="E601" s="220" t="s">
        <v>465</v>
      </c>
      <c r="F601" s="221" t="s">
        <v>383</v>
      </c>
      <c r="G601" s="222" t="s">
        <v>384</v>
      </c>
      <c r="H601" s="2"/>
      <c r="I601" s="402">
        <f>SUM(I602)</f>
        <v>13784662</v>
      </c>
    </row>
    <row r="602" spans="1:9" ht="15.75" x14ac:dyDescent="0.25">
      <c r="A602" s="60" t="s">
        <v>466</v>
      </c>
      <c r="B602" s="340" t="s">
        <v>59</v>
      </c>
      <c r="C602" s="2" t="s">
        <v>35</v>
      </c>
      <c r="D602" s="2" t="s">
        <v>10</v>
      </c>
      <c r="E602" s="220" t="s">
        <v>225</v>
      </c>
      <c r="F602" s="221" t="s">
        <v>10</v>
      </c>
      <c r="G602" s="222" t="s">
        <v>384</v>
      </c>
      <c r="H602" s="2"/>
      <c r="I602" s="402">
        <f>SUM(I609+I607+I603)</f>
        <v>13784662</v>
      </c>
    </row>
    <row r="603" spans="1:9" s="613" customFormat="1" ht="63" x14ac:dyDescent="0.25">
      <c r="A603" s="615" t="s">
        <v>843</v>
      </c>
      <c r="B603" s="614" t="s">
        <v>59</v>
      </c>
      <c r="C603" s="2" t="s">
        <v>35</v>
      </c>
      <c r="D603" s="2" t="s">
        <v>10</v>
      </c>
      <c r="E603" s="220" t="s">
        <v>225</v>
      </c>
      <c r="F603" s="221" t="s">
        <v>10</v>
      </c>
      <c r="G603" s="222" t="s">
        <v>842</v>
      </c>
      <c r="H603" s="2"/>
      <c r="I603" s="402">
        <f>SUM(I604:I606)</f>
        <v>634829</v>
      </c>
    </row>
    <row r="604" spans="1:9" s="613" customFormat="1" ht="63" x14ac:dyDescent="0.25">
      <c r="A604" s="100" t="s">
        <v>76</v>
      </c>
      <c r="B604" s="614" t="s">
        <v>59</v>
      </c>
      <c r="C604" s="2" t="s">
        <v>35</v>
      </c>
      <c r="D604" s="2" t="s">
        <v>10</v>
      </c>
      <c r="E604" s="220" t="s">
        <v>225</v>
      </c>
      <c r="F604" s="221" t="s">
        <v>10</v>
      </c>
      <c r="G604" s="222" t="s">
        <v>842</v>
      </c>
      <c r="H604" s="2" t="s">
        <v>13</v>
      </c>
      <c r="I604" s="404">
        <v>492019</v>
      </c>
    </row>
    <row r="605" spans="1:9" s="613" customFormat="1" ht="31.5" x14ac:dyDescent="0.25">
      <c r="A605" s="548" t="s">
        <v>537</v>
      </c>
      <c r="B605" s="614" t="s">
        <v>59</v>
      </c>
      <c r="C605" s="2" t="s">
        <v>35</v>
      </c>
      <c r="D605" s="2" t="s">
        <v>10</v>
      </c>
      <c r="E605" s="220" t="s">
        <v>225</v>
      </c>
      <c r="F605" s="221" t="s">
        <v>10</v>
      </c>
      <c r="G605" s="222" t="s">
        <v>842</v>
      </c>
      <c r="H605" s="2" t="s">
        <v>16</v>
      </c>
      <c r="I605" s="404">
        <v>2436</v>
      </c>
    </row>
    <row r="606" spans="1:9" s="613" customFormat="1" ht="15.75" x14ac:dyDescent="0.25">
      <c r="A606" s="60" t="s">
        <v>40</v>
      </c>
      <c r="B606" s="614" t="s">
        <v>59</v>
      </c>
      <c r="C606" s="2" t="s">
        <v>35</v>
      </c>
      <c r="D606" s="2" t="s">
        <v>10</v>
      </c>
      <c r="E606" s="220" t="s">
        <v>225</v>
      </c>
      <c r="F606" s="221" t="s">
        <v>10</v>
      </c>
      <c r="G606" s="222" t="s">
        <v>842</v>
      </c>
      <c r="H606" s="2" t="s">
        <v>39</v>
      </c>
      <c r="I606" s="404">
        <v>140374</v>
      </c>
    </row>
    <row r="607" spans="1:9" s="597" customFormat="1" ht="31.5" x14ac:dyDescent="0.25">
      <c r="A607" s="551" t="s">
        <v>811</v>
      </c>
      <c r="B607" s="598" t="s">
        <v>59</v>
      </c>
      <c r="C607" s="2" t="s">
        <v>35</v>
      </c>
      <c r="D607" s="2" t="s">
        <v>10</v>
      </c>
      <c r="E607" s="220" t="s">
        <v>225</v>
      </c>
      <c r="F607" s="221" t="s">
        <v>10</v>
      </c>
      <c r="G607" s="222" t="s">
        <v>827</v>
      </c>
      <c r="H607" s="2"/>
      <c r="I607" s="402">
        <f>SUM(I608)</f>
        <v>526316</v>
      </c>
    </row>
    <row r="608" spans="1:9" s="597" customFormat="1" ht="31.5" x14ac:dyDescent="0.25">
      <c r="A608" s="548" t="s">
        <v>537</v>
      </c>
      <c r="B608" s="598" t="s">
        <v>59</v>
      </c>
      <c r="C608" s="2" t="s">
        <v>35</v>
      </c>
      <c r="D608" s="2" t="s">
        <v>10</v>
      </c>
      <c r="E608" s="220" t="s">
        <v>225</v>
      </c>
      <c r="F608" s="221" t="s">
        <v>10</v>
      </c>
      <c r="G608" s="222" t="s">
        <v>827</v>
      </c>
      <c r="H608" s="2" t="s">
        <v>16</v>
      </c>
      <c r="I608" s="404">
        <v>526316</v>
      </c>
    </row>
    <row r="609" spans="1:9" ht="31.5" x14ac:dyDescent="0.25">
      <c r="A609" s="60" t="s">
        <v>84</v>
      </c>
      <c r="B609" s="340" t="s">
        <v>59</v>
      </c>
      <c r="C609" s="2" t="s">
        <v>35</v>
      </c>
      <c r="D609" s="2" t="s">
        <v>10</v>
      </c>
      <c r="E609" s="220" t="s">
        <v>225</v>
      </c>
      <c r="F609" s="221" t="s">
        <v>10</v>
      </c>
      <c r="G609" s="222" t="s">
        <v>415</v>
      </c>
      <c r="H609" s="2"/>
      <c r="I609" s="402">
        <f>SUM(I610:I612)</f>
        <v>12623517</v>
      </c>
    </row>
    <row r="610" spans="1:9" ht="63" x14ac:dyDescent="0.25">
      <c r="A610" s="100" t="s">
        <v>76</v>
      </c>
      <c r="B610" s="340" t="s">
        <v>59</v>
      </c>
      <c r="C610" s="2" t="s">
        <v>35</v>
      </c>
      <c r="D610" s="2" t="s">
        <v>10</v>
      </c>
      <c r="E610" s="220" t="s">
        <v>225</v>
      </c>
      <c r="F610" s="221" t="s">
        <v>10</v>
      </c>
      <c r="G610" s="222" t="s">
        <v>415</v>
      </c>
      <c r="H610" s="2" t="s">
        <v>13</v>
      </c>
      <c r="I610" s="404">
        <v>12027043</v>
      </c>
    </row>
    <row r="611" spans="1:9" ht="31.5" x14ac:dyDescent="0.25">
      <c r="A611" s="548" t="s">
        <v>537</v>
      </c>
      <c r="B611" s="6" t="s">
        <v>59</v>
      </c>
      <c r="C611" s="2" t="s">
        <v>35</v>
      </c>
      <c r="D611" s="2" t="s">
        <v>10</v>
      </c>
      <c r="E611" s="220" t="s">
        <v>225</v>
      </c>
      <c r="F611" s="221" t="s">
        <v>10</v>
      </c>
      <c r="G611" s="222" t="s">
        <v>415</v>
      </c>
      <c r="H611" s="2" t="s">
        <v>16</v>
      </c>
      <c r="I611" s="404">
        <v>587628</v>
      </c>
    </row>
    <row r="612" spans="1:9" ht="15.75" x14ac:dyDescent="0.25">
      <c r="A612" s="60" t="s">
        <v>18</v>
      </c>
      <c r="B612" s="340" t="s">
        <v>59</v>
      </c>
      <c r="C612" s="2" t="s">
        <v>35</v>
      </c>
      <c r="D612" s="2" t="s">
        <v>10</v>
      </c>
      <c r="E612" s="220" t="s">
        <v>225</v>
      </c>
      <c r="F612" s="221" t="s">
        <v>10</v>
      </c>
      <c r="G612" s="222" t="s">
        <v>415</v>
      </c>
      <c r="H612" s="2" t="s">
        <v>17</v>
      </c>
      <c r="I612" s="404">
        <v>8846</v>
      </c>
    </row>
    <row r="613" spans="1:9" s="63" customFormat="1" ht="47.25" hidden="1" x14ac:dyDescent="0.25">
      <c r="A613" s="101" t="s">
        <v>112</v>
      </c>
      <c r="B613" s="29" t="s">
        <v>59</v>
      </c>
      <c r="C613" s="27" t="s">
        <v>35</v>
      </c>
      <c r="D613" s="27" t="s">
        <v>10</v>
      </c>
      <c r="E613" s="217" t="s">
        <v>398</v>
      </c>
      <c r="F613" s="218" t="s">
        <v>383</v>
      </c>
      <c r="G613" s="219" t="s">
        <v>384</v>
      </c>
      <c r="H613" s="27"/>
      <c r="I613" s="401">
        <f>SUM(I614)</f>
        <v>0</v>
      </c>
    </row>
    <row r="614" spans="1:9" s="63" customFormat="1" ht="63" hidden="1" x14ac:dyDescent="0.25">
      <c r="A614" s="102" t="s">
        <v>148</v>
      </c>
      <c r="B614" s="52" t="s">
        <v>59</v>
      </c>
      <c r="C614" s="34" t="s">
        <v>35</v>
      </c>
      <c r="D614" s="43" t="s">
        <v>10</v>
      </c>
      <c r="E614" s="256" t="s">
        <v>218</v>
      </c>
      <c r="F614" s="257" t="s">
        <v>383</v>
      </c>
      <c r="G614" s="258" t="s">
        <v>384</v>
      </c>
      <c r="H614" s="70"/>
      <c r="I614" s="405">
        <f>SUM(I615)</f>
        <v>0</v>
      </c>
    </row>
    <row r="615" spans="1:9" s="63" customFormat="1" ht="31.5" hidden="1" x14ac:dyDescent="0.25">
      <c r="A615" s="102" t="s">
        <v>453</v>
      </c>
      <c r="B615" s="52" t="s">
        <v>59</v>
      </c>
      <c r="C615" s="34" t="s">
        <v>35</v>
      </c>
      <c r="D615" s="43" t="s">
        <v>10</v>
      </c>
      <c r="E615" s="256" t="s">
        <v>218</v>
      </c>
      <c r="F615" s="257" t="s">
        <v>10</v>
      </c>
      <c r="G615" s="258" t="s">
        <v>384</v>
      </c>
      <c r="H615" s="70"/>
      <c r="I615" s="405">
        <f>SUM(I616)</f>
        <v>0</v>
      </c>
    </row>
    <row r="616" spans="1:9" s="36" customFormat="1" ht="31.5" hidden="1" x14ac:dyDescent="0.25">
      <c r="A616" s="103" t="s">
        <v>149</v>
      </c>
      <c r="B616" s="283" t="s">
        <v>59</v>
      </c>
      <c r="C616" s="34" t="s">
        <v>35</v>
      </c>
      <c r="D616" s="43" t="s">
        <v>10</v>
      </c>
      <c r="E616" s="256" t="s">
        <v>218</v>
      </c>
      <c r="F616" s="257" t="s">
        <v>10</v>
      </c>
      <c r="G616" s="258" t="s">
        <v>454</v>
      </c>
      <c r="H616" s="70"/>
      <c r="I616" s="405">
        <f>SUM(I617)</f>
        <v>0</v>
      </c>
    </row>
    <row r="617" spans="1:9" s="36" customFormat="1" ht="31.5" hidden="1" x14ac:dyDescent="0.25">
      <c r="A617" s="553" t="s">
        <v>537</v>
      </c>
      <c r="B617" s="283" t="s">
        <v>59</v>
      </c>
      <c r="C617" s="43" t="s">
        <v>35</v>
      </c>
      <c r="D617" s="43" t="s">
        <v>10</v>
      </c>
      <c r="E617" s="256" t="s">
        <v>218</v>
      </c>
      <c r="F617" s="257" t="s">
        <v>10</v>
      </c>
      <c r="G617" s="258" t="s">
        <v>454</v>
      </c>
      <c r="H617" s="70" t="s">
        <v>16</v>
      </c>
      <c r="I617" s="406"/>
    </row>
    <row r="618" spans="1:9" s="36" customFormat="1" ht="63" x14ac:dyDescent="0.25">
      <c r="A618" s="101" t="s">
        <v>128</v>
      </c>
      <c r="B618" s="29" t="s">
        <v>59</v>
      </c>
      <c r="C618" s="27" t="s">
        <v>35</v>
      </c>
      <c r="D618" s="41" t="s">
        <v>10</v>
      </c>
      <c r="E618" s="229" t="s">
        <v>199</v>
      </c>
      <c r="F618" s="230" t="s">
        <v>383</v>
      </c>
      <c r="G618" s="231" t="s">
        <v>384</v>
      </c>
      <c r="H618" s="27"/>
      <c r="I618" s="401">
        <f>SUM(I619)</f>
        <v>53880</v>
      </c>
    </row>
    <row r="619" spans="1:9" s="36" customFormat="1" ht="110.25" x14ac:dyDescent="0.25">
      <c r="A619" s="102" t="s">
        <v>144</v>
      </c>
      <c r="B619" s="52" t="s">
        <v>59</v>
      </c>
      <c r="C619" s="2" t="s">
        <v>35</v>
      </c>
      <c r="D619" s="34" t="s">
        <v>10</v>
      </c>
      <c r="E619" s="259" t="s">
        <v>201</v>
      </c>
      <c r="F619" s="260" t="s">
        <v>383</v>
      </c>
      <c r="G619" s="261" t="s">
        <v>384</v>
      </c>
      <c r="H619" s="2"/>
      <c r="I619" s="402">
        <f>SUM(I620)</f>
        <v>53880</v>
      </c>
    </row>
    <row r="620" spans="1:9" s="36" customFormat="1" ht="47.25" x14ac:dyDescent="0.25">
      <c r="A620" s="102" t="s">
        <v>403</v>
      </c>
      <c r="B620" s="52" t="s">
        <v>59</v>
      </c>
      <c r="C620" s="2" t="s">
        <v>35</v>
      </c>
      <c r="D620" s="34" t="s">
        <v>10</v>
      </c>
      <c r="E620" s="259" t="s">
        <v>201</v>
      </c>
      <c r="F620" s="260" t="s">
        <v>10</v>
      </c>
      <c r="G620" s="261" t="s">
        <v>384</v>
      </c>
      <c r="H620" s="2"/>
      <c r="I620" s="402">
        <f>SUM(I621)</f>
        <v>53880</v>
      </c>
    </row>
    <row r="621" spans="1:9" s="36" customFormat="1" ht="31.5" x14ac:dyDescent="0.25">
      <c r="A621" s="60" t="s">
        <v>99</v>
      </c>
      <c r="B621" s="340" t="s">
        <v>59</v>
      </c>
      <c r="C621" s="2" t="s">
        <v>35</v>
      </c>
      <c r="D621" s="34" t="s">
        <v>10</v>
      </c>
      <c r="E621" s="259" t="s">
        <v>201</v>
      </c>
      <c r="F621" s="260" t="s">
        <v>10</v>
      </c>
      <c r="G621" s="261" t="s">
        <v>404</v>
      </c>
      <c r="H621" s="2"/>
      <c r="I621" s="402">
        <f>SUM(I622)</f>
        <v>53880</v>
      </c>
    </row>
    <row r="622" spans="1:9" s="36" customFormat="1" ht="31.5" x14ac:dyDescent="0.25">
      <c r="A622" s="548" t="s">
        <v>537</v>
      </c>
      <c r="B622" s="6" t="s">
        <v>59</v>
      </c>
      <c r="C622" s="2" t="s">
        <v>35</v>
      </c>
      <c r="D622" s="34" t="s">
        <v>10</v>
      </c>
      <c r="E622" s="259" t="s">
        <v>201</v>
      </c>
      <c r="F622" s="260" t="s">
        <v>10</v>
      </c>
      <c r="G622" s="261" t="s">
        <v>404</v>
      </c>
      <c r="H622" s="2" t="s">
        <v>16</v>
      </c>
      <c r="I622" s="403">
        <v>53880</v>
      </c>
    </row>
    <row r="623" spans="1:9" s="63" customFormat="1" ht="31.5" x14ac:dyDescent="0.25">
      <c r="A623" s="98" t="s">
        <v>135</v>
      </c>
      <c r="B623" s="29" t="s">
        <v>59</v>
      </c>
      <c r="C623" s="27" t="s">
        <v>35</v>
      </c>
      <c r="D623" s="27" t="s">
        <v>10</v>
      </c>
      <c r="E623" s="217" t="s">
        <v>204</v>
      </c>
      <c r="F623" s="218" t="s">
        <v>383</v>
      </c>
      <c r="G623" s="219" t="s">
        <v>384</v>
      </c>
      <c r="H623" s="30"/>
      <c r="I623" s="401">
        <f>SUM(I624)</f>
        <v>25000</v>
      </c>
    </row>
    <row r="624" spans="1:9" s="63" customFormat="1" ht="63" x14ac:dyDescent="0.25">
      <c r="A624" s="100" t="s">
        <v>158</v>
      </c>
      <c r="B624" s="340" t="s">
        <v>59</v>
      </c>
      <c r="C624" s="2" t="s">
        <v>35</v>
      </c>
      <c r="D624" s="2" t="s">
        <v>10</v>
      </c>
      <c r="E624" s="220" t="s">
        <v>226</v>
      </c>
      <c r="F624" s="221" t="s">
        <v>383</v>
      </c>
      <c r="G624" s="222" t="s">
        <v>384</v>
      </c>
      <c r="H624" s="2"/>
      <c r="I624" s="402">
        <f>SUM(I625)</f>
        <v>25000</v>
      </c>
    </row>
    <row r="625" spans="1:9" s="63" customFormat="1" ht="48" customHeight="1" x14ac:dyDescent="0.25">
      <c r="A625" s="100" t="s">
        <v>467</v>
      </c>
      <c r="B625" s="340" t="s">
        <v>59</v>
      </c>
      <c r="C625" s="2" t="s">
        <v>35</v>
      </c>
      <c r="D625" s="2" t="s">
        <v>10</v>
      </c>
      <c r="E625" s="220" t="s">
        <v>226</v>
      </c>
      <c r="F625" s="221" t="s">
        <v>12</v>
      </c>
      <c r="G625" s="222" t="s">
        <v>384</v>
      </c>
      <c r="H625" s="2"/>
      <c r="I625" s="402">
        <f>SUM(+I626)</f>
        <v>25000</v>
      </c>
    </row>
    <row r="626" spans="1:9" s="63" customFormat="1" ht="31.5" x14ac:dyDescent="0.25">
      <c r="A626" s="60" t="s">
        <v>469</v>
      </c>
      <c r="B626" s="340" t="s">
        <v>59</v>
      </c>
      <c r="C626" s="2" t="s">
        <v>35</v>
      </c>
      <c r="D626" s="2" t="s">
        <v>10</v>
      </c>
      <c r="E626" s="220" t="s">
        <v>226</v>
      </c>
      <c r="F626" s="221" t="s">
        <v>12</v>
      </c>
      <c r="G626" s="222" t="s">
        <v>468</v>
      </c>
      <c r="H626" s="2"/>
      <c r="I626" s="402">
        <f>SUM(I627)</f>
        <v>25000</v>
      </c>
    </row>
    <row r="627" spans="1:9" s="63" customFormat="1" ht="31.5" x14ac:dyDescent="0.25">
      <c r="A627" s="548" t="s">
        <v>537</v>
      </c>
      <c r="B627" s="6" t="s">
        <v>59</v>
      </c>
      <c r="C627" s="2" t="s">
        <v>35</v>
      </c>
      <c r="D627" s="2" t="s">
        <v>10</v>
      </c>
      <c r="E627" s="220" t="s">
        <v>226</v>
      </c>
      <c r="F627" s="221" t="s">
        <v>12</v>
      </c>
      <c r="G627" s="222" t="s">
        <v>468</v>
      </c>
      <c r="H627" s="2" t="s">
        <v>16</v>
      </c>
      <c r="I627" s="404">
        <v>25000</v>
      </c>
    </row>
    <row r="628" spans="1:9" ht="15.75" x14ac:dyDescent="0.25">
      <c r="A628" s="108" t="s">
        <v>36</v>
      </c>
      <c r="B628" s="25" t="s">
        <v>59</v>
      </c>
      <c r="C628" s="21" t="s">
        <v>35</v>
      </c>
      <c r="D628" s="21" t="s">
        <v>20</v>
      </c>
      <c r="E628" s="214"/>
      <c r="F628" s="215"/>
      <c r="G628" s="216"/>
      <c r="H628" s="21"/>
      <c r="I628" s="400">
        <f>SUM(I629,I645)</f>
        <v>7565238</v>
      </c>
    </row>
    <row r="629" spans="1:9" ht="31.5" x14ac:dyDescent="0.25">
      <c r="A629" s="98" t="s">
        <v>150</v>
      </c>
      <c r="B629" s="29" t="s">
        <v>59</v>
      </c>
      <c r="C629" s="27" t="s">
        <v>35</v>
      </c>
      <c r="D629" s="27" t="s">
        <v>20</v>
      </c>
      <c r="E629" s="217" t="s">
        <v>221</v>
      </c>
      <c r="F629" s="218" t="s">
        <v>383</v>
      </c>
      <c r="G629" s="219" t="s">
        <v>384</v>
      </c>
      <c r="H629" s="27"/>
      <c r="I629" s="401">
        <f>SUM(I634+I630)</f>
        <v>7548238</v>
      </c>
    </row>
    <row r="630" spans="1:9" ht="47.25" x14ac:dyDescent="0.25">
      <c r="A630" s="60" t="s">
        <v>157</v>
      </c>
      <c r="B630" s="340" t="s">
        <v>59</v>
      </c>
      <c r="C630" s="2" t="s">
        <v>35</v>
      </c>
      <c r="D630" s="2" t="s">
        <v>20</v>
      </c>
      <c r="E630" s="220" t="s">
        <v>465</v>
      </c>
      <c r="F630" s="221" t="s">
        <v>383</v>
      </c>
      <c r="G630" s="222" t="s">
        <v>384</v>
      </c>
      <c r="H630" s="2"/>
      <c r="I630" s="402">
        <f>SUM(I631)</f>
        <v>257443</v>
      </c>
    </row>
    <row r="631" spans="1:9" ht="16.5" customHeight="1" x14ac:dyDescent="0.25">
      <c r="A631" s="104" t="s">
        <v>564</v>
      </c>
      <c r="B631" s="340" t="s">
        <v>59</v>
      </c>
      <c r="C631" s="2" t="s">
        <v>35</v>
      </c>
      <c r="D631" s="2" t="s">
        <v>20</v>
      </c>
      <c r="E631" s="220" t="s">
        <v>225</v>
      </c>
      <c r="F631" s="221" t="s">
        <v>12</v>
      </c>
      <c r="G631" s="222" t="s">
        <v>384</v>
      </c>
      <c r="H631" s="2"/>
      <c r="I631" s="402">
        <f>SUM(I632)</f>
        <v>257443</v>
      </c>
    </row>
    <row r="632" spans="1:9" ht="31.5" x14ac:dyDescent="0.25">
      <c r="A632" s="104" t="s">
        <v>563</v>
      </c>
      <c r="B632" s="340" t="s">
        <v>59</v>
      </c>
      <c r="C632" s="2" t="s">
        <v>35</v>
      </c>
      <c r="D632" s="2" t="s">
        <v>20</v>
      </c>
      <c r="E632" s="220" t="s">
        <v>225</v>
      </c>
      <c r="F632" s="221" t="s">
        <v>12</v>
      </c>
      <c r="G632" s="222" t="s">
        <v>562</v>
      </c>
      <c r="H632" s="2"/>
      <c r="I632" s="402">
        <f>SUM(I633)</f>
        <v>257443</v>
      </c>
    </row>
    <row r="633" spans="1:9" ht="15.75" x14ac:dyDescent="0.25">
      <c r="A633" s="104" t="s">
        <v>21</v>
      </c>
      <c r="B633" s="340" t="s">
        <v>59</v>
      </c>
      <c r="C633" s="2" t="s">
        <v>35</v>
      </c>
      <c r="D633" s="2" t="s">
        <v>20</v>
      </c>
      <c r="E633" s="220" t="s">
        <v>225</v>
      </c>
      <c r="F633" s="221" t="s">
        <v>12</v>
      </c>
      <c r="G633" s="222" t="s">
        <v>562</v>
      </c>
      <c r="H633" s="2" t="s">
        <v>66</v>
      </c>
      <c r="I633" s="404">
        <v>257443</v>
      </c>
    </row>
    <row r="634" spans="1:9" ht="65.25" customHeight="1" x14ac:dyDescent="0.25">
      <c r="A634" s="60" t="s">
        <v>159</v>
      </c>
      <c r="B634" s="340" t="s">
        <v>59</v>
      </c>
      <c r="C634" s="2" t="s">
        <v>35</v>
      </c>
      <c r="D634" s="2" t="s">
        <v>20</v>
      </c>
      <c r="E634" s="220" t="s">
        <v>227</v>
      </c>
      <c r="F634" s="221" t="s">
        <v>383</v>
      </c>
      <c r="G634" s="222" t="s">
        <v>384</v>
      </c>
      <c r="H634" s="2"/>
      <c r="I634" s="402">
        <f>SUM(I635+I638)</f>
        <v>7290795</v>
      </c>
    </row>
    <row r="635" spans="1:9" ht="78.75" x14ac:dyDescent="0.25">
      <c r="A635" s="60" t="s">
        <v>473</v>
      </c>
      <c r="B635" s="340" t="s">
        <v>59</v>
      </c>
      <c r="C635" s="2" t="s">
        <v>35</v>
      </c>
      <c r="D635" s="2" t="s">
        <v>20</v>
      </c>
      <c r="E635" s="220" t="s">
        <v>227</v>
      </c>
      <c r="F635" s="221" t="s">
        <v>10</v>
      </c>
      <c r="G635" s="222" t="s">
        <v>384</v>
      </c>
      <c r="H635" s="2"/>
      <c r="I635" s="402">
        <f>SUM(I636)</f>
        <v>1193609</v>
      </c>
    </row>
    <row r="636" spans="1:9" ht="31.5" x14ac:dyDescent="0.25">
      <c r="A636" s="60" t="s">
        <v>75</v>
      </c>
      <c r="B636" s="340" t="s">
        <v>59</v>
      </c>
      <c r="C636" s="43" t="s">
        <v>35</v>
      </c>
      <c r="D636" s="43" t="s">
        <v>20</v>
      </c>
      <c r="E636" s="256" t="s">
        <v>227</v>
      </c>
      <c r="F636" s="257" t="s">
        <v>474</v>
      </c>
      <c r="G636" s="258" t="s">
        <v>388</v>
      </c>
      <c r="H636" s="43"/>
      <c r="I636" s="402">
        <f>SUM(I637:I637)</f>
        <v>1193609</v>
      </c>
    </row>
    <row r="637" spans="1:9" ht="63" x14ac:dyDescent="0.25">
      <c r="A637" s="100" t="s">
        <v>76</v>
      </c>
      <c r="B637" s="340" t="s">
        <v>59</v>
      </c>
      <c r="C637" s="2" t="s">
        <v>35</v>
      </c>
      <c r="D637" s="2" t="s">
        <v>20</v>
      </c>
      <c r="E637" s="220" t="s">
        <v>227</v>
      </c>
      <c r="F637" s="221" t="s">
        <v>474</v>
      </c>
      <c r="G637" s="222" t="s">
        <v>388</v>
      </c>
      <c r="H637" s="2" t="s">
        <v>13</v>
      </c>
      <c r="I637" s="404">
        <v>1193609</v>
      </c>
    </row>
    <row r="638" spans="1:9" ht="47.25" x14ac:dyDescent="0.25">
      <c r="A638" s="60" t="s">
        <v>470</v>
      </c>
      <c r="B638" s="340" t="s">
        <v>59</v>
      </c>
      <c r="C638" s="2" t="s">
        <v>35</v>
      </c>
      <c r="D638" s="2" t="s">
        <v>20</v>
      </c>
      <c r="E638" s="220" t="s">
        <v>227</v>
      </c>
      <c r="F638" s="221" t="s">
        <v>12</v>
      </c>
      <c r="G638" s="222" t="s">
        <v>384</v>
      </c>
      <c r="H638" s="2"/>
      <c r="I638" s="402">
        <f>SUM(I639+I641)</f>
        <v>6097186</v>
      </c>
    </row>
    <row r="639" spans="1:9" ht="47.25" x14ac:dyDescent="0.25">
      <c r="A639" s="60" t="s">
        <v>86</v>
      </c>
      <c r="B639" s="340" t="s">
        <v>59</v>
      </c>
      <c r="C639" s="2" t="s">
        <v>35</v>
      </c>
      <c r="D639" s="2" t="s">
        <v>20</v>
      </c>
      <c r="E639" s="220" t="s">
        <v>227</v>
      </c>
      <c r="F639" s="221" t="s">
        <v>471</v>
      </c>
      <c r="G639" s="222" t="s">
        <v>472</v>
      </c>
      <c r="H639" s="2"/>
      <c r="I639" s="402">
        <f>SUM(I640)</f>
        <v>10851</v>
      </c>
    </row>
    <row r="640" spans="1:9" ht="63" x14ac:dyDescent="0.25">
      <c r="A640" s="100" t="s">
        <v>76</v>
      </c>
      <c r="B640" s="340" t="s">
        <v>59</v>
      </c>
      <c r="C640" s="2" t="s">
        <v>35</v>
      </c>
      <c r="D640" s="2" t="s">
        <v>20</v>
      </c>
      <c r="E640" s="220" t="s">
        <v>227</v>
      </c>
      <c r="F640" s="221" t="s">
        <v>471</v>
      </c>
      <c r="G640" s="222" t="s">
        <v>472</v>
      </c>
      <c r="H640" s="2" t="s">
        <v>13</v>
      </c>
      <c r="I640" s="404">
        <v>10851</v>
      </c>
    </row>
    <row r="641" spans="1:9" ht="31.5" x14ac:dyDescent="0.25">
      <c r="A641" s="60" t="s">
        <v>84</v>
      </c>
      <c r="B641" s="340" t="s">
        <v>59</v>
      </c>
      <c r="C641" s="2" t="s">
        <v>35</v>
      </c>
      <c r="D641" s="2" t="s">
        <v>20</v>
      </c>
      <c r="E641" s="220" t="s">
        <v>227</v>
      </c>
      <c r="F641" s="221" t="s">
        <v>471</v>
      </c>
      <c r="G641" s="222" t="s">
        <v>415</v>
      </c>
      <c r="H641" s="2"/>
      <c r="I641" s="402">
        <f>SUM(I642:I644)</f>
        <v>6086335</v>
      </c>
    </row>
    <row r="642" spans="1:9" ht="63" x14ac:dyDescent="0.25">
      <c r="A642" s="100" t="s">
        <v>76</v>
      </c>
      <c r="B642" s="340" t="s">
        <v>59</v>
      </c>
      <c r="C642" s="2" t="s">
        <v>35</v>
      </c>
      <c r="D642" s="2" t="s">
        <v>20</v>
      </c>
      <c r="E642" s="220" t="s">
        <v>227</v>
      </c>
      <c r="F642" s="221" t="s">
        <v>471</v>
      </c>
      <c r="G642" s="222" t="s">
        <v>415</v>
      </c>
      <c r="H642" s="2" t="s">
        <v>13</v>
      </c>
      <c r="I642" s="404">
        <v>5917113</v>
      </c>
    </row>
    <row r="643" spans="1:9" ht="31.5" x14ac:dyDescent="0.25">
      <c r="A643" s="548" t="s">
        <v>537</v>
      </c>
      <c r="B643" s="6" t="s">
        <v>59</v>
      </c>
      <c r="C643" s="2" t="s">
        <v>35</v>
      </c>
      <c r="D643" s="2" t="s">
        <v>20</v>
      </c>
      <c r="E643" s="220" t="s">
        <v>227</v>
      </c>
      <c r="F643" s="221" t="s">
        <v>471</v>
      </c>
      <c r="G643" s="222" t="s">
        <v>415</v>
      </c>
      <c r="H643" s="2" t="s">
        <v>16</v>
      </c>
      <c r="I643" s="466">
        <v>169022</v>
      </c>
    </row>
    <row r="644" spans="1:9" ht="15.75" x14ac:dyDescent="0.25">
      <c r="A644" s="60" t="s">
        <v>18</v>
      </c>
      <c r="B644" s="340" t="s">
        <v>59</v>
      </c>
      <c r="C644" s="2" t="s">
        <v>35</v>
      </c>
      <c r="D644" s="2" t="s">
        <v>20</v>
      </c>
      <c r="E644" s="220" t="s">
        <v>227</v>
      </c>
      <c r="F644" s="221" t="s">
        <v>471</v>
      </c>
      <c r="G644" s="222" t="s">
        <v>415</v>
      </c>
      <c r="H644" s="2" t="s">
        <v>17</v>
      </c>
      <c r="I644" s="404">
        <v>200</v>
      </c>
    </row>
    <row r="645" spans="1:9" ht="47.25" x14ac:dyDescent="0.25">
      <c r="A645" s="101" t="s">
        <v>105</v>
      </c>
      <c r="B645" s="29" t="s">
        <v>59</v>
      </c>
      <c r="C645" s="27" t="s">
        <v>35</v>
      </c>
      <c r="D645" s="27" t="s">
        <v>20</v>
      </c>
      <c r="E645" s="217" t="s">
        <v>386</v>
      </c>
      <c r="F645" s="218" t="s">
        <v>383</v>
      </c>
      <c r="G645" s="219" t="s">
        <v>384</v>
      </c>
      <c r="H645" s="27"/>
      <c r="I645" s="401">
        <f>SUM(I646)</f>
        <v>17000</v>
      </c>
    </row>
    <row r="646" spans="1:9" ht="63" x14ac:dyDescent="0.25">
      <c r="A646" s="102" t="s">
        <v>116</v>
      </c>
      <c r="B646" s="52" t="s">
        <v>59</v>
      </c>
      <c r="C646" s="2" t="s">
        <v>35</v>
      </c>
      <c r="D646" s="2" t="s">
        <v>20</v>
      </c>
      <c r="E646" s="220" t="s">
        <v>183</v>
      </c>
      <c r="F646" s="221" t="s">
        <v>383</v>
      </c>
      <c r="G646" s="222" t="s">
        <v>384</v>
      </c>
      <c r="H646" s="43"/>
      <c r="I646" s="402">
        <f>SUM(I647)</f>
        <v>17000</v>
      </c>
    </row>
    <row r="647" spans="1:9" ht="47.25" x14ac:dyDescent="0.25">
      <c r="A647" s="102" t="s">
        <v>390</v>
      </c>
      <c r="B647" s="52" t="s">
        <v>59</v>
      </c>
      <c r="C647" s="2" t="s">
        <v>35</v>
      </c>
      <c r="D647" s="2" t="s">
        <v>20</v>
      </c>
      <c r="E647" s="220" t="s">
        <v>183</v>
      </c>
      <c r="F647" s="221" t="s">
        <v>10</v>
      </c>
      <c r="G647" s="222" t="s">
        <v>384</v>
      </c>
      <c r="H647" s="43"/>
      <c r="I647" s="402">
        <f>SUM(I648)</f>
        <v>17000</v>
      </c>
    </row>
    <row r="648" spans="1:9" ht="15.75" x14ac:dyDescent="0.25">
      <c r="A648" s="102" t="s">
        <v>107</v>
      </c>
      <c r="B648" s="52" t="s">
        <v>59</v>
      </c>
      <c r="C648" s="2" t="s">
        <v>35</v>
      </c>
      <c r="D648" s="2" t="s">
        <v>20</v>
      </c>
      <c r="E648" s="220" t="s">
        <v>183</v>
      </c>
      <c r="F648" s="221" t="s">
        <v>10</v>
      </c>
      <c r="G648" s="222" t="s">
        <v>389</v>
      </c>
      <c r="H648" s="43"/>
      <c r="I648" s="402">
        <f>SUM(I649)</f>
        <v>17000</v>
      </c>
    </row>
    <row r="649" spans="1:9" ht="31.5" x14ac:dyDescent="0.25">
      <c r="A649" s="548" t="s">
        <v>537</v>
      </c>
      <c r="B649" s="6" t="s">
        <v>59</v>
      </c>
      <c r="C649" s="2" t="s">
        <v>35</v>
      </c>
      <c r="D649" s="2" t="s">
        <v>20</v>
      </c>
      <c r="E649" s="220" t="s">
        <v>183</v>
      </c>
      <c r="F649" s="221" t="s">
        <v>10</v>
      </c>
      <c r="G649" s="222" t="s">
        <v>389</v>
      </c>
      <c r="H649" s="2" t="s">
        <v>16</v>
      </c>
      <c r="I649" s="404">
        <v>17000</v>
      </c>
    </row>
    <row r="650" spans="1:9" ht="15.75" x14ac:dyDescent="0.25">
      <c r="A650" s="112" t="s">
        <v>37</v>
      </c>
      <c r="B650" s="18" t="s">
        <v>59</v>
      </c>
      <c r="C650" s="18">
        <v>10</v>
      </c>
      <c r="D650" s="18"/>
      <c r="E650" s="247"/>
      <c r="F650" s="248"/>
      <c r="G650" s="249"/>
      <c r="H650" s="14"/>
      <c r="I650" s="399">
        <f>SUM(I651)</f>
        <v>774750</v>
      </c>
    </row>
    <row r="651" spans="1:9" ht="15.75" x14ac:dyDescent="0.25">
      <c r="A651" s="108" t="s">
        <v>41</v>
      </c>
      <c r="B651" s="25" t="s">
        <v>59</v>
      </c>
      <c r="C651" s="25">
        <v>10</v>
      </c>
      <c r="D651" s="21" t="s">
        <v>15</v>
      </c>
      <c r="E651" s="214"/>
      <c r="F651" s="215"/>
      <c r="G651" s="216"/>
      <c r="H651" s="21"/>
      <c r="I651" s="400">
        <f>SUM(I652)</f>
        <v>774750</v>
      </c>
    </row>
    <row r="652" spans="1:9" ht="31.5" x14ac:dyDescent="0.25">
      <c r="A652" s="98" t="s">
        <v>150</v>
      </c>
      <c r="B652" s="29" t="s">
        <v>59</v>
      </c>
      <c r="C652" s="27" t="s">
        <v>57</v>
      </c>
      <c r="D652" s="27" t="s">
        <v>15</v>
      </c>
      <c r="E652" s="217" t="s">
        <v>221</v>
      </c>
      <c r="F652" s="218" t="s">
        <v>383</v>
      </c>
      <c r="G652" s="219" t="s">
        <v>384</v>
      </c>
      <c r="H652" s="27"/>
      <c r="I652" s="401">
        <f>SUM(I653,I658)</f>
        <v>774750</v>
      </c>
    </row>
    <row r="653" spans="1:9" ht="48" customHeight="1" x14ac:dyDescent="0.25">
      <c r="A653" s="100" t="s">
        <v>156</v>
      </c>
      <c r="B653" s="340" t="s">
        <v>59</v>
      </c>
      <c r="C653" s="52">
        <v>10</v>
      </c>
      <c r="D653" s="43" t="s">
        <v>15</v>
      </c>
      <c r="E653" s="256" t="s">
        <v>224</v>
      </c>
      <c r="F653" s="257" t="s">
        <v>383</v>
      </c>
      <c r="G653" s="258" t="s">
        <v>384</v>
      </c>
      <c r="H653" s="43"/>
      <c r="I653" s="402">
        <f>SUM(I654)</f>
        <v>371402</v>
      </c>
    </row>
    <row r="654" spans="1:9" ht="31.5" x14ac:dyDescent="0.25">
      <c r="A654" s="100" t="s">
        <v>464</v>
      </c>
      <c r="B654" s="340" t="s">
        <v>59</v>
      </c>
      <c r="C654" s="52">
        <v>10</v>
      </c>
      <c r="D654" s="43" t="s">
        <v>15</v>
      </c>
      <c r="E654" s="256" t="s">
        <v>224</v>
      </c>
      <c r="F654" s="257" t="s">
        <v>10</v>
      </c>
      <c r="G654" s="258" t="s">
        <v>384</v>
      </c>
      <c r="H654" s="43"/>
      <c r="I654" s="402">
        <f>SUM(I655)</f>
        <v>371402</v>
      </c>
    </row>
    <row r="655" spans="1:9" ht="46.5" customHeight="1" x14ac:dyDescent="0.25">
      <c r="A655" s="100" t="s">
        <v>162</v>
      </c>
      <c r="B655" s="340" t="s">
        <v>59</v>
      </c>
      <c r="C655" s="52">
        <v>10</v>
      </c>
      <c r="D655" s="43" t="s">
        <v>15</v>
      </c>
      <c r="E655" s="256" t="s">
        <v>224</v>
      </c>
      <c r="F655" s="257" t="s">
        <v>474</v>
      </c>
      <c r="G655" s="258" t="s">
        <v>476</v>
      </c>
      <c r="H655" s="43"/>
      <c r="I655" s="402">
        <f>SUM(I656:I657)</f>
        <v>371402</v>
      </c>
    </row>
    <row r="656" spans="1:9" ht="31.5" x14ac:dyDescent="0.25">
      <c r="A656" s="548" t="s">
        <v>537</v>
      </c>
      <c r="B656" s="6" t="s">
        <v>59</v>
      </c>
      <c r="C656" s="52">
        <v>10</v>
      </c>
      <c r="D656" s="43" t="s">
        <v>15</v>
      </c>
      <c r="E656" s="256" t="s">
        <v>224</v>
      </c>
      <c r="F656" s="257" t="s">
        <v>474</v>
      </c>
      <c r="G656" s="258" t="s">
        <v>476</v>
      </c>
      <c r="H656" s="43" t="s">
        <v>16</v>
      </c>
      <c r="I656" s="404">
        <v>2643</v>
      </c>
    </row>
    <row r="657" spans="1:9" ht="15.75" x14ac:dyDescent="0.25">
      <c r="A657" s="60" t="s">
        <v>40</v>
      </c>
      <c r="B657" s="340" t="s">
        <v>59</v>
      </c>
      <c r="C657" s="52">
        <v>10</v>
      </c>
      <c r="D657" s="43" t="s">
        <v>15</v>
      </c>
      <c r="E657" s="256" t="s">
        <v>224</v>
      </c>
      <c r="F657" s="257" t="s">
        <v>474</v>
      </c>
      <c r="G657" s="258" t="s">
        <v>476</v>
      </c>
      <c r="H657" s="43" t="s">
        <v>39</v>
      </c>
      <c r="I657" s="404">
        <v>368759</v>
      </c>
    </row>
    <row r="658" spans="1:9" ht="48.75" customHeight="1" x14ac:dyDescent="0.25">
      <c r="A658" s="60" t="s">
        <v>157</v>
      </c>
      <c r="B658" s="340" t="s">
        <v>59</v>
      </c>
      <c r="C658" s="52">
        <v>10</v>
      </c>
      <c r="D658" s="43" t="s">
        <v>15</v>
      </c>
      <c r="E658" s="256" t="s">
        <v>465</v>
      </c>
      <c r="F658" s="257" t="s">
        <v>383</v>
      </c>
      <c r="G658" s="258" t="s">
        <v>384</v>
      </c>
      <c r="H658" s="43"/>
      <c r="I658" s="402">
        <f>SUM(I659)</f>
        <v>403348</v>
      </c>
    </row>
    <row r="659" spans="1:9" ht="15.75" x14ac:dyDescent="0.25">
      <c r="A659" s="60" t="s">
        <v>466</v>
      </c>
      <c r="B659" s="340" t="s">
        <v>59</v>
      </c>
      <c r="C659" s="52">
        <v>10</v>
      </c>
      <c r="D659" s="43" t="s">
        <v>15</v>
      </c>
      <c r="E659" s="256" t="s">
        <v>225</v>
      </c>
      <c r="F659" s="257" t="s">
        <v>10</v>
      </c>
      <c r="G659" s="258" t="s">
        <v>384</v>
      </c>
      <c r="H659" s="43"/>
      <c r="I659" s="402">
        <f>SUM(I660)</f>
        <v>403348</v>
      </c>
    </row>
    <row r="660" spans="1:9" ht="47.25" customHeight="1" x14ac:dyDescent="0.25">
      <c r="A660" s="100" t="s">
        <v>162</v>
      </c>
      <c r="B660" s="340" t="s">
        <v>59</v>
      </c>
      <c r="C660" s="52">
        <v>10</v>
      </c>
      <c r="D660" s="43" t="s">
        <v>15</v>
      </c>
      <c r="E660" s="256" t="s">
        <v>225</v>
      </c>
      <c r="F660" s="257" t="s">
        <v>474</v>
      </c>
      <c r="G660" s="258" t="s">
        <v>476</v>
      </c>
      <c r="H660" s="43"/>
      <c r="I660" s="402">
        <f>SUM(I661:I662)</f>
        <v>403348</v>
      </c>
    </row>
    <row r="661" spans="1:9" ht="31.5" x14ac:dyDescent="0.25">
      <c r="A661" s="548" t="s">
        <v>537</v>
      </c>
      <c r="B661" s="6" t="s">
        <v>59</v>
      </c>
      <c r="C661" s="52">
        <v>10</v>
      </c>
      <c r="D661" s="43" t="s">
        <v>15</v>
      </c>
      <c r="E661" s="256" t="s">
        <v>225</v>
      </c>
      <c r="F661" s="257" t="s">
        <v>474</v>
      </c>
      <c r="G661" s="258" t="s">
        <v>476</v>
      </c>
      <c r="H661" s="43" t="s">
        <v>16</v>
      </c>
      <c r="I661" s="404">
        <v>2678</v>
      </c>
    </row>
    <row r="662" spans="1:9" ht="15.75" x14ac:dyDescent="0.25">
      <c r="A662" s="60" t="s">
        <v>40</v>
      </c>
      <c r="B662" s="340" t="s">
        <v>59</v>
      </c>
      <c r="C662" s="52">
        <v>10</v>
      </c>
      <c r="D662" s="43" t="s">
        <v>15</v>
      </c>
      <c r="E662" s="256" t="s">
        <v>225</v>
      </c>
      <c r="F662" s="257" t="s">
        <v>474</v>
      </c>
      <c r="G662" s="258" t="s">
        <v>476</v>
      </c>
      <c r="H662" s="43" t="s">
        <v>39</v>
      </c>
      <c r="I662" s="404">
        <v>400670</v>
      </c>
    </row>
    <row r="663" spans="1:9" ht="15.75" x14ac:dyDescent="0.25">
      <c r="A663" s="112" t="s">
        <v>43</v>
      </c>
      <c r="B663" s="18" t="s">
        <v>59</v>
      </c>
      <c r="C663" s="18">
        <v>11</v>
      </c>
      <c r="D663" s="18"/>
      <c r="E663" s="247"/>
      <c r="F663" s="248"/>
      <c r="G663" s="249"/>
      <c r="H663" s="14"/>
      <c r="I663" s="399">
        <f>SUM(I664)</f>
        <v>140000</v>
      </c>
    </row>
    <row r="664" spans="1:9" ht="15.75" x14ac:dyDescent="0.25">
      <c r="A664" s="108" t="s">
        <v>44</v>
      </c>
      <c r="B664" s="25" t="s">
        <v>59</v>
      </c>
      <c r="C664" s="25">
        <v>11</v>
      </c>
      <c r="D664" s="21" t="s">
        <v>12</v>
      </c>
      <c r="E664" s="214"/>
      <c r="F664" s="215"/>
      <c r="G664" s="216"/>
      <c r="H664" s="21"/>
      <c r="I664" s="400">
        <f>SUM(I665)</f>
        <v>140000</v>
      </c>
    </row>
    <row r="665" spans="1:9" ht="63" x14ac:dyDescent="0.25">
      <c r="A665" s="106" t="s">
        <v>151</v>
      </c>
      <c r="B665" s="29" t="s">
        <v>59</v>
      </c>
      <c r="C665" s="27" t="s">
        <v>45</v>
      </c>
      <c r="D665" s="27" t="s">
        <v>12</v>
      </c>
      <c r="E665" s="217" t="s">
        <v>456</v>
      </c>
      <c r="F665" s="218" t="s">
        <v>383</v>
      </c>
      <c r="G665" s="219" t="s">
        <v>384</v>
      </c>
      <c r="H665" s="27"/>
      <c r="I665" s="401">
        <f>SUM(I666)</f>
        <v>140000</v>
      </c>
    </row>
    <row r="666" spans="1:9" ht="94.5" x14ac:dyDescent="0.25">
      <c r="A666" s="107" t="s">
        <v>167</v>
      </c>
      <c r="B666" s="52" t="s">
        <v>59</v>
      </c>
      <c r="C666" s="2" t="s">
        <v>45</v>
      </c>
      <c r="D666" s="2" t="s">
        <v>12</v>
      </c>
      <c r="E666" s="220" t="s">
        <v>228</v>
      </c>
      <c r="F666" s="221" t="s">
        <v>383</v>
      </c>
      <c r="G666" s="222" t="s">
        <v>384</v>
      </c>
      <c r="H666" s="2"/>
      <c r="I666" s="402">
        <f>SUM(I667)</f>
        <v>140000</v>
      </c>
    </row>
    <row r="667" spans="1:9" ht="31.5" x14ac:dyDescent="0.25">
      <c r="A667" s="107" t="s">
        <v>488</v>
      </c>
      <c r="B667" s="52" t="s">
        <v>59</v>
      </c>
      <c r="C667" s="2" t="s">
        <v>45</v>
      </c>
      <c r="D667" s="2" t="s">
        <v>12</v>
      </c>
      <c r="E667" s="220" t="s">
        <v>228</v>
      </c>
      <c r="F667" s="221" t="s">
        <v>10</v>
      </c>
      <c r="G667" s="222" t="s">
        <v>384</v>
      </c>
      <c r="H667" s="2"/>
      <c r="I667" s="402">
        <f>SUM(I668)</f>
        <v>140000</v>
      </c>
    </row>
    <row r="668" spans="1:9" ht="47.25" x14ac:dyDescent="0.25">
      <c r="A668" s="60" t="s">
        <v>168</v>
      </c>
      <c r="B668" s="340" t="s">
        <v>59</v>
      </c>
      <c r="C668" s="2" t="s">
        <v>45</v>
      </c>
      <c r="D668" s="2" t="s">
        <v>12</v>
      </c>
      <c r="E668" s="220" t="s">
        <v>228</v>
      </c>
      <c r="F668" s="221" t="s">
        <v>10</v>
      </c>
      <c r="G668" s="222" t="s">
        <v>489</v>
      </c>
      <c r="H668" s="2"/>
      <c r="I668" s="402">
        <f>SUM(I669:I670)</f>
        <v>140000</v>
      </c>
    </row>
    <row r="669" spans="1:9" ht="31.5" x14ac:dyDescent="0.25">
      <c r="A669" s="555" t="s">
        <v>537</v>
      </c>
      <c r="B669" s="377" t="s">
        <v>59</v>
      </c>
      <c r="C669" s="5" t="s">
        <v>45</v>
      </c>
      <c r="D669" s="5" t="s">
        <v>12</v>
      </c>
      <c r="E669" s="378" t="s">
        <v>228</v>
      </c>
      <c r="F669" s="300" t="s">
        <v>10</v>
      </c>
      <c r="G669" s="379" t="s">
        <v>489</v>
      </c>
      <c r="H669" s="5" t="s">
        <v>16</v>
      </c>
      <c r="I669" s="543">
        <v>21100</v>
      </c>
    </row>
    <row r="670" spans="1:9" s="583" customFormat="1" ht="15.75" x14ac:dyDescent="0.25">
      <c r="A670" s="60" t="s">
        <v>40</v>
      </c>
      <c r="B670" s="377" t="s">
        <v>59</v>
      </c>
      <c r="C670" s="5" t="s">
        <v>45</v>
      </c>
      <c r="D670" s="5" t="s">
        <v>12</v>
      </c>
      <c r="E670" s="378" t="s">
        <v>228</v>
      </c>
      <c r="F670" s="300" t="s">
        <v>10</v>
      </c>
      <c r="G670" s="379" t="s">
        <v>489</v>
      </c>
      <c r="H670" s="585" t="s">
        <v>39</v>
      </c>
      <c r="I670" s="543">
        <v>118900</v>
      </c>
    </row>
    <row r="671" spans="1:9" ht="31.5" x14ac:dyDescent="0.25">
      <c r="A671" s="430" t="s">
        <v>748</v>
      </c>
      <c r="B671" s="418" t="s">
        <v>747</v>
      </c>
      <c r="C671" s="435"/>
      <c r="D671" s="436"/>
      <c r="E671" s="436"/>
      <c r="F671" s="544"/>
      <c r="G671" s="545"/>
      <c r="H671" s="545"/>
      <c r="I671" s="417">
        <f>SUM(+I672)</f>
        <v>51873825</v>
      </c>
    </row>
    <row r="672" spans="1:9" ht="15.75" customHeight="1" x14ac:dyDescent="0.25">
      <c r="A672" s="112" t="s">
        <v>37</v>
      </c>
      <c r="B672" s="18" t="s">
        <v>747</v>
      </c>
      <c r="C672" s="18">
        <v>10</v>
      </c>
      <c r="D672" s="18"/>
      <c r="E672" s="247"/>
      <c r="F672" s="248"/>
      <c r="G672" s="249"/>
      <c r="H672" s="14"/>
      <c r="I672" s="399">
        <f>SUM(I673+I679+I707+I695)</f>
        <v>51873825</v>
      </c>
    </row>
    <row r="673" spans="1:9" ht="15.75" x14ac:dyDescent="0.25">
      <c r="A673" s="108" t="s">
        <v>38</v>
      </c>
      <c r="B673" s="25" t="s">
        <v>747</v>
      </c>
      <c r="C673" s="25">
        <v>10</v>
      </c>
      <c r="D673" s="21" t="s">
        <v>10</v>
      </c>
      <c r="E673" s="214"/>
      <c r="F673" s="215"/>
      <c r="G673" s="216"/>
      <c r="H673" s="21"/>
      <c r="I673" s="400">
        <f>SUM(I674)</f>
        <v>2538990</v>
      </c>
    </row>
    <row r="674" spans="1:9" ht="47.25" x14ac:dyDescent="0.25">
      <c r="A674" s="101" t="s">
        <v>110</v>
      </c>
      <c r="B674" s="29" t="s">
        <v>747</v>
      </c>
      <c r="C674" s="29">
        <v>10</v>
      </c>
      <c r="D674" s="27" t="s">
        <v>10</v>
      </c>
      <c r="E674" s="217" t="s">
        <v>180</v>
      </c>
      <c r="F674" s="218" t="s">
        <v>383</v>
      </c>
      <c r="G674" s="219" t="s">
        <v>384</v>
      </c>
      <c r="H674" s="27"/>
      <c r="I674" s="401">
        <f>SUM(I675)</f>
        <v>2538990</v>
      </c>
    </row>
    <row r="675" spans="1:9" ht="63" x14ac:dyDescent="0.25">
      <c r="A675" s="60" t="s">
        <v>160</v>
      </c>
      <c r="B675" s="340" t="s">
        <v>747</v>
      </c>
      <c r="C675" s="340">
        <v>10</v>
      </c>
      <c r="D675" s="2" t="s">
        <v>10</v>
      </c>
      <c r="E675" s="220" t="s">
        <v>182</v>
      </c>
      <c r="F675" s="221" t="s">
        <v>383</v>
      </c>
      <c r="G675" s="222" t="s">
        <v>384</v>
      </c>
      <c r="H675" s="2"/>
      <c r="I675" s="402">
        <f>SUM(I676)</f>
        <v>2538990</v>
      </c>
    </row>
    <row r="676" spans="1:9" ht="47.25" x14ac:dyDescent="0.25">
      <c r="A676" s="60" t="s">
        <v>475</v>
      </c>
      <c r="B676" s="340" t="s">
        <v>747</v>
      </c>
      <c r="C676" s="340">
        <v>10</v>
      </c>
      <c r="D676" s="2" t="s">
        <v>10</v>
      </c>
      <c r="E676" s="220" t="s">
        <v>182</v>
      </c>
      <c r="F676" s="221" t="s">
        <v>10</v>
      </c>
      <c r="G676" s="222" t="s">
        <v>384</v>
      </c>
      <c r="H676" s="2"/>
      <c r="I676" s="402">
        <f>SUM(I677)</f>
        <v>2538990</v>
      </c>
    </row>
    <row r="677" spans="1:9" ht="30" customHeight="1" x14ac:dyDescent="0.25">
      <c r="A677" s="60" t="s">
        <v>161</v>
      </c>
      <c r="B677" s="340" t="s">
        <v>747</v>
      </c>
      <c r="C677" s="340">
        <v>10</v>
      </c>
      <c r="D677" s="2" t="s">
        <v>10</v>
      </c>
      <c r="E677" s="220" t="s">
        <v>182</v>
      </c>
      <c r="F677" s="221" t="s">
        <v>10</v>
      </c>
      <c r="G677" s="222" t="s">
        <v>587</v>
      </c>
      <c r="H677" s="2"/>
      <c r="I677" s="402">
        <f>SUM(I678)</f>
        <v>2538990</v>
      </c>
    </row>
    <row r="678" spans="1:9" ht="15.75" x14ac:dyDescent="0.25">
      <c r="A678" s="60" t="s">
        <v>40</v>
      </c>
      <c r="B678" s="340" t="s">
        <v>747</v>
      </c>
      <c r="C678" s="340">
        <v>10</v>
      </c>
      <c r="D678" s="2" t="s">
        <v>10</v>
      </c>
      <c r="E678" s="220" t="s">
        <v>182</v>
      </c>
      <c r="F678" s="221" t="s">
        <v>10</v>
      </c>
      <c r="G678" s="222" t="s">
        <v>587</v>
      </c>
      <c r="H678" s="2" t="s">
        <v>39</v>
      </c>
      <c r="I678" s="403">
        <v>2538990</v>
      </c>
    </row>
    <row r="679" spans="1:9" ht="15.75" x14ac:dyDescent="0.25">
      <c r="A679" s="108" t="s">
        <v>41</v>
      </c>
      <c r="B679" s="25" t="s">
        <v>747</v>
      </c>
      <c r="C679" s="25">
        <v>10</v>
      </c>
      <c r="D679" s="21" t="s">
        <v>15</v>
      </c>
      <c r="E679" s="214"/>
      <c r="F679" s="215"/>
      <c r="G679" s="216"/>
      <c r="H679" s="21"/>
      <c r="I679" s="400">
        <f>SUM(I680)</f>
        <v>4202740</v>
      </c>
    </row>
    <row r="680" spans="1:9" ht="47.25" x14ac:dyDescent="0.25">
      <c r="A680" s="101" t="s">
        <v>110</v>
      </c>
      <c r="B680" s="29" t="s">
        <v>747</v>
      </c>
      <c r="C680" s="29">
        <v>10</v>
      </c>
      <c r="D680" s="27" t="s">
        <v>15</v>
      </c>
      <c r="E680" s="217" t="s">
        <v>180</v>
      </c>
      <c r="F680" s="218" t="s">
        <v>383</v>
      </c>
      <c r="G680" s="219" t="s">
        <v>384</v>
      </c>
      <c r="H680" s="27"/>
      <c r="I680" s="401">
        <f>SUM(I681)</f>
        <v>4202740</v>
      </c>
    </row>
    <row r="681" spans="1:9" ht="63" x14ac:dyDescent="0.25">
      <c r="A681" s="60" t="s">
        <v>160</v>
      </c>
      <c r="B681" s="340" t="s">
        <v>747</v>
      </c>
      <c r="C681" s="340">
        <v>10</v>
      </c>
      <c r="D681" s="2" t="s">
        <v>15</v>
      </c>
      <c r="E681" s="220" t="s">
        <v>182</v>
      </c>
      <c r="F681" s="221" t="s">
        <v>383</v>
      </c>
      <c r="G681" s="222" t="s">
        <v>384</v>
      </c>
      <c r="H681" s="2"/>
      <c r="I681" s="402">
        <f>SUM(I682)</f>
        <v>4202740</v>
      </c>
    </row>
    <row r="682" spans="1:9" ht="47.25" x14ac:dyDescent="0.25">
      <c r="A682" s="60" t="s">
        <v>475</v>
      </c>
      <c r="B682" s="340" t="s">
        <v>747</v>
      </c>
      <c r="C682" s="340">
        <v>10</v>
      </c>
      <c r="D682" s="2" t="s">
        <v>15</v>
      </c>
      <c r="E682" s="220" t="s">
        <v>182</v>
      </c>
      <c r="F682" s="221" t="s">
        <v>10</v>
      </c>
      <c r="G682" s="222" t="s">
        <v>384</v>
      </c>
      <c r="H682" s="2"/>
      <c r="I682" s="402">
        <f>SUM(I683+I686+I689+I692)</f>
        <v>4202740</v>
      </c>
    </row>
    <row r="683" spans="1:9" ht="31.5" x14ac:dyDescent="0.25">
      <c r="A683" s="100" t="s">
        <v>87</v>
      </c>
      <c r="B683" s="340" t="s">
        <v>747</v>
      </c>
      <c r="C683" s="340">
        <v>10</v>
      </c>
      <c r="D683" s="2" t="s">
        <v>15</v>
      </c>
      <c r="E683" s="220" t="s">
        <v>182</v>
      </c>
      <c r="F683" s="221" t="s">
        <v>10</v>
      </c>
      <c r="G683" s="222" t="s">
        <v>479</v>
      </c>
      <c r="H683" s="2"/>
      <c r="I683" s="402">
        <f>SUM(I684:I685)</f>
        <v>50765</v>
      </c>
    </row>
    <row r="684" spans="1:9" ht="31.5" x14ac:dyDescent="0.25">
      <c r="A684" s="548" t="s">
        <v>537</v>
      </c>
      <c r="B684" s="6" t="s">
        <v>747</v>
      </c>
      <c r="C684" s="340">
        <v>10</v>
      </c>
      <c r="D684" s="2" t="s">
        <v>15</v>
      </c>
      <c r="E684" s="220" t="s">
        <v>182</v>
      </c>
      <c r="F684" s="221" t="s">
        <v>10</v>
      </c>
      <c r="G684" s="222" t="s">
        <v>479</v>
      </c>
      <c r="H684" s="2" t="s">
        <v>16</v>
      </c>
      <c r="I684" s="404">
        <v>573</v>
      </c>
    </row>
    <row r="685" spans="1:9" ht="15.75" x14ac:dyDescent="0.25">
      <c r="A685" s="60" t="s">
        <v>40</v>
      </c>
      <c r="B685" s="340" t="s">
        <v>747</v>
      </c>
      <c r="C685" s="340">
        <v>10</v>
      </c>
      <c r="D685" s="2" t="s">
        <v>15</v>
      </c>
      <c r="E685" s="220" t="s">
        <v>182</v>
      </c>
      <c r="F685" s="221" t="s">
        <v>10</v>
      </c>
      <c r="G685" s="222" t="s">
        <v>479</v>
      </c>
      <c r="H685" s="2" t="s">
        <v>39</v>
      </c>
      <c r="I685" s="403">
        <v>50192</v>
      </c>
    </row>
    <row r="686" spans="1:9" ht="31.5" x14ac:dyDescent="0.25">
      <c r="A686" s="100" t="s">
        <v>88</v>
      </c>
      <c r="B686" s="340" t="s">
        <v>747</v>
      </c>
      <c r="C686" s="340">
        <v>10</v>
      </c>
      <c r="D686" s="2" t="s">
        <v>15</v>
      </c>
      <c r="E686" s="220" t="s">
        <v>182</v>
      </c>
      <c r="F686" s="221" t="s">
        <v>10</v>
      </c>
      <c r="G686" s="222" t="s">
        <v>480</v>
      </c>
      <c r="H686" s="2"/>
      <c r="I686" s="402">
        <f>SUM(I687:I688)</f>
        <v>142130</v>
      </c>
    </row>
    <row r="687" spans="1:9" s="77" customFormat="1" ht="31.5" x14ac:dyDescent="0.25">
      <c r="A687" s="548" t="s">
        <v>537</v>
      </c>
      <c r="B687" s="6" t="s">
        <v>747</v>
      </c>
      <c r="C687" s="340">
        <v>10</v>
      </c>
      <c r="D687" s="2" t="s">
        <v>15</v>
      </c>
      <c r="E687" s="220" t="s">
        <v>182</v>
      </c>
      <c r="F687" s="221" t="s">
        <v>10</v>
      </c>
      <c r="G687" s="222" t="s">
        <v>480</v>
      </c>
      <c r="H687" s="76" t="s">
        <v>16</v>
      </c>
      <c r="I687" s="407">
        <v>2140</v>
      </c>
    </row>
    <row r="688" spans="1:9" ht="15.75" x14ac:dyDescent="0.25">
      <c r="A688" s="60" t="s">
        <v>40</v>
      </c>
      <c r="B688" s="340" t="s">
        <v>747</v>
      </c>
      <c r="C688" s="340">
        <v>10</v>
      </c>
      <c r="D688" s="2" t="s">
        <v>15</v>
      </c>
      <c r="E688" s="220" t="s">
        <v>182</v>
      </c>
      <c r="F688" s="221" t="s">
        <v>10</v>
      </c>
      <c r="G688" s="222" t="s">
        <v>480</v>
      </c>
      <c r="H688" s="2" t="s">
        <v>39</v>
      </c>
      <c r="I688" s="404">
        <v>139990</v>
      </c>
    </row>
    <row r="689" spans="1:20" ht="15.75" x14ac:dyDescent="0.25">
      <c r="A689" s="110" t="s">
        <v>89</v>
      </c>
      <c r="B689" s="49" t="s">
        <v>747</v>
      </c>
      <c r="C689" s="340">
        <v>10</v>
      </c>
      <c r="D689" s="2" t="s">
        <v>15</v>
      </c>
      <c r="E689" s="220" t="s">
        <v>182</v>
      </c>
      <c r="F689" s="221" t="s">
        <v>10</v>
      </c>
      <c r="G689" s="222" t="s">
        <v>481</v>
      </c>
      <c r="H689" s="2"/>
      <c r="I689" s="402">
        <f>SUM(I690:I691)</f>
        <v>3758806</v>
      </c>
    </row>
    <row r="690" spans="1:20" ht="31.5" x14ac:dyDescent="0.25">
      <c r="A690" s="548" t="s">
        <v>537</v>
      </c>
      <c r="B690" s="6" t="s">
        <v>747</v>
      </c>
      <c r="C690" s="340">
        <v>10</v>
      </c>
      <c r="D690" s="2" t="s">
        <v>15</v>
      </c>
      <c r="E690" s="220" t="s">
        <v>182</v>
      </c>
      <c r="F690" s="221" t="s">
        <v>10</v>
      </c>
      <c r="G690" s="222" t="s">
        <v>481</v>
      </c>
      <c r="H690" s="2" t="s">
        <v>16</v>
      </c>
      <c r="I690" s="404">
        <v>34400</v>
      </c>
    </row>
    <row r="691" spans="1:20" ht="15.75" x14ac:dyDescent="0.25">
      <c r="A691" s="60" t="s">
        <v>40</v>
      </c>
      <c r="B691" s="340" t="s">
        <v>747</v>
      </c>
      <c r="C691" s="340">
        <v>10</v>
      </c>
      <c r="D691" s="2" t="s">
        <v>15</v>
      </c>
      <c r="E691" s="220" t="s">
        <v>182</v>
      </c>
      <c r="F691" s="221" t="s">
        <v>10</v>
      </c>
      <c r="G691" s="222" t="s">
        <v>481</v>
      </c>
      <c r="H691" s="2" t="s">
        <v>39</v>
      </c>
      <c r="I691" s="404">
        <v>3724406</v>
      </c>
    </row>
    <row r="692" spans="1:20" ht="15.75" x14ac:dyDescent="0.25">
      <c r="A692" s="100" t="s">
        <v>90</v>
      </c>
      <c r="B692" s="340" t="s">
        <v>747</v>
      </c>
      <c r="C692" s="340">
        <v>10</v>
      </c>
      <c r="D692" s="2" t="s">
        <v>15</v>
      </c>
      <c r="E692" s="220" t="s">
        <v>182</v>
      </c>
      <c r="F692" s="221" t="s">
        <v>10</v>
      </c>
      <c r="G692" s="222" t="s">
        <v>482</v>
      </c>
      <c r="H692" s="2"/>
      <c r="I692" s="402">
        <f>SUM(I693:I694)</f>
        <v>251039</v>
      </c>
    </row>
    <row r="693" spans="1:20" ht="31.5" x14ac:dyDescent="0.25">
      <c r="A693" s="548" t="s">
        <v>537</v>
      </c>
      <c r="B693" s="6" t="s">
        <v>747</v>
      </c>
      <c r="C693" s="340">
        <v>10</v>
      </c>
      <c r="D693" s="2" t="s">
        <v>15</v>
      </c>
      <c r="E693" s="220" t="s">
        <v>182</v>
      </c>
      <c r="F693" s="221" t="s">
        <v>10</v>
      </c>
      <c r="G693" s="222" t="s">
        <v>482</v>
      </c>
      <c r="H693" s="2" t="s">
        <v>16</v>
      </c>
      <c r="I693" s="404">
        <v>3850</v>
      </c>
    </row>
    <row r="694" spans="1:20" ht="15.75" x14ac:dyDescent="0.25">
      <c r="A694" s="60" t="s">
        <v>40</v>
      </c>
      <c r="B694" s="340" t="s">
        <v>747</v>
      </c>
      <c r="C694" s="340">
        <v>10</v>
      </c>
      <c r="D694" s="2" t="s">
        <v>15</v>
      </c>
      <c r="E694" s="220" t="s">
        <v>182</v>
      </c>
      <c r="F694" s="221" t="s">
        <v>10</v>
      </c>
      <c r="G694" s="222" t="s">
        <v>482</v>
      </c>
      <c r="H694" s="2" t="s">
        <v>39</v>
      </c>
      <c r="I694" s="404">
        <v>247189</v>
      </c>
    </row>
    <row r="695" spans="1:20" ht="15.75" x14ac:dyDescent="0.25">
      <c r="A695" s="85" t="s">
        <v>42</v>
      </c>
      <c r="B695" s="25" t="s">
        <v>747</v>
      </c>
      <c r="C695" s="25">
        <v>10</v>
      </c>
      <c r="D695" s="24" t="s">
        <v>20</v>
      </c>
      <c r="E695" s="214"/>
      <c r="F695" s="215"/>
      <c r="G695" s="216"/>
      <c r="H695" s="51"/>
      <c r="I695" s="400">
        <f>SUM(I696)</f>
        <v>41469387</v>
      </c>
    </row>
    <row r="696" spans="1:20" ht="47.25" x14ac:dyDescent="0.25">
      <c r="A696" s="74" t="s">
        <v>110</v>
      </c>
      <c r="B696" s="281" t="s">
        <v>747</v>
      </c>
      <c r="C696" s="66">
        <v>10</v>
      </c>
      <c r="D696" s="67" t="s">
        <v>20</v>
      </c>
      <c r="E696" s="262" t="s">
        <v>180</v>
      </c>
      <c r="F696" s="263" t="s">
        <v>383</v>
      </c>
      <c r="G696" s="264" t="s">
        <v>384</v>
      </c>
      <c r="H696" s="30"/>
      <c r="I696" s="401">
        <f>SUM(I697)</f>
        <v>41469387</v>
      </c>
    </row>
    <row r="697" spans="1:20" ht="63" x14ac:dyDescent="0.25">
      <c r="A697" s="3" t="s">
        <v>160</v>
      </c>
      <c r="B697" s="6" t="s">
        <v>747</v>
      </c>
      <c r="C697" s="33">
        <v>10</v>
      </c>
      <c r="D697" s="34" t="s">
        <v>20</v>
      </c>
      <c r="E697" s="220" t="s">
        <v>182</v>
      </c>
      <c r="F697" s="260" t="s">
        <v>383</v>
      </c>
      <c r="G697" s="261" t="s">
        <v>384</v>
      </c>
      <c r="H697" s="268"/>
      <c r="I697" s="402">
        <f>SUM(I698)</f>
        <v>41469387</v>
      </c>
    </row>
    <row r="698" spans="1:20" ht="47.25" x14ac:dyDescent="0.25">
      <c r="A698" s="3" t="s">
        <v>475</v>
      </c>
      <c r="B698" s="6" t="s">
        <v>747</v>
      </c>
      <c r="C698" s="33">
        <v>10</v>
      </c>
      <c r="D698" s="34" t="s">
        <v>20</v>
      </c>
      <c r="E698" s="220" t="s">
        <v>182</v>
      </c>
      <c r="F698" s="260" t="s">
        <v>10</v>
      </c>
      <c r="G698" s="261" t="s">
        <v>384</v>
      </c>
      <c r="H698" s="268"/>
      <c r="I698" s="402">
        <f>SUM(I699+I703+I705+I701)</f>
        <v>41469387</v>
      </c>
    </row>
    <row r="699" spans="1:20" ht="15.75" x14ac:dyDescent="0.25">
      <c r="A699" s="83" t="s">
        <v>550</v>
      </c>
      <c r="B699" s="340" t="s">
        <v>747</v>
      </c>
      <c r="C699" s="33">
        <v>10</v>
      </c>
      <c r="D699" s="34" t="s">
        <v>20</v>
      </c>
      <c r="E699" s="220" t="s">
        <v>182</v>
      </c>
      <c r="F699" s="260" t="s">
        <v>10</v>
      </c>
      <c r="G699" s="261" t="s">
        <v>478</v>
      </c>
      <c r="H699" s="268"/>
      <c r="I699" s="402">
        <f>SUM(I700)</f>
        <v>813342</v>
      </c>
    </row>
    <row r="700" spans="1:20" ht="15.75" x14ac:dyDescent="0.25">
      <c r="A700" s="3" t="s">
        <v>40</v>
      </c>
      <c r="B700" s="340" t="s">
        <v>747</v>
      </c>
      <c r="C700" s="33">
        <v>10</v>
      </c>
      <c r="D700" s="34" t="s">
        <v>20</v>
      </c>
      <c r="E700" s="220" t="s">
        <v>182</v>
      </c>
      <c r="F700" s="260" t="s">
        <v>10</v>
      </c>
      <c r="G700" s="261" t="s">
        <v>478</v>
      </c>
      <c r="H700" s="2" t="s">
        <v>39</v>
      </c>
      <c r="I700" s="404">
        <v>813342</v>
      </c>
      <c r="L700" s="646"/>
      <c r="M700" s="646"/>
      <c r="N700" s="646"/>
      <c r="O700" s="646"/>
      <c r="P700" s="646"/>
      <c r="Q700" s="646"/>
      <c r="R700" s="646"/>
      <c r="S700" s="646"/>
      <c r="T700" s="646"/>
    </row>
    <row r="701" spans="1:20" s="502" customFormat="1" ht="31.5" hidden="1" x14ac:dyDescent="0.25">
      <c r="A701" s="60" t="s">
        <v>692</v>
      </c>
      <c r="B701" s="503" t="s">
        <v>747</v>
      </c>
      <c r="C701" s="33">
        <v>10</v>
      </c>
      <c r="D701" s="34" t="s">
        <v>20</v>
      </c>
      <c r="E701" s="220" t="s">
        <v>182</v>
      </c>
      <c r="F701" s="260" t="s">
        <v>10</v>
      </c>
      <c r="G701" s="261" t="s">
        <v>693</v>
      </c>
      <c r="H701" s="268"/>
      <c r="I701" s="402">
        <f>SUM(I702)</f>
        <v>0</v>
      </c>
      <c r="L701" s="504"/>
      <c r="M701" s="504"/>
      <c r="N701" s="504"/>
      <c r="O701" s="504"/>
      <c r="P701" s="504"/>
      <c r="Q701" s="504"/>
      <c r="R701" s="504"/>
      <c r="S701" s="504"/>
      <c r="T701" s="504"/>
    </row>
    <row r="702" spans="1:20" s="502" customFormat="1" ht="15.75" hidden="1" x14ac:dyDescent="0.25">
      <c r="A702" s="3" t="s">
        <v>40</v>
      </c>
      <c r="B702" s="503" t="s">
        <v>747</v>
      </c>
      <c r="C702" s="33">
        <v>10</v>
      </c>
      <c r="D702" s="34" t="s">
        <v>20</v>
      </c>
      <c r="E702" s="220" t="s">
        <v>182</v>
      </c>
      <c r="F702" s="260" t="s">
        <v>10</v>
      </c>
      <c r="G702" s="261" t="s">
        <v>693</v>
      </c>
      <c r="H702" s="268" t="s">
        <v>39</v>
      </c>
      <c r="I702" s="404"/>
      <c r="L702" s="504"/>
      <c r="M702" s="504"/>
      <c r="N702" s="504"/>
      <c r="O702" s="504"/>
      <c r="P702" s="504"/>
      <c r="Q702" s="504"/>
      <c r="R702" s="504"/>
      <c r="S702" s="504"/>
      <c r="T702" s="504"/>
    </row>
    <row r="703" spans="1:20" s="497" customFormat="1" ht="31.5" x14ac:dyDescent="0.25">
      <c r="A703" s="60" t="s">
        <v>674</v>
      </c>
      <c r="B703" s="498" t="s">
        <v>747</v>
      </c>
      <c r="C703" s="33">
        <v>10</v>
      </c>
      <c r="D703" s="34" t="s">
        <v>20</v>
      </c>
      <c r="E703" s="220" t="s">
        <v>182</v>
      </c>
      <c r="F703" s="260" t="s">
        <v>10</v>
      </c>
      <c r="G703" s="261" t="s">
        <v>673</v>
      </c>
      <c r="H703" s="268"/>
      <c r="I703" s="402">
        <f>SUM(I704)</f>
        <v>40094719</v>
      </c>
    </row>
    <row r="704" spans="1:20" s="497" customFormat="1" ht="15.75" x14ac:dyDescent="0.25">
      <c r="A704" s="3" t="s">
        <v>40</v>
      </c>
      <c r="B704" s="498" t="s">
        <v>747</v>
      </c>
      <c r="C704" s="33">
        <v>10</v>
      </c>
      <c r="D704" s="34" t="s">
        <v>20</v>
      </c>
      <c r="E704" s="220" t="s">
        <v>182</v>
      </c>
      <c r="F704" s="260" t="s">
        <v>10</v>
      </c>
      <c r="G704" s="261" t="s">
        <v>673</v>
      </c>
      <c r="H704" s="268" t="s">
        <v>39</v>
      </c>
      <c r="I704" s="404">
        <v>40094719</v>
      </c>
    </row>
    <row r="705" spans="1:21" s="497" customFormat="1" ht="31.5" x14ac:dyDescent="0.25">
      <c r="A705" s="60" t="s">
        <v>675</v>
      </c>
      <c r="B705" s="498" t="s">
        <v>747</v>
      </c>
      <c r="C705" s="33">
        <v>10</v>
      </c>
      <c r="D705" s="34" t="s">
        <v>20</v>
      </c>
      <c r="E705" s="220" t="s">
        <v>182</v>
      </c>
      <c r="F705" s="260" t="s">
        <v>10</v>
      </c>
      <c r="G705" s="261" t="s">
        <v>672</v>
      </c>
      <c r="H705" s="268"/>
      <c r="I705" s="402">
        <f>SUM(I706)</f>
        <v>561326</v>
      </c>
    </row>
    <row r="706" spans="1:21" s="497" customFormat="1" ht="31.5" x14ac:dyDescent="0.25">
      <c r="A706" s="548" t="s">
        <v>537</v>
      </c>
      <c r="B706" s="498" t="s">
        <v>747</v>
      </c>
      <c r="C706" s="33">
        <v>10</v>
      </c>
      <c r="D706" s="34" t="s">
        <v>20</v>
      </c>
      <c r="E706" s="220" t="s">
        <v>182</v>
      </c>
      <c r="F706" s="260" t="s">
        <v>10</v>
      </c>
      <c r="G706" s="261" t="s">
        <v>672</v>
      </c>
      <c r="H706" s="268" t="s">
        <v>16</v>
      </c>
      <c r="I706" s="404">
        <v>561326</v>
      </c>
    </row>
    <row r="707" spans="1:21" s="9" customFormat="1" ht="15.75" x14ac:dyDescent="0.25">
      <c r="A707" s="99" t="s">
        <v>70</v>
      </c>
      <c r="B707" s="25" t="s">
        <v>747</v>
      </c>
      <c r="C707" s="25">
        <v>10</v>
      </c>
      <c r="D707" s="24" t="s">
        <v>68</v>
      </c>
      <c r="E707" s="214"/>
      <c r="F707" s="215"/>
      <c r="G707" s="216"/>
      <c r="H707" s="51"/>
      <c r="I707" s="400">
        <f>SUM(I708)</f>
        <v>3662708</v>
      </c>
    </row>
    <row r="708" spans="1:21" ht="47.25" x14ac:dyDescent="0.25">
      <c r="A708" s="105" t="s">
        <v>123</v>
      </c>
      <c r="B708" s="281" t="s">
        <v>747</v>
      </c>
      <c r="C708" s="66">
        <v>10</v>
      </c>
      <c r="D708" s="67" t="s">
        <v>68</v>
      </c>
      <c r="E708" s="262" t="s">
        <v>180</v>
      </c>
      <c r="F708" s="263" t="s">
        <v>383</v>
      </c>
      <c r="G708" s="264" t="s">
        <v>384</v>
      </c>
      <c r="H708" s="30"/>
      <c r="I708" s="401">
        <f>SUM(I709+I723+I719)</f>
        <v>3662708</v>
      </c>
    </row>
    <row r="709" spans="1:21" ht="63" x14ac:dyDescent="0.25">
      <c r="A709" s="111" t="s">
        <v>122</v>
      </c>
      <c r="B709" s="6" t="s">
        <v>747</v>
      </c>
      <c r="C709" s="33">
        <v>10</v>
      </c>
      <c r="D709" s="34" t="s">
        <v>68</v>
      </c>
      <c r="E709" s="259" t="s">
        <v>211</v>
      </c>
      <c r="F709" s="260" t="s">
        <v>383</v>
      </c>
      <c r="G709" s="261" t="s">
        <v>384</v>
      </c>
      <c r="H709" s="268"/>
      <c r="I709" s="402">
        <f>SUM(I710)</f>
        <v>3650708</v>
      </c>
    </row>
    <row r="710" spans="1:21" ht="47.25" x14ac:dyDescent="0.25">
      <c r="A710" s="111" t="s">
        <v>407</v>
      </c>
      <c r="B710" s="6" t="s">
        <v>747</v>
      </c>
      <c r="C710" s="33">
        <v>10</v>
      </c>
      <c r="D710" s="34" t="s">
        <v>68</v>
      </c>
      <c r="E710" s="259" t="s">
        <v>211</v>
      </c>
      <c r="F710" s="260" t="s">
        <v>10</v>
      </c>
      <c r="G710" s="261" t="s">
        <v>384</v>
      </c>
      <c r="H710" s="268"/>
      <c r="I710" s="402">
        <f>SUM(I711+I717+I714)</f>
        <v>3650708</v>
      </c>
    </row>
    <row r="711" spans="1:21" ht="31.5" x14ac:dyDescent="0.25">
      <c r="A711" s="60" t="s">
        <v>91</v>
      </c>
      <c r="B711" s="340" t="s">
        <v>747</v>
      </c>
      <c r="C711" s="33">
        <v>10</v>
      </c>
      <c r="D711" s="34" t="s">
        <v>68</v>
      </c>
      <c r="E711" s="259" t="s">
        <v>211</v>
      </c>
      <c r="F711" s="260" t="s">
        <v>10</v>
      </c>
      <c r="G711" s="261" t="s">
        <v>485</v>
      </c>
      <c r="H711" s="268"/>
      <c r="I711" s="402">
        <f>SUM(I712:I713)</f>
        <v>2677600</v>
      </c>
    </row>
    <row r="712" spans="1:21" ht="63" x14ac:dyDescent="0.25">
      <c r="A712" s="100" t="s">
        <v>76</v>
      </c>
      <c r="B712" s="340" t="s">
        <v>747</v>
      </c>
      <c r="C712" s="33">
        <v>10</v>
      </c>
      <c r="D712" s="34" t="s">
        <v>68</v>
      </c>
      <c r="E712" s="259" t="s">
        <v>211</v>
      </c>
      <c r="F712" s="260" t="s">
        <v>10</v>
      </c>
      <c r="G712" s="261" t="s">
        <v>485</v>
      </c>
      <c r="H712" s="2" t="s">
        <v>13</v>
      </c>
      <c r="I712" s="404">
        <v>2467600</v>
      </c>
      <c r="M712" s="646"/>
      <c r="N712" s="646"/>
      <c r="O712" s="646"/>
      <c r="P712" s="646"/>
      <c r="Q712" s="646"/>
      <c r="R712" s="646"/>
      <c r="S712" s="646"/>
      <c r="T712" s="646"/>
      <c r="U712" s="646"/>
    </row>
    <row r="713" spans="1:21" ht="31.5" x14ac:dyDescent="0.25">
      <c r="A713" s="548" t="s">
        <v>537</v>
      </c>
      <c r="B713" s="6" t="s">
        <v>747</v>
      </c>
      <c r="C713" s="33">
        <v>10</v>
      </c>
      <c r="D713" s="34" t="s">
        <v>68</v>
      </c>
      <c r="E713" s="259" t="s">
        <v>211</v>
      </c>
      <c r="F713" s="260" t="s">
        <v>10</v>
      </c>
      <c r="G713" s="261" t="s">
        <v>485</v>
      </c>
      <c r="H713" s="2" t="s">
        <v>16</v>
      </c>
      <c r="I713" s="404">
        <v>210000</v>
      </c>
    </row>
    <row r="714" spans="1:21" s="497" customFormat="1" ht="47.25" x14ac:dyDescent="0.25">
      <c r="A714" s="60" t="s">
        <v>677</v>
      </c>
      <c r="B714" s="6" t="s">
        <v>747</v>
      </c>
      <c r="C714" s="33">
        <v>10</v>
      </c>
      <c r="D714" s="34" t="s">
        <v>68</v>
      </c>
      <c r="E714" s="259" t="s">
        <v>211</v>
      </c>
      <c r="F714" s="260" t="s">
        <v>10</v>
      </c>
      <c r="G714" s="261" t="s">
        <v>676</v>
      </c>
      <c r="H714" s="2"/>
      <c r="I714" s="402">
        <f>SUM(I715:I716)</f>
        <v>669400</v>
      </c>
    </row>
    <row r="715" spans="1:21" s="497" customFormat="1" ht="63" x14ac:dyDescent="0.25">
      <c r="A715" s="100" t="s">
        <v>76</v>
      </c>
      <c r="B715" s="6" t="s">
        <v>747</v>
      </c>
      <c r="C715" s="33">
        <v>10</v>
      </c>
      <c r="D715" s="34" t="s">
        <v>68</v>
      </c>
      <c r="E715" s="259" t="s">
        <v>211</v>
      </c>
      <c r="F715" s="260" t="s">
        <v>10</v>
      </c>
      <c r="G715" s="261" t="s">
        <v>676</v>
      </c>
      <c r="H715" s="2" t="s">
        <v>13</v>
      </c>
      <c r="I715" s="404">
        <v>603520</v>
      </c>
    </row>
    <row r="716" spans="1:21" s="497" customFormat="1" ht="31.5" x14ac:dyDescent="0.25">
      <c r="A716" s="548" t="s">
        <v>537</v>
      </c>
      <c r="B716" s="6" t="s">
        <v>747</v>
      </c>
      <c r="C716" s="33">
        <v>10</v>
      </c>
      <c r="D716" s="34" t="s">
        <v>68</v>
      </c>
      <c r="E716" s="259" t="s">
        <v>211</v>
      </c>
      <c r="F716" s="260" t="s">
        <v>10</v>
      </c>
      <c r="G716" s="261" t="s">
        <v>676</v>
      </c>
      <c r="H716" s="2" t="s">
        <v>16</v>
      </c>
      <c r="I716" s="404">
        <v>65880</v>
      </c>
    </row>
    <row r="717" spans="1:21" ht="31.5" x14ac:dyDescent="0.25">
      <c r="A717" s="3" t="s">
        <v>75</v>
      </c>
      <c r="B717" s="6" t="s">
        <v>747</v>
      </c>
      <c r="C717" s="33">
        <v>10</v>
      </c>
      <c r="D717" s="34" t="s">
        <v>68</v>
      </c>
      <c r="E717" s="259" t="s">
        <v>211</v>
      </c>
      <c r="F717" s="260" t="s">
        <v>10</v>
      </c>
      <c r="G717" s="261" t="s">
        <v>388</v>
      </c>
      <c r="H717" s="2"/>
      <c r="I717" s="402">
        <f>SUM(I718)</f>
        <v>303708</v>
      </c>
    </row>
    <row r="718" spans="1:21" ht="63" x14ac:dyDescent="0.25">
      <c r="A718" s="83" t="s">
        <v>76</v>
      </c>
      <c r="B718" s="6" t="s">
        <v>747</v>
      </c>
      <c r="C718" s="33">
        <v>10</v>
      </c>
      <c r="D718" s="34" t="s">
        <v>68</v>
      </c>
      <c r="E718" s="259" t="s">
        <v>211</v>
      </c>
      <c r="F718" s="260" t="s">
        <v>10</v>
      </c>
      <c r="G718" s="261" t="s">
        <v>388</v>
      </c>
      <c r="H718" s="2" t="s">
        <v>13</v>
      </c>
      <c r="I718" s="404">
        <v>303708</v>
      </c>
    </row>
    <row r="719" spans="1:21" s="36" customFormat="1" ht="63" x14ac:dyDescent="0.25">
      <c r="A719" s="60" t="s">
        <v>160</v>
      </c>
      <c r="B719" s="340" t="s">
        <v>747</v>
      </c>
      <c r="C719" s="34">
        <v>10</v>
      </c>
      <c r="D719" s="34" t="s">
        <v>68</v>
      </c>
      <c r="E719" s="259" t="s">
        <v>182</v>
      </c>
      <c r="F719" s="260" t="s">
        <v>383</v>
      </c>
      <c r="G719" s="261" t="s">
        <v>384</v>
      </c>
      <c r="H719" s="35"/>
      <c r="I719" s="405">
        <f>SUM(I720)</f>
        <v>2000</v>
      </c>
    </row>
    <row r="720" spans="1:21" s="36" customFormat="1" ht="47.25" x14ac:dyDescent="0.25">
      <c r="A720" s="3" t="s">
        <v>475</v>
      </c>
      <c r="B720" s="340" t="s">
        <v>747</v>
      </c>
      <c r="C720" s="34">
        <v>10</v>
      </c>
      <c r="D720" s="34" t="s">
        <v>68</v>
      </c>
      <c r="E720" s="259" t="s">
        <v>182</v>
      </c>
      <c r="F720" s="260" t="s">
        <v>10</v>
      </c>
      <c r="G720" s="261" t="s">
        <v>384</v>
      </c>
      <c r="H720" s="35"/>
      <c r="I720" s="405">
        <f>SUM(I721)</f>
        <v>2000</v>
      </c>
    </row>
    <row r="721" spans="1:9" s="36" customFormat="1" ht="31.5" x14ac:dyDescent="0.25">
      <c r="A721" s="561" t="s">
        <v>487</v>
      </c>
      <c r="B721" s="283" t="s">
        <v>747</v>
      </c>
      <c r="C721" s="34">
        <v>10</v>
      </c>
      <c r="D721" s="34" t="s">
        <v>68</v>
      </c>
      <c r="E721" s="259" t="s">
        <v>182</v>
      </c>
      <c r="F721" s="260" t="s">
        <v>10</v>
      </c>
      <c r="G721" s="261" t="s">
        <v>486</v>
      </c>
      <c r="H721" s="35"/>
      <c r="I721" s="405">
        <f>SUM(I722)</f>
        <v>2000</v>
      </c>
    </row>
    <row r="722" spans="1:9" s="36" customFormat="1" ht="31.5" x14ac:dyDescent="0.25">
      <c r="A722" s="553" t="s">
        <v>537</v>
      </c>
      <c r="B722" s="283" t="s">
        <v>747</v>
      </c>
      <c r="C722" s="34">
        <v>10</v>
      </c>
      <c r="D722" s="34" t="s">
        <v>68</v>
      </c>
      <c r="E722" s="259" t="s">
        <v>182</v>
      </c>
      <c r="F722" s="260" t="s">
        <v>10</v>
      </c>
      <c r="G722" s="261" t="s">
        <v>486</v>
      </c>
      <c r="H722" s="35" t="s">
        <v>16</v>
      </c>
      <c r="I722" s="406">
        <v>2000</v>
      </c>
    </row>
    <row r="723" spans="1:9" ht="78.75" x14ac:dyDescent="0.25">
      <c r="A723" s="102" t="s">
        <v>111</v>
      </c>
      <c r="B723" s="52" t="s">
        <v>747</v>
      </c>
      <c r="C723" s="33">
        <v>10</v>
      </c>
      <c r="D723" s="34" t="s">
        <v>68</v>
      </c>
      <c r="E723" s="259" t="s">
        <v>210</v>
      </c>
      <c r="F723" s="260" t="s">
        <v>383</v>
      </c>
      <c r="G723" s="261" t="s">
        <v>384</v>
      </c>
      <c r="H723" s="2"/>
      <c r="I723" s="402">
        <f>SUM(I724)</f>
        <v>10000</v>
      </c>
    </row>
    <row r="724" spans="1:9" ht="47.25" x14ac:dyDescent="0.25">
      <c r="A724" s="102" t="s">
        <v>391</v>
      </c>
      <c r="B724" s="52" t="s">
        <v>747</v>
      </c>
      <c r="C724" s="33">
        <v>10</v>
      </c>
      <c r="D724" s="34" t="s">
        <v>68</v>
      </c>
      <c r="E724" s="259" t="s">
        <v>210</v>
      </c>
      <c r="F724" s="260" t="s">
        <v>10</v>
      </c>
      <c r="G724" s="261" t="s">
        <v>384</v>
      </c>
      <c r="H724" s="2"/>
      <c r="I724" s="402">
        <f>SUM(I725)</f>
        <v>10000</v>
      </c>
    </row>
    <row r="725" spans="1:9" ht="31.5" x14ac:dyDescent="0.25">
      <c r="A725" s="547" t="s">
        <v>102</v>
      </c>
      <c r="B725" s="52" t="s">
        <v>747</v>
      </c>
      <c r="C725" s="33">
        <v>10</v>
      </c>
      <c r="D725" s="34" t="s">
        <v>68</v>
      </c>
      <c r="E725" s="259" t="s">
        <v>210</v>
      </c>
      <c r="F725" s="260" t="s">
        <v>10</v>
      </c>
      <c r="G725" s="261" t="s">
        <v>393</v>
      </c>
      <c r="H725" s="2"/>
      <c r="I725" s="402">
        <f>SUM(I726)</f>
        <v>10000</v>
      </c>
    </row>
    <row r="726" spans="1:9" ht="31.5" x14ac:dyDescent="0.25">
      <c r="A726" s="558" t="s">
        <v>537</v>
      </c>
      <c r="B726" s="6" t="s">
        <v>747</v>
      </c>
      <c r="C726" s="283">
        <v>10</v>
      </c>
      <c r="D726" s="35" t="s">
        <v>68</v>
      </c>
      <c r="E726" s="259" t="s">
        <v>210</v>
      </c>
      <c r="F726" s="260" t="s">
        <v>10</v>
      </c>
      <c r="G726" s="261" t="s">
        <v>393</v>
      </c>
      <c r="H726" s="2" t="s">
        <v>16</v>
      </c>
      <c r="I726" s="403">
        <v>10000</v>
      </c>
    </row>
  </sheetData>
  <mergeCells count="7">
    <mergeCell ref="M712:U712"/>
    <mergeCell ref="L109:T109"/>
    <mergeCell ref="E13:G13"/>
    <mergeCell ref="A9:I9"/>
    <mergeCell ref="A10:I10"/>
    <mergeCell ref="A11:I11"/>
    <mergeCell ref="L700:T700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81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49" customWidth="1"/>
    <col min="7" max="7" width="9" customWidth="1"/>
    <col min="8" max="8" width="5.5703125" customWidth="1"/>
  </cols>
  <sheetData>
    <row r="1" spans="1:8" x14ac:dyDescent="0.25">
      <c r="B1" s="650" t="s">
        <v>791</v>
      </c>
      <c r="C1" s="650"/>
      <c r="D1" s="650"/>
      <c r="E1" s="650"/>
      <c r="F1" s="650"/>
    </row>
    <row r="2" spans="1:8" x14ac:dyDescent="0.25">
      <c r="B2" s="650" t="s">
        <v>93</v>
      </c>
      <c r="C2" s="650"/>
      <c r="D2" s="650"/>
      <c r="E2" s="650"/>
      <c r="F2" s="650"/>
    </row>
    <row r="3" spans="1:8" x14ac:dyDescent="0.25">
      <c r="B3" s="650" t="s">
        <v>94</v>
      </c>
      <c r="C3" s="650"/>
      <c r="D3" s="650"/>
      <c r="E3" s="650"/>
      <c r="F3" s="650"/>
    </row>
    <row r="4" spans="1:8" x14ac:dyDescent="0.25">
      <c r="B4" s="358" t="s">
        <v>95</v>
      </c>
      <c r="C4" s="358"/>
      <c r="D4" s="358"/>
      <c r="E4" s="358"/>
      <c r="F4" s="452"/>
      <c r="G4" s="124"/>
      <c r="H4" s="124"/>
    </row>
    <row r="5" spans="1:8" x14ac:dyDescent="0.25">
      <c r="B5" s="358" t="s">
        <v>778</v>
      </c>
      <c r="C5" s="358"/>
      <c r="D5" s="358"/>
      <c r="E5" s="358"/>
      <c r="F5" s="452"/>
      <c r="G5" s="124"/>
      <c r="H5" s="124"/>
    </row>
    <row r="6" spans="1:8" x14ac:dyDescent="0.25">
      <c r="B6" s="356" t="s">
        <v>779</v>
      </c>
      <c r="C6" s="356"/>
      <c r="D6" s="356"/>
      <c r="E6" s="356"/>
      <c r="F6" s="453"/>
    </row>
    <row r="7" spans="1:8" x14ac:dyDescent="0.25">
      <c r="B7" s="4" t="s">
        <v>826</v>
      </c>
      <c r="C7" s="4"/>
      <c r="D7" s="4"/>
      <c r="E7" s="4"/>
      <c r="F7" s="454"/>
    </row>
    <row r="8" spans="1:8" x14ac:dyDescent="0.25">
      <c r="B8" s="603" t="s">
        <v>869</v>
      </c>
      <c r="C8" s="4"/>
      <c r="D8" s="4"/>
      <c r="E8" s="4"/>
      <c r="F8" s="454"/>
    </row>
    <row r="9" spans="1:8" s="488" customFormat="1" x14ac:dyDescent="0.25">
      <c r="B9" s="487"/>
      <c r="C9" s="487"/>
      <c r="D9" s="487"/>
      <c r="E9" s="487"/>
      <c r="F9" s="454"/>
    </row>
    <row r="10" spans="1:8" ht="18.75" customHeight="1" x14ac:dyDescent="0.25">
      <c r="A10" s="639" t="s">
        <v>241</v>
      </c>
      <c r="B10" s="639"/>
      <c r="C10" s="639"/>
      <c r="D10" s="639"/>
      <c r="E10" s="639"/>
      <c r="F10" s="639"/>
    </row>
    <row r="11" spans="1:8" ht="18.75" customHeight="1" x14ac:dyDescent="0.25">
      <c r="A11" s="639" t="s">
        <v>242</v>
      </c>
      <c r="B11" s="639"/>
      <c r="C11" s="639"/>
      <c r="D11" s="639"/>
      <c r="E11" s="639"/>
      <c r="F11" s="639"/>
    </row>
    <row r="12" spans="1:8" ht="18.75" customHeight="1" x14ac:dyDescent="0.25">
      <c r="A12" s="639" t="s">
        <v>243</v>
      </c>
      <c r="B12" s="639"/>
      <c r="C12" s="639"/>
      <c r="D12" s="639"/>
      <c r="E12" s="639"/>
      <c r="F12" s="639"/>
    </row>
    <row r="13" spans="1:8" ht="18.75" customHeight="1" x14ac:dyDescent="0.25">
      <c r="A13" s="639" t="s">
        <v>781</v>
      </c>
      <c r="B13" s="639"/>
      <c r="C13" s="639"/>
      <c r="D13" s="639"/>
      <c r="E13" s="639"/>
      <c r="F13" s="639"/>
    </row>
    <row r="14" spans="1:8" ht="15.75" x14ac:dyDescent="0.25">
      <c r="B14" s="352"/>
      <c r="C14" s="352"/>
      <c r="D14" s="352"/>
      <c r="E14" s="352"/>
      <c r="F14" s="459" t="s">
        <v>512</v>
      </c>
    </row>
    <row r="15" spans="1:8" ht="45.75" customHeight="1" x14ac:dyDescent="0.25">
      <c r="A15" s="49" t="s">
        <v>0</v>
      </c>
      <c r="B15" s="647" t="s">
        <v>3</v>
      </c>
      <c r="C15" s="648"/>
      <c r="D15" s="649"/>
      <c r="E15" s="49" t="s">
        <v>4</v>
      </c>
      <c r="F15" s="362" t="s">
        <v>244</v>
      </c>
    </row>
    <row r="16" spans="1:8" ht="15.75" x14ac:dyDescent="0.25">
      <c r="A16" s="436" t="s">
        <v>624</v>
      </c>
      <c r="B16" s="425"/>
      <c r="C16" s="437"/>
      <c r="D16" s="438"/>
      <c r="E16" s="429"/>
      <c r="F16" s="417">
        <f>SUM(F17+F426)</f>
        <v>524582480</v>
      </c>
    </row>
    <row r="17" spans="1:6" ht="21.75" customHeight="1" x14ac:dyDescent="0.25">
      <c r="A17" s="448" t="s">
        <v>618</v>
      </c>
      <c r="B17" s="439"/>
      <c r="C17" s="440"/>
      <c r="D17" s="441"/>
      <c r="E17" s="442"/>
      <c r="F17" s="455">
        <f>SUM(F18+F75+F124+F265+F273+F278+F306+F327+F332+F342+F361+F372+F390+F408+F417)</f>
        <v>482604088</v>
      </c>
    </row>
    <row r="18" spans="1:6" ht="33.75" customHeight="1" x14ac:dyDescent="0.25">
      <c r="A18" s="132" t="s">
        <v>237</v>
      </c>
      <c r="B18" s="134" t="s">
        <v>221</v>
      </c>
      <c r="C18" s="244" t="s">
        <v>383</v>
      </c>
      <c r="D18" s="135" t="s">
        <v>384</v>
      </c>
      <c r="E18" s="133"/>
      <c r="F18" s="450">
        <f>SUM(F19+F44+F64)</f>
        <v>44409122</v>
      </c>
    </row>
    <row r="19" spans="1:6" ht="36" customHeight="1" x14ac:dyDescent="0.25">
      <c r="A19" s="131" t="s">
        <v>156</v>
      </c>
      <c r="B19" s="137" t="s">
        <v>224</v>
      </c>
      <c r="C19" s="312" t="s">
        <v>383</v>
      </c>
      <c r="D19" s="138" t="s">
        <v>384</v>
      </c>
      <c r="E19" s="136"/>
      <c r="F19" s="456">
        <f>SUM(F20)</f>
        <v>22426333</v>
      </c>
    </row>
    <row r="20" spans="1:6" ht="16.5" customHeight="1" x14ac:dyDescent="0.25">
      <c r="A20" s="302" t="s">
        <v>464</v>
      </c>
      <c r="B20" s="303" t="s">
        <v>224</v>
      </c>
      <c r="C20" s="304" t="s">
        <v>10</v>
      </c>
      <c r="D20" s="305" t="s">
        <v>384</v>
      </c>
      <c r="E20" s="306"/>
      <c r="F20" s="405">
        <f>SUM(F25+F38+F42+F32+F28+F30+F34+F36+F21)</f>
        <v>22426333</v>
      </c>
    </row>
    <row r="21" spans="1:6" s="613" customFormat="1" ht="47.25" x14ac:dyDescent="0.25">
      <c r="A21" s="26" t="s">
        <v>848</v>
      </c>
      <c r="B21" s="115" t="s">
        <v>224</v>
      </c>
      <c r="C21" s="206" t="s">
        <v>474</v>
      </c>
      <c r="D21" s="114" t="s">
        <v>842</v>
      </c>
      <c r="E21" s="139"/>
      <c r="F21" s="401">
        <f>SUM(F22:F24)</f>
        <v>920875</v>
      </c>
    </row>
    <row r="22" spans="1:6" s="42" customFormat="1" ht="47.25" x14ac:dyDescent="0.25">
      <c r="A22" s="53" t="s">
        <v>76</v>
      </c>
      <c r="B22" s="123" t="s">
        <v>224</v>
      </c>
      <c r="C22" s="207" t="s">
        <v>474</v>
      </c>
      <c r="D22" s="120" t="s">
        <v>842</v>
      </c>
      <c r="E22" s="126" t="s">
        <v>13</v>
      </c>
      <c r="F22" s="404">
        <f>SUM(прил5!H456)</f>
        <v>485914</v>
      </c>
    </row>
    <row r="23" spans="1:6" s="613" customFormat="1" ht="33" customHeight="1" x14ac:dyDescent="0.25">
      <c r="A23" s="53" t="s">
        <v>537</v>
      </c>
      <c r="B23" s="123" t="s">
        <v>224</v>
      </c>
      <c r="C23" s="207" t="s">
        <v>474</v>
      </c>
      <c r="D23" s="120" t="s">
        <v>842</v>
      </c>
      <c r="E23" s="126" t="s">
        <v>16</v>
      </c>
      <c r="F23" s="404">
        <f>SUM(прил5!H457)</f>
        <v>3647</v>
      </c>
    </row>
    <row r="24" spans="1:6" s="613" customFormat="1" ht="16.5" customHeight="1" x14ac:dyDescent="0.25">
      <c r="A24" s="53" t="s">
        <v>40</v>
      </c>
      <c r="B24" s="123" t="s">
        <v>224</v>
      </c>
      <c r="C24" s="207" t="s">
        <v>474</v>
      </c>
      <c r="D24" s="120" t="s">
        <v>842</v>
      </c>
      <c r="E24" s="126" t="s">
        <v>39</v>
      </c>
      <c r="F24" s="404">
        <f>SUM(прил5!H458)</f>
        <v>431314</v>
      </c>
    </row>
    <row r="25" spans="1:6" ht="35.25" customHeight="1" x14ac:dyDescent="0.25">
      <c r="A25" s="26" t="s">
        <v>162</v>
      </c>
      <c r="B25" s="115" t="s">
        <v>224</v>
      </c>
      <c r="C25" s="206" t="s">
        <v>474</v>
      </c>
      <c r="D25" s="114" t="s">
        <v>476</v>
      </c>
      <c r="E25" s="139"/>
      <c r="F25" s="401">
        <f>SUM(F26:F27)</f>
        <v>371402</v>
      </c>
    </row>
    <row r="26" spans="1:6" ht="33" customHeight="1" x14ac:dyDescent="0.25">
      <c r="A26" s="53" t="s">
        <v>537</v>
      </c>
      <c r="B26" s="123" t="s">
        <v>224</v>
      </c>
      <c r="C26" s="207" t="s">
        <v>474</v>
      </c>
      <c r="D26" s="120" t="s">
        <v>476</v>
      </c>
      <c r="E26" s="126" t="s">
        <v>16</v>
      </c>
      <c r="F26" s="404">
        <f>SUM(прил5!H542)</f>
        <v>2643</v>
      </c>
    </row>
    <row r="27" spans="1:6" ht="16.5" customHeight="1" x14ac:dyDescent="0.25">
      <c r="A27" s="53" t="s">
        <v>40</v>
      </c>
      <c r="B27" s="123" t="s">
        <v>224</v>
      </c>
      <c r="C27" s="207" t="s">
        <v>474</v>
      </c>
      <c r="D27" s="120" t="s">
        <v>476</v>
      </c>
      <c r="E27" s="126" t="s">
        <v>39</v>
      </c>
      <c r="F27" s="404">
        <f>SUM(прил5!H543)</f>
        <v>368759</v>
      </c>
    </row>
    <row r="28" spans="1:6" s="586" customFormat="1" ht="78.75" x14ac:dyDescent="0.25">
      <c r="A28" s="591" t="s">
        <v>821</v>
      </c>
      <c r="B28" s="217" t="s">
        <v>224</v>
      </c>
      <c r="C28" s="218" t="s">
        <v>10</v>
      </c>
      <c r="D28" s="219" t="s">
        <v>800</v>
      </c>
      <c r="E28" s="27"/>
      <c r="F28" s="401">
        <f>SUM(F29)</f>
        <v>1800000</v>
      </c>
    </row>
    <row r="29" spans="1:6" s="586" customFormat="1" ht="31.5" x14ac:dyDescent="0.25">
      <c r="A29" s="553" t="s">
        <v>537</v>
      </c>
      <c r="B29" s="220" t="s">
        <v>224</v>
      </c>
      <c r="C29" s="221" t="s">
        <v>10</v>
      </c>
      <c r="D29" s="222" t="s">
        <v>800</v>
      </c>
      <c r="E29" s="2" t="s">
        <v>16</v>
      </c>
      <c r="F29" s="404">
        <f>SUM(прил5!H460)</f>
        <v>1800000</v>
      </c>
    </row>
    <row r="30" spans="1:6" s="586" customFormat="1" ht="63" x14ac:dyDescent="0.25">
      <c r="A30" s="591" t="s">
        <v>822</v>
      </c>
      <c r="B30" s="217" t="s">
        <v>224</v>
      </c>
      <c r="C30" s="218" t="s">
        <v>10</v>
      </c>
      <c r="D30" s="219" t="s">
        <v>801</v>
      </c>
      <c r="E30" s="27"/>
      <c r="F30" s="401">
        <f>SUM(F31)</f>
        <v>1681032</v>
      </c>
    </row>
    <row r="31" spans="1:6" s="586" customFormat="1" ht="31.5" x14ac:dyDescent="0.25">
      <c r="A31" s="553" t="s">
        <v>537</v>
      </c>
      <c r="B31" s="220" t="s">
        <v>224</v>
      </c>
      <c r="C31" s="221" t="s">
        <v>10</v>
      </c>
      <c r="D31" s="222" t="s">
        <v>801</v>
      </c>
      <c r="E31" s="2" t="s">
        <v>16</v>
      </c>
      <c r="F31" s="404">
        <f>SUM(прил5!H462)</f>
        <v>1681032</v>
      </c>
    </row>
    <row r="32" spans="1:6" ht="33.75" customHeight="1" x14ac:dyDescent="0.25">
      <c r="A32" s="26" t="s">
        <v>595</v>
      </c>
      <c r="B32" s="115" t="s">
        <v>224</v>
      </c>
      <c r="C32" s="206" t="s">
        <v>474</v>
      </c>
      <c r="D32" s="114" t="s">
        <v>594</v>
      </c>
      <c r="E32" s="139"/>
      <c r="F32" s="401">
        <f>SUM(F33)</f>
        <v>525000</v>
      </c>
    </row>
    <row r="33" spans="1:6" ht="34.5" customHeight="1" x14ac:dyDescent="0.25">
      <c r="A33" s="88" t="s">
        <v>537</v>
      </c>
      <c r="B33" s="123" t="s">
        <v>224</v>
      </c>
      <c r="C33" s="207" t="s">
        <v>474</v>
      </c>
      <c r="D33" s="120" t="s">
        <v>594</v>
      </c>
      <c r="E33" s="126" t="s">
        <v>16</v>
      </c>
      <c r="F33" s="404">
        <f>SUM(прил5!H464)</f>
        <v>525000</v>
      </c>
    </row>
    <row r="34" spans="1:6" s="586" customFormat="1" ht="64.5" customHeight="1" x14ac:dyDescent="0.25">
      <c r="A34" s="591" t="s">
        <v>823</v>
      </c>
      <c r="B34" s="217" t="s">
        <v>224</v>
      </c>
      <c r="C34" s="218" t="s">
        <v>10</v>
      </c>
      <c r="D34" s="219" t="s">
        <v>802</v>
      </c>
      <c r="E34" s="27"/>
      <c r="F34" s="401">
        <f>SUM(F35)</f>
        <v>2127605</v>
      </c>
    </row>
    <row r="35" spans="1:6" s="586" customFormat="1" ht="31.5" x14ac:dyDescent="0.25">
      <c r="A35" s="553" t="s">
        <v>537</v>
      </c>
      <c r="B35" s="220" t="s">
        <v>224</v>
      </c>
      <c r="C35" s="221" t="s">
        <v>10</v>
      </c>
      <c r="D35" s="222" t="s">
        <v>802</v>
      </c>
      <c r="E35" s="2" t="s">
        <v>16</v>
      </c>
      <c r="F35" s="404">
        <f>SUM(прил5!H466)</f>
        <v>2127605</v>
      </c>
    </row>
    <row r="36" spans="1:6" s="586" customFormat="1" ht="63" x14ac:dyDescent="0.25">
      <c r="A36" s="591" t="s">
        <v>824</v>
      </c>
      <c r="B36" s="217" t="s">
        <v>224</v>
      </c>
      <c r="C36" s="218" t="s">
        <v>10</v>
      </c>
      <c r="D36" s="219" t="s">
        <v>803</v>
      </c>
      <c r="E36" s="27"/>
      <c r="F36" s="401">
        <f>SUM(F37)</f>
        <v>1120688</v>
      </c>
    </row>
    <row r="37" spans="1:6" s="586" customFormat="1" ht="34.5" customHeight="1" x14ac:dyDescent="0.25">
      <c r="A37" s="548" t="s">
        <v>537</v>
      </c>
      <c r="B37" s="220" t="s">
        <v>224</v>
      </c>
      <c r="C37" s="221" t="s">
        <v>10</v>
      </c>
      <c r="D37" s="222" t="s">
        <v>803</v>
      </c>
      <c r="E37" s="2" t="s">
        <v>16</v>
      </c>
      <c r="F37" s="404">
        <f>SUM(прил5!H468)</f>
        <v>1120688</v>
      </c>
    </row>
    <row r="38" spans="1:6" ht="32.25" customHeight="1" x14ac:dyDescent="0.25">
      <c r="A38" s="26" t="s">
        <v>84</v>
      </c>
      <c r="B38" s="316" t="s">
        <v>224</v>
      </c>
      <c r="C38" s="317" t="s">
        <v>10</v>
      </c>
      <c r="D38" s="114" t="s">
        <v>415</v>
      </c>
      <c r="E38" s="139"/>
      <c r="F38" s="401">
        <f>SUM(F39:F41)</f>
        <v>13879731</v>
      </c>
    </row>
    <row r="39" spans="1:6" ht="50.25" customHeight="1" x14ac:dyDescent="0.25">
      <c r="A39" s="53" t="s">
        <v>76</v>
      </c>
      <c r="B39" s="318" t="s">
        <v>224</v>
      </c>
      <c r="C39" s="319" t="s">
        <v>10</v>
      </c>
      <c r="D39" s="120" t="s">
        <v>415</v>
      </c>
      <c r="E39" s="126" t="s">
        <v>13</v>
      </c>
      <c r="F39" s="404">
        <f>SUM(прил5!H470)</f>
        <v>12821383</v>
      </c>
    </row>
    <row r="40" spans="1:6" ht="30.75" customHeight="1" x14ac:dyDescent="0.25">
      <c r="A40" s="53" t="s">
        <v>537</v>
      </c>
      <c r="B40" s="318" t="s">
        <v>224</v>
      </c>
      <c r="C40" s="319" t="s">
        <v>10</v>
      </c>
      <c r="D40" s="120" t="s">
        <v>415</v>
      </c>
      <c r="E40" s="126" t="s">
        <v>16</v>
      </c>
      <c r="F40" s="404">
        <f>SUM(прил5!H471)</f>
        <v>1026284</v>
      </c>
    </row>
    <row r="41" spans="1:6" ht="16.5" customHeight="1" x14ac:dyDescent="0.25">
      <c r="A41" s="53" t="s">
        <v>18</v>
      </c>
      <c r="B41" s="318" t="s">
        <v>224</v>
      </c>
      <c r="C41" s="319" t="s">
        <v>10</v>
      </c>
      <c r="D41" s="120" t="s">
        <v>415</v>
      </c>
      <c r="E41" s="126" t="s">
        <v>17</v>
      </c>
      <c r="F41" s="404">
        <f>SUM(прил5!H472)</f>
        <v>32064</v>
      </c>
    </row>
    <row r="42" spans="1:6" ht="19.5" hidden="1" customHeight="1" x14ac:dyDescent="0.25">
      <c r="A42" s="26" t="s">
        <v>100</v>
      </c>
      <c r="B42" s="316" t="s">
        <v>224</v>
      </c>
      <c r="C42" s="317" t="s">
        <v>10</v>
      </c>
      <c r="D42" s="114" t="s">
        <v>406</v>
      </c>
      <c r="E42" s="139"/>
      <c r="F42" s="401">
        <f>SUM(F43)</f>
        <v>0</v>
      </c>
    </row>
    <row r="43" spans="1:6" ht="16.5" hidden="1" customHeight="1" x14ac:dyDescent="0.25">
      <c r="A43" s="53" t="s">
        <v>537</v>
      </c>
      <c r="B43" s="318" t="s">
        <v>224</v>
      </c>
      <c r="C43" s="319" t="s">
        <v>10</v>
      </c>
      <c r="D43" s="120" t="s">
        <v>406</v>
      </c>
      <c r="E43" s="126" t="s">
        <v>16</v>
      </c>
      <c r="F43" s="404">
        <f>SUM(прил5!H474)</f>
        <v>0</v>
      </c>
    </row>
    <row r="44" spans="1:6" ht="35.25" customHeight="1" x14ac:dyDescent="0.25">
      <c r="A44" s="140" t="s">
        <v>157</v>
      </c>
      <c r="B44" s="315" t="s">
        <v>465</v>
      </c>
      <c r="C44" s="245" t="s">
        <v>383</v>
      </c>
      <c r="D44" s="142" t="s">
        <v>384</v>
      </c>
      <c r="E44" s="143"/>
      <c r="F44" s="457">
        <f>SUM(F45+F59)</f>
        <v>14811248</v>
      </c>
    </row>
    <row r="45" spans="1:6" ht="18" customHeight="1" x14ac:dyDescent="0.25">
      <c r="A45" s="307" t="s">
        <v>466</v>
      </c>
      <c r="B45" s="308" t="s">
        <v>225</v>
      </c>
      <c r="C45" s="309" t="s">
        <v>10</v>
      </c>
      <c r="D45" s="310" t="s">
        <v>384</v>
      </c>
      <c r="E45" s="311"/>
      <c r="F45" s="402">
        <f>SUM(F50+F55+F53+F46)</f>
        <v>14188010</v>
      </c>
    </row>
    <row r="46" spans="1:6" s="613" customFormat="1" ht="47.25" x14ac:dyDescent="0.25">
      <c r="A46" s="26" t="s">
        <v>848</v>
      </c>
      <c r="B46" s="115" t="s">
        <v>225</v>
      </c>
      <c r="C46" s="206" t="s">
        <v>474</v>
      </c>
      <c r="D46" s="114" t="s">
        <v>842</v>
      </c>
      <c r="E46" s="139"/>
      <c r="F46" s="401">
        <f>SUM(F47:F49)</f>
        <v>634829</v>
      </c>
    </row>
    <row r="47" spans="1:6" s="42" customFormat="1" ht="47.25" x14ac:dyDescent="0.25">
      <c r="A47" s="53" t="s">
        <v>76</v>
      </c>
      <c r="B47" s="123" t="s">
        <v>225</v>
      </c>
      <c r="C47" s="207" t="s">
        <v>474</v>
      </c>
      <c r="D47" s="120" t="s">
        <v>842</v>
      </c>
      <c r="E47" s="126" t="s">
        <v>13</v>
      </c>
      <c r="F47" s="404">
        <f>SUM(прил5!H478)</f>
        <v>492019</v>
      </c>
    </row>
    <row r="48" spans="1:6" s="613" customFormat="1" ht="33" customHeight="1" x14ac:dyDescent="0.25">
      <c r="A48" s="53" t="s">
        <v>537</v>
      </c>
      <c r="B48" s="123" t="s">
        <v>225</v>
      </c>
      <c r="C48" s="207" t="s">
        <v>474</v>
      </c>
      <c r="D48" s="120" t="s">
        <v>842</v>
      </c>
      <c r="E48" s="126" t="s">
        <v>16</v>
      </c>
      <c r="F48" s="404">
        <f>SUM(прил5!H479)</f>
        <v>2436</v>
      </c>
    </row>
    <row r="49" spans="1:6" s="613" customFormat="1" ht="16.5" customHeight="1" x14ac:dyDescent="0.25">
      <c r="A49" s="53" t="s">
        <v>40</v>
      </c>
      <c r="B49" s="123" t="s">
        <v>225</v>
      </c>
      <c r="C49" s="207" t="s">
        <v>474</v>
      </c>
      <c r="D49" s="120" t="s">
        <v>842</v>
      </c>
      <c r="E49" s="126" t="s">
        <v>39</v>
      </c>
      <c r="F49" s="404">
        <f>SUM(прил5!H480)</f>
        <v>140374</v>
      </c>
    </row>
    <row r="50" spans="1:6" ht="35.25" customHeight="1" x14ac:dyDescent="0.25">
      <c r="A50" s="26" t="s">
        <v>162</v>
      </c>
      <c r="B50" s="115" t="s">
        <v>225</v>
      </c>
      <c r="C50" s="206" t="s">
        <v>474</v>
      </c>
      <c r="D50" s="114" t="s">
        <v>476</v>
      </c>
      <c r="E50" s="139"/>
      <c r="F50" s="401">
        <f>SUM(F51:F52)</f>
        <v>403348</v>
      </c>
    </row>
    <row r="51" spans="1:6" ht="31.5" customHeight="1" x14ac:dyDescent="0.25">
      <c r="A51" s="53" t="s">
        <v>537</v>
      </c>
      <c r="B51" s="123" t="s">
        <v>225</v>
      </c>
      <c r="C51" s="207" t="s">
        <v>474</v>
      </c>
      <c r="D51" s="120" t="s">
        <v>476</v>
      </c>
      <c r="E51" s="126" t="s">
        <v>16</v>
      </c>
      <c r="F51" s="404">
        <f>SUM(прил5!H547)</f>
        <v>2678</v>
      </c>
    </row>
    <row r="52" spans="1:6" ht="16.5" customHeight="1" x14ac:dyDescent="0.25">
      <c r="A52" s="53" t="s">
        <v>40</v>
      </c>
      <c r="B52" s="123" t="s">
        <v>225</v>
      </c>
      <c r="C52" s="207" t="s">
        <v>474</v>
      </c>
      <c r="D52" s="120" t="s">
        <v>476</v>
      </c>
      <c r="E52" s="126" t="s">
        <v>39</v>
      </c>
      <c r="F52" s="404">
        <f>SUM(прил5!H548)</f>
        <v>400670</v>
      </c>
    </row>
    <row r="53" spans="1:6" s="597" customFormat="1" ht="19.5" customHeight="1" x14ac:dyDescent="0.25">
      <c r="A53" s="601" t="s">
        <v>811</v>
      </c>
      <c r="B53" s="115" t="s">
        <v>225</v>
      </c>
      <c r="C53" s="206" t="s">
        <v>10</v>
      </c>
      <c r="D53" s="114" t="s">
        <v>827</v>
      </c>
      <c r="E53" s="139"/>
      <c r="F53" s="401">
        <f>SUM(F54)</f>
        <v>526316</v>
      </c>
    </row>
    <row r="54" spans="1:6" s="597" customFormat="1" ht="34.5" customHeight="1" x14ac:dyDescent="0.25">
      <c r="A54" s="600" t="s">
        <v>537</v>
      </c>
      <c r="B54" s="123" t="s">
        <v>225</v>
      </c>
      <c r="C54" s="207" t="s">
        <v>10</v>
      </c>
      <c r="D54" s="120" t="s">
        <v>827</v>
      </c>
      <c r="E54" s="126"/>
      <c r="F54" s="404">
        <f>SUM(прил5!H482)</f>
        <v>526316</v>
      </c>
    </row>
    <row r="55" spans="1:6" ht="33" customHeight="1" x14ac:dyDescent="0.25">
      <c r="A55" s="26" t="s">
        <v>84</v>
      </c>
      <c r="B55" s="316" t="s">
        <v>225</v>
      </c>
      <c r="C55" s="317" t="s">
        <v>10</v>
      </c>
      <c r="D55" s="114" t="s">
        <v>415</v>
      </c>
      <c r="E55" s="139"/>
      <c r="F55" s="401">
        <f>SUM(F56:F58)</f>
        <v>12623517</v>
      </c>
    </row>
    <row r="56" spans="1:6" ht="47.25" customHeight="1" x14ac:dyDescent="0.25">
      <c r="A56" s="53" t="s">
        <v>76</v>
      </c>
      <c r="B56" s="318" t="s">
        <v>225</v>
      </c>
      <c r="C56" s="319" t="s">
        <v>10</v>
      </c>
      <c r="D56" s="120" t="s">
        <v>415</v>
      </c>
      <c r="E56" s="126" t="s">
        <v>13</v>
      </c>
      <c r="F56" s="404">
        <f>SUM(прил5!H484)</f>
        <v>12027043</v>
      </c>
    </row>
    <row r="57" spans="1:6" ht="33" customHeight="1" x14ac:dyDescent="0.25">
      <c r="A57" s="53" t="s">
        <v>537</v>
      </c>
      <c r="B57" s="318" t="s">
        <v>225</v>
      </c>
      <c r="C57" s="319" t="s">
        <v>10</v>
      </c>
      <c r="D57" s="120" t="s">
        <v>415</v>
      </c>
      <c r="E57" s="126" t="s">
        <v>16</v>
      </c>
      <c r="F57" s="404">
        <f>SUM(прил5!H485)</f>
        <v>587628</v>
      </c>
    </row>
    <row r="58" spans="1:6" ht="18" customHeight="1" x14ac:dyDescent="0.25">
      <c r="A58" s="53" t="s">
        <v>18</v>
      </c>
      <c r="B58" s="318" t="s">
        <v>225</v>
      </c>
      <c r="C58" s="319" t="s">
        <v>10</v>
      </c>
      <c r="D58" s="120" t="s">
        <v>415</v>
      </c>
      <c r="E58" s="126" t="s">
        <v>17</v>
      </c>
      <c r="F58" s="404">
        <f>SUM(прил5!H486)</f>
        <v>8846</v>
      </c>
    </row>
    <row r="59" spans="1:6" ht="18" customHeight="1" x14ac:dyDescent="0.25">
      <c r="A59" s="307" t="s">
        <v>564</v>
      </c>
      <c r="B59" s="364" t="s">
        <v>225</v>
      </c>
      <c r="C59" s="365" t="s">
        <v>12</v>
      </c>
      <c r="D59" s="310" t="s">
        <v>384</v>
      </c>
      <c r="E59" s="311"/>
      <c r="F59" s="402">
        <f>SUM(F60+F62)</f>
        <v>623238</v>
      </c>
    </row>
    <row r="60" spans="1:6" ht="33.75" customHeight="1" x14ac:dyDescent="0.25">
      <c r="A60" s="26" t="s">
        <v>563</v>
      </c>
      <c r="B60" s="316" t="s">
        <v>225</v>
      </c>
      <c r="C60" s="317" t="s">
        <v>12</v>
      </c>
      <c r="D60" s="114" t="s">
        <v>562</v>
      </c>
      <c r="E60" s="139"/>
      <c r="F60" s="401">
        <f>SUM(F61)</f>
        <v>572102</v>
      </c>
    </row>
    <row r="61" spans="1:6" ht="18" customHeight="1" x14ac:dyDescent="0.25">
      <c r="A61" s="53" t="s">
        <v>21</v>
      </c>
      <c r="B61" s="318" t="s">
        <v>225</v>
      </c>
      <c r="C61" s="319" t="s">
        <v>12</v>
      </c>
      <c r="D61" s="120" t="s">
        <v>562</v>
      </c>
      <c r="E61" s="126" t="s">
        <v>66</v>
      </c>
      <c r="F61" s="404">
        <f>SUM(прил5!H507)</f>
        <v>572102</v>
      </c>
    </row>
    <row r="62" spans="1:6" ht="31.5" customHeight="1" x14ac:dyDescent="0.25">
      <c r="A62" s="26" t="s">
        <v>439</v>
      </c>
      <c r="B62" s="316" t="s">
        <v>225</v>
      </c>
      <c r="C62" s="317" t="s">
        <v>12</v>
      </c>
      <c r="D62" s="114" t="s">
        <v>438</v>
      </c>
      <c r="E62" s="139"/>
      <c r="F62" s="401">
        <f>SUM(F63)</f>
        <v>51136</v>
      </c>
    </row>
    <row r="63" spans="1:6" ht="16.5" customHeight="1" x14ac:dyDescent="0.25">
      <c r="A63" s="53" t="s">
        <v>21</v>
      </c>
      <c r="B63" s="318" t="s">
        <v>225</v>
      </c>
      <c r="C63" s="319" t="s">
        <v>12</v>
      </c>
      <c r="D63" s="120" t="s">
        <v>438</v>
      </c>
      <c r="E63" s="126" t="s">
        <v>66</v>
      </c>
      <c r="F63" s="404">
        <f>SUM(прил5!H110)</f>
        <v>51136</v>
      </c>
    </row>
    <row r="64" spans="1:6" s="42" customFormat="1" ht="49.5" customHeight="1" x14ac:dyDescent="0.25">
      <c r="A64" s="150" t="s">
        <v>159</v>
      </c>
      <c r="B64" s="151" t="s">
        <v>227</v>
      </c>
      <c r="C64" s="159" t="s">
        <v>383</v>
      </c>
      <c r="D64" s="147" t="s">
        <v>384</v>
      </c>
      <c r="E64" s="145"/>
      <c r="F64" s="457">
        <f>SUM(F65+F68)</f>
        <v>7171541</v>
      </c>
    </row>
    <row r="65" spans="1:6" s="42" customFormat="1" ht="64.5" customHeight="1" x14ac:dyDescent="0.25">
      <c r="A65" s="320" t="s">
        <v>473</v>
      </c>
      <c r="B65" s="324" t="s">
        <v>227</v>
      </c>
      <c r="C65" s="325" t="s">
        <v>10</v>
      </c>
      <c r="D65" s="323" t="s">
        <v>384</v>
      </c>
      <c r="E65" s="314"/>
      <c r="F65" s="402">
        <f>SUM(F66)</f>
        <v>1193609</v>
      </c>
    </row>
    <row r="66" spans="1:6" s="42" customFormat="1" ht="33" customHeight="1" x14ac:dyDescent="0.25">
      <c r="A66" s="74" t="s">
        <v>75</v>
      </c>
      <c r="B66" s="326" t="s">
        <v>227</v>
      </c>
      <c r="C66" s="327" t="s">
        <v>474</v>
      </c>
      <c r="D66" s="149" t="s">
        <v>388</v>
      </c>
      <c r="E66" s="29"/>
      <c r="F66" s="401">
        <f>SUM(F67:F67)</f>
        <v>1193609</v>
      </c>
    </row>
    <row r="67" spans="1:6" s="42" customFormat="1" ht="49.5" customHeight="1" x14ac:dyDescent="0.25">
      <c r="A67" s="75" t="s">
        <v>76</v>
      </c>
      <c r="B67" s="328" t="s">
        <v>227</v>
      </c>
      <c r="C67" s="329" t="s">
        <v>474</v>
      </c>
      <c r="D67" s="146" t="s">
        <v>388</v>
      </c>
      <c r="E67" s="52">
        <v>100</v>
      </c>
      <c r="F67" s="404">
        <f>SUM(прил5!H511)</f>
        <v>1193609</v>
      </c>
    </row>
    <row r="68" spans="1:6" s="42" customFormat="1" ht="49.5" customHeight="1" x14ac:dyDescent="0.25">
      <c r="A68" s="320" t="s">
        <v>470</v>
      </c>
      <c r="B68" s="321" t="s">
        <v>227</v>
      </c>
      <c r="C68" s="322" t="s">
        <v>12</v>
      </c>
      <c r="D68" s="323" t="s">
        <v>384</v>
      </c>
      <c r="E68" s="314"/>
      <c r="F68" s="402">
        <f>SUM(F69+F71)</f>
        <v>5977932</v>
      </c>
    </row>
    <row r="69" spans="1:6" s="42" customFormat="1" ht="49.5" customHeight="1" x14ac:dyDescent="0.25">
      <c r="A69" s="74" t="s">
        <v>86</v>
      </c>
      <c r="B69" s="326" t="s">
        <v>227</v>
      </c>
      <c r="C69" s="327" t="s">
        <v>471</v>
      </c>
      <c r="D69" s="149" t="s">
        <v>472</v>
      </c>
      <c r="E69" s="29"/>
      <c r="F69" s="401">
        <f>SUM(F70)</f>
        <v>10851</v>
      </c>
    </row>
    <row r="70" spans="1:6" s="42" customFormat="1" ht="49.5" customHeight="1" x14ac:dyDescent="0.25">
      <c r="A70" s="75" t="s">
        <v>76</v>
      </c>
      <c r="B70" s="328" t="s">
        <v>227</v>
      </c>
      <c r="C70" s="329" t="s">
        <v>471</v>
      </c>
      <c r="D70" s="146" t="s">
        <v>472</v>
      </c>
      <c r="E70" s="52">
        <v>100</v>
      </c>
      <c r="F70" s="404">
        <f>SUM(прил5!H514)</f>
        <v>10851</v>
      </c>
    </row>
    <row r="71" spans="1:6" s="42" customFormat="1" ht="33" customHeight="1" x14ac:dyDescent="0.25">
      <c r="A71" s="74" t="s">
        <v>84</v>
      </c>
      <c r="B71" s="326" t="s">
        <v>227</v>
      </c>
      <c r="C71" s="327" t="s">
        <v>471</v>
      </c>
      <c r="D71" s="149" t="s">
        <v>415</v>
      </c>
      <c r="E71" s="29"/>
      <c r="F71" s="401">
        <f>SUM(F72:F74)</f>
        <v>5967081</v>
      </c>
    </row>
    <row r="72" spans="1:6" s="42" customFormat="1" ht="49.5" customHeight="1" x14ac:dyDescent="0.25">
      <c r="A72" s="75" t="s">
        <v>76</v>
      </c>
      <c r="B72" s="328" t="s">
        <v>227</v>
      </c>
      <c r="C72" s="329" t="s">
        <v>471</v>
      </c>
      <c r="D72" s="146" t="s">
        <v>415</v>
      </c>
      <c r="E72" s="52">
        <v>100</v>
      </c>
      <c r="F72" s="404">
        <f>SUM(прил5!H516)</f>
        <v>5797859</v>
      </c>
    </row>
    <row r="73" spans="1:6" s="42" customFormat="1" ht="30.75" customHeight="1" x14ac:dyDescent="0.25">
      <c r="A73" s="75" t="s">
        <v>537</v>
      </c>
      <c r="B73" s="328" t="s">
        <v>227</v>
      </c>
      <c r="C73" s="329" t="s">
        <v>471</v>
      </c>
      <c r="D73" s="146" t="s">
        <v>415</v>
      </c>
      <c r="E73" s="52">
        <v>200</v>
      </c>
      <c r="F73" s="404">
        <f>SUM(прил5!H517)</f>
        <v>169022</v>
      </c>
    </row>
    <row r="74" spans="1:6" s="42" customFormat="1" ht="18" customHeight="1" x14ac:dyDescent="0.25">
      <c r="A74" s="75" t="s">
        <v>18</v>
      </c>
      <c r="B74" s="328" t="s">
        <v>227</v>
      </c>
      <c r="C74" s="329" t="s">
        <v>471</v>
      </c>
      <c r="D74" s="146" t="s">
        <v>415</v>
      </c>
      <c r="E74" s="52">
        <v>800</v>
      </c>
      <c r="F74" s="404">
        <f>SUM(прил5!H518)</f>
        <v>200</v>
      </c>
    </row>
    <row r="75" spans="1:6" s="42" customFormat="1" ht="34.5" customHeight="1" x14ac:dyDescent="0.25">
      <c r="A75" s="57" t="s">
        <v>110</v>
      </c>
      <c r="B75" s="152" t="s">
        <v>180</v>
      </c>
      <c r="C75" s="246" t="s">
        <v>383</v>
      </c>
      <c r="D75" s="153" t="s">
        <v>384</v>
      </c>
      <c r="E75" s="38"/>
      <c r="F75" s="450">
        <f>SUM(F76+F86+F112)</f>
        <v>65414310</v>
      </c>
    </row>
    <row r="76" spans="1:6" s="42" customFormat="1" ht="48.75" customHeight="1" x14ac:dyDescent="0.25">
      <c r="A76" s="140" t="s">
        <v>122</v>
      </c>
      <c r="B76" s="151" t="s">
        <v>211</v>
      </c>
      <c r="C76" s="159" t="s">
        <v>383</v>
      </c>
      <c r="D76" s="147" t="s">
        <v>384</v>
      </c>
      <c r="E76" s="145"/>
      <c r="F76" s="457">
        <f>SUM(F77)</f>
        <v>3650708</v>
      </c>
    </row>
    <row r="77" spans="1:6" s="42" customFormat="1" ht="48.75" customHeight="1" x14ac:dyDescent="0.25">
      <c r="A77" s="307" t="s">
        <v>407</v>
      </c>
      <c r="B77" s="321" t="s">
        <v>211</v>
      </c>
      <c r="C77" s="322" t="s">
        <v>10</v>
      </c>
      <c r="D77" s="323" t="s">
        <v>384</v>
      </c>
      <c r="E77" s="314"/>
      <c r="F77" s="402">
        <f>SUM(+F78+F84+F81)</f>
        <v>3650708</v>
      </c>
    </row>
    <row r="78" spans="1:6" s="42" customFormat="1" ht="33" customHeight="1" x14ac:dyDescent="0.25">
      <c r="A78" s="26" t="s">
        <v>91</v>
      </c>
      <c r="B78" s="121" t="s">
        <v>211</v>
      </c>
      <c r="C78" s="157" t="s">
        <v>10</v>
      </c>
      <c r="D78" s="149" t="s">
        <v>485</v>
      </c>
      <c r="E78" s="29"/>
      <c r="F78" s="401">
        <f>SUM(F79:F80)</f>
        <v>2677600</v>
      </c>
    </row>
    <row r="79" spans="1:6" s="42" customFormat="1" ht="48.75" customHeight="1" x14ac:dyDescent="0.25">
      <c r="A79" s="53" t="s">
        <v>76</v>
      </c>
      <c r="B79" s="122" t="s">
        <v>211</v>
      </c>
      <c r="C79" s="154" t="s">
        <v>10</v>
      </c>
      <c r="D79" s="146" t="s">
        <v>485</v>
      </c>
      <c r="E79" s="52">
        <v>100</v>
      </c>
      <c r="F79" s="404">
        <f>SUM(прил5!H633)</f>
        <v>2467600</v>
      </c>
    </row>
    <row r="80" spans="1:6" s="42" customFormat="1" ht="33" customHeight="1" x14ac:dyDescent="0.25">
      <c r="A80" s="53" t="s">
        <v>537</v>
      </c>
      <c r="B80" s="122" t="s">
        <v>211</v>
      </c>
      <c r="C80" s="154" t="s">
        <v>10</v>
      </c>
      <c r="D80" s="146" t="s">
        <v>485</v>
      </c>
      <c r="E80" s="52">
        <v>200</v>
      </c>
      <c r="F80" s="404">
        <f>SUM(прил5!H634)</f>
        <v>210000</v>
      </c>
    </row>
    <row r="81" spans="1:6" s="42" customFormat="1" ht="47.25" customHeight="1" x14ac:dyDescent="0.25">
      <c r="A81" s="98" t="s">
        <v>677</v>
      </c>
      <c r="B81" s="262" t="s">
        <v>211</v>
      </c>
      <c r="C81" s="263" t="s">
        <v>10</v>
      </c>
      <c r="D81" s="264" t="s">
        <v>676</v>
      </c>
      <c r="E81" s="27"/>
      <c r="F81" s="401">
        <f>SUM(F82:F83)</f>
        <v>669400</v>
      </c>
    </row>
    <row r="82" spans="1:6" s="42" customFormat="1" ht="48" customHeight="1" x14ac:dyDescent="0.25">
      <c r="A82" s="100" t="s">
        <v>76</v>
      </c>
      <c r="B82" s="259" t="s">
        <v>211</v>
      </c>
      <c r="C82" s="260" t="s">
        <v>10</v>
      </c>
      <c r="D82" s="261" t="s">
        <v>676</v>
      </c>
      <c r="E82" s="2" t="s">
        <v>13</v>
      </c>
      <c r="F82" s="404">
        <f>SUM(прил5!H636)</f>
        <v>603520</v>
      </c>
    </row>
    <row r="83" spans="1:6" s="42" customFormat="1" ht="32.25" customHeight="1" x14ac:dyDescent="0.25">
      <c r="A83" s="109" t="s">
        <v>537</v>
      </c>
      <c r="B83" s="259" t="s">
        <v>211</v>
      </c>
      <c r="C83" s="260" t="s">
        <v>10</v>
      </c>
      <c r="D83" s="261" t="s">
        <v>676</v>
      </c>
      <c r="E83" s="2" t="s">
        <v>16</v>
      </c>
      <c r="F83" s="404">
        <f>SUM(прил5!H637)</f>
        <v>65880</v>
      </c>
    </row>
    <row r="84" spans="1:6" s="42" customFormat="1" ht="33.75" customHeight="1" x14ac:dyDescent="0.25">
      <c r="A84" s="74" t="s">
        <v>75</v>
      </c>
      <c r="B84" s="121" t="s">
        <v>211</v>
      </c>
      <c r="C84" s="157" t="s">
        <v>10</v>
      </c>
      <c r="D84" s="149" t="s">
        <v>388</v>
      </c>
      <c r="E84" s="29"/>
      <c r="F84" s="401">
        <f>SUM(F85)</f>
        <v>303708</v>
      </c>
    </row>
    <row r="85" spans="1:6" s="42" customFormat="1" ht="51.75" customHeight="1" x14ac:dyDescent="0.25">
      <c r="A85" s="53" t="s">
        <v>76</v>
      </c>
      <c r="B85" s="122" t="s">
        <v>211</v>
      </c>
      <c r="C85" s="154" t="s">
        <v>10</v>
      </c>
      <c r="D85" s="146" t="s">
        <v>388</v>
      </c>
      <c r="E85" s="52">
        <v>100</v>
      </c>
      <c r="F85" s="404">
        <f>SUM(прил5!H639)</f>
        <v>303708</v>
      </c>
    </row>
    <row r="86" spans="1:6" s="42" customFormat="1" ht="48" customHeight="1" x14ac:dyDescent="0.25">
      <c r="A86" s="140" t="s">
        <v>160</v>
      </c>
      <c r="B86" s="151" t="s">
        <v>182</v>
      </c>
      <c r="C86" s="159" t="s">
        <v>383</v>
      </c>
      <c r="D86" s="147" t="s">
        <v>384</v>
      </c>
      <c r="E86" s="145"/>
      <c r="F86" s="457">
        <f>SUM(F87)</f>
        <v>48213117</v>
      </c>
    </row>
    <row r="87" spans="1:6" s="42" customFormat="1" ht="48" customHeight="1" x14ac:dyDescent="0.25">
      <c r="A87" s="307" t="s">
        <v>475</v>
      </c>
      <c r="B87" s="321" t="s">
        <v>182</v>
      </c>
      <c r="C87" s="322" t="s">
        <v>10</v>
      </c>
      <c r="D87" s="323" t="s">
        <v>384</v>
      </c>
      <c r="E87" s="314"/>
      <c r="F87" s="402">
        <f>SUM(F88+F90+F93+F96+F99+F108+F110+F104+F106+F102)</f>
        <v>48213117</v>
      </c>
    </row>
    <row r="88" spans="1:6" s="42" customFormat="1" ht="16.5" customHeight="1" x14ac:dyDescent="0.25">
      <c r="A88" s="26" t="s">
        <v>550</v>
      </c>
      <c r="B88" s="121" t="s">
        <v>182</v>
      </c>
      <c r="C88" s="157" t="s">
        <v>10</v>
      </c>
      <c r="D88" s="149" t="s">
        <v>478</v>
      </c>
      <c r="E88" s="29"/>
      <c r="F88" s="401">
        <f>SUM(F89)</f>
        <v>813342</v>
      </c>
    </row>
    <row r="89" spans="1:6" s="42" customFormat="1" ht="16.5" customHeight="1" x14ac:dyDescent="0.25">
      <c r="A89" s="53" t="s">
        <v>40</v>
      </c>
      <c r="B89" s="122" t="s">
        <v>182</v>
      </c>
      <c r="C89" s="154" t="s">
        <v>10</v>
      </c>
      <c r="D89" s="146" t="s">
        <v>478</v>
      </c>
      <c r="E89" s="52" t="s">
        <v>39</v>
      </c>
      <c r="F89" s="404">
        <f>SUM(прил5!H603)</f>
        <v>813342</v>
      </c>
    </row>
    <row r="90" spans="1:6" s="42" customFormat="1" ht="33" customHeight="1" x14ac:dyDescent="0.25">
      <c r="A90" s="26" t="s">
        <v>87</v>
      </c>
      <c r="B90" s="121" t="s">
        <v>182</v>
      </c>
      <c r="C90" s="157" t="s">
        <v>10</v>
      </c>
      <c r="D90" s="149" t="s">
        <v>479</v>
      </c>
      <c r="E90" s="29"/>
      <c r="F90" s="401">
        <f>SUM(F91:F92)</f>
        <v>50765</v>
      </c>
    </row>
    <row r="91" spans="1:6" s="42" customFormat="1" ht="30.75" customHeight="1" x14ac:dyDescent="0.25">
      <c r="A91" s="53" t="s">
        <v>537</v>
      </c>
      <c r="B91" s="122" t="s">
        <v>182</v>
      </c>
      <c r="C91" s="154" t="s">
        <v>10</v>
      </c>
      <c r="D91" s="146" t="s">
        <v>479</v>
      </c>
      <c r="E91" s="52" t="s">
        <v>16</v>
      </c>
      <c r="F91" s="404">
        <f>SUM(прил5!H553)</f>
        <v>573</v>
      </c>
    </row>
    <row r="92" spans="1:6" s="42" customFormat="1" ht="16.5" customHeight="1" x14ac:dyDescent="0.25">
      <c r="A92" s="53" t="s">
        <v>40</v>
      </c>
      <c r="B92" s="122" t="s">
        <v>182</v>
      </c>
      <c r="C92" s="154" t="s">
        <v>10</v>
      </c>
      <c r="D92" s="146" t="s">
        <v>479</v>
      </c>
      <c r="E92" s="52" t="s">
        <v>39</v>
      </c>
      <c r="F92" s="404">
        <f>SUM(прил5!H554)</f>
        <v>50192</v>
      </c>
    </row>
    <row r="93" spans="1:6" s="42" customFormat="1" ht="31.5" customHeight="1" x14ac:dyDescent="0.25">
      <c r="A93" s="26" t="s">
        <v>88</v>
      </c>
      <c r="B93" s="121" t="s">
        <v>182</v>
      </c>
      <c r="C93" s="157" t="s">
        <v>10</v>
      </c>
      <c r="D93" s="149" t="s">
        <v>480</v>
      </c>
      <c r="E93" s="29"/>
      <c r="F93" s="401">
        <f>SUM(F94:F95)</f>
        <v>142130</v>
      </c>
    </row>
    <row r="94" spans="1:6" s="42" customFormat="1" ht="33" customHeight="1" x14ac:dyDescent="0.25">
      <c r="A94" s="53" t="s">
        <v>537</v>
      </c>
      <c r="B94" s="122" t="s">
        <v>182</v>
      </c>
      <c r="C94" s="154" t="s">
        <v>10</v>
      </c>
      <c r="D94" s="146" t="s">
        <v>480</v>
      </c>
      <c r="E94" s="52" t="s">
        <v>16</v>
      </c>
      <c r="F94" s="404">
        <f>SUM(прил5!H556)</f>
        <v>2140</v>
      </c>
    </row>
    <row r="95" spans="1:6" s="42" customFormat="1" ht="17.25" customHeight="1" x14ac:dyDescent="0.25">
      <c r="A95" s="53" t="s">
        <v>40</v>
      </c>
      <c r="B95" s="122" t="s">
        <v>182</v>
      </c>
      <c r="C95" s="154" t="s">
        <v>10</v>
      </c>
      <c r="D95" s="146" t="s">
        <v>480</v>
      </c>
      <c r="E95" s="52" t="s">
        <v>39</v>
      </c>
      <c r="F95" s="404">
        <f>SUM(прил5!H557)</f>
        <v>139990</v>
      </c>
    </row>
    <row r="96" spans="1:6" s="42" customFormat="1" ht="15.75" customHeight="1" x14ac:dyDescent="0.25">
      <c r="A96" s="26" t="s">
        <v>89</v>
      </c>
      <c r="B96" s="121" t="s">
        <v>182</v>
      </c>
      <c r="C96" s="157" t="s">
        <v>10</v>
      </c>
      <c r="D96" s="149" t="s">
        <v>481</v>
      </c>
      <c r="E96" s="29"/>
      <c r="F96" s="401">
        <f>SUM(F97:F98)</f>
        <v>3758806</v>
      </c>
    </row>
    <row r="97" spans="1:6" s="42" customFormat="1" ht="30.75" customHeight="1" x14ac:dyDescent="0.25">
      <c r="A97" s="53" t="s">
        <v>537</v>
      </c>
      <c r="B97" s="122" t="s">
        <v>182</v>
      </c>
      <c r="C97" s="154" t="s">
        <v>10</v>
      </c>
      <c r="D97" s="146" t="s">
        <v>481</v>
      </c>
      <c r="E97" s="52" t="s">
        <v>16</v>
      </c>
      <c r="F97" s="404">
        <f>SUM(прил5!H559)</f>
        <v>34400</v>
      </c>
    </row>
    <row r="98" spans="1:6" s="42" customFormat="1" ht="17.25" customHeight="1" x14ac:dyDescent="0.25">
      <c r="A98" s="53" t="s">
        <v>40</v>
      </c>
      <c r="B98" s="122" t="s">
        <v>182</v>
      </c>
      <c r="C98" s="154" t="s">
        <v>10</v>
      </c>
      <c r="D98" s="146" t="s">
        <v>481</v>
      </c>
      <c r="E98" s="52" t="s">
        <v>39</v>
      </c>
      <c r="F98" s="404">
        <f>SUM(прил5!H560)</f>
        <v>3724406</v>
      </c>
    </row>
    <row r="99" spans="1:6" s="42" customFormat="1" ht="16.5" customHeight="1" x14ac:dyDescent="0.25">
      <c r="A99" s="26" t="s">
        <v>90</v>
      </c>
      <c r="B99" s="121" t="s">
        <v>182</v>
      </c>
      <c r="C99" s="157" t="s">
        <v>10</v>
      </c>
      <c r="D99" s="149" t="s">
        <v>482</v>
      </c>
      <c r="E99" s="29"/>
      <c r="F99" s="401">
        <f>SUM(F100:F101)</f>
        <v>251039</v>
      </c>
    </row>
    <row r="100" spans="1:6" s="42" customFormat="1" ht="31.5" customHeight="1" x14ac:dyDescent="0.25">
      <c r="A100" s="53" t="s">
        <v>537</v>
      </c>
      <c r="B100" s="122" t="s">
        <v>182</v>
      </c>
      <c r="C100" s="154" t="s">
        <v>10</v>
      </c>
      <c r="D100" s="146" t="s">
        <v>482</v>
      </c>
      <c r="E100" s="52" t="s">
        <v>16</v>
      </c>
      <c r="F100" s="404">
        <f>SUM(прил5!H562)</f>
        <v>3850</v>
      </c>
    </row>
    <row r="101" spans="1:6" s="42" customFormat="1" ht="17.25" customHeight="1" x14ac:dyDescent="0.25">
      <c r="A101" s="53" t="s">
        <v>40</v>
      </c>
      <c r="B101" s="122" t="s">
        <v>182</v>
      </c>
      <c r="C101" s="154" t="s">
        <v>10</v>
      </c>
      <c r="D101" s="146" t="s">
        <v>482</v>
      </c>
      <c r="E101" s="52" t="s">
        <v>39</v>
      </c>
      <c r="F101" s="404">
        <f>SUM(прил5!H563)</f>
        <v>247189</v>
      </c>
    </row>
    <row r="102" spans="1:6" s="42" customFormat="1" ht="32.25" hidden="1" customHeight="1" x14ac:dyDescent="0.25">
      <c r="A102" s="98" t="s">
        <v>692</v>
      </c>
      <c r="B102" s="217" t="s">
        <v>182</v>
      </c>
      <c r="C102" s="218" t="s">
        <v>10</v>
      </c>
      <c r="D102" s="264" t="s">
        <v>693</v>
      </c>
      <c r="E102" s="30"/>
      <c r="F102" s="401">
        <f>SUM(F103)</f>
        <v>0</v>
      </c>
    </row>
    <row r="103" spans="1:6" s="42" customFormat="1" ht="17.25" hidden="1" customHeight="1" x14ac:dyDescent="0.25">
      <c r="A103" s="3" t="s">
        <v>40</v>
      </c>
      <c r="B103" s="220" t="s">
        <v>182</v>
      </c>
      <c r="C103" s="221" t="s">
        <v>10</v>
      </c>
      <c r="D103" s="261" t="s">
        <v>693</v>
      </c>
      <c r="E103" s="268" t="s">
        <v>39</v>
      </c>
      <c r="F103" s="404">
        <f>SUM(прил5!H605)</f>
        <v>0</v>
      </c>
    </row>
    <row r="104" spans="1:6" s="42" customFormat="1" ht="17.25" customHeight="1" x14ac:dyDescent="0.25">
      <c r="A104" s="98" t="s">
        <v>674</v>
      </c>
      <c r="B104" s="217" t="s">
        <v>182</v>
      </c>
      <c r="C104" s="218" t="s">
        <v>10</v>
      </c>
      <c r="D104" s="264" t="s">
        <v>673</v>
      </c>
      <c r="E104" s="30"/>
      <c r="F104" s="401">
        <f>SUM(F105)</f>
        <v>40094719</v>
      </c>
    </row>
    <row r="105" spans="1:6" s="42" customFormat="1" ht="17.25" customHeight="1" x14ac:dyDescent="0.25">
      <c r="A105" s="3" t="s">
        <v>40</v>
      </c>
      <c r="B105" s="220" t="s">
        <v>182</v>
      </c>
      <c r="C105" s="221" t="s">
        <v>10</v>
      </c>
      <c r="D105" s="261" t="s">
        <v>673</v>
      </c>
      <c r="E105" s="268" t="s">
        <v>39</v>
      </c>
      <c r="F105" s="404">
        <f>SUM(прил5!H607)</f>
        <v>40094719</v>
      </c>
    </row>
    <row r="106" spans="1:6" s="42" customFormat="1" ht="31.5" customHeight="1" x14ac:dyDescent="0.25">
      <c r="A106" s="98" t="s">
        <v>675</v>
      </c>
      <c r="B106" s="217" t="s">
        <v>182</v>
      </c>
      <c r="C106" s="218" t="s">
        <v>10</v>
      </c>
      <c r="D106" s="264" t="s">
        <v>672</v>
      </c>
      <c r="E106" s="30"/>
      <c r="F106" s="401">
        <f>SUM(F107)</f>
        <v>561326</v>
      </c>
    </row>
    <row r="107" spans="1:6" s="42" customFormat="1" ht="30.75" customHeight="1" x14ac:dyDescent="0.25">
      <c r="A107" s="109" t="s">
        <v>537</v>
      </c>
      <c r="B107" s="220" t="s">
        <v>182</v>
      </c>
      <c r="C107" s="221" t="s">
        <v>10</v>
      </c>
      <c r="D107" s="261" t="s">
        <v>672</v>
      </c>
      <c r="E107" s="268" t="s">
        <v>16</v>
      </c>
      <c r="F107" s="404">
        <f>SUM(прил5!H609)</f>
        <v>561326</v>
      </c>
    </row>
    <row r="108" spans="1:6" s="42" customFormat="1" ht="17.25" customHeight="1" x14ac:dyDescent="0.25">
      <c r="A108" s="26" t="s">
        <v>161</v>
      </c>
      <c r="B108" s="121" t="s">
        <v>182</v>
      </c>
      <c r="C108" s="157" t="s">
        <v>10</v>
      </c>
      <c r="D108" s="149" t="s">
        <v>587</v>
      </c>
      <c r="E108" s="29"/>
      <c r="F108" s="401">
        <f>SUM(F109)</f>
        <v>2538990</v>
      </c>
    </row>
    <row r="109" spans="1:6" s="42" customFormat="1" ht="17.25" customHeight="1" x14ac:dyDescent="0.25">
      <c r="A109" s="53" t="s">
        <v>40</v>
      </c>
      <c r="B109" s="122" t="s">
        <v>182</v>
      </c>
      <c r="C109" s="154" t="s">
        <v>10</v>
      </c>
      <c r="D109" s="146" t="s">
        <v>587</v>
      </c>
      <c r="E109" s="52">
        <v>300</v>
      </c>
      <c r="F109" s="404">
        <f>SUM(прил5!H536)</f>
        <v>2538990</v>
      </c>
    </row>
    <row r="110" spans="1:6" s="42" customFormat="1" ht="15.75" customHeight="1" x14ac:dyDescent="0.25">
      <c r="A110" s="26" t="s">
        <v>487</v>
      </c>
      <c r="B110" s="121" t="s">
        <v>182</v>
      </c>
      <c r="C110" s="157" t="s">
        <v>10</v>
      </c>
      <c r="D110" s="149" t="s">
        <v>486</v>
      </c>
      <c r="E110" s="29"/>
      <c r="F110" s="401">
        <f>SUM(F111)</f>
        <v>2000</v>
      </c>
    </row>
    <row r="111" spans="1:6" s="42" customFormat="1" ht="31.5" customHeight="1" x14ac:dyDescent="0.25">
      <c r="A111" s="53" t="s">
        <v>537</v>
      </c>
      <c r="B111" s="122" t="s">
        <v>182</v>
      </c>
      <c r="C111" s="154" t="s">
        <v>10</v>
      </c>
      <c r="D111" s="146" t="s">
        <v>486</v>
      </c>
      <c r="E111" s="52">
        <v>200</v>
      </c>
      <c r="F111" s="404">
        <f>SUM(прил5!H643)</f>
        <v>2000</v>
      </c>
    </row>
    <row r="112" spans="1:6" s="42" customFormat="1" ht="66" customHeight="1" x14ac:dyDescent="0.25">
      <c r="A112" s="140" t="s">
        <v>166</v>
      </c>
      <c r="B112" s="151" t="s">
        <v>210</v>
      </c>
      <c r="C112" s="159" t="s">
        <v>383</v>
      </c>
      <c r="D112" s="147" t="s">
        <v>384</v>
      </c>
      <c r="E112" s="145"/>
      <c r="F112" s="457">
        <f>SUM(F113+F120)</f>
        <v>13550485</v>
      </c>
    </row>
    <row r="113" spans="1:6" s="42" customFormat="1" ht="46.5" customHeight="1" x14ac:dyDescent="0.25">
      <c r="A113" s="307" t="s">
        <v>391</v>
      </c>
      <c r="B113" s="321" t="s">
        <v>210</v>
      </c>
      <c r="C113" s="322" t="s">
        <v>10</v>
      </c>
      <c r="D113" s="323" t="s">
        <v>384</v>
      </c>
      <c r="E113" s="314"/>
      <c r="F113" s="402">
        <f>SUM(F114+F116+F118)</f>
        <v>8252336</v>
      </c>
    </row>
    <row r="114" spans="1:6" s="42" customFormat="1" ht="51" customHeight="1" x14ac:dyDescent="0.25">
      <c r="A114" s="26" t="s">
        <v>77</v>
      </c>
      <c r="B114" s="121" t="s">
        <v>210</v>
      </c>
      <c r="C114" s="157" t="s">
        <v>10</v>
      </c>
      <c r="D114" s="149" t="s">
        <v>392</v>
      </c>
      <c r="E114" s="29"/>
      <c r="F114" s="401">
        <f>SUM(F115)</f>
        <v>1004100</v>
      </c>
    </row>
    <row r="115" spans="1:6" s="42" customFormat="1" ht="48" customHeight="1" x14ac:dyDescent="0.25">
      <c r="A115" s="53" t="s">
        <v>76</v>
      </c>
      <c r="B115" s="122" t="s">
        <v>210</v>
      </c>
      <c r="C115" s="154" t="s">
        <v>10</v>
      </c>
      <c r="D115" s="146" t="s">
        <v>392</v>
      </c>
      <c r="E115" s="52">
        <v>100</v>
      </c>
      <c r="F115" s="404">
        <f>SUM(прил5!H41)</f>
        <v>1004100</v>
      </c>
    </row>
    <row r="116" spans="1:6" s="42" customFormat="1" ht="32.25" customHeight="1" x14ac:dyDescent="0.25">
      <c r="A116" s="26" t="s">
        <v>365</v>
      </c>
      <c r="B116" s="121" t="s">
        <v>210</v>
      </c>
      <c r="C116" s="157" t="s">
        <v>10</v>
      </c>
      <c r="D116" s="149" t="s">
        <v>483</v>
      </c>
      <c r="E116" s="29"/>
      <c r="F116" s="401">
        <f>SUM(F117:F117)</f>
        <v>7227236</v>
      </c>
    </row>
    <row r="117" spans="1:6" s="42" customFormat="1" ht="17.25" customHeight="1" x14ac:dyDescent="0.25">
      <c r="A117" s="53" t="s">
        <v>40</v>
      </c>
      <c r="B117" s="122" t="s">
        <v>210</v>
      </c>
      <c r="C117" s="154" t="s">
        <v>10</v>
      </c>
      <c r="D117" s="146" t="s">
        <v>483</v>
      </c>
      <c r="E117" s="52">
        <v>300</v>
      </c>
      <c r="F117" s="404">
        <f>SUM(прил5!H613)</f>
        <v>7227236</v>
      </c>
    </row>
    <row r="118" spans="1:6" s="42" customFormat="1" ht="33.75" customHeight="1" x14ac:dyDescent="0.25">
      <c r="A118" s="26" t="s">
        <v>102</v>
      </c>
      <c r="B118" s="121" t="s">
        <v>210</v>
      </c>
      <c r="C118" s="157" t="s">
        <v>10</v>
      </c>
      <c r="D118" s="149" t="s">
        <v>393</v>
      </c>
      <c r="E118" s="29"/>
      <c r="F118" s="401">
        <f>SUM(F119)</f>
        <v>21000</v>
      </c>
    </row>
    <row r="119" spans="1:6" s="42" customFormat="1" ht="32.25" customHeight="1" x14ac:dyDescent="0.25">
      <c r="A119" s="53" t="s">
        <v>537</v>
      </c>
      <c r="B119" s="122" t="s">
        <v>210</v>
      </c>
      <c r="C119" s="154" t="s">
        <v>10</v>
      </c>
      <c r="D119" s="146" t="s">
        <v>393</v>
      </c>
      <c r="E119" s="52">
        <v>200</v>
      </c>
      <c r="F119" s="404">
        <f>SUM(прил5!H43+прил5!H422+прил5!H647)</f>
        <v>21000</v>
      </c>
    </row>
    <row r="120" spans="1:6" s="42" customFormat="1" ht="33" customHeight="1" x14ac:dyDescent="0.25">
      <c r="A120" s="307" t="s">
        <v>795</v>
      </c>
      <c r="B120" s="321" t="s">
        <v>210</v>
      </c>
      <c r="C120" s="322" t="s">
        <v>12</v>
      </c>
      <c r="D120" s="323" t="s">
        <v>384</v>
      </c>
      <c r="E120" s="314"/>
      <c r="F120" s="402">
        <f>SUM(F121)</f>
        <v>5298149</v>
      </c>
    </row>
    <row r="121" spans="1:6" s="42" customFormat="1" ht="51" customHeight="1" x14ac:dyDescent="0.25">
      <c r="A121" s="26" t="s">
        <v>796</v>
      </c>
      <c r="B121" s="121" t="s">
        <v>210</v>
      </c>
      <c r="C121" s="157" t="s">
        <v>12</v>
      </c>
      <c r="D121" s="149" t="s">
        <v>797</v>
      </c>
      <c r="E121" s="29"/>
      <c r="F121" s="401">
        <f>SUM(F122:F123)</f>
        <v>5298149</v>
      </c>
    </row>
    <row r="122" spans="1:6" s="42" customFormat="1" ht="32.25" customHeight="1" x14ac:dyDescent="0.25">
      <c r="A122" s="53" t="s">
        <v>537</v>
      </c>
      <c r="B122" s="122" t="s">
        <v>210</v>
      </c>
      <c r="C122" s="154" t="s">
        <v>12</v>
      </c>
      <c r="D122" s="146" t="s">
        <v>797</v>
      </c>
      <c r="E122" s="52">
        <v>200</v>
      </c>
      <c r="F122" s="404">
        <f>SUM(прил5!H616)</f>
        <v>82757</v>
      </c>
    </row>
    <row r="123" spans="1:6" s="42" customFormat="1" ht="18" customHeight="1" x14ac:dyDescent="0.25">
      <c r="A123" s="53" t="s">
        <v>40</v>
      </c>
      <c r="B123" s="122" t="s">
        <v>210</v>
      </c>
      <c r="C123" s="154" t="s">
        <v>12</v>
      </c>
      <c r="D123" s="146" t="s">
        <v>797</v>
      </c>
      <c r="E123" s="52">
        <v>300</v>
      </c>
      <c r="F123" s="404">
        <f>SUM(прил5!H617)</f>
        <v>5215392</v>
      </c>
    </row>
    <row r="124" spans="1:6" s="42" customFormat="1" ht="31.5" x14ac:dyDescent="0.25">
      <c r="A124" s="128" t="s">
        <v>362</v>
      </c>
      <c r="B124" s="152" t="s">
        <v>441</v>
      </c>
      <c r="C124" s="246" t="s">
        <v>383</v>
      </c>
      <c r="D124" s="153" t="s">
        <v>384</v>
      </c>
      <c r="E124" s="38"/>
      <c r="F124" s="450">
        <f>SUM(F125+F226+F249+F253)</f>
        <v>335387440</v>
      </c>
    </row>
    <row r="125" spans="1:6" s="42" customFormat="1" ht="47.25" x14ac:dyDescent="0.25">
      <c r="A125" s="144" t="s">
        <v>238</v>
      </c>
      <c r="B125" s="151" t="s">
        <v>215</v>
      </c>
      <c r="C125" s="159" t="s">
        <v>383</v>
      </c>
      <c r="D125" s="147" t="s">
        <v>384</v>
      </c>
      <c r="E125" s="145"/>
      <c r="F125" s="457">
        <f>SUM(F126+F156+F214+F220+F217+F223)</f>
        <v>310773929</v>
      </c>
    </row>
    <row r="126" spans="1:6" s="42" customFormat="1" ht="16.5" customHeight="1" x14ac:dyDescent="0.25">
      <c r="A126" s="320" t="s">
        <v>442</v>
      </c>
      <c r="B126" s="321" t="s">
        <v>215</v>
      </c>
      <c r="C126" s="322" t="s">
        <v>10</v>
      </c>
      <c r="D126" s="323" t="s">
        <v>384</v>
      </c>
      <c r="E126" s="314"/>
      <c r="F126" s="402">
        <f>SUM(F132+F134+F139+F141+F144+F150+F154+F137+F146+F148+F127+F130)</f>
        <v>42039198</v>
      </c>
    </row>
    <row r="127" spans="1:6" s="42" customFormat="1" ht="47.25" x14ac:dyDescent="0.25">
      <c r="A127" s="148" t="s">
        <v>846</v>
      </c>
      <c r="B127" s="121" t="s">
        <v>215</v>
      </c>
      <c r="C127" s="157" t="s">
        <v>10</v>
      </c>
      <c r="D127" s="149" t="s">
        <v>839</v>
      </c>
      <c r="E127" s="29"/>
      <c r="F127" s="401">
        <f>SUM(F128:F129)</f>
        <v>1518900</v>
      </c>
    </row>
    <row r="128" spans="1:6" s="42" customFormat="1" ht="47.25" x14ac:dyDescent="0.25">
      <c r="A128" s="127" t="s">
        <v>76</v>
      </c>
      <c r="B128" s="122" t="s">
        <v>215</v>
      </c>
      <c r="C128" s="154" t="s">
        <v>10</v>
      </c>
      <c r="D128" s="146" t="s">
        <v>839</v>
      </c>
      <c r="E128" s="52">
        <v>100</v>
      </c>
      <c r="F128" s="404">
        <f>SUM(прил5!H262)</f>
        <v>1042672</v>
      </c>
    </row>
    <row r="129" spans="1:6" s="42" customFormat="1" ht="16.5" customHeight="1" x14ac:dyDescent="0.25">
      <c r="A129" s="75" t="s">
        <v>40</v>
      </c>
      <c r="B129" s="122" t="s">
        <v>215</v>
      </c>
      <c r="C129" s="154" t="s">
        <v>10</v>
      </c>
      <c r="D129" s="146" t="s">
        <v>839</v>
      </c>
      <c r="E129" s="52">
        <v>300</v>
      </c>
      <c r="F129" s="404">
        <f>SUM(прил5!H263)</f>
        <v>476228</v>
      </c>
    </row>
    <row r="130" spans="1:6" s="42" customFormat="1" ht="78.75" x14ac:dyDescent="0.25">
      <c r="A130" s="74" t="s">
        <v>847</v>
      </c>
      <c r="B130" s="121" t="s">
        <v>215</v>
      </c>
      <c r="C130" s="157" t="s">
        <v>10</v>
      </c>
      <c r="D130" s="149" t="s">
        <v>840</v>
      </c>
      <c r="E130" s="29"/>
      <c r="F130" s="458">
        <f>SUM(F131)</f>
        <v>193420</v>
      </c>
    </row>
    <row r="131" spans="1:6" s="42" customFormat="1" ht="31.5" x14ac:dyDescent="0.25">
      <c r="A131" s="75" t="s">
        <v>537</v>
      </c>
      <c r="B131" s="122" t="s">
        <v>215</v>
      </c>
      <c r="C131" s="154" t="s">
        <v>10</v>
      </c>
      <c r="D131" s="146" t="s">
        <v>840</v>
      </c>
      <c r="E131" s="52">
        <v>200</v>
      </c>
      <c r="F131" s="404">
        <f>SUM(прил5!H265)</f>
        <v>193420</v>
      </c>
    </row>
    <row r="132" spans="1:6" s="42" customFormat="1" ht="18" customHeight="1" x14ac:dyDescent="0.25">
      <c r="A132" s="74" t="s">
        <v>165</v>
      </c>
      <c r="B132" s="121" t="s">
        <v>215</v>
      </c>
      <c r="C132" s="157" t="s">
        <v>10</v>
      </c>
      <c r="D132" s="149" t="s">
        <v>484</v>
      </c>
      <c r="E132" s="29"/>
      <c r="F132" s="401">
        <f>SUM(F133:F133)</f>
        <v>985744</v>
      </c>
    </row>
    <row r="133" spans="1:6" s="42" customFormat="1" ht="17.25" customHeight="1" x14ac:dyDescent="0.25">
      <c r="A133" s="75" t="s">
        <v>40</v>
      </c>
      <c r="B133" s="122" t="s">
        <v>215</v>
      </c>
      <c r="C133" s="154" t="s">
        <v>10</v>
      </c>
      <c r="D133" s="146" t="s">
        <v>484</v>
      </c>
      <c r="E133" s="52">
        <v>300</v>
      </c>
      <c r="F133" s="404">
        <f>SUM(прил5!H622)</f>
        <v>985744</v>
      </c>
    </row>
    <row r="134" spans="1:6" s="42" customFormat="1" ht="94.5" x14ac:dyDescent="0.25">
      <c r="A134" s="148" t="s">
        <v>143</v>
      </c>
      <c r="B134" s="121" t="s">
        <v>215</v>
      </c>
      <c r="C134" s="157" t="s">
        <v>10</v>
      </c>
      <c r="D134" s="149" t="s">
        <v>444</v>
      </c>
      <c r="E134" s="29"/>
      <c r="F134" s="401">
        <f>SUM(F135:F136)</f>
        <v>20270518</v>
      </c>
    </row>
    <row r="135" spans="1:6" s="42" customFormat="1" ht="47.25" x14ac:dyDescent="0.25">
      <c r="A135" s="127" t="s">
        <v>76</v>
      </c>
      <c r="B135" s="122" t="s">
        <v>215</v>
      </c>
      <c r="C135" s="154" t="s">
        <v>10</v>
      </c>
      <c r="D135" s="146" t="s">
        <v>444</v>
      </c>
      <c r="E135" s="52">
        <v>100</v>
      </c>
      <c r="F135" s="404">
        <f>SUM(прил5!H267)</f>
        <v>20059051</v>
      </c>
    </row>
    <row r="136" spans="1:6" s="42" customFormat="1" ht="30.75" customHeight="1" x14ac:dyDescent="0.25">
      <c r="A136" s="75" t="s">
        <v>537</v>
      </c>
      <c r="B136" s="122" t="s">
        <v>215</v>
      </c>
      <c r="C136" s="154" t="s">
        <v>10</v>
      </c>
      <c r="D136" s="146" t="s">
        <v>444</v>
      </c>
      <c r="E136" s="52">
        <v>200</v>
      </c>
      <c r="F136" s="404">
        <f>SUM(прил5!H268)</f>
        <v>211467</v>
      </c>
    </row>
    <row r="137" spans="1:6" s="42" customFormat="1" ht="34.5" customHeight="1" x14ac:dyDescent="0.25">
      <c r="A137" s="74" t="s">
        <v>534</v>
      </c>
      <c r="B137" s="121" t="s">
        <v>215</v>
      </c>
      <c r="C137" s="157" t="s">
        <v>10</v>
      </c>
      <c r="D137" s="149" t="s">
        <v>533</v>
      </c>
      <c r="E137" s="29"/>
      <c r="F137" s="458">
        <f>SUM(F138)</f>
        <v>0</v>
      </c>
    </row>
    <row r="138" spans="1:6" s="42" customFormat="1" ht="30.75" customHeight="1" x14ac:dyDescent="0.25">
      <c r="A138" s="75" t="s">
        <v>537</v>
      </c>
      <c r="B138" s="122" t="s">
        <v>215</v>
      </c>
      <c r="C138" s="154" t="s">
        <v>10</v>
      </c>
      <c r="D138" s="146" t="s">
        <v>533</v>
      </c>
      <c r="E138" s="52">
        <v>200</v>
      </c>
      <c r="F138" s="404">
        <f>SUM(прил5!H270)</f>
        <v>0</v>
      </c>
    </row>
    <row r="139" spans="1:6" s="42" customFormat="1" ht="30.75" customHeight="1" x14ac:dyDescent="0.25">
      <c r="A139" s="74" t="s">
        <v>544</v>
      </c>
      <c r="B139" s="121" t="s">
        <v>215</v>
      </c>
      <c r="C139" s="157" t="s">
        <v>10</v>
      </c>
      <c r="D139" s="149" t="s">
        <v>543</v>
      </c>
      <c r="E139" s="29"/>
      <c r="F139" s="401">
        <f>SUM(F140)</f>
        <v>23466</v>
      </c>
    </row>
    <row r="140" spans="1:6" s="42" customFormat="1" ht="16.5" customHeight="1" x14ac:dyDescent="0.25">
      <c r="A140" s="75" t="s">
        <v>40</v>
      </c>
      <c r="B140" s="122" t="s">
        <v>215</v>
      </c>
      <c r="C140" s="154" t="s">
        <v>10</v>
      </c>
      <c r="D140" s="146" t="s">
        <v>543</v>
      </c>
      <c r="E140" s="52">
        <v>300</v>
      </c>
      <c r="F140" s="404">
        <f>SUM(прил5!H568)</f>
        <v>23466</v>
      </c>
    </row>
    <row r="141" spans="1:6" s="42" customFormat="1" ht="66" customHeight="1" x14ac:dyDescent="0.25">
      <c r="A141" s="74" t="s">
        <v>96</v>
      </c>
      <c r="B141" s="121" t="s">
        <v>215</v>
      </c>
      <c r="C141" s="157" t="s">
        <v>10</v>
      </c>
      <c r="D141" s="149" t="s">
        <v>477</v>
      </c>
      <c r="E141" s="29"/>
      <c r="F141" s="401">
        <f>SUM(F142:F143)</f>
        <v>634583</v>
      </c>
    </row>
    <row r="142" spans="1:6" s="42" customFormat="1" ht="30.75" customHeight="1" x14ac:dyDescent="0.25">
      <c r="A142" s="75" t="s">
        <v>537</v>
      </c>
      <c r="B142" s="122" t="s">
        <v>215</v>
      </c>
      <c r="C142" s="154" t="s">
        <v>10</v>
      </c>
      <c r="D142" s="146" t="s">
        <v>477</v>
      </c>
      <c r="E142" s="52">
        <v>200</v>
      </c>
      <c r="F142" s="404">
        <f>SUM(прил5!H570)</f>
        <v>0</v>
      </c>
    </row>
    <row r="143" spans="1:6" s="42" customFormat="1" ht="17.25" customHeight="1" x14ac:dyDescent="0.25">
      <c r="A143" s="75" t="s">
        <v>40</v>
      </c>
      <c r="B143" s="122" t="s">
        <v>215</v>
      </c>
      <c r="C143" s="154" t="s">
        <v>10</v>
      </c>
      <c r="D143" s="146" t="s">
        <v>477</v>
      </c>
      <c r="E143" s="52">
        <v>300</v>
      </c>
      <c r="F143" s="404">
        <f>SUM(прил5!H571)</f>
        <v>634583</v>
      </c>
    </row>
    <row r="144" spans="1:6" s="42" customFormat="1" ht="31.5" customHeight="1" x14ac:dyDescent="0.25">
      <c r="A144" s="74" t="s">
        <v>446</v>
      </c>
      <c r="B144" s="121" t="s">
        <v>215</v>
      </c>
      <c r="C144" s="157" t="s">
        <v>10</v>
      </c>
      <c r="D144" s="149" t="s">
        <v>447</v>
      </c>
      <c r="E144" s="29"/>
      <c r="F144" s="401">
        <f>SUM(F145)</f>
        <v>103284</v>
      </c>
    </row>
    <row r="145" spans="1:6" s="42" customFormat="1" ht="30.75" customHeight="1" x14ac:dyDescent="0.25">
      <c r="A145" s="75" t="s">
        <v>537</v>
      </c>
      <c r="B145" s="122" t="s">
        <v>215</v>
      </c>
      <c r="C145" s="154" t="s">
        <v>10</v>
      </c>
      <c r="D145" s="146" t="s">
        <v>447</v>
      </c>
      <c r="E145" s="52">
        <v>200</v>
      </c>
      <c r="F145" s="404">
        <f>SUM(прил5!H573)</f>
        <v>103284</v>
      </c>
    </row>
    <row r="146" spans="1:6" s="42" customFormat="1" ht="78.75" x14ac:dyDescent="0.25">
      <c r="A146" s="508" t="s">
        <v>813</v>
      </c>
      <c r="B146" s="217" t="s">
        <v>215</v>
      </c>
      <c r="C146" s="218" t="s">
        <v>10</v>
      </c>
      <c r="D146" s="219" t="s">
        <v>798</v>
      </c>
      <c r="E146" s="27"/>
      <c r="F146" s="401">
        <f>SUM(F147)</f>
        <v>1629354</v>
      </c>
    </row>
    <row r="147" spans="1:6" s="42" customFormat="1" ht="31.5" x14ac:dyDescent="0.25">
      <c r="A147" s="109" t="s">
        <v>537</v>
      </c>
      <c r="B147" s="220" t="s">
        <v>215</v>
      </c>
      <c r="C147" s="221" t="s">
        <v>10</v>
      </c>
      <c r="D147" s="222" t="s">
        <v>798</v>
      </c>
      <c r="E147" s="2" t="s">
        <v>16</v>
      </c>
      <c r="F147" s="404">
        <f>SUM(прил5!H272)</f>
        <v>1629354</v>
      </c>
    </row>
    <row r="148" spans="1:6" s="42" customFormat="1" ht="78.75" x14ac:dyDescent="0.25">
      <c r="A148" s="508" t="s">
        <v>814</v>
      </c>
      <c r="B148" s="217" t="s">
        <v>215</v>
      </c>
      <c r="C148" s="218" t="s">
        <v>10</v>
      </c>
      <c r="D148" s="219" t="s">
        <v>799</v>
      </c>
      <c r="E148" s="27"/>
      <c r="F148" s="401">
        <f>SUM(F149)</f>
        <v>1086236</v>
      </c>
    </row>
    <row r="149" spans="1:6" s="42" customFormat="1" ht="31.5" x14ac:dyDescent="0.25">
      <c r="A149" s="109" t="s">
        <v>537</v>
      </c>
      <c r="B149" s="256" t="s">
        <v>215</v>
      </c>
      <c r="C149" s="257" t="s">
        <v>10</v>
      </c>
      <c r="D149" s="222" t="s">
        <v>799</v>
      </c>
      <c r="E149" s="43" t="s">
        <v>16</v>
      </c>
      <c r="F149" s="404">
        <f>SUM(прил5!H274)</f>
        <v>1086236</v>
      </c>
    </row>
    <row r="150" spans="1:6" s="42" customFormat="1" ht="33.75" customHeight="1" x14ac:dyDescent="0.25">
      <c r="A150" s="74" t="s">
        <v>84</v>
      </c>
      <c r="B150" s="121" t="s">
        <v>215</v>
      </c>
      <c r="C150" s="157" t="s">
        <v>10</v>
      </c>
      <c r="D150" s="149" t="s">
        <v>415</v>
      </c>
      <c r="E150" s="29"/>
      <c r="F150" s="401">
        <f>SUM(F151:F153)</f>
        <v>15571893</v>
      </c>
    </row>
    <row r="151" spans="1:6" s="42" customFormat="1" ht="48.75" customHeight="1" x14ac:dyDescent="0.25">
      <c r="A151" s="75" t="s">
        <v>76</v>
      </c>
      <c r="B151" s="122" t="s">
        <v>215</v>
      </c>
      <c r="C151" s="154" t="s">
        <v>10</v>
      </c>
      <c r="D151" s="146" t="s">
        <v>415</v>
      </c>
      <c r="E151" s="52">
        <v>100</v>
      </c>
      <c r="F151" s="404">
        <f>SUM(прил5!H276)</f>
        <v>6506545</v>
      </c>
    </row>
    <row r="152" spans="1:6" s="42" customFormat="1" ht="31.5" customHeight="1" x14ac:dyDescent="0.25">
      <c r="A152" s="75" t="s">
        <v>537</v>
      </c>
      <c r="B152" s="122" t="s">
        <v>215</v>
      </c>
      <c r="C152" s="154" t="s">
        <v>10</v>
      </c>
      <c r="D152" s="146" t="s">
        <v>415</v>
      </c>
      <c r="E152" s="52">
        <v>200</v>
      </c>
      <c r="F152" s="404">
        <f>SUM(прил5!H277)</f>
        <v>8522986</v>
      </c>
    </row>
    <row r="153" spans="1:6" s="42" customFormat="1" ht="17.25" customHeight="1" x14ac:dyDescent="0.25">
      <c r="A153" s="75" t="s">
        <v>18</v>
      </c>
      <c r="B153" s="122" t="s">
        <v>215</v>
      </c>
      <c r="C153" s="154" t="s">
        <v>10</v>
      </c>
      <c r="D153" s="146" t="s">
        <v>415</v>
      </c>
      <c r="E153" s="52">
        <v>800</v>
      </c>
      <c r="F153" s="404">
        <f>SUM(прил5!H278)</f>
        <v>542362</v>
      </c>
    </row>
    <row r="154" spans="1:6" s="42" customFormat="1" ht="34.5" customHeight="1" x14ac:dyDescent="0.25">
      <c r="A154" s="74" t="s">
        <v>532</v>
      </c>
      <c r="B154" s="121" t="s">
        <v>215</v>
      </c>
      <c r="C154" s="157" t="s">
        <v>10</v>
      </c>
      <c r="D154" s="149" t="s">
        <v>841</v>
      </c>
      <c r="E154" s="29"/>
      <c r="F154" s="401">
        <f>SUM(F155)</f>
        <v>21800</v>
      </c>
    </row>
    <row r="155" spans="1:6" s="42" customFormat="1" ht="31.5" x14ac:dyDescent="0.25">
      <c r="A155" s="75" t="s">
        <v>537</v>
      </c>
      <c r="B155" s="122" t="s">
        <v>215</v>
      </c>
      <c r="C155" s="154" t="s">
        <v>10</v>
      </c>
      <c r="D155" s="146" t="s">
        <v>841</v>
      </c>
      <c r="E155" s="52">
        <v>200</v>
      </c>
      <c r="F155" s="404">
        <f>SUM(прил5!H280)</f>
        <v>21800</v>
      </c>
    </row>
    <row r="156" spans="1:6" s="42" customFormat="1" ht="17.25" customHeight="1" x14ac:dyDescent="0.25">
      <c r="A156" s="320" t="s">
        <v>452</v>
      </c>
      <c r="B156" s="321" t="s">
        <v>215</v>
      </c>
      <c r="C156" s="322" t="s">
        <v>12</v>
      </c>
      <c r="D156" s="323" t="s">
        <v>384</v>
      </c>
      <c r="E156" s="314"/>
      <c r="F156" s="402">
        <f>SUM(F162+F165+F168+F173+F183+F185+F207+F190+F199+F205+F203+F209+F171+F188+F181+F175+F177+F179+F193+F195+F197+F157+F160+F212)</f>
        <v>264959467</v>
      </c>
    </row>
    <row r="157" spans="1:6" s="42" customFormat="1" ht="47.25" x14ac:dyDescent="0.25">
      <c r="A157" s="148" t="s">
        <v>846</v>
      </c>
      <c r="B157" s="121" t="s">
        <v>215</v>
      </c>
      <c r="C157" s="157" t="s">
        <v>12</v>
      </c>
      <c r="D157" s="149" t="s">
        <v>839</v>
      </c>
      <c r="E157" s="29"/>
      <c r="F157" s="401">
        <f>SUM(F158:F159)</f>
        <v>9914707</v>
      </c>
    </row>
    <row r="158" spans="1:6" s="42" customFormat="1" ht="47.25" x14ac:dyDescent="0.25">
      <c r="A158" s="127" t="s">
        <v>76</v>
      </c>
      <c r="B158" s="122" t="s">
        <v>215</v>
      </c>
      <c r="C158" s="154" t="s">
        <v>12</v>
      </c>
      <c r="D158" s="146" t="s">
        <v>839</v>
      </c>
      <c r="E158" s="52">
        <v>100</v>
      </c>
      <c r="F158" s="404">
        <f>SUM(прил5!H291)</f>
        <v>7131344</v>
      </c>
    </row>
    <row r="159" spans="1:6" s="42" customFormat="1" ht="16.5" customHeight="1" x14ac:dyDescent="0.25">
      <c r="A159" s="75" t="s">
        <v>40</v>
      </c>
      <c r="B159" s="122" t="s">
        <v>215</v>
      </c>
      <c r="C159" s="154" t="s">
        <v>12</v>
      </c>
      <c r="D159" s="146" t="s">
        <v>839</v>
      </c>
      <c r="E159" s="52">
        <v>300</v>
      </c>
      <c r="F159" s="404">
        <f>SUM(прил5!H292)</f>
        <v>2783363</v>
      </c>
    </row>
    <row r="160" spans="1:6" s="42" customFormat="1" ht="78.75" x14ac:dyDescent="0.25">
      <c r="A160" s="74" t="s">
        <v>847</v>
      </c>
      <c r="B160" s="121" t="s">
        <v>215</v>
      </c>
      <c r="C160" s="157" t="s">
        <v>12</v>
      </c>
      <c r="D160" s="149" t="s">
        <v>840</v>
      </c>
      <c r="E160" s="29"/>
      <c r="F160" s="458">
        <f>SUM(F161)</f>
        <v>205481</v>
      </c>
    </row>
    <row r="161" spans="1:6" s="42" customFormat="1" ht="31.5" x14ac:dyDescent="0.25">
      <c r="A161" s="75" t="s">
        <v>537</v>
      </c>
      <c r="B161" s="122" t="s">
        <v>215</v>
      </c>
      <c r="C161" s="154" t="s">
        <v>12</v>
      </c>
      <c r="D161" s="146" t="s">
        <v>840</v>
      </c>
      <c r="E161" s="52">
        <v>200</v>
      </c>
      <c r="F161" s="404">
        <f>SUM(прил5!H294)</f>
        <v>205481</v>
      </c>
    </row>
    <row r="162" spans="1:6" s="42" customFormat="1" ht="81" customHeight="1" x14ac:dyDescent="0.25">
      <c r="A162" s="74" t="s">
        <v>145</v>
      </c>
      <c r="B162" s="121" t="s">
        <v>215</v>
      </c>
      <c r="C162" s="157" t="s">
        <v>12</v>
      </c>
      <c r="D162" s="149" t="s">
        <v>445</v>
      </c>
      <c r="E162" s="29"/>
      <c r="F162" s="401">
        <f>SUM(F163:F164)</f>
        <v>182722470</v>
      </c>
    </row>
    <row r="163" spans="1:6" s="42" customFormat="1" ht="47.25" x14ac:dyDescent="0.25">
      <c r="A163" s="127" t="s">
        <v>76</v>
      </c>
      <c r="B163" s="122" t="s">
        <v>215</v>
      </c>
      <c r="C163" s="154" t="s">
        <v>12</v>
      </c>
      <c r="D163" s="146" t="s">
        <v>445</v>
      </c>
      <c r="E163" s="52">
        <v>100</v>
      </c>
      <c r="F163" s="404">
        <f>SUM(прил5!H296)</f>
        <v>178128523</v>
      </c>
    </row>
    <row r="164" spans="1:6" s="42" customFormat="1" ht="30.75" customHeight="1" x14ac:dyDescent="0.25">
      <c r="A164" s="75" t="s">
        <v>537</v>
      </c>
      <c r="B164" s="122" t="s">
        <v>215</v>
      </c>
      <c r="C164" s="154" t="s">
        <v>12</v>
      </c>
      <c r="D164" s="146" t="s">
        <v>445</v>
      </c>
      <c r="E164" s="52">
        <v>200</v>
      </c>
      <c r="F164" s="404">
        <f>SUM(прил5!H297)</f>
        <v>4593947</v>
      </c>
    </row>
    <row r="165" spans="1:6" s="42" customFormat="1" ht="30.75" customHeight="1" x14ac:dyDescent="0.25">
      <c r="A165" s="74" t="s">
        <v>544</v>
      </c>
      <c r="B165" s="121" t="s">
        <v>215</v>
      </c>
      <c r="C165" s="157" t="s">
        <v>12</v>
      </c>
      <c r="D165" s="149" t="s">
        <v>543</v>
      </c>
      <c r="E165" s="29"/>
      <c r="F165" s="401">
        <f>SUM(F166:F167)</f>
        <v>135586</v>
      </c>
    </row>
    <row r="166" spans="1:6" s="42" customFormat="1" ht="48.75" customHeight="1" x14ac:dyDescent="0.25">
      <c r="A166" s="75" t="s">
        <v>76</v>
      </c>
      <c r="B166" s="122" t="s">
        <v>215</v>
      </c>
      <c r="C166" s="154" t="s">
        <v>12</v>
      </c>
      <c r="D166" s="146" t="s">
        <v>543</v>
      </c>
      <c r="E166" s="52">
        <v>100</v>
      </c>
      <c r="F166" s="404">
        <f>SUM(прил5!H299+прил5!H578)</f>
        <v>112386</v>
      </c>
    </row>
    <row r="167" spans="1:6" s="42" customFormat="1" ht="19.5" customHeight="1" x14ac:dyDescent="0.25">
      <c r="A167" s="75" t="s">
        <v>40</v>
      </c>
      <c r="B167" s="122" t="s">
        <v>215</v>
      </c>
      <c r="C167" s="154" t="s">
        <v>12</v>
      </c>
      <c r="D167" s="146" t="s">
        <v>543</v>
      </c>
      <c r="E167" s="52">
        <v>300</v>
      </c>
      <c r="F167" s="404">
        <f>SUM(прил5!H300)</f>
        <v>23200</v>
      </c>
    </row>
    <row r="168" spans="1:6" s="42" customFormat="1" ht="64.5" customHeight="1" x14ac:dyDescent="0.25">
      <c r="A168" s="74" t="s">
        <v>96</v>
      </c>
      <c r="B168" s="121" t="s">
        <v>215</v>
      </c>
      <c r="C168" s="157" t="s">
        <v>12</v>
      </c>
      <c r="D168" s="149" t="s">
        <v>477</v>
      </c>
      <c r="E168" s="29"/>
      <c r="F168" s="401">
        <f>SUM(F169:F170)</f>
        <v>3897582</v>
      </c>
    </row>
    <row r="169" spans="1:6" s="42" customFormat="1" ht="30" customHeight="1" x14ac:dyDescent="0.25">
      <c r="A169" s="75" t="s">
        <v>537</v>
      </c>
      <c r="B169" s="122" t="s">
        <v>215</v>
      </c>
      <c r="C169" s="154" t="s">
        <v>12</v>
      </c>
      <c r="D169" s="146" t="s">
        <v>477</v>
      </c>
      <c r="E169" s="52">
        <v>200</v>
      </c>
      <c r="F169" s="404">
        <f>SUM(прил5!H580)</f>
        <v>0</v>
      </c>
    </row>
    <row r="170" spans="1:6" s="42" customFormat="1" ht="16.5" customHeight="1" x14ac:dyDescent="0.25">
      <c r="A170" s="75" t="s">
        <v>40</v>
      </c>
      <c r="B170" s="122" t="s">
        <v>215</v>
      </c>
      <c r="C170" s="154" t="s">
        <v>12</v>
      </c>
      <c r="D170" s="146" t="s">
        <v>477</v>
      </c>
      <c r="E170" s="52">
        <v>300</v>
      </c>
      <c r="F170" s="404">
        <f>SUM(прил5!H581)</f>
        <v>3897582</v>
      </c>
    </row>
    <row r="171" spans="1:6" s="42" customFormat="1" ht="50.25" customHeight="1" x14ac:dyDescent="0.25">
      <c r="A171" s="74" t="s">
        <v>627</v>
      </c>
      <c r="B171" s="121" t="s">
        <v>215</v>
      </c>
      <c r="C171" s="157" t="s">
        <v>12</v>
      </c>
      <c r="D171" s="149" t="s">
        <v>626</v>
      </c>
      <c r="E171" s="29"/>
      <c r="F171" s="401">
        <f>SUM(F172)</f>
        <v>436961</v>
      </c>
    </row>
    <row r="172" spans="1:6" s="42" customFormat="1" ht="34.5" customHeight="1" x14ac:dyDescent="0.25">
      <c r="A172" s="75" t="s">
        <v>537</v>
      </c>
      <c r="B172" s="122" t="s">
        <v>215</v>
      </c>
      <c r="C172" s="154" t="s">
        <v>12</v>
      </c>
      <c r="D172" s="146" t="s">
        <v>626</v>
      </c>
      <c r="E172" s="52">
        <v>200</v>
      </c>
      <c r="F172" s="404">
        <f>SUM(прил5!H302)</f>
        <v>436961</v>
      </c>
    </row>
    <row r="173" spans="1:6" s="42" customFormat="1" ht="64.5" customHeight="1" x14ac:dyDescent="0.25">
      <c r="A173" s="74" t="s">
        <v>598</v>
      </c>
      <c r="B173" s="121" t="s">
        <v>215</v>
      </c>
      <c r="C173" s="157" t="s">
        <v>12</v>
      </c>
      <c r="D173" s="149" t="s">
        <v>542</v>
      </c>
      <c r="E173" s="29"/>
      <c r="F173" s="401">
        <f>SUM(F174)</f>
        <v>374785</v>
      </c>
    </row>
    <row r="174" spans="1:6" s="42" customFormat="1" ht="31.5" customHeight="1" x14ac:dyDescent="0.25">
      <c r="A174" s="75" t="s">
        <v>537</v>
      </c>
      <c r="B174" s="122" t="s">
        <v>215</v>
      </c>
      <c r="C174" s="154" t="s">
        <v>12</v>
      </c>
      <c r="D174" s="146" t="s">
        <v>542</v>
      </c>
      <c r="E174" s="52">
        <v>200</v>
      </c>
      <c r="F174" s="404">
        <f>SUM(прил5!H304)</f>
        <v>374785</v>
      </c>
    </row>
    <row r="175" spans="1:6" s="42" customFormat="1" ht="47.25" x14ac:dyDescent="0.25">
      <c r="A175" s="508" t="s">
        <v>815</v>
      </c>
      <c r="B175" s="217" t="s">
        <v>215</v>
      </c>
      <c r="C175" s="218" t="s">
        <v>12</v>
      </c>
      <c r="D175" s="219" t="s">
        <v>716</v>
      </c>
      <c r="E175" s="27"/>
      <c r="F175" s="401">
        <f>SUM(F176)</f>
        <v>1592562</v>
      </c>
    </row>
    <row r="176" spans="1:6" s="42" customFormat="1" ht="31.5" x14ac:dyDescent="0.25">
      <c r="A176" s="109" t="s">
        <v>537</v>
      </c>
      <c r="B176" s="220" t="s">
        <v>215</v>
      </c>
      <c r="C176" s="221" t="s">
        <v>12</v>
      </c>
      <c r="D176" s="222" t="s">
        <v>716</v>
      </c>
      <c r="E176" s="2" t="s">
        <v>16</v>
      </c>
      <c r="F176" s="404">
        <f>SUM(прил5!H306)</f>
        <v>1592562</v>
      </c>
    </row>
    <row r="177" spans="1:6" s="42" customFormat="1" ht="63" x14ac:dyDescent="0.25">
      <c r="A177" s="508" t="s">
        <v>816</v>
      </c>
      <c r="B177" s="217" t="s">
        <v>215</v>
      </c>
      <c r="C177" s="218" t="s">
        <v>12</v>
      </c>
      <c r="D177" s="219" t="s">
        <v>717</v>
      </c>
      <c r="E177" s="27"/>
      <c r="F177" s="401">
        <f>SUM(F178)</f>
        <v>1567376</v>
      </c>
    </row>
    <row r="178" spans="1:6" s="42" customFormat="1" ht="31.5" x14ac:dyDescent="0.25">
      <c r="A178" s="109" t="s">
        <v>537</v>
      </c>
      <c r="B178" s="220" t="s">
        <v>215</v>
      </c>
      <c r="C178" s="221" t="s">
        <v>12</v>
      </c>
      <c r="D178" s="222" t="s">
        <v>717</v>
      </c>
      <c r="E178" s="2" t="s">
        <v>16</v>
      </c>
      <c r="F178" s="404">
        <f>SUM(прил5!H308)</f>
        <v>1567376</v>
      </c>
    </row>
    <row r="179" spans="1:6" s="42" customFormat="1" ht="47.25" x14ac:dyDescent="0.25">
      <c r="A179" s="508" t="s">
        <v>817</v>
      </c>
      <c r="B179" s="217" t="s">
        <v>215</v>
      </c>
      <c r="C179" s="218" t="s">
        <v>12</v>
      </c>
      <c r="D179" s="219" t="s">
        <v>718</v>
      </c>
      <c r="E179" s="27"/>
      <c r="F179" s="401">
        <f>SUM(F180)</f>
        <v>787236</v>
      </c>
    </row>
    <row r="180" spans="1:6" s="42" customFormat="1" ht="31.5" x14ac:dyDescent="0.25">
      <c r="A180" s="109" t="s">
        <v>537</v>
      </c>
      <c r="B180" s="220" t="s">
        <v>215</v>
      </c>
      <c r="C180" s="221" t="s">
        <v>12</v>
      </c>
      <c r="D180" s="222" t="s">
        <v>718</v>
      </c>
      <c r="E180" s="2" t="s">
        <v>16</v>
      </c>
      <c r="F180" s="404">
        <f>SUM(прил5!H310)</f>
        <v>787236</v>
      </c>
    </row>
    <row r="181" spans="1:6" s="42" customFormat="1" ht="47.25" customHeight="1" x14ac:dyDescent="0.25">
      <c r="A181" s="74" t="s">
        <v>691</v>
      </c>
      <c r="B181" s="121" t="s">
        <v>215</v>
      </c>
      <c r="C181" s="157" t="s">
        <v>12</v>
      </c>
      <c r="D181" s="149" t="s">
        <v>690</v>
      </c>
      <c r="E181" s="29"/>
      <c r="F181" s="401">
        <f>SUM(F182)</f>
        <v>10709894</v>
      </c>
    </row>
    <row r="182" spans="1:6" s="42" customFormat="1" ht="48.75" customHeight="1" x14ac:dyDescent="0.25">
      <c r="A182" s="75" t="s">
        <v>76</v>
      </c>
      <c r="B182" s="122" t="s">
        <v>215</v>
      </c>
      <c r="C182" s="154" t="s">
        <v>12</v>
      </c>
      <c r="D182" s="146" t="s">
        <v>690</v>
      </c>
      <c r="E182" s="52">
        <v>100</v>
      </c>
      <c r="F182" s="404">
        <f>SUM(прил5!H312)</f>
        <v>10709894</v>
      </c>
    </row>
    <row r="183" spans="1:6" s="42" customFormat="1" ht="48.75" customHeight="1" x14ac:dyDescent="0.25">
      <c r="A183" s="148" t="s">
        <v>679</v>
      </c>
      <c r="B183" s="121" t="s">
        <v>215</v>
      </c>
      <c r="C183" s="157" t="s">
        <v>12</v>
      </c>
      <c r="D183" s="149" t="s">
        <v>678</v>
      </c>
      <c r="E183" s="29"/>
      <c r="F183" s="401">
        <f>SUM(F184)</f>
        <v>4463385</v>
      </c>
    </row>
    <row r="184" spans="1:6" s="42" customFormat="1" ht="31.5" x14ac:dyDescent="0.25">
      <c r="A184" s="127" t="s">
        <v>537</v>
      </c>
      <c r="B184" s="122" t="s">
        <v>215</v>
      </c>
      <c r="C184" s="154" t="s">
        <v>12</v>
      </c>
      <c r="D184" s="146" t="s">
        <v>678</v>
      </c>
      <c r="E184" s="52">
        <v>200</v>
      </c>
      <c r="F184" s="404">
        <f>SUM(прил5!H314)</f>
        <v>4463385</v>
      </c>
    </row>
    <row r="185" spans="1:6" s="42" customFormat="1" ht="31.5" x14ac:dyDescent="0.25">
      <c r="A185" s="74" t="s">
        <v>446</v>
      </c>
      <c r="B185" s="121" t="s">
        <v>215</v>
      </c>
      <c r="C185" s="157" t="s">
        <v>12</v>
      </c>
      <c r="D185" s="149" t="s">
        <v>447</v>
      </c>
      <c r="E185" s="29"/>
      <c r="F185" s="401">
        <f>SUM(F186:F187)</f>
        <v>1276809</v>
      </c>
    </row>
    <row r="186" spans="1:6" s="42" customFormat="1" ht="47.25" x14ac:dyDescent="0.25">
      <c r="A186" s="75" t="s">
        <v>76</v>
      </c>
      <c r="B186" s="122" t="s">
        <v>215</v>
      </c>
      <c r="C186" s="154" t="s">
        <v>12</v>
      </c>
      <c r="D186" s="146" t="s">
        <v>447</v>
      </c>
      <c r="E186" s="52">
        <v>100</v>
      </c>
      <c r="F186" s="404">
        <f>SUM(прил5!H316)</f>
        <v>702528</v>
      </c>
    </row>
    <row r="187" spans="1:6" s="42" customFormat="1" ht="15.75" customHeight="1" x14ac:dyDescent="0.25">
      <c r="A187" s="75" t="s">
        <v>40</v>
      </c>
      <c r="B187" s="122" t="s">
        <v>215</v>
      </c>
      <c r="C187" s="154" t="s">
        <v>12</v>
      </c>
      <c r="D187" s="146" t="s">
        <v>447</v>
      </c>
      <c r="E187" s="52">
        <v>300</v>
      </c>
      <c r="F187" s="404">
        <f>SUM(прил5!H317+прил5!H583)</f>
        <v>574281</v>
      </c>
    </row>
    <row r="188" spans="1:6" s="42" customFormat="1" ht="49.5" customHeight="1" x14ac:dyDescent="0.25">
      <c r="A188" s="74" t="s">
        <v>627</v>
      </c>
      <c r="B188" s="121" t="s">
        <v>215</v>
      </c>
      <c r="C188" s="157" t="s">
        <v>12</v>
      </c>
      <c r="D188" s="149" t="s">
        <v>628</v>
      </c>
      <c r="E188" s="29"/>
      <c r="F188" s="401">
        <f>SUM(F189)</f>
        <v>672557</v>
      </c>
    </row>
    <row r="189" spans="1:6" s="42" customFormat="1" ht="33" customHeight="1" x14ac:dyDescent="0.25">
      <c r="A189" s="75" t="s">
        <v>537</v>
      </c>
      <c r="B189" s="122" t="s">
        <v>215</v>
      </c>
      <c r="C189" s="154" t="s">
        <v>12</v>
      </c>
      <c r="D189" s="146" t="s">
        <v>628</v>
      </c>
      <c r="E189" s="52">
        <v>200</v>
      </c>
      <c r="F189" s="404">
        <f>SUM(прил5!H319)</f>
        <v>672557</v>
      </c>
    </row>
    <row r="190" spans="1:6" s="42" customFormat="1" ht="47.25" x14ac:dyDescent="0.25">
      <c r="A190" s="74" t="s">
        <v>588</v>
      </c>
      <c r="B190" s="121" t="s">
        <v>215</v>
      </c>
      <c r="C190" s="157" t="s">
        <v>12</v>
      </c>
      <c r="D190" s="149" t="s">
        <v>448</v>
      </c>
      <c r="E190" s="29"/>
      <c r="F190" s="401">
        <f>SUM(F191+F192)</f>
        <v>2943303</v>
      </c>
    </row>
    <row r="191" spans="1:6" s="42" customFormat="1" ht="30.75" customHeight="1" x14ac:dyDescent="0.25">
      <c r="A191" s="75" t="s">
        <v>537</v>
      </c>
      <c r="B191" s="122" t="s">
        <v>215</v>
      </c>
      <c r="C191" s="154" t="s">
        <v>12</v>
      </c>
      <c r="D191" s="146" t="s">
        <v>448</v>
      </c>
      <c r="E191" s="52">
        <v>200</v>
      </c>
      <c r="F191" s="404">
        <f>SUM(прил5!H321)</f>
        <v>2776278</v>
      </c>
    </row>
    <row r="192" spans="1:6" s="42" customFormat="1" ht="17.25" hidden="1" customHeight="1" x14ac:dyDescent="0.25">
      <c r="A192" s="75" t="s">
        <v>40</v>
      </c>
      <c r="B192" s="122" t="s">
        <v>215</v>
      </c>
      <c r="C192" s="154" t="s">
        <v>12</v>
      </c>
      <c r="D192" s="146" t="s">
        <v>448</v>
      </c>
      <c r="E192" s="52">
        <v>300</v>
      </c>
      <c r="F192" s="404">
        <f>SUM(прил5!H322)</f>
        <v>167025</v>
      </c>
    </row>
    <row r="193" spans="1:6" s="42" customFormat="1" ht="63" x14ac:dyDescent="0.25">
      <c r="A193" s="508" t="s">
        <v>818</v>
      </c>
      <c r="B193" s="217" t="s">
        <v>215</v>
      </c>
      <c r="C193" s="218" t="s">
        <v>12</v>
      </c>
      <c r="D193" s="219" t="s">
        <v>719</v>
      </c>
      <c r="E193" s="27"/>
      <c r="F193" s="401">
        <f>SUM(F194)</f>
        <v>2614655</v>
      </c>
    </row>
    <row r="194" spans="1:6" s="42" customFormat="1" ht="31.5" x14ac:dyDescent="0.25">
      <c r="A194" s="109" t="s">
        <v>537</v>
      </c>
      <c r="B194" s="256" t="s">
        <v>215</v>
      </c>
      <c r="C194" s="257" t="s">
        <v>12</v>
      </c>
      <c r="D194" s="222" t="s">
        <v>719</v>
      </c>
      <c r="E194" s="43" t="s">
        <v>16</v>
      </c>
      <c r="F194" s="404">
        <f>SUM(прил5!H324)</f>
        <v>2614655</v>
      </c>
    </row>
    <row r="195" spans="1:6" s="42" customFormat="1" ht="63" x14ac:dyDescent="0.25">
      <c r="A195" s="508" t="s">
        <v>819</v>
      </c>
      <c r="B195" s="217" t="s">
        <v>215</v>
      </c>
      <c r="C195" s="218" t="s">
        <v>12</v>
      </c>
      <c r="D195" s="219" t="s">
        <v>720</v>
      </c>
      <c r="E195" s="27"/>
      <c r="F195" s="401">
        <f>SUM(F196)</f>
        <v>5412920</v>
      </c>
    </row>
    <row r="196" spans="1:6" s="42" customFormat="1" ht="31.5" x14ac:dyDescent="0.25">
      <c r="A196" s="109" t="s">
        <v>537</v>
      </c>
      <c r="B196" s="256" t="s">
        <v>215</v>
      </c>
      <c r="C196" s="257" t="s">
        <v>12</v>
      </c>
      <c r="D196" s="222" t="s">
        <v>720</v>
      </c>
      <c r="E196" s="43" t="s">
        <v>16</v>
      </c>
      <c r="F196" s="404">
        <f>SUM(прил5!H326)</f>
        <v>5412920</v>
      </c>
    </row>
    <row r="197" spans="1:6" s="42" customFormat="1" ht="63" x14ac:dyDescent="0.25">
      <c r="A197" s="508" t="s">
        <v>820</v>
      </c>
      <c r="B197" s="217" t="s">
        <v>215</v>
      </c>
      <c r="C197" s="218" t="s">
        <v>12</v>
      </c>
      <c r="D197" s="219" t="s">
        <v>721</v>
      </c>
      <c r="E197" s="27"/>
      <c r="F197" s="401">
        <f>SUM(F198)</f>
        <v>525951</v>
      </c>
    </row>
    <row r="198" spans="1:6" s="42" customFormat="1" ht="31.5" x14ac:dyDescent="0.25">
      <c r="A198" s="109" t="s">
        <v>537</v>
      </c>
      <c r="B198" s="256" t="s">
        <v>215</v>
      </c>
      <c r="C198" s="257" t="s">
        <v>12</v>
      </c>
      <c r="D198" s="222" t="s">
        <v>721</v>
      </c>
      <c r="E198" s="43" t="s">
        <v>16</v>
      </c>
      <c r="F198" s="404">
        <f>SUM(прил5!H328)</f>
        <v>525951</v>
      </c>
    </row>
    <row r="199" spans="1:6" s="42" customFormat="1" ht="31.5" x14ac:dyDescent="0.25">
      <c r="A199" s="74" t="s">
        <v>84</v>
      </c>
      <c r="B199" s="121" t="s">
        <v>215</v>
      </c>
      <c r="C199" s="157" t="s">
        <v>12</v>
      </c>
      <c r="D199" s="149" t="s">
        <v>415</v>
      </c>
      <c r="E199" s="29"/>
      <c r="F199" s="401">
        <f>SUM(F200:F202)</f>
        <v>29660314</v>
      </c>
    </row>
    <row r="200" spans="1:6" s="42" customFormat="1" ht="47.25" x14ac:dyDescent="0.25">
      <c r="A200" s="75" t="s">
        <v>76</v>
      </c>
      <c r="B200" s="122" t="s">
        <v>215</v>
      </c>
      <c r="C200" s="154" t="s">
        <v>12</v>
      </c>
      <c r="D200" s="146" t="s">
        <v>415</v>
      </c>
      <c r="E200" s="52">
        <v>100</v>
      </c>
      <c r="F200" s="404">
        <f>SUM(прил5!H330)</f>
        <v>2328087</v>
      </c>
    </row>
    <row r="201" spans="1:6" s="42" customFormat="1" ht="30" customHeight="1" x14ac:dyDescent="0.25">
      <c r="A201" s="75" t="s">
        <v>537</v>
      </c>
      <c r="B201" s="122" t="s">
        <v>215</v>
      </c>
      <c r="C201" s="154" t="s">
        <v>12</v>
      </c>
      <c r="D201" s="146" t="s">
        <v>415</v>
      </c>
      <c r="E201" s="52">
        <v>200</v>
      </c>
      <c r="F201" s="404">
        <f>SUM(прил5!H331)</f>
        <v>24925419</v>
      </c>
    </row>
    <row r="202" spans="1:6" s="42" customFormat="1" ht="16.5" customHeight="1" x14ac:dyDescent="0.25">
      <c r="A202" s="75" t="s">
        <v>18</v>
      </c>
      <c r="B202" s="122" t="s">
        <v>215</v>
      </c>
      <c r="C202" s="154" t="s">
        <v>12</v>
      </c>
      <c r="D202" s="146" t="s">
        <v>415</v>
      </c>
      <c r="E202" s="52">
        <v>800</v>
      </c>
      <c r="F202" s="404">
        <f>SUM(прил5!H332)</f>
        <v>2406808</v>
      </c>
    </row>
    <row r="203" spans="1:6" s="42" customFormat="1" ht="33.75" hidden="1" customHeight="1" x14ac:dyDescent="0.25">
      <c r="A203" s="74" t="s">
        <v>593</v>
      </c>
      <c r="B203" s="121" t="s">
        <v>215</v>
      </c>
      <c r="C203" s="157" t="s">
        <v>12</v>
      </c>
      <c r="D203" s="149" t="s">
        <v>592</v>
      </c>
      <c r="E203" s="29"/>
      <c r="F203" s="401">
        <f>SUM(F204:F204)</f>
        <v>0</v>
      </c>
    </row>
    <row r="204" spans="1:6" s="42" customFormat="1" ht="16.5" hidden="1" customHeight="1" x14ac:dyDescent="0.25">
      <c r="A204" s="75" t="s">
        <v>40</v>
      </c>
      <c r="B204" s="122" t="s">
        <v>215</v>
      </c>
      <c r="C204" s="154" t="s">
        <v>12</v>
      </c>
      <c r="D204" s="146" t="s">
        <v>592</v>
      </c>
      <c r="E204" s="52">
        <v>300</v>
      </c>
      <c r="F204" s="404">
        <f>SUM(прил5!H585)</f>
        <v>0</v>
      </c>
    </row>
    <row r="205" spans="1:6" s="42" customFormat="1" ht="30.75" customHeight="1" x14ac:dyDescent="0.25">
      <c r="A205" s="74" t="s">
        <v>532</v>
      </c>
      <c r="B205" s="121" t="s">
        <v>215</v>
      </c>
      <c r="C205" s="157" t="s">
        <v>12</v>
      </c>
      <c r="D205" s="149" t="s">
        <v>531</v>
      </c>
      <c r="E205" s="29"/>
      <c r="F205" s="401">
        <f>SUM(F206)</f>
        <v>3299952</v>
      </c>
    </row>
    <row r="206" spans="1:6" s="42" customFormat="1" ht="31.5" customHeight="1" x14ac:dyDescent="0.25">
      <c r="A206" s="75" t="s">
        <v>537</v>
      </c>
      <c r="B206" s="122" t="s">
        <v>215</v>
      </c>
      <c r="C206" s="154" t="s">
        <v>12</v>
      </c>
      <c r="D206" s="146" t="s">
        <v>531</v>
      </c>
      <c r="E206" s="52" t="s">
        <v>16</v>
      </c>
      <c r="F206" s="404">
        <f>SUM(прил5!H334)</f>
        <v>3299952</v>
      </c>
    </row>
    <row r="207" spans="1:6" s="42" customFormat="1" ht="18.75" hidden="1" customHeight="1" x14ac:dyDescent="0.25">
      <c r="A207" s="74" t="s">
        <v>536</v>
      </c>
      <c r="B207" s="121" t="s">
        <v>215</v>
      </c>
      <c r="C207" s="157" t="s">
        <v>12</v>
      </c>
      <c r="D207" s="149" t="s">
        <v>535</v>
      </c>
      <c r="E207" s="29"/>
      <c r="F207" s="401">
        <f>SUM(F208)</f>
        <v>0</v>
      </c>
    </row>
    <row r="208" spans="1:6" s="42" customFormat="1" ht="30.75" hidden="1" customHeight="1" x14ac:dyDescent="0.25">
      <c r="A208" s="75" t="s">
        <v>537</v>
      </c>
      <c r="B208" s="122" t="s">
        <v>215</v>
      </c>
      <c r="C208" s="154" t="s">
        <v>12</v>
      </c>
      <c r="D208" s="146" t="s">
        <v>535</v>
      </c>
      <c r="E208" s="52">
        <v>200</v>
      </c>
      <c r="F208" s="404">
        <f>SUM(прил5!H336)</f>
        <v>0</v>
      </c>
    </row>
    <row r="209" spans="1:6" s="42" customFormat="1" ht="30.75" customHeight="1" x14ac:dyDescent="0.25">
      <c r="A209" s="74" t="s">
        <v>621</v>
      </c>
      <c r="B209" s="121" t="s">
        <v>215</v>
      </c>
      <c r="C209" s="157" t="s">
        <v>12</v>
      </c>
      <c r="D209" s="149" t="s">
        <v>620</v>
      </c>
      <c r="E209" s="29"/>
      <c r="F209" s="401">
        <f>SUM(F210:F211)</f>
        <v>1542485</v>
      </c>
    </row>
    <row r="210" spans="1:6" s="42" customFormat="1" ht="31.5" customHeight="1" x14ac:dyDescent="0.25">
      <c r="A210" s="75" t="s">
        <v>537</v>
      </c>
      <c r="B210" s="122" t="s">
        <v>215</v>
      </c>
      <c r="C210" s="154" t="s">
        <v>12</v>
      </c>
      <c r="D210" s="146" t="s">
        <v>620</v>
      </c>
      <c r="E210" s="52">
        <v>200</v>
      </c>
      <c r="F210" s="404">
        <f>SUM(прил5!H338)</f>
        <v>1450010</v>
      </c>
    </row>
    <row r="211" spans="1:6" s="42" customFormat="1" ht="19.5" customHeight="1" x14ac:dyDescent="0.25">
      <c r="A211" s="60" t="s">
        <v>40</v>
      </c>
      <c r="B211" s="122" t="s">
        <v>215</v>
      </c>
      <c r="C211" s="154" t="s">
        <v>12</v>
      </c>
      <c r="D211" s="146" t="s">
        <v>620</v>
      </c>
      <c r="E211" s="52">
        <v>300</v>
      </c>
      <c r="F211" s="404">
        <f>SUM(прил5!H339)</f>
        <v>92475</v>
      </c>
    </row>
    <row r="212" spans="1:6" s="42" customFormat="1" ht="18" customHeight="1" x14ac:dyDescent="0.25">
      <c r="A212" s="74" t="s">
        <v>450</v>
      </c>
      <c r="B212" s="121" t="s">
        <v>215</v>
      </c>
      <c r="C212" s="157" t="s">
        <v>12</v>
      </c>
      <c r="D212" s="149" t="s">
        <v>451</v>
      </c>
      <c r="E212" s="29"/>
      <c r="F212" s="401">
        <f>SUM(F213)</f>
        <v>202496</v>
      </c>
    </row>
    <row r="213" spans="1:6" s="42" customFormat="1" ht="31.5" customHeight="1" x14ac:dyDescent="0.25">
      <c r="A213" s="75" t="s">
        <v>537</v>
      </c>
      <c r="B213" s="122" t="s">
        <v>215</v>
      </c>
      <c r="C213" s="154" t="s">
        <v>12</v>
      </c>
      <c r="D213" s="146" t="s">
        <v>451</v>
      </c>
      <c r="E213" s="52" t="s">
        <v>16</v>
      </c>
      <c r="F213" s="404">
        <f>SUM(прил5!H341)</f>
        <v>202496</v>
      </c>
    </row>
    <row r="214" spans="1:6" s="42" customFormat="1" ht="18" customHeight="1" x14ac:dyDescent="0.25">
      <c r="A214" s="479" t="s">
        <v>651</v>
      </c>
      <c r="B214" s="480" t="s">
        <v>215</v>
      </c>
      <c r="C214" s="481" t="s">
        <v>646</v>
      </c>
      <c r="D214" s="323" t="s">
        <v>384</v>
      </c>
      <c r="E214" s="314"/>
      <c r="F214" s="402">
        <f>SUM(F215)</f>
        <v>1348280</v>
      </c>
    </row>
    <row r="215" spans="1:6" s="42" customFormat="1" ht="49.5" customHeight="1" x14ac:dyDescent="0.25">
      <c r="A215" s="478" t="s">
        <v>755</v>
      </c>
      <c r="B215" s="217" t="s">
        <v>215</v>
      </c>
      <c r="C215" s="218" t="s">
        <v>646</v>
      </c>
      <c r="D215" s="219" t="s">
        <v>647</v>
      </c>
      <c r="E215" s="29"/>
      <c r="F215" s="401">
        <f>SUM(F216)</f>
        <v>1348280</v>
      </c>
    </row>
    <row r="216" spans="1:6" s="42" customFormat="1" ht="31.5" customHeight="1" x14ac:dyDescent="0.25">
      <c r="A216" s="75" t="s">
        <v>537</v>
      </c>
      <c r="B216" s="220" t="s">
        <v>215</v>
      </c>
      <c r="C216" s="221" t="s">
        <v>646</v>
      </c>
      <c r="D216" s="222" t="s">
        <v>647</v>
      </c>
      <c r="E216" s="52">
        <v>200</v>
      </c>
      <c r="F216" s="404">
        <f>SUM(прил5!H344)</f>
        <v>1348280</v>
      </c>
    </row>
    <row r="217" spans="1:6" s="42" customFormat="1" ht="18.75" customHeight="1" x14ac:dyDescent="0.25">
      <c r="A217" s="483" t="s">
        <v>653</v>
      </c>
      <c r="B217" s="480" t="s">
        <v>216</v>
      </c>
      <c r="C217" s="481" t="s">
        <v>648</v>
      </c>
      <c r="D217" s="482" t="s">
        <v>384</v>
      </c>
      <c r="E217" s="314"/>
      <c r="F217" s="402">
        <f>SUM(F218)</f>
        <v>1542866</v>
      </c>
    </row>
    <row r="218" spans="1:6" s="42" customFormat="1" ht="31.5" customHeight="1" x14ac:dyDescent="0.25">
      <c r="A218" s="492" t="s">
        <v>665</v>
      </c>
      <c r="B218" s="217" t="s">
        <v>215</v>
      </c>
      <c r="C218" s="218" t="s">
        <v>648</v>
      </c>
      <c r="D218" s="219" t="s">
        <v>664</v>
      </c>
      <c r="E218" s="29"/>
      <c r="F218" s="401">
        <f>SUM(F219)</f>
        <v>1542866</v>
      </c>
    </row>
    <row r="219" spans="1:6" s="42" customFormat="1" ht="31.5" customHeight="1" x14ac:dyDescent="0.25">
      <c r="A219" s="75" t="s">
        <v>537</v>
      </c>
      <c r="B219" s="220" t="s">
        <v>215</v>
      </c>
      <c r="C219" s="221" t="s">
        <v>648</v>
      </c>
      <c r="D219" s="222" t="s">
        <v>664</v>
      </c>
      <c r="E219" s="52">
        <v>200</v>
      </c>
      <c r="F219" s="404">
        <f>SUM(прил5!H347)</f>
        <v>1542866</v>
      </c>
    </row>
    <row r="220" spans="1:6" s="42" customFormat="1" ht="15.75" customHeight="1" x14ac:dyDescent="0.25">
      <c r="A220" s="479" t="s">
        <v>652</v>
      </c>
      <c r="B220" s="480" t="s">
        <v>215</v>
      </c>
      <c r="C220" s="481" t="s">
        <v>649</v>
      </c>
      <c r="D220" s="482" t="s">
        <v>384</v>
      </c>
      <c r="E220" s="314"/>
      <c r="F220" s="402">
        <f>SUM(F221)</f>
        <v>359918</v>
      </c>
    </row>
    <row r="221" spans="1:6" s="42" customFormat="1" ht="31.5" customHeight="1" x14ac:dyDescent="0.25">
      <c r="A221" s="478" t="s">
        <v>754</v>
      </c>
      <c r="B221" s="217" t="s">
        <v>215</v>
      </c>
      <c r="C221" s="218" t="s">
        <v>649</v>
      </c>
      <c r="D221" s="219" t="s">
        <v>650</v>
      </c>
      <c r="E221" s="29"/>
      <c r="F221" s="401">
        <f>SUM(F222)</f>
        <v>359918</v>
      </c>
    </row>
    <row r="222" spans="1:6" s="42" customFormat="1" ht="31.5" customHeight="1" x14ac:dyDescent="0.25">
      <c r="A222" s="75" t="s">
        <v>537</v>
      </c>
      <c r="B222" s="220" t="s">
        <v>215</v>
      </c>
      <c r="C222" s="221" t="s">
        <v>649</v>
      </c>
      <c r="D222" s="222" t="s">
        <v>650</v>
      </c>
      <c r="E222" s="52">
        <v>200</v>
      </c>
      <c r="F222" s="404">
        <f>SUM(прил5!H350)</f>
        <v>359918</v>
      </c>
    </row>
    <row r="223" spans="1:6" s="42" customFormat="1" ht="31.5" x14ac:dyDescent="0.25">
      <c r="A223" s="479" t="s">
        <v>857</v>
      </c>
      <c r="B223" s="480" t="s">
        <v>215</v>
      </c>
      <c r="C223" s="481" t="s">
        <v>858</v>
      </c>
      <c r="D223" s="482" t="s">
        <v>384</v>
      </c>
      <c r="E223" s="314"/>
      <c r="F223" s="402">
        <f>SUM(F224)</f>
        <v>524200</v>
      </c>
    </row>
    <row r="224" spans="1:6" s="42" customFormat="1" ht="47.25" x14ac:dyDescent="0.25">
      <c r="A224" s="478" t="s">
        <v>859</v>
      </c>
      <c r="B224" s="217" t="s">
        <v>215</v>
      </c>
      <c r="C224" s="218" t="s">
        <v>858</v>
      </c>
      <c r="D224" s="219" t="s">
        <v>860</v>
      </c>
      <c r="E224" s="29"/>
      <c r="F224" s="401">
        <f>SUM(F225)</f>
        <v>524200</v>
      </c>
    </row>
    <row r="225" spans="1:6" s="42" customFormat="1" ht="47.25" x14ac:dyDescent="0.25">
      <c r="A225" s="75" t="s">
        <v>76</v>
      </c>
      <c r="B225" s="220" t="s">
        <v>215</v>
      </c>
      <c r="C225" s="221" t="s">
        <v>858</v>
      </c>
      <c r="D225" s="222" t="s">
        <v>860</v>
      </c>
      <c r="E225" s="52">
        <v>100</v>
      </c>
      <c r="F225" s="404">
        <f>SUM(прил5!H353)</f>
        <v>524200</v>
      </c>
    </row>
    <row r="226" spans="1:6" s="42" customFormat="1" ht="47.25" x14ac:dyDescent="0.25">
      <c r="A226" s="144" t="s">
        <v>239</v>
      </c>
      <c r="B226" s="151" t="s">
        <v>216</v>
      </c>
      <c r="C226" s="159" t="s">
        <v>383</v>
      </c>
      <c r="D226" s="147" t="s">
        <v>384</v>
      </c>
      <c r="E226" s="145"/>
      <c r="F226" s="457">
        <f>SUM(F227)</f>
        <v>12447456</v>
      </c>
    </row>
    <row r="227" spans="1:6" s="42" customFormat="1" ht="31.5" x14ac:dyDescent="0.25">
      <c r="A227" s="313" t="s">
        <v>455</v>
      </c>
      <c r="B227" s="321" t="s">
        <v>216</v>
      </c>
      <c r="C227" s="322" t="s">
        <v>10</v>
      </c>
      <c r="D227" s="323" t="s">
        <v>384</v>
      </c>
      <c r="E227" s="314"/>
      <c r="F227" s="402">
        <f>SUM(F232+F234+F240+F237+F245+F247+F228+F230)</f>
        <v>12447456</v>
      </c>
    </row>
    <row r="228" spans="1:6" s="42" customFormat="1" ht="47.25" x14ac:dyDescent="0.25">
      <c r="A228" s="148" t="s">
        <v>846</v>
      </c>
      <c r="B228" s="121" t="s">
        <v>216</v>
      </c>
      <c r="C228" s="157" t="s">
        <v>10</v>
      </c>
      <c r="D228" s="149" t="s">
        <v>839</v>
      </c>
      <c r="E228" s="29"/>
      <c r="F228" s="401">
        <f>SUM(F229)</f>
        <v>435195</v>
      </c>
    </row>
    <row r="229" spans="1:6" s="42" customFormat="1" ht="31.5" x14ac:dyDescent="0.25">
      <c r="A229" s="75" t="s">
        <v>804</v>
      </c>
      <c r="B229" s="122" t="s">
        <v>216</v>
      </c>
      <c r="C229" s="154" t="s">
        <v>10</v>
      </c>
      <c r="D229" s="146" t="s">
        <v>839</v>
      </c>
      <c r="E229" s="52">
        <v>600</v>
      </c>
      <c r="F229" s="404">
        <f>SUM(прил5!H375)</f>
        <v>435195</v>
      </c>
    </row>
    <row r="230" spans="1:6" s="42" customFormat="1" ht="78.75" x14ac:dyDescent="0.25">
      <c r="A230" s="74" t="s">
        <v>847</v>
      </c>
      <c r="B230" s="121" t="s">
        <v>216</v>
      </c>
      <c r="C230" s="157" t="s">
        <v>10</v>
      </c>
      <c r="D230" s="149" t="s">
        <v>840</v>
      </c>
      <c r="E230" s="29"/>
      <c r="F230" s="401">
        <f>SUM(F231)</f>
        <v>39775</v>
      </c>
    </row>
    <row r="231" spans="1:6" s="42" customFormat="1" ht="31.5" x14ac:dyDescent="0.25">
      <c r="A231" s="75" t="s">
        <v>804</v>
      </c>
      <c r="B231" s="122" t="s">
        <v>216</v>
      </c>
      <c r="C231" s="154" t="s">
        <v>10</v>
      </c>
      <c r="D231" s="146" t="s">
        <v>840</v>
      </c>
      <c r="E231" s="52">
        <v>600</v>
      </c>
      <c r="F231" s="404">
        <f>SUM(прил5!H377)</f>
        <v>39775</v>
      </c>
    </row>
    <row r="232" spans="1:6" s="42" customFormat="1" ht="31.5" x14ac:dyDescent="0.25">
      <c r="A232" s="148" t="s">
        <v>544</v>
      </c>
      <c r="B232" s="121" t="s">
        <v>216</v>
      </c>
      <c r="C232" s="157" t="s">
        <v>10</v>
      </c>
      <c r="D232" s="149" t="s">
        <v>543</v>
      </c>
      <c r="E232" s="29"/>
      <c r="F232" s="401">
        <f>SUM(F233)</f>
        <v>2124</v>
      </c>
    </row>
    <row r="233" spans="1:6" s="42" customFormat="1" ht="18" customHeight="1" x14ac:dyDescent="0.25">
      <c r="A233" s="75" t="s">
        <v>40</v>
      </c>
      <c r="B233" s="122" t="s">
        <v>216</v>
      </c>
      <c r="C233" s="154" t="s">
        <v>10</v>
      </c>
      <c r="D233" s="146" t="s">
        <v>543</v>
      </c>
      <c r="E233" s="52">
        <v>300</v>
      </c>
      <c r="F233" s="404">
        <f>SUM(прил5!H589)</f>
        <v>2124</v>
      </c>
    </row>
    <row r="234" spans="1:6" s="42" customFormat="1" ht="63" customHeight="1" x14ac:dyDescent="0.25">
      <c r="A234" s="74" t="s">
        <v>96</v>
      </c>
      <c r="B234" s="121" t="s">
        <v>216</v>
      </c>
      <c r="C234" s="157" t="s">
        <v>10</v>
      </c>
      <c r="D234" s="149" t="s">
        <v>477</v>
      </c>
      <c r="E234" s="29"/>
      <c r="F234" s="401">
        <f>SUM(F235:F236)</f>
        <v>116276</v>
      </c>
    </row>
    <row r="235" spans="1:6" s="42" customFormat="1" ht="17.25" customHeight="1" x14ac:dyDescent="0.25">
      <c r="A235" s="75" t="s">
        <v>40</v>
      </c>
      <c r="B235" s="122" t="s">
        <v>216</v>
      </c>
      <c r="C235" s="154" t="s">
        <v>10</v>
      </c>
      <c r="D235" s="146" t="s">
        <v>477</v>
      </c>
      <c r="E235" s="52">
        <v>300</v>
      </c>
      <c r="F235" s="404">
        <f>SUM(прил5!H591)</f>
        <v>116276</v>
      </c>
    </row>
    <row r="236" spans="1:6" s="42" customFormat="1" ht="31.5" x14ac:dyDescent="0.25">
      <c r="A236" s="100" t="s">
        <v>804</v>
      </c>
      <c r="B236" s="122" t="s">
        <v>216</v>
      </c>
      <c r="C236" s="154" t="s">
        <v>10</v>
      </c>
      <c r="D236" s="146" t="s">
        <v>477</v>
      </c>
      <c r="E236" s="52">
        <v>600</v>
      </c>
      <c r="F236" s="404">
        <f>SUM(прил5!H592)</f>
        <v>0</v>
      </c>
    </row>
    <row r="237" spans="1:6" s="42" customFormat="1" ht="33" customHeight="1" x14ac:dyDescent="0.25">
      <c r="A237" s="74" t="s">
        <v>446</v>
      </c>
      <c r="B237" s="121" t="s">
        <v>216</v>
      </c>
      <c r="C237" s="157" t="s">
        <v>10</v>
      </c>
      <c r="D237" s="149" t="s">
        <v>447</v>
      </c>
      <c r="E237" s="29"/>
      <c r="F237" s="401">
        <f>SUM(F238:F239)</f>
        <v>16957</v>
      </c>
    </row>
    <row r="238" spans="1:6" s="42" customFormat="1" ht="20.25" customHeight="1" x14ac:dyDescent="0.25">
      <c r="A238" s="75" t="s">
        <v>40</v>
      </c>
      <c r="B238" s="122" t="s">
        <v>216</v>
      </c>
      <c r="C238" s="154" t="s">
        <v>10</v>
      </c>
      <c r="D238" s="146" t="s">
        <v>447</v>
      </c>
      <c r="E238" s="52">
        <v>300</v>
      </c>
      <c r="F238" s="404">
        <f>SUM(прил5!H594)</f>
        <v>5500</v>
      </c>
    </row>
    <row r="239" spans="1:6" s="42" customFormat="1" ht="31.5" x14ac:dyDescent="0.25">
      <c r="A239" s="100" t="s">
        <v>804</v>
      </c>
      <c r="B239" s="122" t="s">
        <v>216</v>
      </c>
      <c r="C239" s="154" t="s">
        <v>10</v>
      </c>
      <c r="D239" s="146" t="s">
        <v>447</v>
      </c>
      <c r="E239" s="52">
        <v>600</v>
      </c>
      <c r="F239" s="404">
        <f>SUM(прил5!H595)</f>
        <v>11457</v>
      </c>
    </row>
    <row r="240" spans="1:6" s="42" customFormat="1" ht="31.5" x14ac:dyDescent="0.25">
      <c r="A240" s="74" t="s">
        <v>84</v>
      </c>
      <c r="B240" s="121" t="s">
        <v>216</v>
      </c>
      <c r="C240" s="157" t="s">
        <v>10</v>
      </c>
      <c r="D240" s="149" t="s">
        <v>415</v>
      </c>
      <c r="E240" s="29"/>
      <c r="F240" s="401">
        <f>SUM(F241:F244)</f>
        <v>10735709</v>
      </c>
    </row>
    <row r="241" spans="1:6" s="42" customFormat="1" ht="47.25" x14ac:dyDescent="0.25">
      <c r="A241" s="75" t="s">
        <v>76</v>
      </c>
      <c r="B241" s="122" t="s">
        <v>216</v>
      </c>
      <c r="C241" s="154" t="s">
        <v>10</v>
      </c>
      <c r="D241" s="146" t="s">
        <v>415</v>
      </c>
      <c r="E241" s="52">
        <v>100</v>
      </c>
      <c r="F241" s="404">
        <f>SUM(прил5!H379)</f>
        <v>1843783</v>
      </c>
    </row>
    <row r="242" spans="1:6" s="42" customFormat="1" ht="31.5" x14ac:dyDescent="0.25">
      <c r="A242" s="75" t="s">
        <v>537</v>
      </c>
      <c r="B242" s="122" t="s">
        <v>216</v>
      </c>
      <c r="C242" s="154" t="s">
        <v>10</v>
      </c>
      <c r="D242" s="146" t="s">
        <v>415</v>
      </c>
      <c r="E242" s="52">
        <v>200</v>
      </c>
      <c r="F242" s="404">
        <f>SUM(прил5!H380)</f>
        <v>893554</v>
      </c>
    </row>
    <row r="243" spans="1:6" s="42" customFormat="1" ht="31.5" x14ac:dyDescent="0.25">
      <c r="A243" s="75" t="s">
        <v>804</v>
      </c>
      <c r="B243" s="122" t="s">
        <v>216</v>
      </c>
      <c r="C243" s="154" t="s">
        <v>10</v>
      </c>
      <c r="D243" s="146" t="s">
        <v>415</v>
      </c>
      <c r="E243" s="52">
        <v>600</v>
      </c>
      <c r="F243" s="404">
        <f>SUM(прил5!H381)</f>
        <v>7739113</v>
      </c>
    </row>
    <row r="244" spans="1:6" s="42" customFormat="1" ht="18" customHeight="1" x14ac:dyDescent="0.25">
      <c r="A244" s="75" t="s">
        <v>18</v>
      </c>
      <c r="B244" s="122" t="s">
        <v>216</v>
      </c>
      <c r="C244" s="154" t="s">
        <v>10</v>
      </c>
      <c r="D244" s="146" t="s">
        <v>415</v>
      </c>
      <c r="E244" s="52">
        <v>800</v>
      </c>
      <c r="F244" s="404">
        <f>SUM(прил5!H382)</f>
        <v>259259</v>
      </c>
    </row>
    <row r="245" spans="1:6" s="42" customFormat="1" ht="31.5" hidden="1" customHeight="1" x14ac:dyDescent="0.25">
      <c r="A245" s="101" t="s">
        <v>593</v>
      </c>
      <c r="B245" s="121" t="s">
        <v>216</v>
      </c>
      <c r="C245" s="157" t="s">
        <v>10</v>
      </c>
      <c r="D245" s="149" t="s">
        <v>685</v>
      </c>
      <c r="E245" s="29"/>
      <c r="F245" s="401">
        <f>SUM(F246)</f>
        <v>0</v>
      </c>
    </row>
    <row r="246" spans="1:6" s="42" customFormat="1" ht="31.5" hidden="1" customHeight="1" x14ac:dyDescent="0.25">
      <c r="A246" s="75" t="s">
        <v>804</v>
      </c>
      <c r="B246" s="122" t="s">
        <v>216</v>
      </c>
      <c r="C246" s="154" t="s">
        <v>10</v>
      </c>
      <c r="D246" s="146" t="s">
        <v>685</v>
      </c>
      <c r="E246" s="52">
        <v>600</v>
      </c>
      <c r="F246" s="404">
        <f>SUM(прил5!H597)</f>
        <v>0</v>
      </c>
    </row>
    <row r="247" spans="1:6" s="42" customFormat="1" ht="31.5" customHeight="1" x14ac:dyDescent="0.25">
      <c r="A247" s="98" t="s">
        <v>807</v>
      </c>
      <c r="B247" s="217" t="s">
        <v>216</v>
      </c>
      <c r="C247" s="218" t="s">
        <v>10</v>
      </c>
      <c r="D247" s="219" t="s">
        <v>806</v>
      </c>
      <c r="E247" s="29"/>
      <c r="F247" s="401">
        <f>SUM(F248)</f>
        <v>1101420</v>
      </c>
    </row>
    <row r="248" spans="1:6" s="42" customFormat="1" ht="32.25" customHeight="1" x14ac:dyDescent="0.25">
      <c r="A248" s="75" t="s">
        <v>804</v>
      </c>
      <c r="B248" s="256" t="s">
        <v>216</v>
      </c>
      <c r="C248" s="257" t="s">
        <v>10</v>
      </c>
      <c r="D248" s="258" t="s">
        <v>806</v>
      </c>
      <c r="E248" s="52">
        <v>600</v>
      </c>
      <c r="F248" s="404">
        <f>SUM(прил5!H384)</f>
        <v>1101420</v>
      </c>
    </row>
    <row r="249" spans="1:6" s="42" customFormat="1" ht="63" x14ac:dyDescent="0.25">
      <c r="A249" s="144" t="s">
        <v>240</v>
      </c>
      <c r="B249" s="151" t="s">
        <v>217</v>
      </c>
      <c r="C249" s="159" t="s">
        <v>383</v>
      </c>
      <c r="D249" s="147" t="s">
        <v>384</v>
      </c>
      <c r="E249" s="145"/>
      <c r="F249" s="457">
        <f>SUM(F250)</f>
        <v>100000</v>
      </c>
    </row>
    <row r="250" spans="1:6" s="42" customFormat="1" ht="31.5" x14ac:dyDescent="0.25">
      <c r="A250" s="313" t="s">
        <v>449</v>
      </c>
      <c r="B250" s="321" t="s">
        <v>217</v>
      </c>
      <c r="C250" s="322" t="s">
        <v>10</v>
      </c>
      <c r="D250" s="323" t="s">
        <v>384</v>
      </c>
      <c r="E250" s="314"/>
      <c r="F250" s="402">
        <f>SUM(F251)</f>
        <v>100000</v>
      </c>
    </row>
    <row r="251" spans="1:6" s="42" customFormat="1" ht="17.25" customHeight="1" x14ac:dyDescent="0.25">
      <c r="A251" s="74" t="s">
        <v>450</v>
      </c>
      <c r="B251" s="121" t="s">
        <v>217</v>
      </c>
      <c r="C251" s="157" t="s">
        <v>10</v>
      </c>
      <c r="D251" s="149" t="s">
        <v>451</v>
      </c>
      <c r="E251" s="29"/>
      <c r="F251" s="401">
        <f>SUM(F252)</f>
        <v>100000</v>
      </c>
    </row>
    <row r="252" spans="1:6" s="42" customFormat="1" ht="31.5" customHeight="1" x14ac:dyDescent="0.25">
      <c r="A252" s="75" t="s">
        <v>537</v>
      </c>
      <c r="B252" s="122" t="s">
        <v>217</v>
      </c>
      <c r="C252" s="154" t="s">
        <v>10</v>
      </c>
      <c r="D252" s="146" t="s">
        <v>451</v>
      </c>
      <c r="E252" s="52">
        <v>200</v>
      </c>
      <c r="F252" s="404">
        <f>SUM(прил5!H357+прил5!H427+прил5!H388)</f>
        <v>100000</v>
      </c>
    </row>
    <row r="253" spans="1:6" s="42" customFormat="1" ht="48" customHeight="1" x14ac:dyDescent="0.25">
      <c r="A253" s="150" t="s">
        <v>154</v>
      </c>
      <c r="B253" s="151" t="s">
        <v>220</v>
      </c>
      <c r="C253" s="159" t="s">
        <v>383</v>
      </c>
      <c r="D253" s="147" t="s">
        <v>384</v>
      </c>
      <c r="E253" s="145"/>
      <c r="F253" s="457">
        <f>SUM(F254+F261)</f>
        <v>12066055</v>
      </c>
    </row>
    <row r="254" spans="1:6" s="42" customFormat="1" ht="33" customHeight="1" x14ac:dyDescent="0.25">
      <c r="A254" s="320" t="s">
        <v>462</v>
      </c>
      <c r="B254" s="321" t="s">
        <v>220</v>
      </c>
      <c r="C254" s="322" t="s">
        <v>10</v>
      </c>
      <c r="D254" s="323" t="s">
        <v>384</v>
      </c>
      <c r="E254" s="314"/>
      <c r="F254" s="402">
        <f>SUM(F255+F257)</f>
        <v>10328065</v>
      </c>
    </row>
    <row r="255" spans="1:6" s="42" customFormat="1" ht="31.5" x14ac:dyDescent="0.25">
      <c r="A255" s="72" t="s">
        <v>155</v>
      </c>
      <c r="B255" s="121" t="s">
        <v>220</v>
      </c>
      <c r="C255" s="157" t="s">
        <v>10</v>
      </c>
      <c r="D255" s="149" t="s">
        <v>463</v>
      </c>
      <c r="E255" s="29"/>
      <c r="F255" s="401">
        <f>SUM(F256)</f>
        <v>79421</v>
      </c>
    </row>
    <row r="256" spans="1:6" s="42" customFormat="1" ht="47.25" x14ac:dyDescent="0.25">
      <c r="A256" s="155" t="s">
        <v>76</v>
      </c>
      <c r="B256" s="122" t="s">
        <v>220</v>
      </c>
      <c r="C256" s="154" t="s">
        <v>10</v>
      </c>
      <c r="D256" s="146" t="s">
        <v>463</v>
      </c>
      <c r="E256" s="52">
        <v>100</v>
      </c>
      <c r="F256" s="404">
        <f>SUM(прил5!H431)</f>
        <v>79421</v>
      </c>
    </row>
    <row r="257" spans="1:6" s="42" customFormat="1" ht="31.5" x14ac:dyDescent="0.25">
      <c r="A257" s="72" t="s">
        <v>84</v>
      </c>
      <c r="B257" s="121" t="s">
        <v>220</v>
      </c>
      <c r="C257" s="157" t="s">
        <v>10</v>
      </c>
      <c r="D257" s="149" t="s">
        <v>415</v>
      </c>
      <c r="E257" s="29"/>
      <c r="F257" s="401">
        <f>SUM(F258:F260)</f>
        <v>10248644</v>
      </c>
    </row>
    <row r="258" spans="1:6" s="42" customFormat="1" ht="47.25" x14ac:dyDescent="0.25">
      <c r="A258" s="155" t="s">
        <v>76</v>
      </c>
      <c r="B258" s="122" t="s">
        <v>220</v>
      </c>
      <c r="C258" s="154" t="s">
        <v>10</v>
      </c>
      <c r="D258" s="146" t="s">
        <v>415</v>
      </c>
      <c r="E258" s="52">
        <v>100</v>
      </c>
      <c r="F258" s="404">
        <f>SUM(прил5!H433)</f>
        <v>8980924</v>
      </c>
    </row>
    <row r="259" spans="1:6" s="42" customFormat="1" ht="30" customHeight="1" x14ac:dyDescent="0.25">
      <c r="A259" s="75" t="s">
        <v>537</v>
      </c>
      <c r="B259" s="122" t="s">
        <v>220</v>
      </c>
      <c r="C259" s="154" t="s">
        <v>10</v>
      </c>
      <c r="D259" s="146" t="s">
        <v>415</v>
      </c>
      <c r="E259" s="52">
        <v>200</v>
      </c>
      <c r="F259" s="404">
        <f>SUM(прил5!H434)</f>
        <v>1263429</v>
      </c>
    </row>
    <row r="260" spans="1:6" s="42" customFormat="1" ht="15.75" customHeight="1" x14ac:dyDescent="0.25">
      <c r="A260" s="75" t="s">
        <v>18</v>
      </c>
      <c r="B260" s="122" t="s">
        <v>220</v>
      </c>
      <c r="C260" s="154" t="s">
        <v>10</v>
      </c>
      <c r="D260" s="146" t="s">
        <v>415</v>
      </c>
      <c r="E260" s="52">
        <v>800</v>
      </c>
      <c r="F260" s="404">
        <f>SUM(прил5!H435)</f>
        <v>4291</v>
      </c>
    </row>
    <row r="261" spans="1:6" s="42" customFormat="1" ht="62.25" customHeight="1" x14ac:dyDescent="0.25">
      <c r="A261" s="320" t="s">
        <v>625</v>
      </c>
      <c r="B261" s="321" t="s">
        <v>220</v>
      </c>
      <c r="C261" s="322" t="s">
        <v>12</v>
      </c>
      <c r="D261" s="323" t="s">
        <v>384</v>
      </c>
      <c r="E261" s="314"/>
      <c r="F261" s="402">
        <f>SUM(F262)</f>
        <v>1737990</v>
      </c>
    </row>
    <row r="262" spans="1:6" s="42" customFormat="1" ht="31.5" x14ac:dyDescent="0.25">
      <c r="A262" s="72" t="s">
        <v>75</v>
      </c>
      <c r="B262" s="121" t="s">
        <v>220</v>
      </c>
      <c r="C262" s="157" t="s">
        <v>12</v>
      </c>
      <c r="D262" s="149" t="s">
        <v>388</v>
      </c>
      <c r="E262" s="29"/>
      <c r="F262" s="401">
        <f>SUM(F263:F264)</f>
        <v>1737990</v>
      </c>
    </row>
    <row r="263" spans="1:6" s="42" customFormat="1" ht="47.25" x14ac:dyDescent="0.25">
      <c r="A263" s="155" t="s">
        <v>76</v>
      </c>
      <c r="B263" s="122" t="s">
        <v>220</v>
      </c>
      <c r="C263" s="154" t="s">
        <v>12</v>
      </c>
      <c r="D263" s="146" t="s">
        <v>388</v>
      </c>
      <c r="E263" s="52">
        <v>100</v>
      </c>
      <c r="F263" s="404">
        <f>SUM(прил5!H438)</f>
        <v>1737990</v>
      </c>
    </row>
    <row r="264" spans="1:6" s="42" customFormat="1" ht="31.5" hidden="1" x14ac:dyDescent="0.25">
      <c r="A264" s="75" t="s">
        <v>537</v>
      </c>
      <c r="B264" s="122" t="s">
        <v>220</v>
      </c>
      <c r="C264" s="154" t="s">
        <v>12</v>
      </c>
      <c r="D264" s="146" t="s">
        <v>388</v>
      </c>
      <c r="E264" s="52">
        <v>200</v>
      </c>
      <c r="F264" s="404">
        <f>SUM(прил5!H439)</f>
        <v>0</v>
      </c>
    </row>
    <row r="265" spans="1:6" ht="51" customHeight="1" x14ac:dyDescent="0.25">
      <c r="A265" s="57" t="s">
        <v>124</v>
      </c>
      <c r="B265" s="152" t="s">
        <v>408</v>
      </c>
      <c r="C265" s="246" t="s">
        <v>383</v>
      </c>
      <c r="D265" s="153" t="s">
        <v>384</v>
      </c>
      <c r="E265" s="129"/>
      <c r="F265" s="450">
        <f>SUM(F266)</f>
        <v>103000</v>
      </c>
    </row>
    <row r="266" spans="1:6" s="42" customFormat="1" ht="66" customHeight="1" x14ac:dyDescent="0.25">
      <c r="A266" s="140" t="s">
        <v>125</v>
      </c>
      <c r="B266" s="151" t="s">
        <v>192</v>
      </c>
      <c r="C266" s="159" t="s">
        <v>383</v>
      </c>
      <c r="D266" s="147" t="s">
        <v>384</v>
      </c>
      <c r="E266" s="156"/>
      <c r="F266" s="457">
        <f>SUM(F267)</f>
        <v>103000</v>
      </c>
    </row>
    <row r="267" spans="1:6" s="42" customFormat="1" ht="45.75" customHeight="1" x14ac:dyDescent="0.25">
      <c r="A267" s="307" t="s">
        <v>409</v>
      </c>
      <c r="B267" s="321" t="s">
        <v>192</v>
      </c>
      <c r="C267" s="322" t="s">
        <v>10</v>
      </c>
      <c r="D267" s="323" t="s">
        <v>384</v>
      </c>
      <c r="E267" s="330"/>
      <c r="F267" s="402">
        <f>SUM(F268+F270)</f>
        <v>103000</v>
      </c>
    </row>
    <row r="268" spans="1:6" s="42" customFormat="1" ht="19.5" customHeight="1" x14ac:dyDescent="0.25">
      <c r="A268" s="26" t="s">
        <v>411</v>
      </c>
      <c r="B268" s="121" t="s">
        <v>192</v>
      </c>
      <c r="C268" s="157" t="s">
        <v>10</v>
      </c>
      <c r="D268" s="149" t="s">
        <v>410</v>
      </c>
      <c r="E268" s="41"/>
      <c r="F268" s="401">
        <f>SUM(F269)</f>
        <v>103000</v>
      </c>
    </row>
    <row r="269" spans="1:6" s="42" customFormat="1" ht="32.25" customHeight="1" x14ac:dyDescent="0.25">
      <c r="A269" s="53" t="s">
        <v>537</v>
      </c>
      <c r="B269" s="122" t="s">
        <v>192</v>
      </c>
      <c r="C269" s="154" t="s">
        <v>10</v>
      </c>
      <c r="D269" s="146" t="s">
        <v>410</v>
      </c>
      <c r="E269" s="59" t="s">
        <v>16</v>
      </c>
      <c r="F269" s="404">
        <f>SUM(прил5!H115+прил5!H214)</f>
        <v>103000</v>
      </c>
    </row>
    <row r="270" spans="1:6" s="42" customFormat="1" ht="17.25" hidden="1" customHeight="1" x14ac:dyDescent="0.25">
      <c r="A270" s="26" t="s">
        <v>499</v>
      </c>
      <c r="B270" s="121" t="s">
        <v>192</v>
      </c>
      <c r="C270" s="157" t="s">
        <v>10</v>
      </c>
      <c r="D270" s="149" t="s">
        <v>498</v>
      </c>
      <c r="E270" s="41"/>
      <c r="F270" s="401">
        <f>SUM(F271:F272)</f>
        <v>0</v>
      </c>
    </row>
    <row r="271" spans="1:6" s="42" customFormat="1" ht="32.25" hidden="1" customHeight="1" x14ac:dyDescent="0.25">
      <c r="A271" s="53" t="s">
        <v>537</v>
      </c>
      <c r="B271" s="122" t="s">
        <v>192</v>
      </c>
      <c r="C271" s="154" t="s">
        <v>10</v>
      </c>
      <c r="D271" s="146" t="s">
        <v>498</v>
      </c>
      <c r="E271" s="59" t="s">
        <v>16</v>
      </c>
      <c r="F271" s="404">
        <f>SUM(прил5!H48)</f>
        <v>0</v>
      </c>
    </row>
    <row r="272" spans="1:6" s="42" customFormat="1" ht="17.25" hidden="1" customHeight="1" x14ac:dyDescent="0.25">
      <c r="A272" s="75" t="s">
        <v>18</v>
      </c>
      <c r="B272" s="122" t="s">
        <v>192</v>
      </c>
      <c r="C272" s="154" t="s">
        <v>10</v>
      </c>
      <c r="D272" s="146" t="s">
        <v>498</v>
      </c>
      <c r="E272" s="59" t="s">
        <v>17</v>
      </c>
      <c r="F272" s="404">
        <f>SUM(прил5!H49)</f>
        <v>0</v>
      </c>
    </row>
    <row r="273" spans="1:6" ht="47.25" x14ac:dyDescent="0.25">
      <c r="A273" s="57" t="s">
        <v>137</v>
      </c>
      <c r="B273" s="152" t="s">
        <v>428</v>
      </c>
      <c r="C273" s="246" t="s">
        <v>383</v>
      </c>
      <c r="D273" s="153" t="s">
        <v>384</v>
      </c>
      <c r="E273" s="129"/>
      <c r="F273" s="450">
        <f>SUM(F274)</f>
        <v>15000</v>
      </c>
    </row>
    <row r="274" spans="1:6" ht="63" x14ac:dyDescent="0.25">
      <c r="A274" s="158" t="s">
        <v>138</v>
      </c>
      <c r="B274" s="159" t="s">
        <v>203</v>
      </c>
      <c r="C274" s="159" t="s">
        <v>383</v>
      </c>
      <c r="D274" s="147" t="s">
        <v>384</v>
      </c>
      <c r="E274" s="156"/>
      <c r="F274" s="457">
        <f>SUM(F275)</f>
        <v>15000</v>
      </c>
    </row>
    <row r="275" spans="1:6" ht="31.5" x14ac:dyDescent="0.25">
      <c r="A275" s="331" t="s">
        <v>429</v>
      </c>
      <c r="B275" s="322" t="s">
        <v>203</v>
      </c>
      <c r="C275" s="322" t="s">
        <v>10</v>
      </c>
      <c r="D275" s="323" t="s">
        <v>384</v>
      </c>
      <c r="E275" s="330"/>
      <c r="F275" s="402">
        <f>SUM(F276)</f>
        <v>15000</v>
      </c>
    </row>
    <row r="276" spans="1:6" ht="17.25" customHeight="1" x14ac:dyDescent="0.25">
      <c r="A276" s="160" t="s">
        <v>97</v>
      </c>
      <c r="B276" s="157" t="s">
        <v>203</v>
      </c>
      <c r="C276" s="157" t="s">
        <v>10</v>
      </c>
      <c r="D276" s="149" t="s">
        <v>430</v>
      </c>
      <c r="E276" s="41"/>
      <c r="F276" s="401">
        <f>SUM(F277)</f>
        <v>15000</v>
      </c>
    </row>
    <row r="277" spans="1:6" ht="30.75" customHeight="1" x14ac:dyDescent="0.25">
      <c r="A277" s="161" t="s">
        <v>537</v>
      </c>
      <c r="B277" s="154" t="s">
        <v>203</v>
      </c>
      <c r="C277" s="154" t="s">
        <v>10</v>
      </c>
      <c r="D277" s="146" t="s">
        <v>430</v>
      </c>
      <c r="E277" s="59" t="s">
        <v>16</v>
      </c>
      <c r="F277" s="404">
        <f>SUM(прил5!H219)</f>
        <v>15000</v>
      </c>
    </row>
    <row r="278" spans="1:6" ht="47.25" x14ac:dyDescent="0.25">
      <c r="A278" s="57" t="s">
        <v>178</v>
      </c>
      <c r="B278" s="334" t="s">
        <v>434</v>
      </c>
      <c r="C278" s="244" t="s">
        <v>383</v>
      </c>
      <c r="D278" s="135" t="s">
        <v>384</v>
      </c>
      <c r="E278" s="15"/>
      <c r="F278" s="450">
        <f>SUM(F279+F287)</f>
        <v>5417485</v>
      </c>
    </row>
    <row r="279" spans="1:6" ht="78.75" x14ac:dyDescent="0.25">
      <c r="A279" s="140" t="s">
        <v>231</v>
      </c>
      <c r="B279" s="151" t="s">
        <v>230</v>
      </c>
      <c r="C279" s="159" t="s">
        <v>383</v>
      </c>
      <c r="D279" s="147" t="s">
        <v>384</v>
      </c>
      <c r="E279" s="163"/>
      <c r="F279" s="457">
        <f>SUM(F280)</f>
        <v>1945196</v>
      </c>
    </row>
    <row r="280" spans="1:6" ht="47.25" x14ac:dyDescent="0.25">
      <c r="A280" s="307" t="s">
        <v>435</v>
      </c>
      <c r="B280" s="321" t="s">
        <v>230</v>
      </c>
      <c r="C280" s="322" t="s">
        <v>10</v>
      </c>
      <c r="D280" s="323" t="s">
        <v>384</v>
      </c>
      <c r="E280" s="333"/>
      <c r="F280" s="402">
        <f>SUM(F281+F283+F285)</f>
        <v>1945196</v>
      </c>
    </row>
    <row r="281" spans="1:6" ht="32.25" customHeight="1" x14ac:dyDescent="0.25">
      <c r="A281" s="26" t="s">
        <v>436</v>
      </c>
      <c r="B281" s="121" t="s">
        <v>230</v>
      </c>
      <c r="C281" s="157" t="s">
        <v>10</v>
      </c>
      <c r="D281" s="149" t="s">
        <v>437</v>
      </c>
      <c r="E281" s="162"/>
      <c r="F281" s="401">
        <f>SUM(F282)</f>
        <v>19578</v>
      </c>
    </row>
    <row r="282" spans="1:6" ht="18" customHeight="1" x14ac:dyDescent="0.25">
      <c r="A282" s="53" t="s">
        <v>21</v>
      </c>
      <c r="B282" s="122" t="s">
        <v>230</v>
      </c>
      <c r="C282" s="154" t="s">
        <v>10</v>
      </c>
      <c r="D282" s="146" t="s">
        <v>437</v>
      </c>
      <c r="E282" s="130" t="s">
        <v>66</v>
      </c>
      <c r="F282" s="404">
        <f>SUM(прил5!H240)</f>
        <v>19578</v>
      </c>
    </row>
    <row r="283" spans="1:6" ht="33" customHeight="1" x14ac:dyDescent="0.25">
      <c r="A283" s="26" t="s">
        <v>500</v>
      </c>
      <c r="B283" s="121" t="s">
        <v>230</v>
      </c>
      <c r="C283" s="157" t="s">
        <v>10</v>
      </c>
      <c r="D283" s="149" t="s">
        <v>501</v>
      </c>
      <c r="E283" s="162"/>
      <c r="F283" s="401">
        <f>SUM(F284)</f>
        <v>1874482</v>
      </c>
    </row>
    <row r="284" spans="1:6" ht="15" customHeight="1" x14ac:dyDescent="0.25">
      <c r="A284" s="53" t="s">
        <v>21</v>
      </c>
      <c r="B284" s="122" t="s">
        <v>230</v>
      </c>
      <c r="C284" s="154" t="s">
        <v>10</v>
      </c>
      <c r="D284" s="146" t="s">
        <v>501</v>
      </c>
      <c r="E284" s="130" t="s">
        <v>66</v>
      </c>
      <c r="F284" s="404">
        <f>SUM(прил5!H246)</f>
        <v>1874482</v>
      </c>
    </row>
    <row r="285" spans="1:6" ht="31.5" x14ac:dyDescent="0.25">
      <c r="A285" s="26" t="s">
        <v>439</v>
      </c>
      <c r="B285" s="121" t="s">
        <v>230</v>
      </c>
      <c r="C285" s="157" t="s">
        <v>10</v>
      </c>
      <c r="D285" s="149" t="s">
        <v>438</v>
      </c>
      <c r="E285" s="162"/>
      <c r="F285" s="401">
        <f>SUM(F286)</f>
        <v>51136</v>
      </c>
    </row>
    <row r="286" spans="1:6" ht="15.75" customHeight="1" x14ac:dyDescent="0.25">
      <c r="A286" s="53" t="s">
        <v>21</v>
      </c>
      <c r="B286" s="122" t="s">
        <v>230</v>
      </c>
      <c r="C286" s="154" t="s">
        <v>10</v>
      </c>
      <c r="D286" s="146" t="s">
        <v>438</v>
      </c>
      <c r="E286" s="130" t="s">
        <v>66</v>
      </c>
      <c r="F286" s="404">
        <f>SUM(прил5!H120)</f>
        <v>51136</v>
      </c>
    </row>
    <row r="287" spans="1:6" ht="78.75" x14ac:dyDescent="0.25">
      <c r="A287" s="158" t="s">
        <v>179</v>
      </c>
      <c r="B287" s="151" t="s">
        <v>206</v>
      </c>
      <c r="C287" s="159" t="s">
        <v>383</v>
      </c>
      <c r="D287" s="147" t="s">
        <v>384</v>
      </c>
      <c r="E287" s="163"/>
      <c r="F287" s="457">
        <f>SUM(F288)</f>
        <v>3472289</v>
      </c>
    </row>
    <row r="288" spans="1:6" ht="31.5" x14ac:dyDescent="0.25">
      <c r="A288" s="332" t="s">
        <v>440</v>
      </c>
      <c r="B288" s="321" t="s">
        <v>206</v>
      </c>
      <c r="C288" s="322" t="s">
        <v>10</v>
      </c>
      <c r="D288" s="323" t="s">
        <v>384</v>
      </c>
      <c r="E288" s="333"/>
      <c r="F288" s="402">
        <f>SUM(F293+F291+F297+F299+F301+F295+F289+F303)</f>
        <v>3472289</v>
      </c>
    </row>
    <row r="289" spans="1:6" s="574" customFormat="1" ht="34.5" customHeight="1" x14ac:dyDescent="0.25">
      <c r="A289" s="113" t="s">
        <v>759</v>
      </c>
      <c r="B289" s="121" t="s">
        <v>206</v>
      </c>
      <c r="C289" s="157" t="s">
        <v>10</v>
      </c>
      <c r="D289" s="149" t="s">
        <v>758</v>
      </c>
      <c r="E289" s="162"/>
      <c r="F289" s="401">
        <f>SUM(F290:F290)</f>
        <v>1123088</v>
      </c>
    </row>
    <row r="290" spans="1:6" s="574" customFormat="1" ht="31.5" x14ac:dyDescent="0.25">
      <c r="A290" s="75" t="s">
        <v>171</v>
      </c>
      <c r="B290" s="122" t="s">
        <v>206</v>
      </c>
      <c r="C290" s="154" t="s">
        <v>10</v>
      </c>
      <c r="D290" s="146" t="s">
        <v>758</v>
      </c>
      <c r="E290" s="130" t="s">
        <v>170</v>
      </c>
      <c r="F290" s="404">
        <f>SUM(прил5!H250)</f>
        <v>1123088</v>
      </c>
    </row>
    <row r="291" spans="1:6" ht="32.25" customHeight="1" x14ac:dyDescent="0.25">
      <c r="A291" s="113" t="s">
        <v>661</v>
      </c>
      <c r="B291" s="121" t="s">
        <v>206</v>
      </c>
      <c r="C291" s="157" t="s">
        <v>10</v>
      </c>
      <c r="D291" s="149" t="s">
        <v>571</v>
      </c>
      <c r="E291" s="162"/>
      <c r="F291" s="401">
        <f>SUM(F292:F292)</f>
        <v>1121343</v>
      </c>
    </row>
    <row r="292" spans="1:6" ht="17.25" customHeight="1" x14ac:dyDescent="0.25">
      <c r="A292" s="7" t="s">
        <v>21</v>
      </c>
      <c r="B292" s="122" t="s">
        <v>206</v>
      </c>
      <c r="C292" s="154" t="s">
        <v>10</v>
      </c>
      <c r="D292" s="146" t="s">
        <v>571</v>
      </c>
      <c r="E292" s="130" t="s">
        <v>66</v>
      </c>
      <c r="F292" s="404">
        <f>SUM(прил5!H224)</f>
        <v>1121343</v>
      </c>
    </row>
    <row r="293" spans="1:6" ht="17.25" customHeight="1" x14ac:dyDescent="0.25">
      <c r="A293" s="113" t="s">
        <v>586</v>
      </c>
      <c r="B293" s="121" t="s">
        <v>206</v>
      </c>
      <c r="C293" s="157" t="s">
        <v>10</v>
      </c>
      <c r="D293" s="149" t="s">
        <v>585</v>
      </c>
      <c r="E293" s="162"/>
      <c r="F293" s="401">
        <f>SUM(F294)</f>
        <v>585900</v>
      </c>
    </row>
    <row r="294" spans="1:6" ht="17.25" customHeight="1" x14ac:dyDescent="0.25">
      <c r="A294" s="75" t="s">
        <v>40</v>
      </c>
      <c r="B294" s="122" t="s">
        <v>206</v>
      </c>
      <c r="C294" s="154" t="s">
        <v>10</v>
      </c>
      <c r="D294" s="146" t="s">
        <v>585</v>
      </c>
      <c r="E294" s="130" t="s">
        <v>39</v>
      </c>
      <c r="F294" s="404">
        <f>SUM(прил5!H627)</f>
        <v>585900</v>
      </c>
    </row>
    <row r="295" spans="1:6" s="564" customFormat="1" ht="32.25" customHeight="1" x14ac:dyDescent="0.25">
      <c r="A295" s="74" t="s">
        <v>753</v>
      </c>
      <c r="B295" s="121" t="s">
        <v>206</v>
      </c>
      <c r="C295" s="157" t="s">
        <v>10</v>
      </c>
      <c r="D295" s="149" t="s">
        <v>752</v>
      </c>
      <c r="E295" s="162"/>
      <c r="F295" s="401">
        <f>SUM(F296)</f>
        <v>59110</v>
      </c>
    </row>
    <row r="296" spans="1:6" s="564" customFormat="1" ht="33" customHeight="1" x14ac:dyDescent="0.25">
      <c r="A296" s="75" t="s">
        <v>171</v>
      </c>
      <c r="B296" s="122" t="s">
        <v>206</v>
      </c>
      <c r="C296" s="154" t="s">
        <v>10</v>
      </c>
      <c r="D296" s="146" t="s">
        <v>752</v>
      </c>
      <c r="E296" s="130" t="s">
        <v>170</v>
      </c>
      <c r="F296" s="404">
        <f>SUM(прил5!H252)</f>
        <v>59110</v>
      </c>
    </row>
    <row r="297" spans="1:6" ht="32.25" customHeight="1" x14ac:dyDescent="0.25">
      <c r="A297" s="113" t="s">
        <v>662</v>
      </c>
      <c r="B297" s="121" t="s">
        <v>206</v>
      </c>
      <c r="C297" s="157" t="s">
        <v>10</v>
      </c>
      <c r="D297" s="149" t="s">
        <v>569</v>
      </c>
      <c r="E297" s="162"/>
      <c r="F297" s="401">
        <f>SUM(F298:F298)</f>
        <v>480576</v>
      </c>
    </row>
    <row r="298" spans="1:6" ht="17.25" customHeight="1" x14ac:dyDescent="0.25">
      <c r="A298" s="7" t="s">
        <v>21</v>
      </c>
      <c r="B298" s="122" t="s">
        <v>206</v>
      </c>
      <c r="C298" s="154" t="s">
        <v>10</v>
      </c>
      <c r="D298" s="146" t="s">
        <v>569</v>
      </c>
      <c r="E298" s="130" t="s">
        <v>66</v>
      </c>
      <c r="F298" s="404">
        <f>SUM(прил5!H226)</f>
        <v>480576</v>
      </c>
    </row>
    <row r="299" spans="1:6" ht="31.5" x14ac:dyDescent="0.25">
      <c r="A299" s="26" t="s">
        <v>439</v>
      </c>
      <c r="B299" s="121" t="s">
        <v>206</v>
      </c>
      <c r="C299" s="157" t="s">
        <v>10</v>
      </c>
      <c r="D299" s="149" t="s">
        <v>438</v>
      </c>
      <c r="E299" s="162"/>
      <c r="F299" s="401">
        <f>SUM(F300)</f>
        <v>102272</v>
      </c>
    </row>
    <row r="300" spans="1:6" ht="16.5" customHeight="1" x14ac:dyDescent="0.25">
      <c r="A300" s="7" t="s">
        <v>21</v>
      </c>
      <c r="B300" s="122" t="s">
        <v>206</v>
      </c>
      <c r="C300" s="154" t="s">
        <v>10</v>
      </c>
      <c r="D300" s="146" t="s">
        <v>438</v>
      </c>
      <c r="E300" s="130" t="s">
        <v>66</v>
      </c>
      <c r="F300" s="404">
        <f>SUM(прил5!H124)</f>
        <v>102272</v>
      </c>
    </row>
    <row r="301" spans="1:6" s="462" customFormat="1" ht="32.25" hidden="1" customHeight="1" x14ac:dyDescent="0.25">
      <c r="A301" s="26" t="s">
        <v>671</v>
      </c>
      <c r="B301" s="121" t="s">
        <v>206</v>
      </c>
      <c r="C301" s="157" t="s">
        <v>10</v>
      </c>
      <c r="D301" s="149" t="s">
        <v>670</v>
      </c>
      <c r="E301" s="162"/>
      <c r="F301" s="401">
        <f>SUM(F302)</f>
        <v>0</v>
      </c>
    </row>
    <row r="302" spans="1:6" s="462" customFormat="1" ht="31.5" hidden="1" customHeight="1" x14ac:dyDescent="0.25">
      <c r="A302" s="53" t="s">
        <v>537</v>
      </c>
      <c r="B302" s="122" t="s">
        <v>206</v>
      </c>
      <c r="C302" s="154" t="s">
        <v>10</v>
      </c>
      <c r="D302" s="146" t="s">
        <v>670</v>
      </c>
      <c r="E302" s="130" t="s">
        <v>16</v>
      </c>
      <c r="F302" s="404">
        <f>SUM(прил5!H228)</f>
        <v>0</v>
      </c>
    </row>
    <row r="303" spans="1:6" s="576" customFormat="1" ht="31.5" hidden="1" customHeight="1" x14ac:dyDescent="0.25">
      <c r="A303" s="26" t="s">
        <v>761</v>
      </c>
      <c r="B303" s="121" t="s">
        <v>206</v>
      </c>
      <c r="C303" s="157" t="s">
        <v>10</v>
      </c>
      <c r="D303" s="149" t="s">
        <v>760</v>
      </c>
      <c r="E303" s="162"/>
      <c r="F303" s="401">
        <f>SUM(F304:F305)</f>
        <v>0</v>
      </c>
    </row>
    <row r="304" spans="1:6" s="576" customFormat="1" ht="31.5" hidden="1" customHeight="1" x14ac:dyDescent="0.25">
      <c r="A304" s="53" t="s">
        <v>537</v>
      </c>
      <c r="B304" s="122" t="s">
        <v>206</v>
      </c>
      <c r="C304" s="154" t="s">
        <v>10</v>
      </c>
      <c r="D304" s="146" t="s">
        <v>760</v>
      </c>
      <c r="E304" s="130" t="s">
        <v>16</v>
      </c>
      <c r="F304" s="404">
        <f>SUM(прил5!H254)</f>
        <v>0</v>
      </c>
    </row>
    <row r="305" spans="1:6" s="583" customFormat="1" ht="31.5" hidden="1" customHeight="1" x14ac:dyDescent="0.25">
      <c r="A305" s="75" t="s">
        <v>171</v>
      </c>
      <c r="B305" s="122" t="s">
        <v>206</v>
      </c>
      <c r="C305" s="154" t="s">
        <v>10</v>
      </c>
      <c r="D305" s="146" t="s">
        <v>760</v>
      </c>
      <c r="E305" s="130" t="s">
        <v>170</v>
      </c>
      <c r="F305" s="404">
        <f>SUM(прил5!H255)</f>
        <v>0</v>
      </c>
    </row>
    <row r="306" spans="1:6" ht="64.5" customHeight="1" x14ac:dyDescent="0.25">
      <c r="A306" s="57" t="s">
        <v>151</v>
      </c>
      <c r="B306" s="334" t="s">
        <v>456</v>
      </c>
      <c r="C306" s="244" t="s">
        <v>383</v>
      </c>
      <c r="D306" s="135" t="s">
        <v>384</v>
      </c>
      <c r="E306" s="125"/>
      <c r="F306" s="450">
        <f>SUM(F307+F312+F317)</f>
        <v>2465792</v>
      </c>
    </row>
    <row r="307" spans="1:6" ht="80.25" customHeight="1" x14ac:dyDescent="0.25">
      <c r="A307" s="140" t="s">
        <v>152</v>
      </c>
      <c r="B307" s="141" t="s">
        <v>223</v>
      </c>
      <c r="C307" s="245" t="s">
        <v>383</v>
      </c>
      <c r="D307" s="142" t="s">
        <v>384</v>
      </c>
      <c r="E307" s="143"/>
      <c r="F307" s="457">
        <f>SUM(F308)</f>
        <v>148000</v>
      </c>
    </row>
    <row r="308" spans="1:6" ht="32.25" customHeight="1" x14ac:dyDescent="0.25">
      <c r="A308" s="307" t="s">
        <v>457</v>
      </c>
      <c r="B308" s="308" t="s">
        <v>223</v>
      </c>
      <c r="C308" s="309" t="s">
        <v>10</v>
      </c>
      <c r="D308" s="310" t="s">
        <v>384</v>
      </c>
      <c r="E308" s="311"/>
      <c r="F308" s="402">
        <f>SUM(F309)</f>
        <v>148000</v>
      </c>
    </row>
    <row r="309" spans="1:6" ht="17.25" customHeight="1" x14ac:dyDescent="0.25">
      <c r="A309" s="26" t="s">
        <v>85</v>
      </c>
      <c r="B309" s="115" t="s">
        <v>223</v>
      </c>
      <c r="C309" s="206" t="s">
        <v>10</v>
      </c>
      <c r="D309" s="114" t="s">
        <v>458</v>
      </c>
      <c r="E309" s="139"/>
      <c r="F309" s="401">
        <f>SUM(F310:F311)</f>
        <v>148000</v>
      </c>
    </row>
    <row r="310" spans="1:6" ht="33.75" customHeight="1" x14ac:dyDescent="0.25">
      <c r="A310" s="53" t="s">
        <v>537</v>
      </c>
      <c r="B310" s="123" t="s">
        <v>223</v>
      </c>
      <c r="C310" s="207" t="s">
        <v>10</v>
      </c>
      <c r="D310" s="120" t="s">
        <v>458</v>
      </c>
      <c r="E310" s="126" t="s">
        <v>16</v>
      </c>
      <c r="F310" s="404">
        <f>SUM(прил5!H400)</f>
        <v>78000</v>
      </c>
    </row>
    <row r="311" spans="1:6" s="583" customFormat="1" ht="17.25" customHeight="1" x14ac:dyDescent="0.25">
      <c r="A311" s="60" t="s">
        <v>40</v>
      </c>
      <c r="B311" s="123" t="s">
        <v>223</v>
      </c>
      <c r="C311" s="207" t="s">
        <v>10</v>
      </c>
      <c r="D311" s="120" t="s">
        <v>458</v>
      </c>
      <c r="E311" s="126" t="s">
        <v>39</v>
      </c>
      <c r="F311" s="404">
        <f>SUM(прил5!H401)</f>
        <v>70000</v>
      </c>
    </row>
    <row r="312" spans="1:6" ht="80.25" customHeight="1" x14ac:dyDescent="0.25">
      <c r="A312" s="140" t="s">
        <v>167</v>
      </c>
      <c r="B312" s="141" t="s">
        <v>228</v>
      </c>
      <c r="C312" s="245" t="s">
        <v>383</v>
      </c>
      <c r="D312" s="142" t="s">
        <v>384</v>
      </c>
      <c r="E312" s="143"/>
      <c r="F312" s="457">
        <f>SUM(F313)</f>
        <v>140000</v>
      </c>
    </row>
    <row r="313" spans="1:6" ht="33.75" customHeight="1" x14ac:dyDescent="0.25">
      <c r="A313" s="307" t="s">
        <v>488</v>
      </c>
      <c r="B313" s="308" t="s">
        <v>228</v>
      </c>
      <c r="C313" s="309" t="s">
        <v>10</v>
      </c>
      <c r="D313" s="310" t="s">
        <v>384</v>
      </c>
      <c r="E313" s="311"/>
      <c r="F313" s="402">
        <f>SUM(F314)</f>
        <v>140000</v>
      </c>
    </row>
    <row r="314" spans="1:6" ht="47.25" x14ac:dyDescent="0.25">
      <c r="A314" s="26" t="s">
        <v>168</v>
      </c>
      <c r="B314" s="115" t="s">
        <v>228</v>
      </c>
      <c r="C314" s="206" t="s">
        <v>10</v>
      </c>
      <c r="D314" s="114" t="s">
        <v>489</v>
      </c>
      <c r="E314" s="139"/>
      <c r="F314" s="401">
        <f>SUM(F315:F316)</f>
        <v>140000</v>
      </c>
    </row>
    <row r="315" spans="1:6" ht="31.5" hidden="1" customHeight="1" x14ac:dyDescent="0.25">
      <c r="A315" s="53" t="s">
        <v>537</v>
      </c>
      <c r="B315" s="123" t="s">
        <v>228</v>
      </c>
      <c r="C315" s="207" t="s">
        <v>10</v>
      </c>
      <c r="D315" s="120" t="s">
        <v>489</v>
      </c>
      <c r="E315" s="126" t="s">
        <v>16</v>
      </c>
      <c r="F315" s="404">
        <f>SUM(прил5!H654)</f>
        <v>21100</v>
      </c>
    </row>
    <row r="316" spans="1:6" s="583" customFormat="1" ht="18" customHeight="1" x14ac:dyDescent="0.25">
      <c r="A316" s="53" t="s">
        <v>40</v>
      </c>
      <c r="B316" s="123" t="s">
        <v>228</v>
      </c>
      <c r="C316" s="207" t="s">
        <v>10</v>
      </c>
      <c r="D316" s="120" t="s">
        <v>489</v>
      </c>
      <c r="E316" s="126" t="s">
        <v>39</v>
      </c>
      <c r="F316" s="404">
        <f>SUM(прил5!H655)</f>
        <v>118900</v>
      </c>
    </row>
    <row r="317" spans="1:6" ht="66.75" customHeight="1" x14ac:dyDescent="0.25">
      <c r="A317" s="140" t="s">
        <v>153</v>
      </c>
      <c r="B317" s="141" t="s">
        <v>219</v>
      </c>
      <c r="C317" s="245" t="s">
        <v>383</v>
      </c>
      <c r="D317" s="142" t="s">
        <v>384</v>
      </c>
      <c r="E317" s="143"/>
      <c r="F317" s="457">
        <f>SUM(F318)</f>
        <v>2177792</v>
      </c>
    </row>
    <row r="318" spans="1:6" ht="34.5" customHeight="1" x14ac:dyDescent="0.25">
      <c r="A318" s="307" t="s">
        <v>459</v>
      </c>
      <c r="B318" s="308" t="s">
        <v>219</v>
      </c>
      <c r="C318" s="309" t="s">
        <v>10</v>
      </c>
      <c r="D318" s="310" t="s">
        <v>384</v>
      </c>
      <c r="E318" s="311"/>
      <c r="F318" s="402">
        <f>SUM(F319+F321+F324)</f>
        <v>2177792</v>
      </c>
    </row>
    <row r="319" spans="1:6" ht="18.75" customHeight="1" x14ac:dyDescent="0.25">
      <c r="A319" s="26" t="s">
        <v>548</v>
      </c>
      <c r="B319" s="115" t="s">
        <v>219</v>
      </c>
      <c r="C319" s="206" t="s">
        <v>10</v>
      </c>
      <c r="D319" s="114" t="s">
        <v>547</v>
      </c>
      <c r="E319" s="139"/>
      <c r="F319" s="401">
        <f>SUM(F320)</f>
        <v>754650</v>
      </c>
    </row>
    <row r="320" spans="1:6" ht="18" customHeight="1" x14ac:dyDescent="0.25">
      <c r="A320" s="53" t="s">
        <v>40</v>
      </c>
      <c r="B320" s="123" t="s">
        <v>219</v>
      </c>
      <c r="C320" s="207" t="s">
        <v>10</v>
      </c>
      <c r="D320" s="120" t="s">
        <v>547</v>
      </c>
      <c r="E320" s="126" t="s">
        <v>39</v>
      </c>
      <c r="F320" s="404">
        <f>SUM(прил5!H405)</f>
        <v>754650</v>
      </c>
    </row>
    <row r="321" spans="1:6" ht="15.75" x14ac:dyDescent="0.25">
      <c r="A321" s="26" t="s">
        <v>460</v>
      </c>
      <c r="B321" s="115" t="s">
        <v>219</v>
      </c>
      <c r="C321" s="206" t="s">
        <v>10</v>
      </c>
      <c r="D321" s="114" t="s">
        <v>461</v>
      </c>
      <c r="E321" s="139"/>
      <c r="F321" s="401">
        <f>SUM(F322:F323)</f>
        <v>1180350</v>
      </c>
    </row>
    <row r="322" spans="1:6" ht="31.5" customHeight="1" x14ac:dyDescent="0.25">
      <c r="A322" s="53" t="s">
        <v>537</v>
      </c>
      <c r="B322" s="123" t="s">
        <v>219</v>
      </c>
      <c r="C322" s="207" t="s">
        <v>10</v>
      </c>
      <c r="D322" s="120" t="s">
        <v>461</v>
      </c>
      <c r="E322" s="126" t="s">
        <v>16</v>
      </c>
      <c r="F322" s="404">
        <f>SUM(прил5!H407)</f>
        <v>788400</v>
      </c>
    </row>
    <row r="323" spans="1:6" ht="15.75" x14ac:dyDescent="0.25">
      <c r="A323" s="75" t="s">
        <v>40</v>
      </c>
      <c r="B323" s="123" t="s">
        <v>219</v>
      </c>
      <c r="C323" s="207" t="s">
        <v>10</v>
      </c>
      <c r="D323" s="120" t="s">
        <v>461</v>
      </c>
      <c r="E323" s="126" t="s">
        <v>39</v>
      </c>
      <c r="F323" s="404">
        <f>SUM(прил5!H408)</f>
        <v>391950</v>
      </c>
    </row>
    <row r="324" spans="1:6" ht="15.75" x14ac:dyDescent="0.25">
      <c r="A324" s="74" t="s">
        <v>546</v>
      </c>
      <c r="B324" s="115" t="s">
        <v>219</v>
      </c>
      <c r="C324" s="206" t="s">
        <v>10</v>
      </c>
      <c r="D324" s="114" t="s">
        <v>549</v>
      </c>
      <c r="E324" s="139"/>
      <c r="F324" s="401">
        <f>SUM(F325:F326)</f>
        <v>242792</v>
      </c>
    </row>
    <row r="325" spans="1:6" ht="31.5" x14ac:dyDescent="0.25">
      <c r="A325" s="53" t="s">
        <v>537</v>
      </c>
      <c r="B325" s="123" t="s">
        <v>219</v>
      </c>
      <c r="C325" s="207" t="s">
        <v>10</v>
      </c>
      <c r="D325" s="120" t="s">
        <v>549</v>
      </c>
      <c r="E325" s="126" t="s">
        <v>16</v>
      </c>
      <c r="F325" s="404">
        <f>SUM(прил5!H410)</f>
        <v>172792</v>
      </c>
    </row>
    <row r="326" spans="1:6" s="497" customFormat="1" ht="31.5" x14ac:dyDescent="0.25">
      <c r="A326" s="100" t="s">
        <v>804</v>
      </c>
      <c r="B326" s="123" t="s">
        <v>219</v>
      </c>
      <c r="C326" s="207" t="s">
        <v>10</v>
      </c>
      <c r="D326" s="120" t="s">
        <v>549</v>
      </c>
      <c r="E326" s="126" t="s">
        <v>805</v>
      </c>
      <c r="F326" s="404">
        <f>SUM(прил5!H411)</f>
        <v>70000</v>
      </c>
    </row>
    <row r="327" spans="1:6" s="42" customFormat="1" ht="33" customHeight="1" x14ac:dyDescent="0.25">
      <c r="A327" s="57" t="s">
        <v>105</v>
      </c>
      <c r="B327" s="152" t="s">
        <v>386</v>
      </c>
      <c r="C327" s="246" t="s">
        <v>383</v>
      </c>
      <c r="D327" s="153" t="s">
        <v>384</v>
      </c>
      <c r="E327" s="129"/>
      <c r="F327" s="450">
        <f>SUM(F328)</f>
        <v>2081587</v>
      </c>
    </row>
    <row r="328" spans="1:6" s="42" customFormat="1" ht="51" customHeight="1" x14ac:dyDescent="0.25">
      <c r="A328" s="150" t="s">
        <v>106</v>
      </c>
      <c r="B328" s="151" t="s">
        <v>387</v>
      </c>
      <c r="C328" s="159" t="s">
        <v>383</v>
      </c>
      <c r="D328" s="147" t="s">
        <v>384</v>
      </c>
      <c r="E328" s="156"/>
      <c r="F328" s="457">
        <f>SUM(F329)</f>
        <v>2081587</v>
      </c>
    </row>
    <row r="329" spans="1:6" s="42" customFormat="1" ht="51" customHeight="1" x14ac:dyDescent="0.25">
      <c r="A329" s="320" t="s">
        <v>390</v>
      </c>
      <c r="B329" s="321" t="s">
        <v>387</v>
      </c>
      <c r="C329" s="322" t="s">
        <v>10</v>
      </c>
      <c r="D329" s="323" t="s">
        <v>384</v>
      </c>
      <c r="E329" s="330"/>
      <c r="F329" s="402">
        <f>SUM(F330)</f>
        <v>2081587</v>
      </c>
    </row>
    <row r="330" spans="1:6" s="42" customFormat="1" ht="17.25" customHeight="1" x14ac:dyDescent="0.25">
      <c r="A330" s="74" t="s">
        <v>107</v>
      </c>
      <c r="B330" s="121" t="s">
        <v>387</v>
      </c>
      <c r="C330" s="157" t="s">
        <v>10</v>
      </c>
      <c r="D330" s="149" t="s">
        <v>389</v>
      </c>
      <c r="E330" s="41"/>
      <c r="F330" s="401">
        <f>SUM(F331)</f>
        <v>2081587</v>
      </c>
    </row>
    <row r="331" spans="1:6" s="42" customFormat="1" ht="31.5" customHeight="1" x14ac:dyDescent="0.25">
      <c r="A331" s="75" t="s">
        <v>537</v>
      </c>
      <c r="B331" s="122" t="s">
        <v>387</v>
      </c>
      <c r="C331" s="154" t="s">
        <v>10</v>
      </c>
      <c r="D331" s="146" t="s">
        <v>389</v>
      </c>
      <c r="E331" s="59" t="s">
        <v>16</v>
      </c>
      <c r="F331" s="404">
        <f>SUM(прил5!H27+прил5!H54+прил5!H88+прил5!H523+прил5!H444)</f>
        <v>2081587</v>
      </c>
    </row>
    <row r="332" spans="1:6" s="42" customFormat="1" ht="31.5" x14ac:dyDescent="0.25">
      <c r="A332" s="128" t="s">
        <v>117</v>
      </c>
      <c r="B332" s="152" t="s">
        <v>395</v>
      </c>
      <c r="C332" s="246" t="s">
        <v>383</v>
      </c>
      <c r="D332" s="153" t="s">
        <v>384</v>
      </c>
      <c r="E332" s="129"/>
      <c r="F332" s="450">
        <f>SUM(F333+F338)</f>
        <v>191079</v>
      </c>
    </row>
    <row r="333" spans="1:6" s="42" customFormat="1" ht="51.75" customHeight="1" x14ac:dyDescent="0.25">
      <c r="A333" s="150" t="s">
        <v>538</v>
      </c>
      <c r="B333" s="151" t="s">
        <v>184</v>
      </c>
      <c r="C333" s="159" t="s">
        <v>383</v>
      </c>
      <c r="D333" s="147" t="s">
        <v>384</v>
      </c>
      <c r="E333" s="156"/>
      <c r="F333" s="457">
        <f>SUM(F334)</f>
        <v>191079</v>
      </c>
    </row>
    <row r="334" spans="1:6" s="42" customFormat="1" ht="31.5" x14ac:dyDescent="0.25">
      <c r="A334" s="313" t="s">
        <v>394</v>
      </c>
      <c r="B334" s="321" t="s">
        <v>184</v>
      </c>
      <c r="C334" s="322" t="s">
        <v>10</v>
      </c>
      <c r="D334" s="323" t="s">
        <v>384</v>
      </c>
      <c r="E334" s="333"/>
      <c r="F334" s="402">
        <f>SUM(F335)</f>
        <v>191079</v>
      </c>
    </row>
    <row r="335" spans="1:6" s="42" customFormat="1" ht="18.75" customHeight="1" x14ac:dyDescent="0.25">
      <c r="A335" s="74" t="s">
        <v>80</v>
      </c>
      <c r="B335" s="121" t="s">
        <v>184</v>
      </c>
      <c r="C335" s="157" t="s">
        <v>10</v>
      </c>
      <c r="D335" s="149" t="s">
        <v>396</v>
      </c>
      <c r="E335" s="162"/>
      <c r="F335" s="401">
        <f>SUM(F336:F337)</f>
        <v>191079</v>
      </c>
    </row>
    <row r="336" spans="1:6" s="42" customFormat="1" ht="47.25" x14ac:dyDescent="0.25">
      <c r="A336" s="75" t="s">
        <v>76</v>
      </c>
      <c r="B336" s="122" t="s">
        <v>184</v>
      </c>
      <c r="C336" s="154" t="s">
        <v>10</v>
      </c>
      <c r="D336" s="146" t="s">
        <v>396</v>
      </c>
      <c r="E336" s="130" t="s">
        <v>13</v>
      </c>
      <c r="F336" s="404">
        <f>SUM(прил5!H59)</f>
        <v>128800</v>
      </c>
    </row>
    <row r="337" spans="1:6" s="42" customFormat="1" ht="31.5" x14ac:dyDescent="0.25">
      <c r="A337" s="75" t="s">
        <v>537</v>
      </c>
      <c r="B337" s="122" t="s">
        <v>184</v>
      </c>
      <c r="C337" s="154" t="s">
        <v>10</v>
      </c>
      <c r="D337" s="146" t="s">
        <v>396</v>
      </c>
      <c r="E337" s="130" t="s">
        <v>16</v>
      </c>
      <c r="F337" s="404">
        <f>SUM(прил5!H60)</f>
        <v>62279</v>
      </c>
    </row>
    <row r="338" spans="1:6" s="42" customFormat="1" ht="63" hidden="1" x14ac:dyDescent="0.25">
      <c r="A338" s="144" t="s">
        <v>503</v>
      </c>
      <c r="B338" s="151" t="s">
        <v>502</v>
      </c>
      <c r="C338" s="159" t="s">
        <v>383</v>
      </c>
      <c r="D338" s="147" t="s">
        <v>384</v>
      </c>
      <c r="E338" s="156"/>
      <c r="F338" s="457">
        <f>SUM(F339)</f>
        <v>0</v>
      </c>
    </row>
    <row r="339" spans="1:6" s="42" customFormat="1" ht="31.5" hidden="1" x14ac:dyDescent="0.25">
      <c r="A339" s="320" t="s">
        <v>504</v>
      </c>
      <c r="B339" s="321" t="s">
        <v>502</v>
      </c>
      <c r="C339" s="322" t="s">
        <v>10</v>
      </c>
      <c r="D339" s="323" t="s">
        <v>384</v>
      </c>
      <c r="E339" s="333"/>
      <c r="F339" s="402">
        <f>SUM(F340)</f>
        <v>0</v>
      </c>
    </row>
    <row r="340" spans="1:6" s="42" customFormat="1" ht="31.5" hidden="1" customHeight="1" x14ac:dyDescent="0.25">
      <c r="A340" s="74" t="s">
        <v>506</v>
      </c>
      <c r="B340" s="121" t="s">
        <v>502</v>
      </c>
      <c r="C340" s="157" t="s">
        <v>10</v>
      </c>
      <c r="D340" s="149" t="s">
        <v>505</v>
      </c>
      <c r="E340" s="162"/>
      <c r="F340" s="401">
        <f>SUM(F341)</f>
        <v>0</v>
      </c>
    </row>
    <row r="341" spans="1:6" s="42" customFormat="1" ht="33.75" hidden="1" customHeight="1" x14ac:dyDescent="0.25">
      <c r="A341" s="75" t="s">
        <v>537</v>
      </c>
      <c r="B341" s="122" t="s">
        <v>502</v>
      </c>
      <c r="C341" s="154" t="s">
        <v>10</v>
      </c>
      <c r="D341" s="146" t="s">
        <v>505</v>
      </c>
      <c r="E341" s="130" t="s">
        <v>16</v>
      </c>
      <c r="F341" s="404">
        <f>SUM(прил5!H129)</f>
        <v>0</v>
      </c>
    </row>
    <row r="342" spans="1:6" ht="51" customHeight="1" x14ac:dyDescent="0.25">
      <c r="A342" s="57" t="s">
        <v>132</v>
      </c>
      <c r="B342" s="334" t="s">
        <v>417</v>
      </c>
      <c r="C342" s="244" t="s">
        <v>383</v>
      </c>
      <c r="D342" s="135" t="s">
        <v>384</v>
      </c>
      <c r="E342" s="125"/>
      <c r="F342" s="450">
        <f>SUM(F343+F353+F357)</f>
        <v>10129069</v>
      </c>
    </row>
    <row r="343" spans="1:6" s="42" customFormat="1" ht="65.25" customHeight="1" x14ac:dyDescent="0.25">
      <c r="A343" s="140" t="s">
        <v>133</v>
      </c>
      <c r="B343" s="141" t="s">
        <v>202</v>
      </c>
      <c r="C343" s="245" t="s">
        <v>383</v>
      </c>
      <c r="D343" s="142" t="s">
        <v>384</v>
      </c>
      <c r="E343" s="143"/>
      <c r="F343" s="457">
        <f>SUM(F344)</f>
        <v>9628189</v>
      </c>
    </row>
    <row r="344" spans="1:6" s="42" customFormat="1" ht="48.75" customHeight="1" x14ac:dyDescent="0.25">
      <c r="A344" s="307" t="s">
        <v>420</v>
      </c>
      <c r="B344" s="308" t="s">
        <v>202</v>
      </c>
      <c r="C344" s="309" t="s">
        <v>10</v>
      </c>
      <c r="D344" s="310" t="s">
        <v>384</v>
      </c>
      <c r="E344" s="311"/>
      <c r="F344" s="402">
        <f>SUM(F351+F345+F347+F349)</f>
        <v>9628189</v>
      </c>
    </row>
    <row r="345" spans="1:6" s="42" customFormat="1" ht="47.25" hidden="1" x14ac:dyDescent="0.25">
      <c r="A345" s="26" t="s">
        <v>422</v>
      </c>
      <c r="B345" s="115" t="s">
        <v>202</v>
      </c>
      <c r="C345" s="206" t="s">
        <v>10</v>
      </c>
      <c r="D345" s="114" t="s">
        <v>423</v>
      </c>
      <c r="E345" s="139"/>
      <c r="F345" s="401">
        <f>SUM(F346:F346)</f>
        <v>0</v>
      </c>
    </row>
    <row r="346" spans="1:6" s="42" customFormat="1" ht="15.75" hidden="1" x14ac:dyDescent="0.25">
      <c r="A346" s="53" t="s">
        <v>21</v>
      </c>
      <c r="B346" s="123" t="s">
        <v>202</v>
      </c>
      <c r="C346" s="207" t="s">
        <v>10</v>
      </c>
      <c r="D346" s="120" t="s">
        <v>423</v>
      </c>
      <c r="E346" s="126" t="s">
        <v>66</v>
      </c>
      <c r="F346" s="404">
        <f>SUM(прил5!H200)</f>
        <v>0</v>
      </c>
    </row>
    <row r="347" spans="1:6" s="42" customFormat="1" ht="47.25" x14ac:dyDescent="0.25">
      <c r="A347" s="26" t="s">
        <v>424</v>
      </c>
      <c r="B347" s="115" t="s">
        <v>202</v>
      </c>
      <c r="C347" s="206" t="s">
        <v>10</v>
      </c>
      <c r="D347" s="114" t="s">
        <v>425</v>
      </c>
      <c r="E347" s="139"/>
      <c r="F347" s="401">
        <f>SUM(F348)</f>
        <v>8411955</v>
      </c>
    </row>
    <row r="348" spans="1:6" s="42" customFormat="1" ht="15.75" x14ac:dyDescent="0.25">
      <c r="A348" s="53" t="s">
        <v>21</v>
      </c>
      <c r="B348" s="123" t="s">
        <v>202</v>
      </c>
      <c r="C348" s="207" t="s">
        <v>10</v>
      </c>
      <c r="D348" s="120" t="s">
        <v>425</v>
      </c>
      <c r="E348" s="126" t="s">
        <v>66</v>
      </c>
      <c r="F348" s="404">
        <f>SUM(прил5!H202)</f>
        <v>8411955</v>
      </c>
    </row>
    <row r="349" spans="1:6" s="42" customFormat="1" ht="31.5" x14ac:dyDescent="0.25">
      <c r="A349" s="26" t="s">
        <v>439</v>
      </c>
      <c r="B349" s="115" t="s">
        <v>202</v>
      </c>
      <c r="C349" s="206" t="s">
        <v>10</v>
      </c>
      <c r="D349" s="114" t="s">
        <v>438</v>
      </c>
      <c r="E349" s="139"/>
      <c r="F349" s="401">
        <f>SUM(F350)</f>
        <v>51136</v>
      </c>
    </row>
    <row r="350" spans="1:6" s="42" customFormat="1" ht="15.75" x14ac:dyDescent="0.25">
      <c r="A350" s="53" t="s">
        <v>21</v>
      </c>
      <c r="B350" s="123" t="s">
        <v>202</v>
      </c>
      <c r="C350" s="207" t="s">
        <v>10</v>
      </c>
      <c r="D350" s="120" t="s">
        <v>438</v>
      </c>
      <c r="E350" s="126" t="s">
        <v>66</v>
      </c>
      <c r="F350" s="404">
        <f>SUM(прил5!H134)</f>
        <v>51136</v>
      </c>
    </row>
    <row r="351" spans="1:6" s="42" customFormat="1" ht="32.25" customHeight="1" x14ac:dyDescent="0.25">
      <c r="A351" s="26" t="s">
        <v>134</v>
      </c>
      <c r="B351" s="115" t="s">
        <v>202</v>
      </c>
      <c r="C351" s="206" t="s">
        <v>10</v>
      </c>
      <c r="D351" s="114" t="s">
        <v>421</v>
      </c>
      <c r="E351" s="139"/>
      <c r="F351" s="401">
        <f>SUM(F352)</f>
        <v>1165098</v>
      </c>
    </row>
    <row r="352" spans="1:6" s="42" customFormat="1" ht="33.75" customHeight="1" x14ac:dyDescent="0.25">
      <c r="A352" s="53" t="s">
        <v>171</v>
      </c>
      <c r="B352" s="123" t="s">
        <v>202</v>
      </c>
      <c r="C352" s="207" t="s">
        <v>10</v>
      </c>
      <c r="D352" s="120" t="s">
        <v>421</v>
      </c>
      <c r="E352" s="126" t="s">
        <v>170</v>
      </c>
      <c r="F352" s="404">
        <f>SUM(прил5!H204)</f>
        <v>1165098</v>
      </c>
    </row>
    <row r="353" spans="1:6" s="42" customFormat="1" ht="64.5" customHeight="1" x14ac:dyDescent="0.25">
      <c r="A353" s="164" t="s">
        <v>172</v>
      </c>
      <c r="B353" s="141" t="s">
        <v>207</v>
      </c>
      <c r="C353" s="245" t="s">
        <v>383</v>
      </c>
      <c r="D353" s="142" t="s">
        <v>384</v>
      </c>
      <c r="E353" s="143"/>
      <c r="F353" s="457">
        <f>SUM(F354)</f>
        <v>450000</v>
      </c>
    </row>
    <row r="354" spans="1:6" s="42" customFormat="1" ht="33.75" customHeight="1" x14ac:dyDescent="0.25">
      <c r="A354" s="335" t="s">
        <v>418</v>
      </c>
      <c r="B354" s="308" t="s">
        <v>207</v>
      </c>
      <c r="C354" s="309" t="s">
        <v>10</v>
      </c>
      <c r="D354" s="310" t="s">
        <v>384</v>
      </c>
      <c r="E354" s="311"/>
      <c r="F354" s="402">
        <f>SUM(F355)</f>
        <v>450000</v>
      </c>
    </row>
    <row r="355" spans="1:6" s="42" customFormat="1" ht="16.5" customHeight="1" x14ac:dyDescent="0.25">
      <c r="A355" s="65" t="s">
        <v>173</v>
      </c>
      <c r="B355" s="115" t="s">
        <v>207</v>
      </c>
      <c r="C355" s="206" t="s">
        <v>10</v>
      </c>
      <c r="D355" s="114" t="s">
        <v>419</v>
      </c>
      <c r="E355" s="139"/>
      <c r="F355" s="401">
        <f>SUM(F356)</f>
        <v>450000</v>
      </c>
    </row>
    <row r="356" spans="1:6" s="42" customFormat="1" ht="31.5" x14ac:dyDescent="0.25">
      <c r="A356" s="75" t="s">
        <v>537</v>
      </c>
      <c r="B356" s="123" t="s">
        <v>207</v>
      </c>
      <c r="C356" s="207" t="s">
        <v>10</v>
      </c>
      <c r="D356" s="120" t="s">
        <v>419</v>
      </c>
      <c r="E356" s="126" t="s">
        <v>16</v>
      </c>
      <c r="F356" s="404">
        <f>SUM(прил5!H194)</f>
        <v>450000</v>
      </c>
    </row>
    <row r="357" spans="1:6" s="42" customFormat="1" ht="79.5" customHeight="1" x14ac:dyDescent="0.25">
      <c r="A357" s="150" t="s">
        <v>235</v>
      </c>
      <c r="B357" s="141" t="s">
        <v>233</v>
      </c>
      <c r="C357" s="245" t="s">
        <v>383</v>
      </c>
      <c r="D357" s="142" t="s">
        <v>384</v>
      </c>
      <c r="E357" s="143"/>
      <c r="F357" s="457">
        <f>SUM(F358)</f>
        <v>50880</v>
      </c>
    </row>
    <row r="358" spans="1:6" s="42" customFormat="1" ht="33.75" customHeight="1" x14ac:dyDescent="0.25">
      <c r="A358" s="320" t="s">
        <v>426</v>
      </c>
      <c r="B358" s="308" t="s">
        <v>233</v>
      </c>
      <c r="C358" s="309" t="s">
        <v>10</v>
      </c>
      <c r="D358" s="310" t="s">
        <v>384</v>
      </c>
      <c r="E358" s="311"/>
      <c r="F358" s="402">
        <f>SUM(F359)</f>
        <v>50880</v>
      </c>
    </row>
    <row r="359" spans="1:6" s="42" customFormat="1" ht="31.5" x14ac:dyDescent="0.25">
      <c r="A359" s="74" t="s">
        <v>234</v>
      </c>
      <c r="B359" s="115" t="s">
        <v>233</v>
      </c>
      <c r="C359" s="206" t="s">
        <v>10</v>
      </c>
      <c r="D359" s="114" t="s">
        <v>427</v>
      </c>
      <c r="E359" s="139"/>
      <c r="F359" s="401">
        <f>SUM(F360)</f>
        <v>50880</v>
      </c>
    </row>
    <row r="360" spans="1:6" s="42" customFormat="1" ht="30.75" customHeight="1" x14ac:dyDescent="0.25">
      <c r="A360" s="75" t="s">
        <v>537</v>
      </c>
      <c r="B360" s="123" t="s">
        <v>233</v>
      </c>
      <c r="C360" s="207" t="s">
        <v>10</v>
      </c>
      <c r="D360" s="120" t="s">
        <v>427</v>
      </c>
      <c r="E360" s="126" t="s">
        <v>16</v>
      </c>
      <c r="F360" s="404">
        <f>SUM(прил5!H208)</f>
        <v>50880</v>
      </c>
    </row>
    <row r="361" spans="1:6" s="42" customFormat="1" ht="32.25" customHeight="1" x14ac:dyDescent="0.25">
      <c r="A361" s="73" t="s">
        <v>112</v>
      </c>
      <c r="B361" s="152" t="s">
        <v>398</v>
      </c>
      <c r="C361" s="246" t="s">
        <v>383</v>
      </c>
      <c r="D361" s="153" t="s">
        <v>384</v>
      </c>
      <c r="E361" s="129"/>
      <c r="F361" s="450">
        <f>SUM(F362+F366)</f>
        <v>694400</v>
      </c>
    </row>
    <row r="362" spans="1:6" s="42" customFormat="1" ht="63" x14ac:dyDescent="0.25">
      <c r="A362" s="144" t="s">
        <v>148</v>
      </c>
      <c r="B362" s="151" t="s">
        <v>218</v>
      </c>
      <c r="C362" s="159" t="s">
        <v>383</v>
      </c>
      <c r="D362" s="147" t="s">
        <v>384</v>
      </c>
      <c r="E362" s="156"/>
      <c r="F362" s="457">
        <f>SUM(F363)</f>
        <v>25000</v>
      </c>
    </row>
    <row r="363" spans="1:6" s="42" customFormat="1" ht="31.5" x14ac:dyDescent="0.25">
      <c r="A363" s="313" t="s">
        <v>453</v>
      </c>
      <c r="B363" s="321" t="s">
        <v>218</v>
      </c>
      <c r="C363" s="322" t="s">
        <v>10</v>
      </c>
      <c r="D363" s="323" t="s">
        <v>384</v>
      </c>
      <c r="E363" s="330"/>
      <c r="F363" s="402">
        <f>SUM(F364)</f>
        <v>25000</v>
      </c>
    </row>
    <row r="364" spans="1:6" s="42" customFormat="1" ht="31.5" x14ac:dyDescent="0.25">
      <c r="A364" s="74" t="s">
        <v>149</v>
      </c>
      <c r="B364" s="121" t="s">
        <v>218</v>
      </c>
      <c r="C364" s="157" t="s">
        <v>10</v>
      </c>
      <c r="D364" s="149" t="s">
        <v>454</v>
      </c>
      <c r="E364" s="41"/>
      <c r="F364" s="401">
        <f>SUM(F365)</f>
        <v>25000</v>
      </c>
    </row>
    <row r="365" spans="1:6" s="42" customFormat="1" ht="33.75" customHeight="1" x14ac:dyDescent="0.25">
      <c r="A365" s="75" t="s">
        <v>537</v>
      </c>
      <c r="B365" s="122" t="s">
        <v>218</v>
      </c>
      <c r="C365" s="154" t="s">
        <v>10</v>
      </c>
      <c r="D365" s="146" t="s">
        <v>454</v>
      </c>
      <c r="E365" s="59" t="s">
        <v>16</v>
      </c>
      <c r="F365" s="404">
        <f>SUM(прил5!H416+прил5!H491)</f>
        <v>25000</v>
      </c>
    </row>
    <row r="366" spans="1:6" s="42" customFormat="1" ht="49.5" customHeight="1" x14ac:dyDescent="0.25">
      <c r="A366" s="150" t="s">
        <v>113</v>
      </c>
      <c r="B366" s="151" t="s">
        <v>185</v>
      </c>
      <c r="C366" s="159" t="s">
        <v>383</v>
      </c>
      <c r="D366" s="147" t="s">
        <v>384</v>
      </c>
      <c r="E366" s="156"/>
      <c r="F366" s="457">
        <f>SUM(F367)</f>
        <v>669400</v>
      </c>
    </row>
    <row r="367" spans="1:6" s="42" customFormat="1" ht="49.5" customHeight="1" x14ac:dyDescent="0.25">
      <c r="A367" s="320" t="s">
        <v>397</v>
      </c>
      <c r="B367" s="321" t="s">
        <v>185</v>
      </c>
      <c r="C367" s="322" t="s">
        <v>10</v>
      </c>
      <c r="D367" s="323" t="s">
        <v>384</v>
      </c>
      <c r="E367" s="330"/>
      <c r="F367" s="402">
        <f>SUM(F368+F370)</f>
        <v>669400</v>
      </c>
    </row>
    <row r="368" spans="1:6" s="42" customFormat="1" ht="47.25" x14ac:dyDescent="0.25">
      <c r="A368" s="74" t="s">
        <v>580</v>
      </c>
      <c r="B368" s="121" t="s">
        <v>185</v>
      </c>
      <c r="C368" s="157" t="s">
        <v>10</v>
      </c>
      <c r="D368" s="149" t="s">
        <v>399</v>
      </c>
      <c r="E368" s="41"/>
      <c r="F368" s="401">
        <f>SUM(F369:G369)</f>
        <v>334700</v>
      </c>
    </row>
    <row r="369" spans="1:6" s="42" customFormat="1" ht="47.25" x14ac:dyDescent="0.25">
      <c r="A369" s="75" t="s">
        <v>76</v>
      </c>
      <c r="B369" s="122" t="s">
        <v>185</v>
      </c>
      <c r="C369" s="154" t="s">
        <v>10</v>
      </c>
      <c r="D369" s="146" t="s">
        <v>399</v>
      </c>
      <c r="E369" s="59" t="s">
        <v>13</v>
      </c>
      <c r="F369" s="404">
        <f>SUM(прил5!H65)</f>
        <v>334700</v>
      </c>
    </row>
    <row r="370" spans="1:6" s="42" customFormat="1" ht="31.5" x14ac:dyDescent="0.25">
      <c r="A370" s="74" t="s">
        <v>79</v>
      </c>
      <c r="B370" s="121" t="s">
        <v>185</v>
      </c>
      <c r="C370" s="157" t="s">
        <v>10</v>
      </c>
      <c r="D370" s="149" t="s">
        <v>400</v>
      </c>
      <c r="E370" s="41"/>
      <c r="F370" s="401">
        <f>SUM(F371)</f>
        <v>334700</v>
      </c>
    </row>
    <row r="371" spans="1:6" s="42" customFormat="1" ht="47.25" x14ac:dyDescent="0.25">
      <c r="A371" s="75" t="s">
        <v>76</v>
      </c>
      <c r="B371" s="122" t="s">
        <v>185</v>
      </c>
      <c r="C371" s="154" t="s">
        <v>10</v>
      </c>
      <c r="D371" s="146" t="s">
        <v>400</v>
      </c>
      <c r="E371" s="59" t="s">
        <v>13</v>
      </c>
      <c r="F371" s="404">
        <f>SUM(прил5!H67)</f>
        <v>334700</v>
      </c>
    </row>
    <row r="372" spans="1:6" ht="63" customHeight="1" x14ac:dyDescent="0.25">
      <c r="A372" s="57" t="s">
        <v>128</v>
      </c>
      <c r="B372" s="152" t="s">
        <v>199</v>
      </c>
      <c r="C372" s="246" t="s">
        <v>383</v>
      </c>
      <c r="D372" s="153" t="s">
        <v>384</v>
      </c>
      <c r="E372" s="129"/>
      <c r="F372" s="450">
        <f>SUM(F373+F381+F386)</f>
        <v>4826797</v>
      </c>
    </row>
    <row r="373" spans="1:6" s="42" customFormat="1" ht="96.75" customHeight="1" x14ac:dyDescent="0.25">
      <c r="A373" s="150" t="s">
        <v>129</v>
      </c>
      <c r="B373" s="151" t="s">
        <v>200</v>
      </c>
      <c r="C373" s="159" t="s">
        <v>383</v>
      </c>
      <c r="D373" s="147" t="s">
        <v>384</v>
      </c>
      <c r="E373" s="163"/>
      <c r="F373" s="457">
        <f>SUM(F374)</f>
        <v>2798197</v>
      </c>
    </row>
    <row r="374" spans="1:6" s="42" customFormat="1" ht="32.25" customHeight="1" x14ac:dyDescent="0.25">
      <c r="A374" s="320" t="s">
        <v>416</v>
      </c>
      <c r="B374" s="321" t="s">
        <v>200</v>
      </c>
      <c r="C374" s="322" t="s">
        <v>10</v>
      </c>
      <c r="D374" s="323" t="s">
        <v>384</v>
      </c>
      <c r="E374" s="333"/>
      <c r="F374" s="402">
        <f>SUM(F375+F379)</f>
        <v>2798197</v>
      </c>
    </row>
    <row r="375" spans="1:6" s="42" customFormat="1" ht="31.5" x14ac:dyDescent="0.25">
      <c r="A375" s="74" t="s">
        <v>84</v>
      </c>
      <c r="B375" s="121" t="s">
        <v>200</v>
      </c>
      <c r="C375" s="157" t="s">
        <v>10</v>
      </c>
      <c r="D375" s="149" t="s">
        <v>415</v>
      </c>
      <c r="E375" s="162"/>
      <c r="F375" s="401">
        <f>SUM(F376:F378)</f>
        <v>2798197</v>
      </c>
    </row>
    <row r="376" spans="1:6" s="42" customFormat="1" ht="47.25" x14ac:dyDescent="0.25">
      <c r="A376" s="75" t="s">
        <v>76</v>
      </c>
      <c r="B376" s="122" t="s">
        <v>200</v>
      </c>
      <c r="C376" s="154" t="s">
        <v>10</v>
      </c>
      <c r="D376" s="146" t="s">
        <v>415</v>
      </c>
      <c r="E376" s="130" t="s">
        <v>13</v>
      </c>
      <c r="F376" s="404">
        <f>SUM(прил5!H179)</f>
        <v>2733197</v>
      </c>
    </row>
    <row r="377" spans="1:6" s="42" customFormat="1" ht="30" customHeight="1" x14ac:dyDescent="0.25">
      <c r="A377" s="75" t="s">
        <v>537</v>
      </c>
      <c r="B377" s="122" t="s">
        <v>200</v>
      </c>
      <c r="C377" s="154" t="s">
        <v>10</v>
      </c>
      <c r="D377" s="146" t="s">
        <v>415</v>
      </c>
      <c r="E377" s="130" t="s">
        <v>16</v>
      </c>
      <c r="F377" s="404">
        <f>SUM(прил5!H180)</f>
        <v>64000</v>
      </c>
    </row>
    <row r="378" spans="1:6" s="42" customFormat="1" ht="16.5" customHeight="1" x14ac:dyDescent="0.25">
      <c r="A378" s="75" t="s">
        <v>18</v>
      </c>
      <c r="B378" s="122" t="s">
        <v>200</v>
      </c>
      <c r="C378" s="154" t="s">
        <v>10</v>
      </c>
      <c r="D378" s="146" t="s">
        <v>415</v>
      </c>
      <c r="E378" s="130" t="s">
        <v>17</v>
      </c>
      <c r="F378" s="404">
        <f>SUM(прил5!H181)</f>
        <v>1000</v>
      </c>
    </row>
    <row r="379" spans="1:6" s="42" customFormat="1" ht="31.5" hidden="1" x14ac:dyDescent="0.25">
      <c r="A379" s="74" t="s">
        <v>84</v>
      </c>
      <c r="B379" s="121" t="s">
        <v>200</v>
      </c>
      <c r="C379" s="157" t="s">
        <v>10</v>
      </c>
      <c r="D379" s="149" t="s">
        <v>508</v>
      </c>
      <c r="E379" s="162"/>
      <c r="F379" s="401">
        <f>SUM(F380)</f>
        <v>0</v>
      </c>
    </row>
    <row r="380" spans="1:6" s="42" customFormat="1" ht="31.5" hidden="1" x14ac:dyDescent="0.25">
      <c r="A380" s="75" t="s">
        <v>537</v>
      </c>
      <c r="B380" s="122" t="s">
        <v>200</v>
      </c>
      <c r="C380" s="154" t="s">
        <v>10</v>
      </c>
      <c r="D380" s="146" t="s">
        <v>508</v>
      </c>
      <c r="E380" s="130" t="s">
        <v>16</v>
      </c>
      <c r="F380" s="404">
        <f>SUM(прил5!H183)</f>
        <v>0</v>
      </c>
    </row>
    <row r="381" spans="1:6" s="42" customFormat="1" ht="96.75" customHeight="1" x14ac:dyDescent="0.25">
      <c r="A381" s="150" t="s">
        <v>130</v>
      </c>
      <c r="B381" s="151" t="s">
        <v>201</v>
      </c>
      <c r="C381" s="159" t="s">
        <v>383</v>
      </c>
      <c r="D381" s="147" t="s">
        <v>384</v>
      </c>
      <c r="E381" s="163"/>
      <c r="F381" s="457">
        <f>SUM(F382)</f>
        <v>1928600</v>
      </c>
    </row>
    <row r="382" spans="1:6" s="42" customFormat="1" ht="48.75" customHeight="1" x14ac:dyDescent="0.25">
      <c r="A382" s="320" t="s">
        <v>403</v>
      </c>
      <c r="B382" s="321" t="s">
        <v>201</v>
      </c>
      <c r="C382" s="322" t="s">
        <v>10</v>
      </c>
      <c r="D382" s="323" t="s">
        <v>384</v>
      </c>
      <c r="E382" s="333"/>
      <c r="F382" s="402">
        <f>SUM(F383)</f>
        <v>1928600</v>
      </c>
    </row>
    <row r="383" spans="1:6" s="42" customFormat="1" ht="18" customHeight="1" x14ac:dyDescent="0.25">
      <c r="A383" s="74" t="s">
        <v>99</v>
      </c>
      <c r="B383" s="121" t="s">
        <v>201</v>
      </c>
      <c r="C383" s="157" t="s">
        <v>10</v>
      </c>
      <c r="D383" s="149" t="s">
        <v>404</v>
      </c>
      <c r="E383" s="162"/>
      <c r="F383" s="401">
        <f>SUM(F384:F385)</f>
        <v>1928600</v>
      </c>
    </row>
    <row r="384" spans="1:6" s="42" customFormat="1" ht="32.25" customHeight="1" x14ac:dyDescent="0.25">
      <c r="A384" s="75" t="s">
        <v>537</v>
      </c>
      <c r="B384" s="122" t="s">
        <v>201</v>
      </c>
      <c r="C384" s="154" t="s">
        <v>10</v>
      </c>
      <c r="D384" s="146" t="s">
        <v>404</v>
      </c>
      <c r="E384" s="130" t="s">
        <v>16</v>
      </c>
      <c r="F384" s="404">
        <f>SUM(прил5!H93+прил5!H285+прил5!H362+прил5!H449+прил5!H393+прил5!H496)</f>
        <v>1470400</v>
      </c>
    </row>
    <row r="385" spans="1:6" s="42" customFormat="1" ht="32.25" customHeight="1" x14ac:dyDescent="0.25">
      <c r="A385" s="75" t="s">
        <v>804</v>
      </c>
      <c r="B385" s="122" t="s">
        <v>201</v>
      </c>
      <c r="C385" s="154" t="s">
        <v>10</v>
      </c>
      <c r="D385" s="146" t="s">
        <v>404</v>
      </c>
      <c r="E385" s="130" t="s">
        <v>805</v>
      </c>
      <c r="F385" s="404">
        <f>SUM(прил5!H394)</f>
        <v>458200</v>
      </c>
    </row>
    <row r="386" spans="1:6" s="42" customFormat="1" ht="94.5" customHeight="1" x14ac:dyDescent="0.25">
      <c r="A386" s="150" t="s">
        <v>511</v>
      </c>
      <c r="B386" s="151" t="s">
        <v>507</v>
      </c>
      <c r="C386" s="159" t="s">
        <v>383</v>
      </c>
      <c r="D386" s="147" t="s">
        <v>384</v>
      </c>
      <c r="E386" s="163"/>
      <c r="F386" s="457">
        <f>SUM(F387)</f>
        <v>100000</v>
      </c>
    </row>
    <row r="387" spans="1:6" s="42" customFormat="1" ht="48" customHeight="1" x14ac:dyDescent="0.25">
      <c r="A387" s="320" t="s">
        <v>509</v>
      </c>
      <c r="B387" s="321" t="s">
        <v>507</v>
      </c>
      <c r="C387" s="322" t="s">
        <v>10</v>
      </c>
      <c r="D387" s="323" t="s">
        <v>384</v>
      </c>
      <c r="E387" s="333"/>
      <c r="F387" s="402">
        <f>SUM(F388)</f>
        <v>100000</v>
      </c>
    </row>
    <row r="388" spans="1:6" s="42" customFormat="1" ht="30.75" customHeight="1" x14ac:dyDescent="0.25">
      <c r="A388" s="74" t="s">
        <v>510</v>
      </c>
      <c r="B388" s="121" t="s">
        <v>507</v>
      </c>
      <c r="C388" s="157" t="s">
        <v>10</v>
      </c>
      <c r="D388" s="149" t="s">
        <v>508</v>
      </c>
      <c r="E388" s="162"/>
      <c r="F388" s="401">
        <f>SUM(F389)</f>
        <v>100000</v>
      </c>
    </row>
    <row r="389" spans="1:6" s="42" customFormat="1" ht="32.25" customHeight="1" x14ac:dyDescent="0.25">
      <c r="A389" s="75" t="s">
        <v>537</v>
      </c>
      <c r="B389" s="122" t="s">
        <v>507</v>
      </c>
      <c r="C389" s="154" t="s">
        <v>10</v>
      </c>
      <c r="D389" s="146" t="s">
        <v>508</v>
      </c>
      <c r="E389" s="130" t="s">
        <v>16</v>
      </c>
      <c r="F389" s="404">
        <f>SUM(прил5!H187)</f>
        <v>100000</v>
      </c>
    </row>
    <row r="390" spans="1:6" s="42" customFormat="1" ht="47.25" x14ac:dyDescent="0.25">
      <c r="A390" s="128" t="s">
        <v>120</v>
      </c>
      <c r="B390" s="152" t="s">
        <v>208</v>
      </c>
      <c r="C390" s="246" t="s">
        <v>383</v>
      </c>
      <c r="D390" s="153" t="s">
        <v>384</v>
      </c>
      <c r="E390" s="129"/>
      <c r="F390" s="450">
        <f>SUM(F391+F398)</f>
        <v>10992736</v>
      </c>
    </row>
    <row r="391" spans="1:6" s="42" customFormat="1" ht="50.25" customHeight="1" x14ac:dyDescent="0.25">
      <c r="A391" s="150" t="s">
        <v>169</v>
      </c>
      <c r="B391" s="151" t="s">
        <v>212</v>
      </c>
      <c r="C391" s="159" t="s">
        <v>383</v>
      </c>
      <c r="D391" s="147" t="s">
        <v>384</v>
      </c>
      <c r="E391" s="156"/>
      <c r="F391" s="457">
        <f>SUM(F392+F395)</f>
        <v>6577489</v>
      </c>
    </row>
    <row r="392" spans="1:6" s="42" customFormat="1" ht="36" customHeight="1" x14ac:dyDescent="0.25">
      <c r="A392" s="320" t="s">
        <v>490</v>
      </c>
      <c r="B392" s="321" t="s">
        <v>212</v>
      </c>
      <c r="C392" s="322" t="s">
        <v>12</v>
      </c>
      <c r="D392" s="323" t="s">
        <v>384</v>
      </c>
      <c r="E392" s="330"/>
      <c r="F392" s="402">
        <f>SUM(F393)</f>
        <v>6577489</v>
      </c>
    </row>
    <row r="393" spans="1:6" s="42" customFormat="1" ht="47.25" x14ac:dyDescent="0.25">
      <c r="A393" s="74" t="s">
        <v>492</v>
      </c>
      <c r="B393" s="121" t="s">
        <v>212</v>
      </c>
      <c r="C393" s="157" t="s">
        <v>12</v>
      </c>
      <c r="D393" s="149" t="s">
        <v>491</v>
      </c>
      <c r="E393" s="41"/>
      <c r="F393" s="401">
        <f>SUM(F394)</f>
        <v>6577489</v>
      </c>
    </row>
    <row r="394" spans="1:6" s="42" customFormat="1" ht="17.25" customHeight="1" x14ac:dyDescent="0.25">
      <c r="A394" s="75" t="s">
        <v>21</v>
      </c>
      <c r="B394" s="122" t="s">
        <v>212</v>
      </c>
      <c r="C394" s="154" t="s">
        <v>12</v>
      </c>
      <c r="D394" s="146" t="s">
        <v>491</v>
      </c>
      <c r="E394" s="59" t="s">
        <v>66</v>
      </c>
      <c r="F394" s="404">
        <f>SUM(прил5!H662)</f>
        <v>6577489</v>
      </c>
    </row>
    <row r="395" spans="1:6" s="42" customFormat="1" ht="31.5" hidden="1" customHeight="1" x14ac:dyDescent="0.25">
      <c r="A395" s="320" t="s">
        <v>528</v>
      </c>
      <c r="B395" s="321" t="s">
        <v>212</v>
      </c>
      <c r="C395" s="322" t="s">
        <v>20</v>
      </c>
      <c r="D395" s="323" t="s">
        <v>384</v>
      </c>
      <c r="E395" s="330"/>
      <c r="F395" s="402">
        <f>SUM(F396)</f>
        <v>0</v>
      </c>
    </row>
    <row r="396" spans="1:6" s="42" customFormat="1" ht="31.5" hidden="1" x14ac:dyDescent="0.25">
      <c r="A396" s="74" t="s">
        <v>750</v>
      </c>
      <c r="B396" s="121" t="s">
        <v>212</v>
      </c>
      <c r="C396" s="157" t="s">
        <v>20</v>
      </c>
      <c r="D396" s="149" t="s">
        <v>529</v>
      </c>
      <c r="E396" s="41"/>
      <c r="F396" s="401">
        <f>SUM(F397)</f>
        <v>0</v>
      </c>
    </row>
    <row r="397" spans="1:6" s="42" customFormat="1" ht="17.25" hidden="1" customHeight="1" x14ac:dyDescent="0.25">
      <c r="A397" s="75" t="s">
        <v>21</v>
      </c>
      <c r="B397" s="122" t="s">
        <v>212</v>
      </c>
      <c r="C397" s="154" t="s">
        <v>20</v>
      </c>
      <c r="D397" s="146" t="s">
        <v>529</v>
      </c>
      <c r="E397" s="59" t="s">
        <v>66</v>
      </c>
      <c r="F397" s="404">
        <f>SUM(прил5!H668)</f>
        <v>0</v>
      </c>
    </row>
    <row r="398" spans="1:6" s="42" customFormat="1" ht="63" x14ac:dyDescent="0.25">
      <c r="A398" s="144" t="s">
        <v>121</v>
      </c>
      <c r="B398" s="151" t="s">
        <v>209</v>
      </c>
      <c r="C398" s="159" t="s">
        <v>383</v>
      </c>
      <c r="D398" s="147" t="s">
        <v>384</v>
      </c>
      <c r="E398" s="156"/>
      <c r="F398" s="457">
        <f>SUM(F399)</f>
        <v>4415247</v>
      </c>
    </row>
    <row r="399" spans="1:6" s="42" customFormat="1" ht="65.25" customHeight="1" x14ac:dyDescent="0.25">
      <c r="A399" s="320" t="s">
        <v>405</v>
      </c>
      <c r="B399" s="321" t="s">
        <v>209</v>
      </c>
      <c r="C399" s="322" t="s">
        <v>10</v>
      </c>
      <c r="D399" s="323" t="s">
        <v>384</v>
      </c>
      <c r="E399" s="330"/>
      <c r="F399" s="402">
        <f>SUM(F405+F402+F400)</f>
        <v>4415247</v>
      </c>
    </row>
    <row r="400" spans="1:6" s="42" customFormat="1" ht="31.5" x14ac:dyDescent="0.25">
      <c r="A400" s="72" t="s">
        <v>155</v>
      </c>
      <c r="B400" s="121" t="s">
        <v>209</v>
      </c>
      <c r="C400" s="157" t="s">
        <v>10</v>
      </c>
      <c r="D400" s="149" t="s">
        <v>463</v>
      </c>
      <c r="E400" s="29"/>
      <c r="F400" s="401">
        <f>SUM(F401)</f>
        <v>27881</v>
      </c>
    </row>
    <row r="401" spans="1:6" s="42" customFormat="1" ht="47.25" x14ac:dyDescent="0.25">
      <c r="A401" s="155" t="s">
        <v>76</v>
      </c>
      <c r="B401" s="122" t="s">
        <v>209</v>
      </c>
      <c r="C401" s="154" t="s">
        <v>10</v>
      </c>
      <c r="D401" s="146" t="s">
        <v>463</v>
      </c>
      <c r="E401" s="52">
        <v>100</v>
      </c>
      <c r="F401" s="404">
        <f>SUM(прил5!H139)</f>
        <v>27881</v>
      </c>
    </row>
    <row r="402" spans="1:6" s="42" customFormat="1" ht="31.5" customHeight="1" x14ac:dyDescent="0.25">
      <c r="A402" s="74" t="s">
        <v>84</v>
      </c>
      <c r="B402" s="121" t="s">
        <v>209</v>
      </c>
      <c r="C402" s="157" t="s">
        <v>10</v>
      </c>
      <c r="D402" s="149" t="s">
        <v>415</v>
      </c>
      <c r="E402" s="41"/>
      <c r="F402" s="401">
        <f>SUM(F403:F404)</f>
        <v>1762300</v>
      </c>
    </row>
    <row r="403" spans="1:6" s="42" customFormat="1" ht="49.5" customHeight="1" x14ac:dyDescent="0.25">
      <c r="A403" s="75" t="s">
        <v>76</v>
      </c>
      <c r="B403" s="122" t="s">
        <v>209</v>
      </c>
      <c r="C403" s="154" t="s">
        <v>10</v>
      </c>
      <c r="D403" s="146" t="s">
        <v>415</v>
      </c>
      <c r="E403" s="59" t="s">
        <v>13</v>
      </c>
      <c r="F403" s="404">
        <f>SUM(прил5!H141)</f>
        <v>1717300</v>
      </c>
    </row>
    <row r="404" spans="1:6" s="42" customFormat="1" ht="33" customHeight="1" x14ac:dyDescent="0.25">
      <c r="A404" s="75" t="s">
        <v>537</v>
      </c>
      <c r="B404" s="122" t="s">
        <v>209</v>
      </c>
      <c r="C404" s="154" t="s">
        <v>10</v>
      </c>
      <c r="D404" s="146" t="s">
        <v>415</v>
      </c>
      <c r="E404" s="59" t="s">
        <v>16</v>
      </c>
      <c r="F404" s="404">
        <f>SUM(прил5!H142)</f>
        <v>45000</v>
      </c>
    </row>
    <row r="405" spans="1:6" s="42" customFormat="1" ht="31.5" x14ac:dyDescent="0.25">
      <c r="A405" s="148" t="s">
        <v>75</v>
      </c>
      <c r="B405" s="121" t="s">
        <v>209</v>
      </c>
      <c r="C405" s="157" t="s">
        <v>10</v>
      </c>
      <c r="D405" s="149" t="s">
        <v>388</v>
      </c>
      <c r="E405" s="41"/>
      <c r="F405" s="401">
        <f>SUM(F406:F407)</f>
        <v>2625066</v>
      </c>
    </row>
    <row r="406" spans="1:6" s="42" customFormat="1" ht="47.25" x14ac:dyDescent="0.25">
      <c r="A406" s="127" t="s">
        <v>76</v>
      </c>
      <c r="B406" s="122" t="s">
        <v>209</v>
      </c>
      <c r="C406" s="154" t="s">
        <v>10</v>
      </c>
      <c r="D406" s="146" t="s">
        <v>388</v>
      </c>
      <c r="E406" s="59" t="s">
        <v>13</v>
      </c>
      <c r="F406" s="404">
        <f>SUM(прил5!H98)</f>
        <v>2622066</v>
      </c>
    </row>
    <row r="407" spans="1:6" s="42" customFormat="1" ht="18" customHeight="1" x14ac:dyDescent="0.25">
      <c r="A407" s="127" t="s">
        <v>18</v>
      </c>
      <c r="B407" s="122" t="s">
        <v>209</v>
      </c>
      <c r="C407" s="154" t="s">
        <v>10</v>
      </c>
      <c r="D407" s="146" t="s">
        <v>388</v>
      </c>
      <c r="E407" s="59" t="s">
        <v>17</v>
      </c>
      <c r="F407" s="404">
        <f>SUM(прил5!H99)</f>
        <v>3000</v>
      </c>
    </row>
    <row r="408" spans="1:6" s="42" customFormat="1" ht="33" customHeight="1" x14ac:dyDescent="0.25">
      <c r="A408" s="57" t="s">
        <v>135</v>
      </c>
      <c r="B408" s="152" t="s">
        <v>204</v>
      </c>
      <c r="C408" s="246" t="s">
        <v>383</v>
      </c>
      <c r="D408" s="153" t="s">
        <v>384</v>
      </c>
      <c r="E408" s="129"/>
      <c r="F408" s="450">
        <f>SUM(F409+F413)</f>
        <v>35000</v>
      </c>
    </row>
    <row r="409" spans="1:6" s="42" customFormat="1" ht="63" x14ac:dyDescent="0.25">
      <c r="A409" s="144" t="s">
        <v>158</v>
      </c>
      <c r="B409" s="151" t="s">
        <v>226</v>
      </c>
      <c r="C409" s="159" t="s">
        <v>383</v>
      </c>
      <c r="D409" s="147" t="s">
        <v>384</v>
      </c>
      <c r="E409" s="156"/>
      <c r="F409" s="457">
        <f>SUM(F410)</f>
        <v>25000</v>
      </c>
    </row>
    <row r="410" spans="1:6" s="42" customFormat="1" ht="31.5" x14ac:dyDescent="0.25">
      <c r="A410" s="313" t="s">
        <v>467</v>
      </c>
      <c r="B410" s="321" t="s">
        <v>226</v>
      </c>
      <c r="C410" s="322" t="s">
        <v>12</v>
      </c>
      <c r="D410" s="323" t="s">
        <v>384</v>
      </c>
      <c r="E410" s="330"/>
      <c r="F410" s="402">
        <f>SUM(F411)</f>
        <v>25000</v>
      </c>
    </row>
    <row r="411" spans="1:6" s="42" customFormat="1" ht="31.5" x14ac:dyDescent="0.25">
      <c r="A411" s="148" t="s">
        <v>469</v>
      </c>
      <c r="B411" s="121" t="s">
        <v>226</v>
      </c>
      <c r="C411" s="157" t="s">
        <v>12</v>
      </c>
      <c r="D411" s="149" t="s">
        <v>468</v>
      </c>
      <c r="E411" s="41"/>
      <c r="F411" s="401">
        <f>SUM(F412)</f>
        <v>25000</v>
      </c>
    </row>
    <row r="412" spans="1:6" s="42" customFormat="1" ht="33" customHeight="1" x14ac:dyDescent="0.25">
      <c r="A412" s="127" t="s">
        <v>537</v>
      </c>
      <c r="B412" s="122" t="s">
        <v>226</v>
      </c>
      <c r="C412" s="154" t="s">
        <v>12</v>
      </c>
      <c r="D412" s="146" t="s">
        <v>468</v>
      </c>
      <c r="E412" s="59" t="s">
        <v>16</v>
      </c>
      <c r="F412" s="404">
        <f>SUM(прил5!H501)</f>
        <v>25000</v>
      </c>
    </row>
    <row r="413" spans="1:6" s="42" customFormat="1" ht="18" customHeight="1" x14ac:dyDescent="0.25">
      <c r="A413" s="150" t="s">
        <v>136</v>
      </c>
      <c r="B413" s="151" t="s">
        <v>205</v>
      </c>
      <c r="C413" s="159" t="s">
        <v>383</v>
      </c>
      <c r="D413" s="147" t="s">
        <v>384</v>
      </c>
      <c r="E413" s="156"/>
      <c r="F413" s="457">
        <f>SUM(F414)</f>
        <v>10000</v>
      </c>
    </row>
    <row r="414" spans="1:6" s="42" customFormat="1" ht="18" customHeight="1" x14ac:dyDescent="0.25">
      <c r="A414" s="320" t="s">
        <v>431</v>
      </c>
      <c r="B414" s="321" t="s">
        <v>205</v>
      </c>
      <c r="C414" s="322" t="s">
        <v>10</v>
      </c>
      <c r="D414" s="323" t="s">
        <v>384</v>
      </c>
      <c r="E414" s="330"/>
      <c r="F414" s="402">
        <f>SUM(F415)</f>
        <v>10000</v>
      </c>
    </row>
    <row r="415" spans="1:6" s="42" customFormat="1" ht="18" customHeight="1" x14ac:dyDescent="0.25">
      <c r="A415" s="74" t="s">
        <v>433</v>
      </c>
      <c r="B415" s="121" t="s">
        <v>205</v>
      </c>
      <c r="C415" s="157" t="s">
        <v>10</v>
      </c>
      <c r="D415" s="149" t="s">
        <v>432</v>
      </c>
      <c r="E415" s="41"/>
      <c r="F415" s="401">
        <f>SUM(F416)</f>
        <v>10000</v>
      </c>
    </row>
    <row r="416" spans="1:6" s="42" customFormat="1" ht="18" customHeight="1" x14ac:dyDescent="0.25">
      <c r="A416" s="75" t="s">
        <v>18</v>
      </c>
      <c r="B416" s="122" t="s">
        <v>205</v>
      </c>
      <c r="C416" s="154" t="s">
        <v>10</v>
      </c>
      <c r="D416" s="146" t="s">
        <v>432</v>
      </c>
      <c r="E416" s="59" t="s">
        <v>17</v>
      </c>
      <c r="F416" s="404">
        <f>SUM(прил5!H233)</f>
        <v>10000</v>
      </c>
    </row>
    <row r="417" spans="1:6" ht="33.75" customHeight="1" x14ac:dyDescent="0.25">
      <c r="A417" s="57" t="s">
        <v>114</v>
      </c>
      <c r="B417" s="134" t="s">
        <v>186</v>
      </c>
      <c r="C417" s="244" t="s">
        <v>383</v>
      </c>
      <c r="D417" s="135" t="s">
        <v>384</v>
      </c>
      <c r="E417" s="15"/>
      <c r="F417" s="450">
        <f>SUM(F422+F418)</f>
        <v>441271</v>
      </c>
    </row>
    <row r="418" spans="1:6" s="497" customFormat="1" ht="51.75" customHeight="1" x14ac:dyDescent="0.25">
      <c r="A418" s="140" t="s">
        <v>680</v>
      </c>
      <c r="B418" s="141" t="s">
        <v>683</v>
      </c>
      <c r="C418" s="245" t="s">
        <v>383</v>
      </c>
      <c r="D418" s="142" t="s">
        <v>384</v>
      </c>
      <c r="E418" s="165"/>
      <c r="F418" s="457">
        <f>SUM(F419)</f>
        <v>106571</v>
      </c>
    </row>
    <row r="419" spans="1:6" s="497" customFormat="1" ht="33.75" customHeight="1" x14ac:dyDescent="0.25">
      <c r="A419" s="307" t="s">
        <v>681</v>
      </c>
      <c r="B419" s="308" t="s">
        <v>683</v>
      </c>
      <c r="C419" s="309" t="s">
        <v>10</v>
      </c>
      <c r="D419" s="310" t="s">
        <v>384</v>
      </c>
      <c r="E419" s="336"/>
      <c r="F419" s="402">
        <f>SUM(F420)</f>
        <v>106571</v>
      </c>
    </row>
    <row r="420" spans="1:6" s="497" customFormat="1" ht="18" customHeight="1" x14ac:dyDescent="0.25">
      <c r="A420" s="26" t="s">
        <v>682</v>
      </c>
      <c r="B420" s="115" t="s">
        <v>683</v>
      </c>
      <c r="C420" s="206" t="s">
        <v>10</v>
      </c>
      <c r="D420" s="114" t="s">
        <v>684</v>
      </c>
      <c r="E420" s="27"/>
      <c r="F420" s="401">
        <f>SUM(F421)</f>
        <v>106571</v>
      </c>
    </row>
    <row r="421" spans="1:6" s="497" customFormat="1" ht="33.75" customHeight="1" x14ac:dyDescent="0.25">
      <c r="A421" s="127" t="s">
        <v>537</v>
      </c>
      <c r="B421" s="123" t="s">
        <v>683</v>
      </c>
      <c r="C421" s="207" t="s">
        <v>10</v>
      </c>
      <c r="D421" s="120" t="s">
        <v>684</v>
      </c>
      <c r="E421" s="43" t="s">
        <v>16</v>
      </c>
      <c r="F421" s="404">
        <f>SUM(прил5!H367)</f>
        <v>106571</v>
      </c>
    </row>
    <row r="422" spans="1:6" s="42" customFormat="1" ht="51" customHeight="1" x14ac:dyDescent="0.25">
      <c r="A422" s="150" t="s">
        <v>115</v>
      </c>
      <c r="B422" s="141" t="s">
        <v>187</v>
      </c>
      <c r="C422" s="245" t="s">
        <v>383</v>
      </c>
      <c r="D422" s="142" t="s">
        <v>384</v>
      </c>
      <c r="E422" s="165"/>
      <c r="F422" s="457">
        <f>SUM(F423)</f>
        <v>334700</v>
      </c>
    </row>
    <row r="423" spans="1:6" s="42" customFormat="1" ht="51" customHeight="1" x14ac:dyDescent="0.25">
      <c r="A423" s="320" t="s">
        <v>401</v>
      </c>
      <c r="B423" s="308" t="s">
        <v>187</v>
      </c>
      <c r="C423" s="309" t="s">
        <v>12</v>
      </c>
      <c r="D423" s="310" t="s">
        <v>384</v>
      </c>
      <c r="E423" s="336"/>
      <c r="F423" s="402">
        <f>SUM(F424)</f>
        <v>334700</v>
      </c>
    </row>
    <row r="424" spans="1:6" s="42" customFormat="1" ht="32.25" customHeight="1" x14ac:dyDescent="0.25">
      <c r="A424" s="74" t="s">
        <v>78</v>
      </c>
      <c r="B424" s="115" t="s">
        <v>187</v>
      </c>
      <c r="C424" s="206" t="s">
        <v>12</v>
      </c>
      <c r="D424" s="114" t="s">
        <v>402</v>
      </c>
      <c r="E424" s="27"/>
      <c r="F424" s="401">
        <f>SUM(F425)</f>
        <v>334700</v>
      </c>
    </row>
    <row r="425" spans="1:6" s="42" customFormat="1" ht="47.25" x14ac:dyDescent="0.25">
      <c r="A425" s="75" t="s">
        <v>76</v>
      </c>
      <c r="B425" s="123" t="s">
        <v>187</v>
      </c>
      <c r="C425" s="207" t="s">
        <v>12</v>
      </c>
      <c r="D425" s="120" t="s">
        <v>402</v>
      </c>
      <c r="E425" s="43" t="s">
        <v>13</v>
      </c>
      <c r="F425" s="404">
        <f>SUM(прил5!H72)</f>
        <v>334700</v>
      </c>
    </row>
    <row r="426" spans="1:6" s="42" customFormat="1" ht="27" customHeight="1" x14ac:dyDescent="0.25">
      <c r="A426" s="447" t="s">
        <v>619</v>
      </c>
      <c r="B426" s="443"/>
      <c r="C426" s="444"/>
      <c r="D426" s="445"/>
      <c r="E426" s="446"/>
      <c r="F426" s="455">
        <f>SUM(F427+F431+F436+F453+F470+F474+F444)</f>
        <v>41978392</v>
      </c>
    </row>
    <row r="427" spans="1:6" s="42" customFormat="1" ht="16.5" customHeight="1" x14ac:dyDescent="0.25">
      <c r="A427" s="73" t="s">
        <v>103</v>
      </c>
      <c r="B427" s="152" t="s">
        <v>385</v>
      </c>
      <c r="C427" s="246" t="s">
        <v>383</v>
      </c>
      <c r="D427" s="153" t="s">
        <v>384</v>
      </c>
      <c r="E427" s="129"/>
      <c r="F427" s="450">
        <f>SUM(F428)</f>
        <v>1828008</v>
      </c>
    </row>
    <row r="428" spans="1:6" s="42" customFormat="1" ht="17.25" customHeight="1" x14ac:dyDescent="0.25">
      <c r="A428" s="150" t="s">
        <v>104</v>
      </c>
      <c r="B428" s="151" t="s">
        <v>181</v>
      </c>
      <c r="C428" s="159" t="s">
        <v>383</v>
      </c>
      <c r="D428" s="147" t="s">
        <v>384</v>
      </c>
      <c r="E428" s="156"/>
      <c r="F428" s="457">
        <f>SUM(F429)</f>
        <v>1828008</v>
      </c>
    </row>
    <row r="429" spans="1:6" s="42" customFormat="1" ht="31.5" x14ac:dyDescent="0.25">
      <c r="A429" s="74" t="s">
        <v>75</v>
      </c>
      <c r="B429" s="121" t="s">
        <v>181</v>
      </c>
      <c r="C429" s="157" t="s">
        <v>383</v>
      </c>
      <c r="D429" s="149" t="s">
        <v>388</v>
      </c>
      <c r="E429" s="41"/>
      <c r="F429" s="401">
        <f>SUM(F430)</f>
        <v>1828008</v>
      </c>
    </row>
    <row r="430" spans="1:6" s="42" customFormat="1" ht="47.25" x14ac:dyDescent="0.25">
      <c r="A430" s="75" t="s">
        <v>76</v>
      </c>
      <c r="B430" s="122" t="s">
        <v>181</v>
      </c>
      <c r="C430" s="154" t="s">
        <v>383</v>
      </c>
      <c r="D430" s="146" t="s">
        <v>388</v>
      </c>
      <c r="E430" s="59" t="s">
        <v>13</v>
      </c>
      <c r="F430" s="404">
        <f>SUM(прил5!H21)</f>
        <v>1828008</v>
      </c>
    </row>
    <row r="431" spans="1:6" s="42" customFormat="1" ht="16.5" customHeight="1" x14ac:dyDescent="0.25">
      <c r="A431" s="73" t="s">
        <v>118</v>
      </c>
      <c r="B431" s="152" t="s">
        <v>188</v>
      </c>
      <c r="C431" s="246" t="s">
        <v>383</v>
      </c>
      <c r="D431" s="153" t="s">
        <v>384</v>
      </c>
      <c r="E431" s="129"/>
      <c r="F431" s="450">
        <f>SUM(F432)</f>
        <v>15055578</v>
      </c>
    </row>
    <row r="432" spans="1:6" s="42" customFormat="1" ht="15.75" customHeight="1" x14ac:dyDescent="0.25">
      <c r="A432" s="150" t="s">
        <v>119</v>
      </c>
      <c r="B432" s="151" t="s">
        <v>189</v>
      </c>
      <c r="C432" s="159" t="s">
        <v>383</v>
      </c>
      <c r="D432" s="147" t="s">
        <v>384</v>
      </c>
      <c r="E432" s="156"/>
      <c r="F432" s="457">
        <f>SUM(F433)</f>
        <v>15055578</v>
      </c>
    </row>
    <row r="433" spans="1:6" s="42" customFormat="1" ht="31.5" x14ac:dyDescent="0.25">
      <c r="A433" s="74" t="s">
        <v>75</v>
      </c>
      <c r="B433" s="121" t="s">
        <v>189</v>
      </c>
      <c r="C433" s="157" t="s">
        <v>383</v>
      </c>
      <c r="D433" s="149" t="s">
        <v>388</v>
      </c>
      <c r="E433" s="41"/>
      <c r="F433" s="401">
        <f>SUM(F434:F435)</f>
        <v>15055578</v>
      </c>
    </row>
    <row r="434" spans="1:6" s="42" customFormat="1" ht="47.25" x14ac:dyDescent="0.25">
      <c r="A434" s="75" t="s">
        <v>76</v>
      </c>
      <c r="B434" s="122" t="s">
        <v>189</v>
      </c>
      <c r="C434" s="154" t="s">
        <v>383</v>
      </c>
      <c r="D434" s="146" t="s">
        <v>388</v>
      </c>
      <c r="E434" s="59" t="s">
        <v>13</v>
      </c>
      <c r="F434" s="404">
        <f>SUM(прил5!H76)</f>
        <v>15045034</v>
      </c>
    </row>
    <row r="435" spans="1:6" s="42" customFormat="1" ht="16.5" customHeight="1" x14ac:dyDescent="0.25">
      <c r="A435" s="75" t="s">
        <v>18</v>
      </c>
      <c r="B435" s="122" t="s">
        <v>189</v>
      </c>
      <c r="C435" s="154" t="s">
        <v>383</v>
      </c>
      <c r="D435" s="146" t="s">
        <v>388</v>
      </c>
      <c r="E435" s="59" t="s">
        <v>17</v>
      </c>
      <c r="F435" s="404">
        <f>SUM(прил5!H77)</f>
        <v>10544</v>
      </c>
    </row>
    <row r="436" spans="1:6" s="42" customFormat="1" ht="31.5" x14ac:dyDescent="0.25">
      <c r="A436" s="73" t="s">
        <v>108</v>
      </c>
      <c r="B436" s="152" t="s">
        <v>213</v>
      </c>
      <c r="C436" s="246" t="s">
        <v>383</v>
      </c>
      <c r="D436" s="153" t="s">
        <v>384</v>
      </c>
      <c r="E436" s="129"/>
      <c r="F436" s="450">
        <f>SUM(F437+F440)</f>
        <v>1172686</v>
      </c>
    </row>
    <row r="437" spans="1:6" s="42" customFormat="1" ht="16.5" customHeight="1" x14ac:dyDescent="0.25">
      <c r="A437" s="150" t="s">
        <v>109</v>
      </c>
      <c r="B437" s="151" t="s">
        <v>214</v>
      </c>
      <c r="C437" s="159" t="s">
        <v>383</v>
      </c>
      <c r="D437" s="147" t="s">
        <v>384</v>
      </c>
      <c r="E437" s="156"/>
      <c r="F437" s="457">
        <f>SUM(F438)</f>
        <v>697604</v>
      </c>
    </row>
    <row r="438" spans="1:6" s="42" customFormat="1" ht="31.5" x14ac:dyDescent="0.25">
      <c r="A438" s="74" t="s">
        <v>75</v>
      </c>
      <c r="B438" s="121" t="s">
        <v>214</v>
      </c>
      <c r="C438" s="157" t="s">
        <v>383</v>
      </c>
      <c r="D438" s="149" t="s">
        <v>388</v>
      </c>
      <c r="E438" s="41"/>
      <c r="F438" s="401">
        <f>SUM(F439)</f>
        <v>697604</v>
      </c>
    </row>
    <row r="439" spans="1:6" s="42" customFormat="1" ht="47.25" x14ac:dyDescent="0.25">
      <c r="A439" s="75" t="s">
        <v>76</v>
      </c>
      <c r="B439" s="122" t="s">
        <v>214</v>
      </c>
      <c r="C439" s="154" t="s">
        <v>383</v>
      </c>
      <c r="D439" s="146" t="s">
        <v>388</v>
      </c>
      <c r="E439" s="59" t="s">
        <v>13</v>
      </c>
      <c r="F439" s="404">
        <f>SUM(прил5!H31)</f>
        <v>697604</v>
      </c>
    </row>
    <row r="440" spans="1:6" s="42" customFormat="1" ht="21" customHeight="1" x14ac:dyDescent="0.25">
      <c r="A440" s="150" t="s">
        <v>659</v>
      </c>
      <c r="B440" s="151" t="s">
        <v>657</v>
      </c>
      <c r="C440" s="159" t="s">
        <v>383</v>
      </c>
      <c r="D440" s="147" t="s">
        <v>384</v>
      </c>
      <c r="E440" s="156"/>
      <c r="F440" s="457">
        <f>SUM(F441)</f>
        <v>475082</v>
      </c>
    </row>
    <row r="441" spans="1:6" s="42" customFormat="1" ht="31.5" x14ac:dyDescent="0.25">
      <c r="A441" s="74" t="s">
        <v>660</v>
      </c>
      <c r="B441" s="121" t="s">
        <v>657</v>
      </c>
      <c r="C441" s="157" t="s">
        <v>383</v>
      </c>
      <c r="D441" s="149" t="s">
        <v>658</v>
      </c>
      <c r="E441" s="41"/>
      <c r="F441" s="401">
        <f>SUM(F442:F443)</f>
        <v>475082</v>
      </c>
    </row>
    <row r="442" spans="1:6" s="42" customFormat="1" ht="47.25" x14ac:dyDescent="0.25">
      <c r="A442" s="75" t="s">
        <v>76</v>
      </c>
      <c r="B442" s="122" t="s">
        <v>657</v>
      </c>
      <c r="C442" s="154" t="s">
        <v>383</v>
      </c>
      <c r="D442" s="146" t="s">
        <v>658</v>
      </c>
      <c r="E442" s="59" t="s">
        <v>13</v>
      </c>
      <c r="F442" s="404">
        <f>SUM(прил5!H34)</f>
        <v>450082</v>
      </c>
    </row>
    <row r="443" spans="1:6" s="42" customFormat="1" ht="31.5" x14ac:dyDescent="0.25">
      <c r="A443" s="127" t="s">
        <v>537</v>
      </c>
      <c r="B443" s="122" t="s">
        <v>657</v>
      </c>
      <c r="C443" s="154" t="s">
        <v>383</v>
      </c>
      <c r="D443" s="146" t="s">
        <v>658</v>
      </c>
      <c r="E443" s="59" t="s">
        <v>16</v>
      </c>
      <c r="F443" s="404">
        <f>SUM(прил5!H35)</f>
        <v>25000</v>
      </c>
    </row>
    <row r="444" spans="1:6" s="42" customFormat="1" ht="31.5" x14ac:dyDescent="0.25">
      <c r="A444" s="73" t="s">
        <v>24</v>
      </c>
      <c r="B444" s="152" t="s">
        <v>193</v>
      </c>
      <c r="C444" s="246" t="s">
        <v>383</v>
      </c>
      <c r="D444" s="153" t="s">
        <v>384</v>
      </c>
      <c r="E444" s="129"/>
      <c r="F444" s="450">
        <f>SUM(F445)</f>
        <v>14113602</v>
      </c>
    </row>
    <row r="445" spans="1:6" s="42" customFormat="1" ht="16.5" customHeight="1" x14ac:dyDescent="0.25">
      <c r="A445" s="150" t="s">
        <v>83</v>
      </c>
      <c r="B445" s="151" t="s">
        <v>194</v>
      </c>
      <c r="C445" s="159" t="s">
        <v>383</v>
      </c>
      <c r="D445" s="147" t="s">
        <v>384</v>
      </c>
      <c r="E445" s="156"/>
      <c r="F445" s="457">
        <f>SUM(F448+F451+F446)</f>
        <v>14113602</v>
      </c>
    </row>
    <row r="446" spans="1:6" s="42" customFormat="1" ht="16.5" hidden="1" customHeight="1" x14ac:dyDescent="0.25">
      <c r="A446" s="74" t="s">
        <v>100</v>
      </c>
      <c r="B446" s="121" t="s">
        <v>194</v>
      </c>
      <c r="C446" s="157" t="s">
        <v>383</v>
      </c>
      <c r="D446" s="149" t="s">
        <v>406</v>
      </c>
      <c r="E446" s="41"/>
      <c r="F446" s="401">
        <f>SUM(F447:F447)</f>
        <v>0</v>
      </c>
    </row>
    <row r="447" spans="1:6" s="42" customFormat="1" ht="31.5" hidden="1" x14ac:dyDescent="0.25">
      <c r="A447" s="75" t="s">
        <v>537</v>
      </c>
      <c r="B447" s="122" t="s">
        <v>194</v>
      </c>
      <c r="C447" s="154" t="s">
        <v>383</v>
      </c>
      <c r="D447" s="146" t="s">
        <v>406</v>
      </c>
      <c r="E447" s="59" t="s">
        <v>16</v>
      </c>
      <c r="F447" s="404">
        <f>SUM(прил5!H146)</f>
        <v>0</v>
      </c>
    </row>
    <row r="448" spans="1:6" s="42" customFormat="1" ht="16.5" customHeight="1" x14ac:dyDescent="0.25">
      <c r="A448" s="74" t="s">
        <v>101</v>
      </c>
      <c r="B448" s="121" t="s">
        <v>194</v>
      </c>
      <c r="C448" s="157" t="s">
        <v>383</v>
      </c>
      <c r="D448" s="149" t="s">
        <v>412</v>
      </c>
      <c r="E448" s="41"/>
      <c r="F448" s="401">
        <f>SUM(F449:F450)</f>
        <v>14113602</v>
      </c>
    </row>
    <row r="449" spans="1:6" s="42" customFormat="1" ht="33" hidden="1" customHeight="1" x14ac:dyDescent="0.25">
      <c r="A449" s="75" t="s">
        <v>537</v>
      </c>
      <c r="B449" s="122" t="s">
        <v>194</v>
      </c>
      <c r="C449" s="154" t="s">
        <v>383</v>
      </c>
      <c r="D449" s="146" t="s">
        <v>412</v>
      </c>
      <c r="E449" s="59" t="s">
        <v>16</v>
      </c>
      <c r="F449" s="404">
        <f>SUM(прил5!H148)</f>
        <v>0</v>
      </c>
    </row>
    <row r="450" spans="1:6" s="42" customFormat="1" ht="18.75" customHeight="1" x14ac:dyDescent="0.25">
      <c r="A450" s="75" t="s">
        <v>18</v>
      </c>
      <c r="B450" s="122" t="s">
        <v>194</v>
      </c>
      <c r="C450" s="154" t="s">
        <v>383</v>
      </c>
      <c r="D450" s="146" t="s">
        <v>412</v>
      </c>
      <c r="E450" s="59" t="s">
        <v>17</v>
      </c>
      <c r="F450" s="404">
        <f>SUM(прил5!H149)</f>
        <v>14113602</v>
      </c>
    </row>
    <row r="451" spans="1:6" s="42" customFormat="1" ht="31.5" hidden="1" customHeight="1" x14ac:dyDescent="0.25">
      <c r="A451" s="74" t="s">
        <v>669</v>
      </c>
      <c r="B451" s="121" t="s">
        <v>194</v>
      </c>
      <c r="C451" s="157" t="s">
        <v>383</v>
      </c>
      <c r="D451" s="149" t="s">
        <v>668</v>
      </c>
      <c r="E451" s="41"/>
      <c r="F451" s="401">
        <f>SUM(F452)</f>
        <v>0</v>
      </c>
    </row>
    <row r="452" spans="1:6" s="42" customFormat="1" ht="33" hidden="1" customHeight="1" x14ac:dyDescent="0.25">
      <c r="A452" s="75" t="s">
        <v>537</v>
      </c>
      <c r="B452" s="122" t="s">
        <v>194</v>
      </c>
      <c r="C452" s="154" t="s">
        <v>383</v>
      </c>
      <c r="D452" s="146" t="s">
        <v>668</v>
      </c>
      <c r="E452" s="59" t="s">
        <v>16</v>
      </c>
      <c r="F452" s="404">
        <f>SUM(прил5!H151)</f>
        <v>0</v>
      </c>
    </row>
    <row r="453" spans="1:6" s="42" customFormat="1" ht="16.5" customHeight="1" x14ac:dyDescent="0.25">
      <c r="A453" s="73" t="s">
        <v>176</v>
      </c>
      <c r="B453" s="152" t="s">
        <v>195</v>
      </c>
      <c r="C453" s="246" t="s">
        <v>383</v>
      </c>
      <c r="D453" s="153" t="s">
        <v>384</v>
      </c>
      <c r="E453" s="129"/>
      <c r="F453" s="450">
        <f>SUM(F454)</f>
        <v>1289557</v>
      </c>
    </row>
    <row r="454" spans="1:6" s="42" customFormat="1" ht="16.5" customHeight="1" x14ac:dyDescent="0.25">
      <c r="A454" s="150" t="s">
        <v>175</v>
      </c>
      <c r="B454" s="151" t="s">
        <v>196</v>
      </c>
      <c r="C454" s="159" t="s">
        <v>383</v>
      </c>
      <c r="D454" s="147" t="s">
        <v>384</v>
      </c>
      <c r="E454" s="156"/>
      <c r="F454" s="457">
        <f>SUM(F455+F457+F459+F468+F466+F463+F461)</f>
        <v>1289557</v>
      </c>
    </row>
    <row r="455" spans="1:6" s="42" customFormat="1" ht="31.5" customHeight="1" x14ac:dyDescent="0.25">
      <c r="A455" s="74" t="s">
        <v>630</v>
      </c>
      <c r="B455" s="121" t="s">
        <v>196</v>
      </c>
      <c r="C455" s="157" t="s">
        <v>383</v>
      </c>
      <c r="D455" s="149" t="s">
        <v>539</v>
      </c>
      <c r="E455" s="41"/>
      <c r="F455" s="401">
        <f>SUM(F456)</f>
        <v>189783</v>
      </c>
    </row>
    <row r="456" spans="1:6" s="42" customFormat="1" ht="31.5" customHeight="1" x14ac:dyDescent="0.25">
      <c r="A456" s="75" t="s">
        <v>537</v>
      </c>
      <c r="B456" s="122" t="s">
        <v>196</v>
      </c>
      <c r="C456" s="154" t="s">
        <v>383</v>
      </c>
      <c r="D456" s="146" t="s">
        <v>539</v>
      </c>
      <c r="E456" s="59" t="s">
        <v>16</v>
      </c>
      <c r="F456" s="404">
        <f>SUM(прил5!H529)</f>
        <v>189783</v>
      </c>
    </row>
    <row r="457" spans="1:6" s="42" customFormat="1" ht="48.75" customHeight="1" x14ac:dyDescent="0.25">
      <c r="A457" s="74" t="s">
        <v>640</v>
      </c>
      <c r="B457" s="121" t="s">
        <v>196</v>
      </c>
      <c r="C457" s="157" t="s">
        <v>383</v>
      </c>
      <c r="D457" s="149" t="s">
        <v>540</v>
      </c>
      <c r="E457" s="41"/>
      <c r="F457" s="401">
        <f>SUM(F458)</f>
        <v>33470</v>
      </c>
    </row>
    <row r="458" spans="1:6" s="42" customFormat="1" ht="51" customHeight="1" x14ac:dyDescent="0.25">
      <c r="A458" s="75" t="s">
        <v>76</v>
      </c>
      <c r="B458" s="122" t="s">
        <v>196</v>
      </c>
      <c r="C458" s="154" t="s">
        <v>383</v>
      </c>
      <c r="D458" s="146" t="s">
        <v>540</v>
      </c>
      <c r="E458" s="59" t="s">
        <v>13</v>
      </c>
      <c r="F458" s="404">
        <f>SUM(прил5!H155)</f>
        <v>33470</v>
      </c>
    </row>
    <row r="459" spans="1:6" s="42" customFormat="1" ht="47.25" hidden="1" x14ac:dyDescent="0.25">
      <c r="A459" s="74" t="s">
        <v>602</v>
      </c>
      <c r="B459" s="121" t="s">
        <v>196</v>
      </c>
      <c r="C459" s="157" t="s">
        <v>383</v>
      </c>
      <c r="D459" s="149" t="s">
        <v>603</v>
      </c>
      <c r="E459" s="41"/>
      <c r="F459" s="401">
        <f>SUM(F460)</f>
        <v>44848</v>
      </c>
    </row>
    <row r="460" spans="1:6" s="42" customFormat="1" ht="33" hidden="1" customHeight="1" x14ac:dyDescent="0.25">
      <c r="A460" s="75" t="s">
        <v>537</v>
      </c>
      <c r="B460" s="122" t="s">
        <v>196</v>
      </c>
      <c r="C460" s="154" t="s">
        <v>383</v>
      </c>
      <c r="D460" s="146" t="s">
        <v>603</v>
      </c>
      <c r="E460" s="59" t="s">
        <v>16</v>
      </c>
      <c r="F460" s="404">
        <f>SUM(прил5!H82)</f>
        <v>44848</v>
      </c>
    </row>
    <row r="461" spans="1:6" s="42" customFormat="1" ht="19.5" hidden="1" customHeight="1" x14ac:dyDescent="0.25">
      <c r="A461" s="573" t="s">
        <v>756</v>
      </c>
      <c r="B461" s="121" t="s">
        <v>196</v>
      </c>
      <c r="C461" s="157" t="s">
        <v>383</v>
      </c>
      <c r="D461" s="149" t="s">
        <v>757</v>
      </c>
      <c r="E461" s="41"/>
      <c r="F461" s="401">
        <f>SUM(F462)</f>
        <v>0</v>
      </c>
    </row>
    <row r="462" spans="1:6" s="42" customFormat="1" ht="33" hidden="1" customHeight="1" x14ac:dyDescent="0.25">
      <c r="A462" s="550" t="s">
        <v>537</v>
      </c>
      <c r="B462" s="122" t="s">
        <v>196</v>
      </c>
      <c r="C462" s="154" t="s">
        <v>383</v>
      </c>
      <c r="D462" s="146" t="s">
        <v>757</v>
      </c>
      <c r="E462" s="59" t="s">
        <v>16</v>
      </c>
      <c r="F462" s="404">
        <f>SUM(прил5!H157)</f>
        <v>0</v>
      </c>
    </row>
    <row r="463" spans="1:6" s="42" customFormat="1" ht="35.25" customHeight="1" x14ac:dyDescent="0.25">
      <c r="A463" s="74" t="s">
        <v>623</v>
      </c>
      <c r="B463" s="121" t="s">
        <v>196</v>
      </c>
      <c r="C463" s="157" t="s">
        <v>383</v>
      </c>
      <c r="D463" s="149" t="s">
        <v>414</v>
      </c>
      <c r="E463" s="41"/>
      <c r="F463" s="401">
        <f>SUM(F464:F465)</f>
        <v>887000</v>
      </c>
    </row>
    <row r="464" spans="1:6" s="42" customFormat="1" ht="47.25" customHeight="1" x14ac:dyDescent="0.25">
      <c r="A464" s="75" t="s">
        <v>76</v>
      </c>
      <c r="B464" s="122" t="s">
        <v>196</v>
      </c>
      <c r="C464" s="154" t="s">
        <v>383</v>
      </c>
      <c r="D464" s="146" t="s">
        <v>414</v>
      </c>
      <c r="E464" s="59" t="s">
        <v>13</v>
      </c>
      <c r="F464" s="404">
        <f>SUM(прил5!H159)</f>
        <v>887000</v>
      </c>
    </row>
    <row r="465" spans="1:6" s="42" customFormat="1" ht="30" hidden="1" customHeight="1" x14ac:dyDescent="0.25">
      <c r="A465" s="75" t="s">
        <v>537</v>
      </c>
      <c r="B465" s="122" t="s">
        <v>196</v>
      </c>
      <c r="C465" s="154" t="s">
        <v>383</v>
      </c>
      <c r="D465" s="146" t="s">
        <v>414</v>
      </c>
      <c r="E465" s="59" t="s">
        <v>16</v>
      </c>
      <c r="F465" s="404">
        <f>SUM(прил5!H160)</f>
        <v>0</v>
      </c>
    </row>
    <row r="466" spans="1:6" s="42" customFormat="1" ht="33" customHeight="1" x14ac:dyDescent="0.25">
      <c r="A466" s="74" t="s">
        <v>530</v>
      </c>
      <c r="B466" s="121" t="s">
        <v>196</v>
      </c>
      <c r="C466" s="157" t="s">
        <v>383</v>
      </c>
      <c r="D466" s="149" t="s">
        <v>438</v>
      </c>
      <c r="E466" s="41"/>
      <c r="F466" s="401">
        <f>SUM(F467)</f>
        <v>64456</v>
      </c>
    </row>
    <row r="467" spans="1:6" s="42" customFormat="1" ht="48" customHeight="1" x14ac:dyDescent="0.25">
      <c r="A467" s="75" t="s">
        <v>76</v>
      </c>
      <c r="B467" s="122" t="s">
        <v>196</v>
      </c>
      <c r="C467" s="154" t="s">
        <v>383</v>
      </c>
      <c r="D467" s="146" t="s">
        <v>438</v>
      </c>
      <c r="E467" s="59" t="s">
        <v>13</v>
      </c>
      <c r="F467" s="404">
        <f>SUM(прил5!H162)</f>
        <v>64456</v>
      </c>
    </row>
    <row r="468" spans="1:6" s="42" customFormat="1" ht="16.5" customHeight="1" x14ac:dyDescent="0.25">
      <c r="A468" s="74" t="s">
        <v>177</v>
      </c>
      <c r="B468" s="121" t="s">
        <v>196</v>
      </c>
      <c r="C468" s="157" t="s">
        <v>383</v>
      </c>
      <c r="D468" s="149" t="s">
        <v>413</v>
      </c>
      <c r="E468" s="41"/>
      <c r="F468" s="401">
        <f>SUM(F469)</f>
        <v>70000</v>
      </c>
    </row>
    <row r="469" spans="1:6" s="42" customFormat="1" ht="32.25" customHeight="1" x14ac:dyDescent="0.25">
      <c r="A469" s="75" t="s">
        <v>537</v>
      </c>
      <c r="B469" s="122" t="s">
        <v>196</v>
      </c>
      <c r="C469" s="154" t="s">
        <v>383</v>
      </c>
      <c r="D469" s="146" t="s">
        <v>413</v>
      </c>
      <c r="E469" s="59" t="s">
        <v>16</v>
      </c>
      <c r="F469" s="404">
        <f>SUM(прил5!H164)</f>
        <v>70000</v>
      </c>
    </row>
    <row r="470" spans="1:6" s="42" customFormat="1" ht="15.75" customHeight="1" x14ac:dyDescent="0.25">
      <c r="A470" s="73" t="s">
        <v>81</v>
      </c>
      <c r="B470" s="152" t="s">
        <v>190</v>
      </c>
      <c r="C470" s="246" t="s">
        <v>383</v>
      </c>
      <c r="D470" s="153" t="s">
        <v>384</v>
      </c>
      <c r="E470" s="129"/>
      <c r="F470" s="450">
        <f>SUM(F471)</f>
        <v>402637</v>
      </c>
    </row>
    <row r="471" spans="1:6" s="42" customFormat="1" ht="15.75" customHeight="1" x14ac:dyDescent="0.25">
      <c r="A471" s="150" t="s">
        <v>82</v>
      </c>
      <c r="B471" s="151" t="s">
        <v>191</v>
      </c>
      <c r="C471" s="159" t="s">
        <v>383</v>
      </c>
      <c r="D471" s="147" t="s">
        <v>384</v>
      </c>
      <c r="E471" s="156"/>
      <c r="F471" s="457">
        <f>SUM(F472)</f>
        <v>402637</v>
      </c>
    </row>
    <row r="472" spans="1:6" s="42" customFormat="1" ht="15.75" customHeight="1" x14ac:dyDescent="0.25">
      <c r="A472" s="74" t="s">
        <v>100</v>
      </c>
      <c r="B472" s="121" t="s">
        <v>191</v>
      </c>
      <c r="C472" s="157" t="s">
        <v>383</v>
      </c>
      <c r="D472" s="149" t="s">
        <v>406</v>
      </c>
      <c r="E472" s="41"/>
      <c r="F472" s="401">
        <f>SUM(F473)</f>
        <v>402637</v>
      </c>
    </row>
    <row r="473" spans="1:6" s="42" customFormat="1" ht="15.75" customHeight="1" x14ac:dyDescent="0.25">
      <c r="A473" s="75" t="s">
        <v>18</v>
      </c>
      <c r="B473" s="122" t="s">
        <v>191</v>
      </c>
      <c r="C473" s="154" t="s">
        <v>383</v>
      </c>
      <c r="D473" s="146" t="s">
        <v>406</v>
      </c>
      <c r="E473" s="59" t="s">
        <v>17</v>
      </c>
      <c r="F473" s="404">
        <f>SUM(прил5!H104)</f>
        <v>402637</v>
      </c>
    </row>
    <row r="474" spans="1:6" s="42" customFormat="1" ht="31.5" x14ac:dyDescent="0.25">
      <c r="A474" s="73" t="s">
        <v>126</v>
      </c>
      <c r="B474" s="152" t="s">
        <v>197</v>
      </c>
      <c r="C474" s="246" t="s">
        <v>383</v>
      </c>
      <c r="D474" s="153" t="s">
        <v>384</v>
      </c>
      <c r="E474" s="129"/>
      <c r="F474" s="450">
        <f>SUM(F475)</f>
        <v>8116324</v>
      </c>
    </row>
    <row r="475" spans="1:6" s="42" customFormat="1" ht="31.5" x14ac:dyDescent="0.25">
      <c r="A475" s="150" t="s">
        <v>127</v>
      </c>
      <c r="B475" s="151" t="s">
        <v>198</v>
      </c>
      <c r="C475" s="159" t="s">
        <v>383</v>
      </c>
      <c r="D475" s="147" t="s">
        <v>384</v>
      </c>
      <c r="E475" s="156"/>
      <c r="F475" s="457">
        <f>SUM(F476+F480)</f>
        <v>8116324</v>
      </c>
    </row>
    <row r="476" spans="1:6" s="42" customFormat="1" ht="31.5" x14ac:dyDescent="0.25">
      <c r="A476" s="74" t="s">
        <v>84</v>
      </c>
      <c r="B476" s="121" t="s">
        <v>198</v>
      </c>
      <c r="C476" s="157" t="s">
        <v>383</v>
      </c>
      <c r="D476" s="149" t="s">
        <v>415</v>
      </c>
      <c r="E476" s="41"/>
      <c r="F476" s="401">
        <f>SUM(F477:F479)</f>
        <v>8116324</v>
      </c>
    </row>
    <row r="477" spans="1:6" s="42" customFormat="1" ht="47.25" x14ac:dyDescent="0.25">
      <c r="A477" s="75" t="s">
        <v>76</v>
      </c>
      <c r="B477" s="122" t="s">
        <v>198</v>
      </c>
      <c r="C477" s="154" t="s">
        <v>383</v>
      </c>
      <c r="D477" s="146" t="s">
        <v>415</v>
      </c>
      <c r="E477" s="59" t="s">
        <v>13</v>
      </c>
      <c r="F477" s="404">
        <f>SUM(прил5!H168)</f>
        <v>4556991</v>
      </c>
    </row>
    <row r="478" spans="1:6" s="42" customFormat="1" ht="31.5" customHeight="1" x14ac:dyDescent="0.25">
      <c r="A478" s="75" t="s">
        <v>537</v>
      </c>
      <c r="B478" s="122" t="s">
        <v>198</v>
      </c>
      <c r="C478" s="154" t="s">
        <v>383</v>
      </c>
      <c r="D478" s="146" t="s">
        <v>415</v>
      </c>
      <c r="E478" s="59" t="s">
        <v>16</v>
      </c>
      <c r="F478" s="404">
        <f>SUM(прил5!H169)</f>
        <v>3505426</v>
      </c>
    </row>
    <row r="479" spans="1:6" s="42" customFormat="1" ht="18" customHeight="1" x14ac:dyDescent="0.25">
      <c r="A479" s="75" t="s">
        <v>18</v>
      </c>
      <c r="B479" s="122" t="s">
        <v>198</v>
      </c>
      <c r="C479" s="154" t="s">
        <v>383</v>
      </c>
      <c r="D479" s="146" t="s">
        <v>415</v>
      </c>
      <c r="E479" s="59" t="s">
        <v>17</v>
      </c>
      <c r="F479" s="404">
        <f>SUM(прил5!H170)</f>
        <v>53907</v>
      </c>
    </row>
    <row r="480" spans="1:6" s="42" customFormat="1" ht="33" hidden="1" customHeight="1" x14ac:dyDescent="0.25">
      <c r="A480" s="26" t="s">
        <v>669</v>
      </c>
      <c r="B480" s="121" t="s">
        <v>198</v>
      </c>
      <c r="C480" s="157" t="s">
        <v>383</v>
      </c>
      <c r="D480" s="149" t="s">
        <v>668</v>
      </c>
      <c r="E480" s="41"/>
      <c r="F480" s="401">
        <f>SUM(F481)</f>
        <v>0</v>
      </c>
    </row>
    <row r="481" spans="1:6" s="42" customFormat="1" ht="33" hidden="1" customHeight="1" x14ac:dyDescent="0.25">
      <c r="A481" s="60" t="s">
        <v>537</v>
      </c>
      <c r="B481" s="122" t="s">
        <v>198</v>
      </c>
      <c r="C481" s="154" t="s">
        <v>383</v>
      </c>
      <c r="D481" s="146" t="s">
        <v>668</v>
      </c>
      <c r="E481" s="59" t="s">
        <v>16</v>
      </c>
      <c r="F481" s="404">
        <f>SUM(прил5!H172)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8" t="s">
        <v>556</v>
      </c>
      <c r="D1" s="359"/>
    </row>
    <row r="2" spans="1:10" x14ac:dyDescent="0.25">
      <c r="C2" s="358" t="s">
        <v>366</v>
      </c>
      <c r="D2" s="359"/>
    </row>
    <row r="3" spans="1:10" x14ac:dyDescent="0.25">
      <c r="C3" s="358" t="s">
        <v>367</v>
      </c>
      <c r="D3" s="359"/>
    </row>
    <row r="4" spans="1:10" x14ac:dyDescent="0.25">
      <c r="C4" s="358" t="s">
        <v>368</v>
      </c>
      <c r="D4" s="359"/>
    </row>
    <row r="5" spans="1:10" x14ac:dyDescent="0.25">
      <c r="C5" s="358" t="s">
        <v>784</v>
      </c>
      <c r="D5" s="359"/>
    </row>
    <row r="6" spans="1:10" x14ac:dyDescent="0.25">
      <c r="C6" s="650" t="s">
        <v>785</v>
      </c>
      <c r="D6" s="650"/>
      <c r="E6" s="650"/>
      <c r="F6" s="650"/>
      <c r="G6" s="650"/>
      <c r="H6" s="650"/>
      <c r="I6" s="650"/>
      <c r="J6" s="650"/>
    </row>
    <row r="7" spans="1:10" x14ac:dyDescent="0.25">
      <c r="C7" s="634" t="s">
        <v>844</v>
      </c>
      <c r="D7" s="634"/>
      <c r="E7" s="634"/>
      <c r="F7" s="634"/>
      <c r="G7" s="634"/>
      <c r="H7" s="634"/>
      <c r="I7" s="634"/>
      <c r="J7" s="634"/>
    </row>
    <row r="8" spans="1:10" x14ac:dyDescent="0.25">
      <c r="C8" s="634" t="s">
        <v>870</v>
      </c>
      <c r="D8" s="634"/>
      <c r="E8" s="634"/>
      <c r="F8" s="634"/>
      <c r="G8" s="634"/>
      <c r="H8" s="634"/>
      <c r="I8" s="634"/>
      <c r="J8" s="634"/>
    </row>
    <row r="9" spans="1:10" x14ac:dyDescent="0.25">
      <c r="C9" s="360"/>
      <c r="D9" s="360"/>
      <c r="E9" s="360"/>
      <c r="F9" s="360"/>
      <c r="G9" s="360"/>
      <c r="H9" s="360"/>
      <c r="I9" s="360"/>
      <c r="J9" s="360"/>
    </row>
    <row r="10" spans="1:10" ht="15.75" x14ac:dyDescent="0.25">
      <c r="A10" s="638" t="s">
        <v>513</v>
      </c>
      <c r="B10" s="638"/>
      <c r="C10" s="638"/>
      <c r="D10" s="638"/>
      <c r="E10" s="638"/>
      <c r="F10" s="638"/>
      <c r="G10" s="638"/>
      <c r="H10" s="638"/>
      <c r="I10" s="638"/>
      <c r="J10" s="638"/>
    </row>
    <row r="11" spans="1:10" ht="15.75" x14ac:dyDescent="0.25">
      <c r="A11" s="662" t="s">
        <v>514</v>
      </c>
      <c r="B11" s="662"/>
      <c r="C11" s="662"/>
      <c r="D11" s="662"/>
      <c r="E11" s="662"/>
      <c r="F11" s="662"/>
      <c r="G11" s="662"/>
      <c r="H11" s="662"/>
      <c r="I11" s="662"/>
      <c r="J11" s="662"/>
    </row>
    <row r="12" spans="1:10" ht="15.75" x14ac:dyDescent="0.25">
      <c r="C12" s="663" t="s">
        <v>786</v>
      </c>
      <c r="D12" s="663"/>
    </row>
    <row r="13" spans="1:10" x14ac:dyDescent="0.25">
      <c r="C13" s="360"/>
      <c r="D13" s="360"/>
    </row>
    <row r="14" spans="1:10" ht="18.75" customHeight="1" x14ac:dyDescent="0.25">
      <c r="C14" s="360"/>
      <c r="D14" s="351"/>
    </row>
    <row r="15" spans="1:10" ht="130.5" customHeight="1" x14ac:dyDescent="0.25">
      <c r="C15" s="651" t="s">
        <v>589</v>
      </c>
      <c r="D15" s="651"/>
      <c r="E15" s="651"/>
      <c r="F15" s="651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51" t="s">
        <v>622</v>
      </c>
    </row>
    <row r="17" spans="2:10" ht="15.75" x14ac:dyDescent="0.25">
      <c r="C17" s="338"/>
      <c r="D17" s="351"/>
    </row>
    <row r="18" spans="2:10" x14ac:dyDescent="0.25">
      <c r="D18" s="204"/>
      <c r="G18" s="204"/>
      <c r="H18" s="204"/>
      <c r="I18" s="204"/>
      <c r="J18" s="204" t="s">
        <v>512</v>
      </c>
    </row>
    <row r="19" spans="2:10" x14ac:dyDescent="0.25">
      <c r="B19" s="652" t="s">
        <v>369</v>
      </c>
      <c r="C19" s="652" t="s">
        <v>370</v>
      </c>
      <c r="D19" s="652" t="s">
        <v>5</v>
      </c>
      <c r="E19" s="655" t="s">
        <v>515</v>
      </c>
      <c r="F19" s="656"/>
      <c r="G19" s="656"/>
      <c r="H19" s="656"/>
      <c r="I19" s="656"/>
      <c r="J19" s="657"/>
    </row>
    <row r="20" spans="2:10" ht="48" customHeight="1" x14ac:dyDescent="0.25">
      <c r="B20" s="653"/>
      <c r="C20" s="653"/>
      <c r="D20" s="653"/>
      <c r="E20" s="658" t="s">
        <v>516</v>
      </c>
      <c r="F20" s="658" t="s">
        <v>517</v>
      </c>
      <c r="G20" s="659" t="s">
        <v>524</v>
      </c>
      <c r="H20" s="660"/>
      <c r="I20" s="661"/>
      <c r="J20" s="658" t="s">
        <v>518</v>
      </c>
    </row>
    <row r="21" spans="2:10" ht="38.25" customHeight="1" x14ac:dyDescent="0.25">
      <c r="B21" s="654"/>
      <c r="C21" s="654"/>
      <c r="D21" s="654"/>
      <c r="E21" s="658"/>
      <c r="F21" s="658"/>
      <c r="G21" s="341" t="s">
        <v>525</v>
      </c>
      <c r="H21" s="361" t="s">
        <v>526</v>
      </c>
      <c r="I21" s="342" t="s">
        <v>527</v>
      </c>
      <c r="J21" s="658"/>
    </row>
    <row r="22" spans="2:10" ht="18" customHeight="1" x14ac:dyDescent="0.25">
      <c r="B22" s="340">
        <v>1</v>
      </c>
      <c r="C22" s="197" t="s">
        <v>371</v>
      </c>
      <c r="D22" s="362">
        <f>SUM(E22+F22+J22)</f>
        <v>46043</v>
      </c>
      <c r="E22" s="384">
        <v>6043</v>
      </c>
      <c r="F22" s="277"/>
      <c r="G22" s="277"/>
      <c r="H22" s="277"/>
      <c r="I22" s="277"/>
      <c r="J22" s="384">
        <v>40000</v>
      </c>
    </row>
    <row r="23" spans="2:10" ht="15.75" x14ac:dyDescent="0.25">
      <c r="B23" s="340">
        <v>2</v>
      </c>
      <c r="C23" s="197" t="s">
        <v>372</v>
      </c>
      <c r="D23" s="386">
        <f t="shared" ref="D23:D28" si="0">SUM(E23+F23+J23)</f>
        <v>340745</v>
      </c>
      <c r="E23" s="384">
        <v>13819</v>
      </c>
      <c r="F23" s="277"/>
      <c r="G23" s="277"/>
      <c r="H23" s="277"/>
      <c r="I23" s="277"/>
      <c r="J23" s="384">
        <v>326926</v>
      </c>
    </row>
    <row r="24" spans="2:10" ht="15.75" x14ac:dyDescent="0.25">
      <c r="B24" s="340">
        <v>3</v>
      </c>
      <c r="C24" s="197" t="s">
        <v>373</v>
      </c>
      <c r="D24" s="386">
        <f t="shared" si="0"/>
        <v>510359</v>
      </c>
      <c r="E24" s="384">
        <v>6034</v>
      </c>
      <c r="F24" s="277"/>
      <c r="G24" s="277"/>
      <c r="H24" s="277"/>
      <c r="I24" s="277"/>
      <c r="J24" s="384">
        <v>504325</v>
      </c>
    </row>
    <row r="25" spans="2:10" ht="15.75" x14ac:dyDescent="0.25">
      <c r="B25" s="340">
        <v>4</v>
      </c>
      <c r="C25" s="197" t="s">
        <v>374</v>
      </c>
      <c r="D25" s="386">
        <f t="shared" si="0"/>
        <v>208764</v>
      </c>
      <c r="E25" s="384">
        <v>6936</v>
      </c>
      <c r="F25" s="277"/>
      <c r="G25" s="277"/>
      <c r="H25" s="277"/>
      <c r="I25" s="277"/>
      <c r="J25" s="384">
        <v>201828</v>
      </c>
    </row>
    <row r="26" spans="2:10" ht="15.75" x14ac:dyDescent="0.25">
      <c r="B26" s="340">
        <v>5</v>
      </c>
      <c r="C26" s="197" t="s">
        <v>375</v>
      </c>
      <c r="D26" s="386">
        <f t="shared" si="0"/>
        <v>248087</v>
      </c>
      <c r="E26" s="384">
        <v>5494</v>
      </c>
      <c r="F26" s="277"/>
      <c r="G26" s="277"/>
      <c r="H26" s="277"/>
      <c r="I26" s="277"/>
      <c r="J26" s="384">
        <v>242593</v>
      </c>
    </row>
    <row r="27" spans="2:10" ht="15.75" x14ac:dyDescent="0.25">
      <c r="B27" s="340">
        <v>6</v>
      </c>
      <c r="C27" s="197" t="s">
        <v>376</v>
      </c>
      <c r="D27" s="386">
        <f t="shared" si="0"/>
        <v>526144</v>
      </c>
      <c r="E27" s="384">
        <v>7334</v>
      </c>
      <c r="F27" s="277"/>
      <c r="G27" s="277"/>
      <c r="H27" s="277"/>
      <c r="I27" s="277"/>
      <c r="J27" s="384">
        <v>518810</v>
      </c>
    </row>
    <row r="28" spans="2:10" ht="15.75" x14ac:dyDescent="0.25">
      <c r="B28" s="340">
        <v>7</v>
      </c>
      <c r="C28" s="197" t="s">
        <v>377</v>
      </c>
      <c r="D28" s="386">
        <f t="shared" si="0"/>
        <v>45476</v>
      </c>
      <c r="E28" s="384">
        <v>5476</v>
      </c>
      <c r="F28" s="277"/>
      <c r="G28" s="277"/>
      <c r="H28" s="277"/>
      <c r="I28" s="277"/>
      <c r="J28" s="384">
        <v>40000</v>
      </c>
    </row>
    <row r="29" spans="2:10" ht="15.75" x14ac:dyDescent="0.25">
      <c r="B29" s="205"/>
      <c r="C29" s="203" t="s">
        <v>378</v>
      </c>
      <c r="D29" s="363">
        <f t="shared" ref="D29:J29" si="1">SUM(D22:D28)</f>
        <v>1925618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1874482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580EB-5A42-493B-A3D4-148D00C2B094}">
  <dimension ref="A1:J30"/>
  <sheetViews>
    <sheetView workbookViewId="0">
      <selection activeCell="A11" sqref="A11:J11"/>
    </sheetView>
  </sheetViews>
  <sheetFormatPr defaultRowHeight="15" x14ac:dyDescent="0.25"/>
  <cols>
    <col min="1" max="1" width="9.140625" style="625"/>
    <col min="2" max="2" width="7.140625" style="625" customWidth="1"/>
    <col min="3" max="3" width="34" style="625" customWidth="1"/>
    <col min="4" max="4" width="10.85546875" style="625" customWidth="1"/>
    <col min="5" max="5" width="12.140625" style="625" customWidth="1"/>
    <col min="6" max="6" width="11.7109375" style="625" hidden="1" customWidth="1"/>
    <col min="7" max="7" width="10.28515625" style="625" hidden="1" customWidth="1"/>
    <col min="8" max="8" width="9.5703125" style="625" hidden="1" customWidth="1"/>
    <col min="9" max="9" width="9.7109375" style="625" hidden="1" customWidth="1"/>
    <col min="10" max="10" width="9.5703125" style="625" customWidth="1"/>
    <col min="11" max="260" width="9.140625" style="625"/>
    <col min="261" max="261" width="7.140625" style="625" customWidth="1"/>
    <col min="262" max="262" width="34" style="625" customWidth="1"/>
    <col min="263" max="263" width="10.85546875" style="625" customWidth="1"/>
    <col min="264" max="264" width="12.140625" style="625" customWidth="1"/>
    <col min="265" max="265" width="12.28515625" style="625" customWidth="1"/>
    <col min="266" max="266" width="13" style="625" customWidth="1"/>
    <col min="267" max="516" width="9.140625" style="625"/>
    <col min="517" max="517" width="7.140625" style="625" customWidth="1"/>
    <col min="518" max="518" width="34" style="625" customWidth="1"/>
    <col min="519" max="519" width="10.85546875" style="625" customWidth="1"/>
    <col min="520" max="520" width="12.140625" style="625" customWidth="1"/>
    <col min="521" max="521" width="12.28515625" style="625" customWidth="1"/>
    <col min="522" max="522" width="13" style="625" customWidth="1"/>
    <col min="523" max="772" width="9.140625" style="625"/>
    <col min="773" max="773" width="7.140625" style="625" customWidth="1"/>
    <col min="774" max="774" width="34" style="625" customWidth="1"/>
    <col min="775" max="775" width="10.85546875" style="625" customWidth="1"/>
    <col min="776" max="776" width="12.140625" style="625" customWidth="1"/>
    <col min="777" max="777" width="12.28515625" style="625" customWidth="1"/>
    <col min="778" max="778" width="13" style="625" customWidth="1"/>
    <col min="779" max="1028" width="9.140625" style="625"/>
    <col min="1029" max="1029" width="7.140625" style="625" customWidth="1"/>
    <col min="1030" max="1030" width="34" style="625" customWidth="1"/>
    <col min="1031" max="1031" width="10.85546875" style="625" customWidth="1"/>
    <col min="1032" max="1032" width="12.140625" style="625" customWidth="1"/>
    <col min="1033" max="1033" width="12.28515625" style="625" customWidth="1"/>
    <col min="1034" max="1034" width="13" style="625" customWidth="1"/>
    <col min="1035" max="1284" width="9.140625" style="625"/>
    <col min="1285" max="1285" width="7.140625" style="625" customWidth="1"/>
    <col min="1286" max="1286" width="34" style="625" customWidth="1"/>
    <col min="1287" max="1287" width="10.85546875" style="625" customWidth="1"/>
    <col min="1288" max="1288" width="12.140625" style="625" customWidth="1"/>
    <col min="1289" max="1289" width="12.28515625" style="625" customWidth="1"/>
    <col min="1290" max="1290" width="13" style="625" customWidth="1"/>
    <col min="1291" max="1540" width="9.140625" style="625"/>
    <col min="1541" max="1541" width="7.140625" style="625" customWidth="1"/>
    <col min="1542" max="1542" width="34" style="625" customWidth="1"/>
    <col min="1543" max="1543" width="10.85546875" style="625" customWidth="1"/>
    <col min="1544" max="1544" width="12.140625" style="625" customWidth="1"/>
    <col min="1545" max="1545" width="12.28515625" style="625" customWidth="1"/>
    <col min="1546" max="1546" width="13" style="625" customWidth="1"/>
    <col min="1547" max="1796" width="9.140625" style="625"/>
    <col min="1797" max="1797" width="7.140625" style="625" customWidth="1"/>
    <col min="1798" max="1798" width="34" style="625" customWidth="1"/>
    <col min="1799" max="1799" width="10.85546875" style="625" customWidth="1"/>
    <col min="1800" max="1800" width="12.140625" style="625" customWidth="1"/>
    <col min="1801" max="1801" width="12.28515625" style="625" customWidth="1"/>
    <col min="1802" max="1802" width="13" style="625" customWidth="1"/>
    <col min="1803" max="2052" width="9.140625" style="625"/>
    <col min="2053" max="2053" width="7.140625" style="625" customWidth="1"/>
    <col min="2054" max="2054" width="34" style="625" customWidth="1"/>
    <col min="2055" max="2055" width="10.85546875" style="625" customWidth="1"/>
    <col min="2056" max="2056" width="12.140625" style="625" customWidth="1"/>
    <col min="2057" max="2057" width="12.28515625" style="625" customWidth="1"/>
    <col min="2058" max="2058" width="13" style="625" customWidth="1"/>
    <col min="2059" max="2308" width="9.140625" style="625"/>
    <col min="2309" max="2309" width="7.140625" style="625" customWidth="1"/>
    <col min="2310" max="2310" width="34" style="625" customWidth="1"/>
    <col min="2311" max="2311" width="10.85546875" style="625" customWidth="1"/>
    <col min="2312" max="2312" width="12.140625" style="625" customWidth="1"/>
    <col min="2313" max="2313" width="12.28515625" style="625" customWidth="1"/>
    <col min="2314" max="2314" width="13" style="625" customWidth="1"/>
    <col min="2315" max="2564" width="9.140625" style="625"/>
    <col min="2565" max="2565" width="7.140625" style="625" customWidth="1"/>
    <col min="2566" max="2566" width="34" style="625" customWidth="1"/>
    <col min="2567" max="2567" width="10.85546875" style="625" customWidth="1"/>
    <col min="2568" max="2568" width="12.140625" style="625" customWidth="1"/>
    <col min="2569" max="2569" width="12.28515625" style="625" customWidth="1"/>
    <col min="2570" max="2570" width="13" style="625" customWidth="1"/>
    <col min="2571" max="2820" width="9.140625" style="625"/>
    <col min="2821" max="2821" width="7.140625" style="625" customWidth="1"/>
    <col min="2822" max="2822" width="34" style="625" customWidth="1"/>
    <col min="2823" max="2823" width="10.85546875" style="625" customWidth="1"/>
    <col min="2824" max="2824" width="12.140625" style="625" customWidth="1"/>
    <col min="2825" max="2825" width="12.28515625" style="625" customWidth="1"/>
    <col min="2826" max="2826" width="13" style="625" customWidth="1"/>
    <col min="2827" max="3076" width="9.140625" style="625"/>
    <col min="3077" max="3077" width="7.140625" style="625" customWidth="1"/>
    <col min="3078" max="3078" width="34" style="625" customWidth="1"/>
    <col min="3079" max="3079" width="10.85546875" style="625" customWidth="1"/>
    <col min="3080" max="3080" width="12.140625" style="625" customWidth="1"/>
    <col min="3081" max="3081" width="12.28515625" style="625" customWidth="1"/>
    <col min="3082" max="3082" width="13" style="625" customWidth="1"/>
    <col min="3083" max="3332" width="9.140625" style="625"/>
    <col min="3333" max="3333" width="7.140625" style="625" customWidth="1"/>
    <col min="3334" max="3334" width="34" style="625" customWidth="1"/>
    <col min="3335" max="3335" width="10.85546875" style="625" customWidth="1"/>
    <col min="3336" max="3336" width="12.140625" style="625" customWidth="1"/>
    <col min="3337" max="3337" width="12.28515625" style="625" customWidth="1"/>
    <col min="3338" max="3338" width="13" style="625" customWidth="1"/>
    <col min="3339" max="3588" width="9.140625" style="625"/>
    <col min="3589" max="3589" width="7.140625" style="625" customWidth="1"/>
    <col min="3590" max="3590" width="34" style="625" customWidth="1"/>
    <col min="3591" max="3591" width="10.85546875" style="625" customWidth="1"/>
    <col min="3592" max="3592" width="12.140625" style="625" customWidth="1"/>
    <col min="3593" max="3593" width="12.28515625" style="625" customWidth="1"/>
    <col min="3594" max="3594" width="13" style="625" customWidth="1"/>
    <col min="3595" max="3844" width="9.140625" style="625"/>
    <col min="3845" max="3845" width="7.140625" style="625" customWidth="1"/>
    <col min="3846" max="3846" width="34" style="625" customWidth="1"/>
    <col min="3847" max="3847" width="10.85546875" style="625" customWidth="1"/>
    <col min="3848" max="3848" width="12.140625" style="625" customWidth="1"/>
    <col min="3849" max="3849" width="12.28515625" style="625" customWidth="1"/>
    <col min="3850" max="3850" width="13" style="625" customWidth="1"/>
    <col min="3851" max="4100" width="9.140625" style="625"/>
    <col min="4101" max="4101" width="7.140625" style="625" customWidth="1"/>
    <col min="4102" max="4102" width="34" style="625" customWidth="1"/>
    <col min="4103" max="4103" width="10.85546875" style="625" customWidth="1"/>
    <col min="4104" max="4104" width="12.140625" style="625" customWidth="1"/>
    <col min="4105" max="4105" width="12.28515625" style="625" customWidth="1"/>
    <col min="4106" max="4106" width="13" style="625" customWidth="1"/>
    <col min="4107" max="4356" width="9.140625" style="625"/>
    <col min="4357" max="4357" width="7.140625" style="625" customWidth="1"/>
    <col min="4358" max="4358" width="34" style="625" customWidth="1"/>
    <col min="4359" max="4359" width="10.85546875" style="625" customWidth="1"/>
    <col min="4360" max="4360" width="12.140625" style="625" customWidth="1"/>
    <col min="4361" max="4361" width="12.28515625" style="625" customWidth="1"/>
    <col min="4362" max="4362" width="13" style="625" customWidth="1"/>
    <col min="4363" max="4612" width="9.140625" style="625"/>
    <col min="4613" max="4613" width="7.140625" style="625" customWidth="1"/>
    <col min="4614" max="4614" width="34" style="625" customWidth="1"/>
    <col min="4615" max="4615" width="10.85546875" style="625" customWidth="1"/>
    <col min="4616" max="4616" width="12.140625" style="625" customWidth="1"/>
    <col min="4617" max="4617" width="12.28515625" style="625" customWidth="1"/>
    <col min="4618" max="4618" width="13" style="625" customWidth="1"/>
    <col min="4619" max="4868" width="9.140625" style="625"/>
    <col min="4869" max="4869" width="7.140625" style="625" customWidth="1"/>
    <col min="4870" max="4870" width="34" style="625" customWidth="1"/>
    <col min="4871" max="4871" width="10.85546875" style="625" customWidth="1"/>
    <col min="4872" max="4872" width="12.140625" style="625" customWidth="1"/>
    <col min="4873" max="4873" width="12.28515625" style="625" customWidth="1"/>
    <col min="4874" max="4874" width="13" style="625" customWidth="1"/>
    <col min="4875" max="5124" width="9.140625" style="625"/>
    <col min="5125" max="5125" width="7.140625" style="625" customWidth="1"/>
    <col min="5126" max="5126" width="34" style="625" customWidth="1"/>
    <col min="5127" max="5127" width="10.85546875" style="625" customWidth="1"/>
    <col min="5128" max="5128" width="12.140625" style="625" customWidth="1"/>
    <col min="5129" max="5129" width="12.28515625" style="625" customWidth="1"/>
    <col min="5130" max="5130" width="13" style="625" customWidth="1"/>
    <col min="5131" max="5380" width="9.140625" style="625"/>
    <col min="5381" max="5381" width="7.140625" style="625" customWidth="1"/>
    <col min="5382" max="5382" width="34" style="625" customWidth="1"/>
    <col min="5383" max="5383" width="10.85546875" style="625" customWidth="1"/>
    <col min="5384" max="5384" width="12.140625" style="625" customWidth="1"/>
    <col min="5385" max="5385" width="12.28515625" style="625" customWidth="1"/>
    <col min="5386" max="5386" width="13" style="625" customWidth="1"/>
    <col min="5387" max="5636" width="9.140625" style="625"/>
    <col min="5637" max="5637" width="7.140625" style="625" customWidth="1"/>
    <col min="5638" max="5638" width="34" style="625" customWidth="1"/>
    <col min="5639" max="5639" width="10.85546875" style="625" customWidth="1"/>
    <col min="5640" max="5640" width="12.140625" style="625" customWidth="1"/>
    <col min="5641" max="5641" width="12.28515625" style="625" customWidth="1"/>
    <col min="5642" max="5642" width="13" style="625" customWidth="1"/>
    <col min="5643" max="5892" width="9.140625" style="625"/>
    <col min="5893" max="5893" width="7.140625" style="625" customWidth="1"/>
    <col min="5894" max="5894" width="34" style="625" customWidth="1"/>
    <col min="5895" max="5895" width="10.85546875" style="625" customWidth="1"/>
    <col min="5896" max="5896" width="12.140625" style="625" customWidth="1"/>
    <col min="5897" max="5897" width="12.28515625" style="625" customWidth="1"/>
    <col min="5898" max="5898" width="13" style="625" customWidth="1"/>
    <col min="5899" max="6148" width="9.140625" style="625"/>
    <col min="6149" max="6149" width="7.140625" style="625" customWidth="1"/>
    <col min="6150" max="6150" width="34" style="625" customWidth="1"/>
    <col min="6151" max="6151" width="10.85546875" style="625" customWidth="1"/>
    <col min="6152" max="6152" width="12.140625" style="625" customWidth="1"/>
    <col min="6153" max="6153" width="12.28515625" style="625" customWidth="1"/>
    <col min="6154" max="6154" width="13" style="625" customWidth="1"/>
    <col min="6155" max="6404" width="9.140625" style="625"/>
    <col min="6405" max="6405" width="7.140625" style="625" customWidth="1"/>
    <col min="6406" max="6406" width="34" style="625" customWidth="1"/>
    <col min="6407" max="6407" width="10.85546875" style="625" customWidth="1"/>
    <col min="6408" max="6408" width="12.140625" style="625" customWidth="1"/>
    <col min="6409" max="6409" width="12.28515625" style="625" customWidth="1"/>
    <col min="6410" max="6410" width="13" style="625" customWidth="1"/>
    <col min="6411" max="6660" width="9.140625" style="625"/>
    <col min="6661" max="6661" width="7.140625" style="625" customWidth="1"/>
    <col min="6662" max="6662" width="34" style="625" customWidth="1"/>
    <col min="6663" max="6663" width="10.85546875" style="625" customWidth="1"/>
    <col min="6664" max="6664" width="12.140625" style="625" customWidth="1"/>
    <col min="6665" max="6665" width="12.28515625" style="625" customWidth="1"/>
    <col min="6666" max="6666" width="13" style="625" customWidth="1"/>
    <col min="6667" max="6916" width="9.140625" style="625"/>
    <col min="6917" max="6917" width="7.140625" style="625" customWidth="1"/>
    <col min="6918" max="6918" width="34" style="625" customWidth="1"/>
    <col min="6919" max="6919" width="10.85546875" style="625" customWidth="1"/>
    <col min="6920" max="6920" width="12.140625" style="625" customWidth="1"/>
    <col min="6921" max="6921" width="12.28515625" style="625" customWidth="1"/>
    <col min="6922" max="6922" width="13" style="625" customWidth="1"/>
    <col min="6923" max="7172" width="9.140625" style="625"/>
    <col min="7173" max="7173" width="7.140625" style="625" customWidth="1"/>
    <col min="7174" max="7174" width="34" style="625" customWidth="1"/>
    <col min="7175" max="7175" width="10.85546875" style="625" customWidth="1"/>
    <col min="7176" max="7176" width="12.140625" style="625" customWidth="1"/>
    <col min="7177" max="7177" width="12.28515625" style="625" customWidth="1"/>
    <col min="7178" max="7178" width="13" style="625" customWidth="1"/>
    <col min="7179" max="7428" width="9.140625" style="625"/>
    <col min="7429" max="7429" width="7.140625" style="625" customWidth="1"/>
    <col min="7430" max="7430" width="34" style="625" customWidth="1"/>
    <col min="7431" max="7431" width="10.85546875" style="625" customWidth="1"/>
    <col min="7432" max="7432" width="12.140625" style="625" customWidth="1"/>
    <col min="7433" max="7433" width="12.28515625" style="625" customWidth="1"/>
    <col min="7434" max="7434" width="13" style="625" customWidth="1"/>
    <col min="7435" max="7684" width="9.140625" style="625"/>
    <col min="7685" max="7685" width="7.140625" style="625" customWidth="1"/>
    <col min="7686" max="7686" width="34" style="625" customWidth="1"/>
    <col min="7687" max="7687" width="10.85546875" style="625" customWidth="1"/>
    <col min="7688" max="7688" width="12.140625" style="625" customWidth="1"/>
    <col min="7689" max="7689" width="12.28515625" style="625" customWidth="1"/>
    <col min="7690" max="7690" width="13" style="625" customWidth="1"/>
    <col min="7691" max="7940" width="9.140625" style="625"/>
    <col min="7941" max="7941" width="7.140625" style="625" customWidth="1"/>
    <col min="7942" max="7942" width="34" style="625" customWidth="1"/>
    <col min="7943" max="7943" width="10.85546875" style="625" customWidth="1"/>
    <col min="7944" max="7944" width="12.140625" style="625" customWidth="1"/>
    <col min="7945" max="7945" width="12.28515625" style="625" customWidth="1"/>
    <col min="7946" max="7946" width="13" style="625" customWidth="1"/>
    <col min="7947" max="8196" width="9.140625" style="625"/>
    <col min="8197" max="8197" width="7.140625" style="625" customWidth="1"/>
    <col min="8198" max="8198" width="34" style="625" customWidth="1"/>
    <col min="8199" max="8199" width="10.85546875" style="625" customWidth="1"/>
    <col min="8200" max="8200" width="12.140625" style="625" customWidth="1"/>
    <col min="8201" max="8201" width="12.28515625" style="625" customWidth="1"/>
    <col min="8202" max="8202" width="13" style="625" customWidth="1"/>
    <col min="8203" max="8452" width="9.140625" style="625"/>
    <col min="8453" max="8453" width="7.140625" style="625" customWidth="1"/>
    <col min="8454" max="8454" width="34" style="625" customWidth="1"/>
    <col min="8455" max="8455" width="10.85546875" style="625" customWidth="1"/>
    <col min="8456" max="8456" width="12.140625" style="625" customWidth="1"/>
    <col min="8457" max="8457" width="12.28515625" style="625" customWidth="1"/>
    <col min="8458" max="8458" width="13" style="625" customWidth="1"/>
    <col min="8459" max="8708" width="9.140625" style="625"/>
    <col min="8709" max="8709" width="7.140625" style="625" customWidth="1"/>
    <col min="8710" max="8710" width="34" style="625" customWidth="1"/>
    <col min="8711" max="8711" width="10.85546875" style="625" customWidth="1"/>
    <col min="8712" max="8712" width="12.140625" style="625" customWidth="1"/>
    <col min="8713" max="8713" width="12.28515625" style="625" customWidth="1"/>
    <col min="8714" max="8714" width="13" style="625" customWidth="1"/>
    <col min="8715" max="8964" width="9.140625" style="625"/>
    <col min="8965" max="8965" width="7.140625" style="625" customWidth="1"/>
    <col min="8966" max="8966" width="34" style="625" customWidth="1"/>
    <col min="8967" max="8967" width="10.85546875" style="625" customWidth="1"/>
    <col min="8968" max="8968" width="12.140625" style="625" customWidth="1"/>
    <col min="8969" max="8969" width="12.28515625" style="625" customWidth="1"/>
    <col min="8970" max="8970" width="13" style="625" customWidth="1"/>
    <col min="8971" max="9220" width="9.140625" style="625"/>
    <col min="9221" max="9221" width="7.140625" style="625" customWidth="1"/>
    <col min="9222" max="9222" width="34" style="625" customWidth="1"/>
    <col min="9223" max="9223" width="10.85546875" style="625" customWidth="1"/>
    <col min="9224" max="9224" width="12.140625" style="625" customWidth="1"/>
    <col min="9225" max="9225" width="12.28515625" style="625" customWidth="1"/>
    <col min="9226" max="9226" width="13" style="625" customWidth="1"/>
    <col min="9227" max="9476" width="9.140625" style="625"/>
    <col min="9477" max="9477" width="7.140625" style="625" customWidth="1"/>
    <col min="9478" max="9478" width="34" style="625" customWidth="1"/>
    <col min="9479" max="9479" width="10.85546875" style="625" customWidth="1"/>
    <col min="9480" max="9480" width="12.140625" style="625" customWidth="1"/>
    <col min="9481" max="9481" width="12.28515625" style="625" customWidth="1"/>
    <col min="9482" max="9482" width="13" style="625" customWidth="1"/>
    <col min="9483" max="9732" width="9.140625" style="625"/>
    <col min="9733" max="9733" width="7.140625" style="625" customWidth="1"/>
    <col min="9734" max="9734" width="34" style="625" customWidth="1"/>
    <col min="9735" max="9735" width="10.85546875" style="625" customWidth="1"/>
    <col min="9736" max="9736" width="12.140625" style="625" customWidth="1"/>
    <col min="9737" max="9737" width="12.28515625" style="625" customWidth="1"/>
    <col min="9738" max="9738" width="13" style="625" customWidth="1"/>
    <col min="9739" max="9988" width="9.140625" style="625"/>
    <col min="9989" max="9989" width="7.140625" style="625" customWidth="1"/>
    <col min="9990" max="9990" width="34" style="625" customWidth="1"/>
    <col min="9991" max="9991" width="10.85546875" style="625" customWidth="1"/>
    <col min="9992" max="9992" width="12.140625" style="625" customWidth="1"/>
    <col min="9993" max="9993" width="12.28515625" style="625" customWidth="1"/>
    <col min="9994" max="9994" width="13" style="625" customWidth="1"/>
    <col min="9995" max="10244" width="9.140625" style="625"/>
    <col min="10245" max="10245" width="7.140625" style="625" customWidth="1"/>
    <col min="10246" max="10246" width="34" style="625" customWidth="1"/>
    <col min="10247" max="10247" width="10.85546875" style="625" customWidth="1"/>
    <col min="10248" max="10248" width="12.140625" style="625" customWidth="1"/>
    <col min="10249" max="10249" width="12.28515625" style="625" customWidth="1"/>
    <col min="10250" max="10250" width="13" style="625" customWidth="1"/>
    <col min="10251" max="10500" width="9.140625" style="625"/>
    <col min="10501" max="10501" width="7.140625" style="625" customWidth="1"/>
    <col min="10502" max="10502" width="34" style="625" customWidth="1"/>
    <col min="10503" max="10503" width="10.85546875" style="625" customWidth="1"/>
    <col min="10504" max="10504" width="12.140625" style="625" customWidth="1"/>
    <col min="10505" max="10505" width="12.28515625" style="625" customWidth="1"/>
    <col min="10506" max="10506" width="13" style="625" customWidth="1"/>
    <col min="10507" max="10756" width="9.140625" style="625"/>
    <col min="10757" max="10757" width="7.140625" style="625" customWidth="1"/>
    <col min="10758" max="10758" width="34" style="625" customWidth="1"/>
    <col min="10759" max="10759" width="10.85546875" style="625" customWidth="1"/>
    <col min="10760" max="10760" width="12.140625" style="625" customWidth="1"/>
    <col min="10761" max="10761" width="12.28515625" style="625" customWidth="1"/>
    <col min="10762" max="10762" width="13" style="625" customWidth="1"/>
    <col min="10763" max="11012" width="9.140625" style="625"/>
    <col min="11013" max="11013" width="7.140625" style="625" customWidth="1"/>
    <col min="11014" max="11014" width="34" style="625" customWidth="1"/>
    <col min="11015" max="11015" width="10.85546875" style="625" customWidth="1"/>
    <col min="11016" max="11016" width="12.140625" style="625" customWidth="1"/>
    <col min="11017" max="11017" width="12.28515625" style="625" customWidth="1"/>
    <col min="11018" max="11018" width="13" style="625" customWidth="1"/>
    <col min="11019" max="11268" width="9.140625" style="625"/>
    <col min="11269" max="11269" width="7.140625" style="625" customWidth="1"/>
    <col min="11270" max="11270" width="34" style="625" customWidth="1"/>
    <col min="11271" max="11271" width="10.85546875" style="625" customWidth="1"/>
    <col min="11272" max="11272" width="12.140625" style="625" customWidth="1"/>
    <col min="11273" max="11273" width="12.28515625" style="625" customWidth="1"/>
    <col min="11274" max="11274" width="13" style="625" customWidth="1"/>
    <col min="11275" max="11524" width="9.140625" style="625"/>
    <col min="11525" max="11525" width="7.140625" style="625" customWidth="1"/>
    <col min="11526" max="11526" width="34" style="625" customWidth="1"/>
    <col min="11527" max="11527" width="10.85546875" style="625" customWidth="1"/>
    <col min="11528" max="11528" width="12.140625" style="625" customWidth="1"/>
    <col min="11529" max="11529" width="12.28515625" style="625" customWidth="1"/>
    <col min="11530" max="11530" width="13" style="625" customWidth="1"/>
    <col min="11531" max="11780" width="9.140625" style="625"/>
    <col min="11781" max="11781" width="7.140625" style="625" customWidth="1"/>
    <col min="11782" max="11782" width="34" style="625" customWidth="1"/>
    <col min="11783" max="11783" width="10.85546875" style="625" customWidth="1"/>
    <col min="11784" max="11784" width="12.140625" style="625" customWidth="1"/>
    <col min="11785" max="11785" width="12.28515625" style="625" customWidth="1"/>
    <col min="11786" max="11786" width="13" style="625" customWidth="1"/>
    <col min="11787" max="12036" width="9.140625" style="625"/>
    <col min="12037" max="12037" width="7.140625" style="625" customWidth="1"/>
    <col min="12038" max="12038" width="34" style="625" customWidth="1"/>
    <col min="12039" max="12039" width="10.85546875" style="625" customWidth="1"/>
    <col min="12040" max="12040" width="12.140625" style="625" customWidth="1"/>
    <col min="12041" max="12041" width="12.28515625" style="625" customWidth="1"/>
    <col min="12042" max="12042" width="13" style="625" customWidth="1"/>
    <col min="12043" max="12292" width="9.140625" style="625"/>
    <col min="12293" max="12293" width="7.140625" style="625" customWidth="1"/>
    <col min="12294" max="12294" width="34" style="625" customWidth="1"/>
    <col min="12295" max="12295" width="10.85546875" style="625" customWidth="1"/>
    <col min="12296" max="12296" width="12.140625" style="625" customWidth="1"/>
    <col min="12297" max="12297" width="12.28515625" style="625" customWidth="1"/>
    <col min="12298" max="12298" width="13" style="625" customWidth="1"/>
    <col min="12299" max="12548" width="9.140625" style="625"/>
    <col min="12549" max="12549" width="7.140625" style="625" customWidth="1"/>
    <col min="12550" max="12550" width="34" style="625" customWidth="1"/>
    <col min="12551" max="12551" width="10.85546875" style="625" customWidth="1"/>
    <col min="12552" max="12552" width="12.140625" style="625" customWidth="1"/>
    <col min="12553" max="12553" width="12.28515625" style="625" customWidth="1"/>
    <col min="12554" max="12554" width="13" style="625" customWidth="1"/>
    <col min="12555" max="12804" width="9.140625" style="625"/>
    <col min="12805" max="12805" width="7.140625" style="625" customWidth="1"/>
    <col min="12806" max="12806" width="34" style="625" customWidth="1"/>
    <col min="12807" max="12807" width="10.85546875" style="625" customWidth="1"/>
    <col min="12808" max="12808" width="12.140625" style="625" customWidth="1"/>
    <col min="12809" max="12809" width="12.28515625" style="625" customWidth="1"/>
    <col min="12810" max="12810" width="13" style="625" customWidth="1"/>
    <col min="12811" max="13060" width="9.140625" style="625"/>
    <col min="13061" max="13061" width="7.140625" style="625" customWidth="1"/>
    <col min="13062" max="13062" width="34" style="625" customWidth="1"/>
    <col min="13063" max="13063" width="10.85546875" style="625" customWidth="1"/>
    <col min="13064" max="13064" width="12.140625" style="625" customWidth="1"/>
    <col min="13065" max="13065" width="12.28515625" style="625" customWidth="1"/>
    <col min="13066" max="13066" width="13" style="625" customWidth="1"/>
    <col min="13067" max="13316" width="9.140625" style="625"/>
    <col min="13317" max="13317" width="7.140625" style="625" customWidth="1"/>
    <col min="13318" max="13318" width="34" style="625" customWidth="1"/>
    <col min="13319" max="13319" width="10.85546875" style="625" customWidth="1"/>
    <col min="13320" max="13320" width="12.140625" style="625" customWidth="1"/>
    <col min="13321" max="13321" width="12.28515625" style="625" customWidth="1"/>
    <col min="13322" max="13322" width="13" style="625" customWidth="1"/>
    <col min="13323" max="13572" width="9.140625" style="625"/>
    <col min="13573" max="13573" width="7.140625" style="625" customWidth="1"/>
    <col min="13574" max="13574" width="34" style="625" customWidth="1"/>
    <col min="13575" max="13575" width="10.85546875" style="625" customWidth="1"/>
    <col min="13576" max="13576" width="12.140625" style="625" customWidth="1"/>
    <col min="13577" max="13577" width="12.28515625" style="625" customWidth="1"/>
    <col min="13578" max="13578" width="13" style="625" customWidth="1"/>
    <col min="13579" max="13828" width="9.140625" style="625"/>
    <col min="13829" max="13829" width="7.140625" style="625" customWidth="1"/>
    <col min="13830" max="13830" width="34" style="625" customWidth="1"/>
    <col min="13831" max="13831" width="10.85546875" style="625" customWidth="1"/>
    <col min="13832" max="13832" width="12.140625" style="625" customWidth="1"/>
    <col min="13833" max="13833" width="12.28515625" style="625" customWidth="1"/>
    <col min="13834" max="13834" width="13" style="625" customWidth="1"/>
    <col min="13835" max="14084" width="9.140625" style="625"/>
    <col min="14085" max="14085" width="7.140625" style="625" customWidth="1"/>
    <col min="14086" max="14086" width="34" style="625" customWidth="1"/>
    <col min="14087" max="14087" width="10.85546875" style="625" customWidth="1"/>
    <col min="14088" max="14088" width="12.140625" style="625" customWidth="1"/>
    <col min="14089" max="14089" width="12.28515625" style="625" customWidth="1"/>
    <col min="14090" max="14090" width="13" style="625" customWidth="1"/>
    <col min="14091" max="14340" width="9.140625" style="625"/>
    <col min="14341" max="14341" width="7.140625" style="625" customWidth="1"/>
    <col min="14342" max="14342" width="34" style="625" customWidth="1"/>
    <col min="14343" max="14343" width="10.85546875" style="625" customWidth="1"/>
    <col min="14344" max="14344" width="12.140625" style="625" customWidth="1"/>
    <col min="14345" max="14345" width="12.28515625" style="625" customWidth="1"/>
    <col min="14346" max="14346" width="13" style="625" customWidth="1"/>
    <col min="14347" max="14596" width="9.140625" style="625"/>
    <col min="14597" max="14597" width="7.140625" style="625" customWidth="1"/>
    <col min="14598" max="14598" width="34" style="625" customWidth="1"/>
    <col min="14599" max="14599" width="10.85546875" style="625" customWidth="1"/>
    <col min="14600" max="14600" width="12.140625" style="625" customWidth="1"/>
    <col min="14601" max="14601" width="12.28515625" style="625" customWidth="1"/>
    <col min="14602" max="14602" width="13" style="625" customWidth="1"/>
    <col min="14603" max="14852" width="9.140625" style="625"/>
    <col min="14853" max="14853" width="7.140625" style="625" customWidth="1"/>
    <col min="14854" max="14854" width="34" style="625" customWidth="1"/>
    <col min="14855" max="14855" width="10.85546875" style="625" customWidth="1"/>
    <col min="14856" max="14856" width="12.140625" style="625" customWidth="1"/>
    <col min="14857" max="14857" width="12.28515625" style="625" customWidth="1"/>
    <col min="14858" max="14858" width="13" style="625" customWidth="1"/>
    <col min="14859" max="15108" width="9.140625" style="625"/>
    <col min="15109" max="15109" width="7.140625" style="625" customWidth="1"/>
    <col min="15110" max="15110" width="34" style="625" customWidth="1"/>
    <col min="15111" max="15111" width="10.85546875" style="625" customWidth="1"/>
    <col min="15112" max="15112" width="12.140625" style="625" customWidth="1"/>
    <col min="15113" max="15113" width="12.28515625" style="625" customWidth="1"/>
    <col min="15114" max="15114" width="13" style="625" customWidth="1"/>
    <col min="15115" max="15364" width="9.140625" style="625"/>
    <col min="15365" max="15365" width="7.140625" style="625" customWidth="1"/>
    <col min="15366" max="15366" width="34" style="625" customWidth="1"/>
    <col min="15367" max="15367" width="10.85546875" style="625" customWidth="1"/>
    <col min="15368" max="15368" width="12.140625" style="625" customWidth="1"/>
    <col min="15369" max="15369" width="12.28515625" style="625" customWidth="1"/>
    <col min="15370" max="15370" width="13" style="625" customWidth="1"/>
    <col min="15371" max="15620" width="9.140625" style="625"/>
    <col min="15621" max="15621" width="7.140625" style="625" customWidth="1"/>
    <col min="15622" max="15622" width="34" style="625" customWidth="1"/>
    <col min="15623" max="15623" width="10.85546875" style="625" customWidth="1"/>
    <col min="15624" max="15624" width="12.140625" style="625" customWidth="1"/>
    <col min="15625" max="15625" width="12.28515625" style="625" customWidth="1"/>
    <col min="15626" max="15626" width="13" style="625" customWidth="1"/>
    <col min="15627" max="15876" width="9.140625" style="625"/>
    <col min="15877" max="15877" width="7.140625" style="625" customWidth="1"/>
    <col min="15878" max="15878" width="34" style="625" customWidth="1"/>
    <col min="15879" max="15879" width="10.85546875" style="625" customWidth="1"/>
    <col min="15880" max="15880" width="12.140625" style="625" customWidth="1"/>
    <col min="15881" max="15881" width="12.28515625" style="625" customWidth="1"/>
    <col min="15882" max="15882" width="13" style="625" customWidth="1"/>
    <col min="15883" max="16132" width="9.140625" style="625"/>
    <col min="16133" max="16133" width="7.140625" style="625" customWidth="1"/>
    <col min="16134" max="16134" width="34" style="625" customWidth="1"/>
    <col min="16135" max="16135" width="10.85546875" style="625" customWidth="1"/>
    <col min="16136" max="16136" width="12.140625" style="625" customWidth="1"/>
    <col min="16137" max="16137" width="12.28515625" style="625" customWidth="1"/>
    <col min="16138" max="16138" width="13" style="625" customWidth="1"/>
    <col min="16139" max="16384" width="9.140625" style="625"/>
  </cols>
  <sheetData>
    <row r="1" spans="1:10" x14ac:dyDescent="0.25">
      <c r="C1" s="628" t="s">
        <v>556</v>
      </c>
      <c r="D1" s="359"/>
    </row>
    <row r="2" spans="1:10" x14ac:dyDescent="0.25">
      <c r="C2" s="628" t="s">
        <v>366</v>
      </c>
      <c r="D2" s="359"/>
    </row>
    <row r="3" spans="1:10" x14ac:dyDescent="0.25">
      <c r="C3" s="628" t="s">
        <v>367</v>
      </c>
      <c r="D3" s="359"/>
    </row>
    <row r="4" spans="1:10" x14ac:dyDescent="0.25">
      <c r="C4" s="628" t="s">
        <v>368</v>
      </c>
      <c r="D4" s="359"/>
    </row>
    <row r="5" spans="1:10" x14ac:dyDescent="0.25">
      <c r="C5" s="628" t="s">
        <v>784</v>
      </c>
      <c r="D5" s="359"/>
    </row>
    <row r="6" spans="1:10" x14ac:dyDescent="0.25">
      <c r="C6" s="626" t="s">
        <v>785</v>
      </c>
      <c r="D6" s="359"/>
    </row>
    <row r="7" spans="1:10" x14ac:dyDescent="0.25">
      <c r="C7" s="634" t="s">
        <v>872</v>
      </c>
      <c r="D7" s="634"/>
      <c r="E7" s="634"/>
      <c r="F7" s="634"/>
      <c r="G7" s="634"/>
      <c r="H7" s="634"/>
      <c r="I7" s="634"/>
      <c r="J7" s="634"/>
    </row>
    <row r="8" spans="1:10" x14ac:dyDescent="0.25">
      <c r="C8" s="634" t="s">
        <v>871</v>
      </c>
      <c r="D8" s="634"/>
      <c r="E8" s="634"/>
      <c r="F8" s="634"/>
      <c r="G8" s="634"/>
      <c r="H8" s="634"/>
      <c r="I8" s="634"/>
      <c r="J8" s="634"/>
    </row>
    <row r="9" spans="1:10" x14ac:dyDescent="0.25">
      <c r="C9" s="631"/>
      <c r="D9" s="631"/>
    </row>
    <row r="10" spans="1:10" ht="15.75" x14ac:dyDescent="0.25">
      <c r="C10" s="639" t="s">
        <v>875</v>
      </c>
      <c r="D10" s="639"/>
      <c r="E10" s="639"/>
      <c r="F10" s="639"/>
      <c r="G10" s="639"/>
      <c r="H10" s="639"/>
    </row>
    <row r="11" spans="1:10" ht="15.75" x14ac:dyDescent="0.25">
      <c r="A11" s="639" t="s">
        <v>514</v>
      </c>
      <c r="B11" s="639"/>
      <c r="C11" s="639"/>
      <c r="D11" s="639"/>
      <c r="E11" s="639"/>
      <c r="F11" s="639"/>
      <c r="G11" s="639"/>
      <c r="H11" s="639"/>
      <c r="I11" s="639"/>
      <c r="J11" s="639"/>
    </row>
    <row r="12" spans="1:10" ht="15.75" x14ac:dyDescent="0.25">
      <c r="C12" s="638" t="s">
        <v>781</v>
      </c>
      <c r="D12" s="638"/>
      <c r="E12" s="638"/>
      <c r="F12" s="638"/>
      <c r="G12" s="638"/>
      <c r="H12" s="638"/>
    </row>
    <row r="13" spans="1:10" x14ac:dyDescent="0.25">
      <c r="C13" s="631"/>
      <c r="D13" s="631"/>
    </row>
    <row r="14" spans="1:10" x14ac:dyDescent="0.25">
      <c r="C14" s="664"/>
      <c r="D14" s="664"/>
    </row>
    <row r="15" spans="1:10" ht="15.75" x14ac:dyDescent="0.25">
      <c r="C15" s="631"/>
      <c r="D15" s="627"/>
      <c r="E15" s="627" t="s">
        <v>873</v>
      </c>
      <c r="F15" s="627"/>
      <c r="G15" s="627"/>
      <c r="H15" s="627"/>
      <c r="I15" s="627"/>
    </row>
    <row r="16" spans="1:10" ht="15.75" x14ac:dyDescent="0.25">
      <c r="C16" s="631"/>
      <c r="D16" s="627"/>
    </row>
    <row r="17" spans="2:10" ht="15.75" x14ac:dyDescent="0.25">
      <c r="C17" s="651" t="s">
        <v>874</v>
      </c>
      <c r="D17" s="651"/>
      <c r="E17" s="651"/>
      <c r="F17" s="651"/>
      <c r="G17" s="629"/>
      <c r="H17" s="629"/>
      <c r="I17" s="629"/>
    </row>
    <row r="18" spans="2:10" ht="15.75" x14ac:dyDescent="0.25">
      <c r="C18" s="338"/>
      <c r="D18" s="627"/>
    </row>
    <row r="19" spans="2:10" x14ac:dyDescent="0.25">
      <c r="D19" s="204"/>
      <c r="F19" s="204"/>
      <c r="G19" s="204"/>
      <c r="H19" s="204"/>
      <c r="I19" s="204"/>
      <c r="J19" s="204" t="s">
        <v>512</v>
      </c>
    </row>
    <row r="20" spans="2:10" x14ac:dyDescent="0.25">
      <c r="B20" s="652" t="s">
        <v>369</v>
      </c>
      <c r="C20" s="652" t="s">
        <v>370</v>
      </c>
      <c r="D20" s="652" t="s">
        <v>5</v>
      </c>
      <c r="E20" s="655" t="s">
        <v>515</v>
      </c>
      <c r="F20" s="656"/>
      <c r="G20" s="656"/>
      <c r="H20" s="656"/>
      <c r="I20" s="656"/>
      <c r="J20" s="657"/>
    </row>
    <row r="21" spans="2:10" x14ac:dyDescent="0.25">
      <c r="B21" s="653"/>
      <c r="C21" s="653"/>
      <c r="D21" s="653"/>
      <c r="E21" s="658" t="s">
        <v>516</v>
      </c>
      <c r="F21" s="658" t="s">
        <v>517</v>
      </c>
      <c r="G21" s="655" t="s">
        <v>572</v>
      </c>
      <c r="H21" s="656"/>
      <c r="I21" s="657"/>
      <c r="J21" s="658" t="s">
        <v>518</v>
      </c>
    </row>
    <row r="22" spans="2:10" ht="45" customHeight="1" x14ac:dyDescent="0.25">
      <c r="B22" s="654"/>
      <c r="C22" s="654"/>
      <c r="D22" s="654"/>
      <c r="E22" s="658"/>
      <c r="F22" s="658"/>
      <c r="G22" s="341" t="s">
        <v>525</v>
      </c>
      <c r="H22" s="630" t="s">
        <v>526</v>
      </c>
      <c r="I22" s="342" t="s">
        <v>527</v>
      </c>
      <c r="J22" s="658"/>
    </row>
    <row r="23" spans="2:10" ht="31.5" x14ac:dyDescent="0.25">
      <c r="B23" s="624">
        <v>1</v>
      </c>
      <c r="C23" s="197" t="s">
        <v>371</v>
      </c>
      <c r="D23" s="386">
        <f>SUM(E23+F23+J23)</f>
        <v>6043</v>
      </c>
      <c r="E23" s="384">
        <v>6043</v>
      </c>
      <c r="F23" s="387"/>
      <c r="G23" s="387"/>
      <c r="H23" s="387"/>
      <c r="I23" s="387"/>
      <c r="J23" s="387"/>
    </row>
    <row r="24" spans="2:10" ht="15.75" x14ac:dyDescent="0.25">
      <c r="B24" s="624">
        <v>2</v>
      </c>
      <c r="C24" s="197" t="s">
        <v>372</v>
      </c>
      <c r="D24" s="386">
        <f t="shared" ref="D24:D29" si="0">SUM(E24+F24+J24)</f>
        <v>33397</v>
      </c>
      <c r="E24" s="384">
        <v>13819</v>
      </c>
      <c r="F24" s="387"/>
      <c r="G24" s="387"/>
      <c r="H24" s="387"/>
      <c r="I24" s="387"/>
      <c r="J24" s="387">
        <v>19578</v>
      </c>
    </row>
    <row r="25" spans="2:10" ht="15.75" x14ac:dyDescent="0.25">
      <c r="B25" s="624">
        <v>3</v>
      </c>
      <c r="C25" s="197" t="s">
        <v>373</v>
      </c>
      <c r="D25" s="386">
        <f t="shared" si="0"/>
        <v>6034</v>
      </c>
      <c r="E25" s="384">
        <v>6034</v>
      </c>
      <c r="F25" s="387"/>
      <c r="G25" s="387"/>
      <c r="H25" s="387"/>
      <c r="I25" s="387"/>
      <c r="J25" s="387"/>
    </row>
    <row r="26" spans="2:10" ht="15.75" x14ac:dyDescent="0.25">
      <c r="B26" s="624">
        <v>4</v>
      </c>
      <c r="C26" s="197" t="s">
        <v>374</v>
      </c>
      <c r="D26" s="386">
        <f t="shared" si="0"/>
        <v>6936</v>
      </c>
      <c r="E26" s="384">
        <v>6936</v>
      </c>
      <c r="F26" s="387"/>
      <c r="G26" s="387"/>
      <c r="H26" s="387"/>
      <c r="I26" s="387"/>
      <c r="J26" s="387"/>
    </row>
    <row r="27" spans="2:10" ht="15.75" x14ac:dyDescent="0.25">
      <c r="B27" s="624">
        <v>5</v>
      </c>
      <c r="C27" s="197" t="s">
        <v>375</v>
      </c>
      <c r="D27" s="386">
        <f t="shared" si="0"/>
        <v>5494</v>
      </c>
      <c r="E27" s="384">
        <v>5494</v>
      </c>
      <c r="F27" s="387"/>
      <c r="G27" s="387"/>
      <c r="H27" s="387"/>
      <c r="I27" s="387"/>
      <c r="J27" s="387"/>
    </row>
    <row r="28" spans="2:10" ht="15.75" x14ac:dyDescent="0.25">
      <c r="B28" s="624">
        <v>6</v>
      </c>
      <c r="C28" s="197" t="s">
        <v>376</v>
      </c>
      <c r="D28" s="386">
        <f t="shared" si="0"/>
        <v>7334</v>
      </c>
      <c r="E28" s="384">
        <v>7334</v>
      </c>
      <c r="F28" s="387"/>
      <c r="G28" s="387"/>
      <c r="H28" s="387"/>
      <c r="I28" s="387"/>
      <c r="J28" s="387"/>
    </row>
    <row r="29" spans="2:10" ht="15.75" x14ac:dyDescent="0.25">
      <c r="B29" s="624">
        <v>7</v>
      </c>
      <c r="C29" s="197" t="s">
        <v>377</v>
      </c>
      <c r="D29" s="386">
        <f t="shared" si="0"/>
        <v>5476</v>
      </c>
      <c r="E29" s="384">
        <v>5476</v>
      </c>
      <c r="F29" s="387"/>
      <c r="G29" s="387"/>
      <c r="H29" s="387"/>
      <c r="I29" s="387"/>
      <c r="J29" s="387"/>
    </row>
    <row r="30" spans="2:10" ht="15.75" x14ac:dyDescent="0.25">
      <c r="B30" s="205"/>
      <c r="C30" s="203" t="s">
        <v>378</v>
      </c>
      <c r="D30" s="363">
        <f t="shared" ref="D30:J30" si="1">SUM(D23:D29)</f>
        <v>70714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19578</v>
      </c>
    </row>
  </sheetData>
  <mergeCells count="15">
    <mergeCell ref="C14:D14"/>
    <mergeCell ref="C7:J7"/>
    <mergeCell ref="C8:J8"/>
    <mergeCell ref="C10:H10"/>
    <mergeCell ref="A11:J11"/>
    <mergeCell ref="C12:H12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7" zoomScaleNormal="100" workbookViewId="0">
      <selection activeCell="G26" sqref="G2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8" t="s">
        <v>556</v>
      </c>
      <c r="D1" s="359"/>
    </row>
    <row r="2" spans="1:7" x14ac:dyDescent="0.25">
      <c r="C2" s="358" t="s">
        <v>366</v>
      </c>
      <c r="D2" s="359"/>
    </row>
    <row r="3" spans="1:7" x14ac:dyDescent="0.25">
      <c r="C3" s="358" t="s">
        <v>367</v>
      </c>
      <c r="D3" s="359"/>
    </row>
    <row r="4" spans="1:7" x14ac:dyDescent="0.25">
      <c r="C4" s="358" t="s">
        <v>368</v>
      </c>
      <c r="D4" s="359"/>
    </row>
    <row r="5" spans="1:7" x14ac:dyDescent="0.25">
      <c r="C5" s="358" t="s">
        <v>782</v>
      </c>
      <c r="D5" s="359"/>
    </row>
    <row r="6" spans="1:7" x14ac:dyDescent="0.25">
      <c r="C6" s="358" t="s">
        <v>783</v>
      </c>
      <c r="D6" s="359"/>
    </row>
    <row r="7" spans="1:7" x14ac:dyDescent="0.25">
      <c r="C7" s="350" t="s">
        <v>844</v>
      </c>
      <c r="D7" s="124"/>
    </row>
    <row r="8" spans="1:7" x14ac:dyDescent="0.25">
      <c r="C8" s="634" t="s">
        <v>871</v>
      </c>
      <c r="D8" s="634"/>
      <c r="E8" s="634"/>
      <c r="F8" s="634"/>
      <c r="G8" s="634"/>
    </row>
    <row r="9" spans="1:7" x14ac:dyDescent="0.25">
      <c r="C9" s="665"/>
      <c r="D9" s="665"/>
    </row>
    <row r="10" spans="1:7" ht="15.75" x14ac:dyDescent="0.25">
      <c r="C10" s="166" t="s">
        <v>513</v>
      </c>
      <c r="D10" s="166"/>
      <c r="E10" s="357"/>
    </row>
    <row r="11" spans="1:7" ht="15.75" x14ac:dyDescent="0.25">
      <c r="A11" s="639" t="s">
        <v>514</v>
      </c>
      <c r="B11" s="639"/>
      <c r="C11" s="639"/>
      <c r="D11" s="639"/>
      <c r="E11" s="639"/>
      <c r="F11" s="639"/>
      <c r="G11" s="639"/>
    </row>
    <row r="12" spans="1:7" ht="15.75" x14ac:dyDescent="0.25">
      <c r="C12" s="663" t="s">
        <v>786</v>
      </c>
      <c r="D12" s="663"/>
    </row>
    <row r="13" spans="1:7" x14ac:dyDescent="0.25">
      <c r="C13" s="360"/>
      <c r="D13" s="360"/>
    </row>
    <row r="14" spans="1:7" x14ac:dyDescent="0.25">
      <c r="C14" s="664"/>
      <c r="D14" s="664"/>
    </row>
    <row r="15" spans="1:7" ht="15.75" x14ac:dyDescent="0.25">
      <c r="C15" s="360"/>
      <c r="D15" s="351"/>
      <c r="F15" s="351"/>
      <c r="G15" s="351" t="s">
        <v>558</v>
      </c>
    </row>
    <row r="16" spans="1:7" ht="15.75" x14ac:dyDescent="0.25">
      <c r="C16" s="360"/>
      <c r="D16" s="351"/>
    </row>
    <row r="17" spans="2:7" ht="132.75" customHeight="1" x14ac:dyDescent="0.25">
      <c r="C17" s="651" t="s">
        <v>559</v>
      </c>
      <c r="D17" s="651"/>
      <c r="E17" s="651"/>
      <c r="F17" s="651"/>
    </row>
    <row r="18" spans="2:7" ht="15.75" x14ac:dyDescent="0.25">
      <c r="C18" s="338"/>
      <c r="D18" s="351"/>
    </row>
    <row r="19" spans="2:7" x14ac:dyDescent="0.25">
      <c r="D19" s="204"/>
      <c r="F19" s="204"/>
      <c r="G19" s="204" t="s">
        <v>512</v>
      </c>
    </row>
    <row r="20" spans="2:7" x14ac:dyDescent="0.25">
      <c r="B20" s="652" t="s">
        <v>369</v>
      </c>
      <c r="C20" s="652" t="s">
        <v>370</v>
      </c>
      <c r="D20" s="652" t="s">
        <v>5</v>
      </c>
      <c r="E20" s="655" t="s">
        <v>515</v>
      </c>
      <c r="F20" s="656"/>
      <c r="G20" s="657"/>
    </row>
    <row r="21" spans="2:7" ht="84" x14ac:dyDescent="0.25">
      <c r="B21" s="654"/>
      <c r="C21" s="654"/>
      <c r="D21" s="654"/>
      <c r="E21" s="361" t="s">
        <v>516</v>
      </c>
      <c r="F21" s="361" t="s">
        <v>517</v>
      </c>
      <c r="G21" s="361" t="s">
        <v>518</v>
      </c>
    </row>
    <row r="22" spans="2:7" ht="18" customHeight="1" x14ac:dyDescent="0.25">
      <c r="B22" s="340">
        <v>1</v>
      </c>
      <c r="C22" s="197" t="s">
        <v>371</v>
      </c>
      <c r="D22" s="386">
        <f>SUM(E22:G22)</f>
        <v>36043</v>
      </c>
      <c r="E22" s="387">
        <v>6043</v>
      </c>
      <c r="F22" s="387"/>
      <c r="G22" s="387">
        <v>30000</v>
      </c>
    </row>
    <row r="23" spans="2:7" ht="15.75" x14ac:dyDescent="0.25">
      <c r="B23" s="340">
        <v>2</v>
      </c>
      <c r="C23" s="197" t="s">
        <v>372</v>
      </c>
      <c r="D23" s="386">
        <f t="shared" ref="D23:D28" si="0">SUM(E23:G23)</f>
        <v>141262</v>
      </c>
      <c r="E23" s="387">
        <v>13819</v>
      </c>
      <c r="F23" s="387"/>
      <c r="G23" s="387">
        <v>127443</v>
      </c>
    </row>
    <row r="24" spans="2:7" ht="15.75" x14ac:dyDescent="0.25">
      <c r="B24" s="340">
        <v>3</v>
      </c>
      <c r="C24" s="197" t="s">
        <v>373</v>
      </c>
      <c r="D24" s="386">
        <f t="shared" si="0"/>
        <v>36034</v>
      </c>
      <c r="E24" s="387">
        <v>6034</v>
      </c>
      <c r="F24" s="387"/>
      <c r="G24" s="387">
        <v>30000</v>
      </c>
    </row>
    <row r="25" spans="2:7" ht="15.75" x14ac:dyDescent="0.25">
      <c r="B25" s="340">
        <v>4</v>
      </c>
      <c r="C25" s="197" t="s">
        <v>374</v>
      </c>
      <c r="D25" s="386">
        <f t="shared" si="0"/>
        <v>174265</v>
      </c>
      <c r="E25" s="387">
        <v>6936</v>
      </c>
      <c r="F25" s="387"/>
      <c r="G25" s="387">
        <v>167329</v>
      </c>
    </row>
    <row r="26" spans="2:7" ht="15.75" x14ac:dyDescent="0.25">
      <c r="B26" s="340">
        <v>5</v>
      </c>
      <c r="C26" s="197" t="s">
        <v>375</v>
      </c>
      <c r="D26" s="386">
        <f t="shared" si="0"/>
        <v>35494</v>
      </c>
      <c r="E26" s="387">
        <v>5494</v>
      </c>
      <c r="F26" s="387"/>
      <c r="G26" s="387">
        <v>30000</v>
      </c>
    </row>
    <row r="27" spans="2:7" ht="15.75" x14ac:dyDescent="0.25">
      <c r="B27" s="340">
        <v>6</v>
      </c>
      <c r="C27" s="197" t="s">
        <v>376</v>
      </c>
      <c r="D27" s="386">
        <f t="shared" si="0"/>
        <v>184664</v>
      </c>
      <c r="E27" s="387">
        <v>7334</v>
      </c>
      <c r="F27" s="387"/>
      <c r="G27" s="387">
        <v>177330</v>
      </c>
    </row>
    <row r="28" spans="2:7" ht="15.75" x14ac:dyDescent="0.25">
      <c r="B28" s="340">
        <v>7</v>
      </c>
      <c r="C28" s="197" t="s">
        <v>377</v>
      </c>
      <c r="D28" s="386">
        <f t="shared" si="0"/>
        <v>15476</v>
      </c>
      <c r="E28" s="387">
        <v>5476</v>
      </c>
      <c r="F28" s="387"/>
      <c r="G28" s="387">
        <v>10000</v>
      </c>
    </row>
    <row r="29" spans="2:7" ht="15.75" x14ac:dyDescent="0.25">
      <c r="B29" s="205"/>
      <c r="C29" s="203" t="s">
        <v>378</v>
      </c>
      <c r="D29" s="363">
        <f>SUM(D22:D28)</f>
        <v>623238</v>
      </c>
      <c r="E29" s="363">
        <f>SUM(E22:E28)</f>
        <v>51136</v>
      </c>
      <c r="F29" s="363">
        <f>SUM(F22:F28)</f>
        <v>0</v>
      </c>
      <c r="G29" s="363">
        <f>SUM(G22:G28)</f>
        <v>572102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8" t="s">
        <v>556</v>
      </c>
      <c r="D1" s="359"/>
    </row>
    <row r="2" spans="1:10" x14ac:dyDescent="0.25">
      <c r="C2" s="358" t="s">
        <v>366</v>
      </c>
      <c r="D2" s="359"/>
    </row>
    <row r="3" spans="1:10" x14ac:dyDescent="0.25">
      <c r="C3" s="358" t="s">
        <v>367</v>
      </c>
      <c r="D3" s="359"/>
    </row>
    <row r="4" spans="1:10" x14ac:dyDescent="0.25">
      <c r="C4" s="358" t="s">
        <v>368</v>
      </c>
      <c r="D4" s="359"/>
    </row>
    <row r="5" spans="1:10" x14ac:dyDescent="0.25">
      <c r="C5" s="358" t="s">
        <v>784</v>
      </c>
      <c r="D5" s="359"/>
    </row>
    <row r="6" spans="1:10" x14ac:dyDescent="0.25">
      <c r="C6" s="356" t="s">
        <v>785</v>
      </c>
      <c r="D6" s="356"/>
      <c r="E6" s="356"/>
      <c r="F6" s="356"/>
    </row>
    <row r="7" spans="1:10" x14ac:dyDescent="0.25">
      <c r="C7" s="4" t="s">
        <v>845</v>
      </c>
      <c r="D7" s="4"/>
      <c r="E7" s="4"/>
      <c r="F7" s="4"/>
    </row>
    <row r="8" spans="1:10" x14ac:dyDescent="0.25">
      <c r="C8" s="634" t="s">
        <v>871</v>
      </c>
      <c r="D8" s="634"/>
      <c r="E8" s="634"/>
      <c r="F8" s="634"/>
      <c r="G8" s="634"/>
      <c r="H8" s="634"/>
      <c r="I8" s="634"/>
      <c r="J8" s="634"/>
    </row>
    <row r="9" spans="1:10" x14ac:dyDescent="0.25">
      <c r="C9" s="4"/>
      <c r="D9" s="4"/>
      <c r="E9" s="4"/>
      <c r="F9" s="4"/>
    </row>
    <row r="10" spans="1:10" ht="15.75" x14ac:dyDescent="0.25">
      <c r="C10" s="166" t="s">
        <v>513</v>
      </c>
      <c r="D10" s="166"/>
      <c r="E10" s="357"/>
    </row>
    <row r="11" spans="1:10" ht="15.75" x14ac:dyDescent="0.25">
      <c r="A11" s="639" t="s">
        <v>514</v>
      </c>
      <c r="B11" s="639"/>
      <c r="C11" s="639"/>
      <c r="D11" s="639"/>
      <c r="E11" s="639"/>
      <c r="F11" s="639"/>
      <c r="G11" s="639"/>
      <c r="H11" s="639"/>
      <c r="I11" s="639"/>
    </row>
    <row r="12" spans="1:10" ht="15.75" x14ac:dyDescent="0.25">
      <c r="C12" s="638" t="s">
        <v>781</v>
      </c>
      <c r="D12" s="638"/>
      <c r="E12" s="638"/>
      <c r="F12" s="638"/>
      <c r="G12" s="638"/>
    </row>
    <row r="13" spans="1:10" x14ac:dyDescent="0.25">
      <c r="C13" s="360"/>
      <c r="D13" s="360"/>
    </row>
    <row r="14" spans="1:10" x14ac:dyDescent="0.25">
      <c r="C14" s="664"/>
      <c r="D14" s="664"/>
    </row>
    <row r="15" spans="1:10" ht="15.75" x14ac:dyDescent="0.25">
      <c r="C15" s="360"/>
      <c r="D15" s="351"/>
      <c r="F15" s="351" t="s">
        <v>560</v>
      </c>
      <c r="I15" s="351"/>
    </row>
    <row r="16" spans="1:10" ht="16.5" customHeight="1" x14ac:dyDescent="0.25">
      <c r="C16" s="360"/>
      <c r="D16" s="351"/>
    </row>
    <row r="17" spans="2:9" ht="192.75" customHeight="1" x14ac:dyDescent="0.25">
      <c r="B17" s="651" t="s">
        <v>573</v>
      </c>
      <c r="C17" s="651"/>
      <c r="D17" s="651"/>
      <c r="E17" s="651"/>
      <c r="F17" s="651"/>
      <c r="G17" s="651"/>
      <c r="H17" s="651"/>
      <c r="I17" s="651"/>
    </row>
    <row r="18" spans="2:9" ht="15.75" x14ac:dyDescent="0.25">
      <c r="C18" s="338"/>
      <c r="D18" s="351"/>
      <c r="E18" s="351" t="s">
        <v>560</v>
      </c>
    </row>
    <row r="19" spans="2:9" ht="15.75" customHeight="1" x14ac:dyDescent="0.25">
      <c r="D19" s="204"/>
      <c r="F19" s="204"/>
      <c r="I19" s="204" t="s">
        <v>512</v>
      </c>
    </row>
    <row r="20" spans="2:9" ht="15" customHeight="1" x14ac:dyDescent="0.25">
      <c r="B20" s="652" t="s">
        <v>369</v>
      </c>
      <c r="C20" s="652" t="s">
        <v>370</v>
      </c>
      <c r="D20" s="652" t="s">
        <v>5</v>
      </c>
      <c r="E20" s="655" t="s">
        <v>515</v>
      </c>
      <c r="F20" s="656"/>
      <c r="G20" s="656"/>
      <c r="H20" s="656"/>
      <c r="I20" s="657"/>
    </row>
    <row r="21" spans="2:9" ht="15" customHeight="1" x14ac:dyDescent="0.25">
      <c r="B21" s="653"/>
      <c r="C21" s="653"/>
      <c r="D21" s="653"/>
      <c r="E21" s="666" t="s">
        <v>516</v>
      </c>
      <c r="F21" s="658" t="s">
        <v>517</v>
      </c>
      <c r="G21" s="655" t="s">
        <v>572</v>
      </c>
      <c r="H21" s="656"/>
      <c r="I21" s="666" t="s">
        <v>518</v>
      </c>
    </row>
    <row r="22" spans="2:9" ht="60" customHeight="1" x14ac:dyDescent="0.25">
      <c r="B22" s="654"/>
      <c r="C22" s="654"/>
      <c r="D22" s="654"/>
      <c r="E22" s="667"/>
      <c r="F22" s="658"/>
      <c r="G22" s="361" t="s">
        <v>526</v>
      </c>
      <c r="H22" s="342" t="s">
        <v>527</v>
      </c>
      <c r="I22" s="667"/>
    </row>
    <row r="23" spans="2:9" ht="16.5" customHeight="1" x14ac:dyDescent="0.25">
      <c r="B23" s="340">
        <v>1</v>
      </c>
      <c r="C23" s="197" t="s">
        <v>371</v>
      </c>
      <c r="D23" s="386">
        <f>SUM(E23+F23+I23)</f>
        <v>1101885</v>
      </c>
      <c r="E23" s="387">
        <v>6043</v>
      </c>
      <c r="F23" s="387">
        <f>SUM(G23:H23)</f>
        <v>0</v>
      </c>
      <c r="G23" s="71"/>
      <c r="H23" s="71"/>
      <c r="I23" s="385">
        <v>1095842</v>
      </c>
    </row>
    <row r="24" spans="2:9" ht="16.5" customHeight="1" x14ac:dyDescent="0.25">
      <c r="B24" s="340">
        <v>2</v>
      </c>
      <c r="C24" s="197" t="s">
        <v>372</v>
      </c>
      <c r="D24" s="386">
        <f t="shared" ref="D24:D29" si="0">SUM(E24+F24+I24)</f>
        <v>1381501</v>
      </c>
      <c r="E24" s="387">
        <v>13819</v>
      </c>
      <c r="F24" s="387">
        <f t="shared" ref="F24:F29" si="1">SUM(G24:H24)</f>
        <v>0</v>
      </c>
      <c r="G24" s="71"/>
      <c r="H24" s="71"/>
      <c r="I24" s="385">
        <v>1367682</v>
      </c>
    </row>
    <row r="25" spans="2:9" ht="15.75" x14ac:dyDescent="0.25">
      <c r="B25" s="340">
        <v>3</v>
      </c>
      <c r="C25" s="197" t="s">
        <v>373</v>
      </c>
      <c r="D25" s="386">
        <f t="shared" si="0"/>
        <v>996011</v>
      </c>
      <c r="E25" s="387">
        <v>6034</v>
      </c>
      <c r="F25" s="387">
        <f t="shared" si="1"/>
        <v>0</v>
      </c>
      <c r="G25" s="71"/>
      <c r="H25" s="383"/>
      <c r="I25" s="385">
        <v>989977</v>
      </c>
    </row>
    <row r="26" spans="2:9" ht="15.75" x14ac:dyDescent="0.25">
      <c r="B26" s="340">
        <v>4</v>
      </c>
      <c r="C26" s="197" t="s">
        <v>374</v>
      </c>
      <c r="D26" s="386">
        <f t="shared" si="0"/>
        <v>2438923</v>
      </c>
      <c r="E26" s="387">
        <v>6936</v>
      </c>
      <c r="F26" s="387">
        <f t="shared" si="1"/>
        <v>0</v>
      </c>
      <c r="G26" s="71"/>
      <c r="H26" s="71"/>
      <c r="I26" s="385">
        <v>2431987</v>
      </c>
    </row>
    <row r="27" spans="2:9" ht="15.75" x14ac:dyDescent="0.25">
      <c r="B27" s="340">
        <v>5</v>
      </c>
      <c r="C27" s="197" t="s">
        <v>375</v>
      </c>
      <c r="D27" s="386">
        <f t="shared" si="0"/>
        <v>803226</v>
      </c>
      <c r="E27" s="387">
        <v>5494</v>
      </c>
      <c r="F27" s="387">
        <f t="shared" si="1"/>
        <v>0</v>
      </c>
      <c r="G27" s="71"/>
      <c r="H27" s="71"/>
      <c r="I27" s="385">
        <v>797732</v>
      </c>
    </row>
    <row r="28" spans="2:9" ht="15.75" x14ac:dyDescent="0.25">
      <c r="B28" s="340">
        <v>6</v>
      </c>
      <c r="C28" s="197" t="s">
        <v>376</v>
      </c>
      <c r="D28" s="386">
        <f t="shared" si="0"/>
        <v>1147648</v>
      </c>
      <c r="E28" s="387">
        <v>7334</v>
      </c>
      <c r="F28" s="387">
        <f t="shared" si="1"/>
        <v>0</v>
      </c>
      <c r="G28" s="71"/>
      <c r="H28" s="186"/>
      <c r="I28" s="385">
        <v>1140314</v>
      </c>
    </row>
    <row r="29" spans="2:9" ht="15.75" x14ac:dyDescent="0.25">
      <c r="B29" s="340">
        <v>7</v>
      </c>
      <c r="C29" s="197" t="s">
        <v>377</v>
      </c>
      <c r="D29" s="386">
        <f t="shared" si="0"/>
        <v>593897</v>
      </c>
      <c r="E29" s="387">
        <v>5476</v>
      </c>
      <c r="F29" s="387">
        <f t="shared" si="1"/>
        <v>0</v>
      </c>
      <c r="G29" s="71"/>
      <c r="H29" s="71"/>
      <c r="I29" s="385">
        <v>588421</v>
      </c>
    </row>
    <row r="30" spans="2:9" ht="15.75" x14ac:dyDescent="0.25">
      <c r="B30" s="205"/>
      <c r="C30" s="203" t="s">
        <v>378</v>
      </c>
      <c r="D30" s="363">
        <f t="shared" ref="D30:I30" si="2">SUM(D23:D29)</f>
        <v>8463091</v>
      </c>
      <c r="E30" s="363">
        <f t="shared" si="2"/>
        <v>51136</v>
      </c>
      <c r="F30" s="363">
        <f t="shared" si="2"/>
        <v>0</v>
      </c>
      <c r="G30" s="339">
        <f t="shared" si="2"/>
        <v>0</v>
      </c>
      <c r="H30" s="363">
        <f t="shared" si="2"/>
        <v>0</v>
      </c>
      <c r="I30" s="363">
        <f t="shared" si="2"/>
        <v>8411955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прил1</vt:lpstr>
      <vt:lpstr>прил3</vt:lpstr>
      <vt:lpstr>прил5</vt:lpstr>
      <vt:lpstr>прил7</vt:lpstr>
      <vt:lpstr>прил9</vt:lpstr>
      <vt:lpstr>прил17т1</vt:lpstr>
      <vt:lpstr>прил17т2</vt:lpstr>
      <vt:lpstr>прил17т3</vt:lpstr>
      <vt:lpstr>прил17т5</vt:lpstr>
      <vt:lpstr>прил18</vt:lpstr>
      <vt:lpstr>прил3!Область_печати</vt:lpstr>
      <vt:lpstr>прил5!Область_печати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2022-12-26T07:50:55Z</cp:lastPrinted>
  <dcterms:created xsi:type="dcterms:W3CDTF">2011-10-10T13:40:01Z</dcterms:created>
  <dcterms:modified xsi:type="dcterms:W3CDTF">2022-12-29T08:28:41Z</dcterms:modified>
</cp:coreProperties>
</file>